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ohammad Gharehyazie\Desktop\ICTC\Netmon\excel2doc\"/>
    </mc:Choice>
  </mc:AlternateContent>
  <xr:revisionPtr revIDLastSave="0" documentId="13_ncr:1_{54E38AAD-F9D4-4F33-A03A-5CE5A6C42F32}" xr6:coauthVersionLast="45" xr6:coauthVersionMax="45" xr10:uidLastSave="{00000000-0000-0000-0000-000000000000}"/>
  <bookViews>
    <workbookView xWindow="-96" yWindow="-96" windowWidth="23232" windowHeight="12552" firstSheet="1" activeTab="2" xr2:uid="{00000000-000D-0000-FFFF-FFFF00000000}"/>
  </bookViews>
  <sheets>
    <sheet name="Colocation" sheetId="1" r:id="rId1"/>
    <sheet name="Sanitizied-Users" sheetId="5" r:id="rId2"/>
    <sheet name="Sanitized-Contract" sheetId="3" r:id="rId3"/>
    <sheet name="Sanitized-VPSContract" sheetId="9" r:id="rId4"/>
    <sheet name="Sanitized-Devices" sheetId="4" r:id="rId5"/>
    <sheet name="HPC" sheetId="6" r:id="rId6"/>
    <sheet name="خروجی" sheetId="2" r:id="rId7"/>
    <sheet name="Non-Setadi" sheetId="7" r:id="rId8"/>
    <sheet name="Setadi" sheetId="10" r:id="rId9"/>
    <sheet name="OS" sheetId="11" r:id="rId10"/>
    <sheet name="Expired Contracts CLC" sheetId="12" r:id="rId11"/>
  </sheets>
  <definedNames>
    <definedName name="_xlnm._FilterDatabase" localSheetId="7" hidden="1">'Non-Setadi'!$A$1:$AO$45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2" i="3" l="1"/>
  <c r="R13" i="3" l="1"/>
  <c r="R11" i="3"/>
  <c r="T121" i="5" l="1"/>
  <c r="T122" i="5"/>
  <c r="T123" i="5"/>
  <c r="K14" i="3" l="1"/>
  <c r="T60" i="5" l="1"/>
  <c r="T67" i="5"/>
  <c r="T79" i="5"/>
  <c r="T81" i="5"/>
  <c r="T85" i="5"/>
  <c r="T86" i="5"/>
  <c r="T87" i="5"/>
  <c r="T88" i="5"/>
  <c r="T89" i="5"/>
  <c r="T90" i="5"/>
  <c r="T91" i="5"/>
  <c r="T93" i="5"/>
  <c r="T94" i="5"/>
  <c r="T96" i="5"/>
  <c r="T97" i="5"/>
  <c r="T100" i="5"/>
  <c r="T101" i="5"/>
  <c r="T103" i="5"/>
  <c r="T105" i="5"/>
  <c r="T106" i="5"/>
  <c r="T107" i="5"/>
  <c r="T108" i="5"/>
  <c r="T109" i="5"/>
  <c r="T110" i="5"/>
  <c r="T111" i="5"/>
  <c r="T112" i="5"/>
  <c r="T114" i="5"/>
  <c r="T116" i="5"/>
  <c r="T118" i="5"/>
  <c r="T119" i="5"/>
  <c r="T3" i="3"/>
  <c r="T6" i="3"/>
  <c r="T7" i="3"/>
  <c r="T8" i="3"/>
  <c r="T9" i="3"/>
  <c r="T10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8" i="3"/>
  <c r="T2" i="3"/>
  <c r="AU24" i="10" l="1"/>
  <c r="AU56" i="10"/>
  <c r="AU60" i="10"/>
  <c r="AU66" i="10"/>
  <c r="AU73" i="10"/>
  <c r="AU94" i="10"/>
  <c r="AT118" i="10"/>
  <c r="AU131" i="10"/>
  <c r="AU136" i="10"/>
  <c r="AU139" i="10"/>
  <c r="AU141" i="10"/>
  <c r="P181" i="9"/>
  <c r="P182" i="9"/>
  <c r="P94" i="9"/>
  <c r="P140" i="9"/>
  <c r="P148" i="9"/>
  <c r="P95" i="9"/>
  <c r="P96" i="9"/>
  <c r="P97" i="9"/>
  <c r="P98" i="9"/>
  <c r="P134" i="9"/>
  <c r="P149" i="9"/>
  <c r="P29" i="9"/>
  <c r="P130" i="9"/>
  <c r="P2" i="9"/>
  <c r="P30" i="9"/>
  <c r="P150" i="9"/>
  <c r="P151" i="9"/>
  <c r="P152" i="9"/>
  <c r="P31" i="9"/>
  <c r="P141" i="9"/>
  <c r="P153" i="9"/>
  <c r="P183" i="9"/>
  <c r="P32" i="9"/>
  <c r="P33" i="9"/>
  <c r="P99" i="9"/>
  <c r="P100" i="9"/>
  <c r="P43" i="9"/>
  <c r="P184" i="9"/>
  <c r="P185" i="9"/>
  <c r="P186" i="9"/>
  <c r="P187" i="9"/>
  <c r="P188" i="9"/>
  <c r="P101" i="9"/>
  <c r="P44" i="9"/>
  <c r="P102" i="9"/>
  <c r="P45" i="9"/>
  <c r="P155" i="9"/>
  <c r="P156" i="9"/>
  <c r="P157" i="9"/>
  <c r="P158" i="9"/>
  <c r="P159" i="9"/>
  <c r="P189" i="9"/>
  <c r="P190" i="9"/>
  <c r="P142" i="9"/>
  <c r="P34" i="9"/>
  <c r="P143" i="9"/>
  <c r="P191" i="9"/>
  <c r="P192" i="9"/>
  <c r="P131" i="9"/>
  <c r="P46" i="9"/>
  <c r="P69" i="9"/>
  <c r="P108" i="9"/>
  <c r="P109" i="9"/>
  <c r="P110" i="9"/>
  <c r="P18" i="9"/>
  <c r="P111" i="9"/>
  <c r="P135" i="9"/>
  <c r="P38" i="9"/>
  <c r="P70" i="9"/>
  <c r="P112" i="9"/>
  <c r="P113" i="9"/>
  <c r="P122" i="9"/>
  <c r="P123" i="9"/>
  <c r="P124" i="9"/>
  <c r="P125" i="9"/>
  <c r="P126" i="9"/>
  <c r="P165" i="9"/>
  <c r="P19" i="9"/>
  <c r="P20" i="9"/>
  <c r="P144" i="9"/>
  <c r="P166" i="9"/>
  <c r="P39" i="9"/>
  <c r="P136" i="9"/>
  <c r="P137" i="9"/>
  <c r="P138" i="9"/>
  <c r="P145" i="9"/>
  <c r="P3" i="9"/>
  <c r="P51" i="9"/>
  <c r="P71" i="9"/>
  <c r="P114" i="9"/>
  <c r="P115" i="9"/>
  <c r="P21" i="9"/>
  <c r="P128" i="9"/>
  <c r="P139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132" i="9"/>
  <c r="P146" i="9"/>
  <c r="P171" i="9"/>
  <c r="P172" i="9"/>
  <c r="P173" i="9"/>
  <c r="P174" i="9"/>
  <c r="P22" i="9"/>
  <c r="P23" i="9"/>
  <c r="P24" i="9"/>
  <c r="P116" i="9"/>
  <c r="P133" i="9"/>
  <c r="P91" i="9"/>
  <c r="P92" i="9"/>
  <c r="P4" i="9"/>
  <c r="P5" i="9"/>
  <c r="P6" i="9"/>
  <c r="P127" i="9"/>
  <c r="P147" i="9"/>
  <c r="P175" i="9"/>
  <c r="P176" i="9"/>
  <c r="P177" i="9"/>
  <c r="P25" i="9"/>
  <c r="P40" i="9"/>
  <c r="P178" i="9"/>
  <c r="P179" i="9"/>
  <c r="P117" i="9"/>
  <c r="P93" i="9"/>
  <c r="P118" i="9"/>
  <c r="P52" i="9"/>
  <c r="P41" i="9"/>
  <c r="P42" i="9"/>
  <c r="P119" i="9"/>
  <c r="P26" i="9"/>
  <c r="P27" i="9"/>
  <c r="P28" i="9"/>
  <c r="P180" i="9"/>
  <c r="O145" i="9"/>
  <c r="O3" i="9"/>
  <c r="O51" i="9"/>
  <c r="O71" i="9"/>
  <c r="O114" i="9"/>
  <c r="O115" i="9"/>
  <c r="O21" i="9"/>
  <c r="O128" i="9"/>
  <c r="O139" i="9"/>
  <c r="O167" i="9"/>
  <c r="O168" i="9"/>
  <c r="O169" i="9"/>
  <c r="O170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132" i="9"/>
  <c r="O146" i="9"/>
  <c r="O171" i="9"/>
  <c r="O172" i="9"/>
  <c r="O173" i="9"/>
  <c r="O174" i="9"/>
  <c r="O22" i="9"/>
  <c r="O23" i="9"/>
  <c r="O24" i="9"/>
  <c r="O116" i="9"/>
  <c r="O133" i="9"/>
  <c r="O91" i="9"/>
  <c r="O92" i="9"/>
  <c r="O4" i="9"/>
  <c r="O5" i="9"/>
  <c r="O6" i="9"/>
  <c r="O47" i="9"/>
  <c r="O127" i="9"/>
  <c r="O147" i="9"/>
  <c r="O175" i="9"/>
  <c r="O176" i="9"/>
  <c r="O177" i="9"/>
  <c r="O25" i="9"/>
  <c r="O40" i="9"/>
  <c r="O178" i="9"/>
  <c r="O179" i="9"/>
  <c r="O117" i="9"/>
  <c r="O93" i="9"/>
  <c r="O118" i="9"/>
  <c r="O52" i="9"/>
  <c r="O41" i="9"/>
  <c r="O42" i="9"/>
  <c r="O119" i="9"/>
  <c r="O26" i="9"/>
  <c r="O27" i="9"/>
  <c r="O28" i="9"/>
  <c r="O180" i="9"/>
  <c r="O181" i="9"/>
  <c r="O182" i="9"/>
  <c r="O94" i="9"/>
  <c r="O140" i="9"/>
  <c r="O148" i="9"/>
  <c r="O95" i="9"/>
  <c r="O96" i="9"/>
  <c r="O97" i="9"/>
  <c r="O98" i="9"/>
  <c r="O134" i="9"/>
  <c r="O149" i="9"/>
  <c r="O29" i="9"/>
  <c r="O130" i="9"/>
  <c r="O2" i="9"/>
  <c r="O30" i="9"/>
  <c r="O150" i="9"/>
  <c r="O151" i="9"/>
  <c r="O152" i="9"/>
  <c r="O31" i="9"/>
  <c r="O48" i="9"/>
  <c r="O49" i="9"/>
  <c r="O141" i="9"/>
  <c r="O153" i="9"/>
  <c r="O154" i="9"/>
  <c r="O183" i="9"/>
  <c r="O32" i="9"/>
  <c r="O33" i="9"/>
  <c r="O99" i="9"/>
  <c r="O100" i="9"/>
  <c r="O43" i="9"/>
  <c r="O184" i="9"/>
  <c r="O185" i="9"/>
  <c r="O186" i="9"/>
  <c r="O187" i="9"/>
  <c r="O188" i="9"/>
  <c r="O101" i="9"/>
  <c r="O44" i="9"/>
  <c r="O102" i="9"/>
  <c r="O45" i="9"/>
  <c r="O155" i="9"/>
  <c r="O156" i="9"/>
  <c r="O157" i="9"/>
  <c r="O158" i="9"/>
  <c r="O159" i="9"/>
  <c r="O189" i="9"/>
  <c r="O190" i="9"/>
  <c r="O142" i="9"/>
  <c r="O34" i="9"/>
  <c r="O143" i="9"/>
  <c r="O191" i="9"/>
  <c r="O192" i="9"/>
  <c r="O131" i="9"/>
  <c r="O46" i="9"/>
  <c r="O69" i="9"/>
  <c r="O108" i="9"/>
  <c r="O109" i="9"/>
  <c r="O110" i="9"/>
  <c r="O18" i="9"/>
  <c r="O111" i="9"/>
  <c r="O135" i="9"/>
  <c r="O38" i="9"/>
  <c r="O70" i="9"/>
  <c r="O112" i="9"/>
  <c r="O113" i="9"/>
  <c r="O122" i="9"/>
  <c r="O123" i="9"/>
  <c r="O124" i="9"/>
  <c r="O125" i="9"/>
  <c r="O126" i="9"/>
  <c r="O165" i="9"/>
  <c r="O19" i="9"/>
  <c r="O20" i="9"/>
  <c r="O144" i="9"/>
  <c r="O166" i="9"/>
  <c r="O39" i="9"/>
  <c r="O136" i="9"/>
  <c r="O137" i="9"/>
  <c r="O138" i="9"/>
  <c r="AB189" i="9"/>
  <c r="AB158" i="9"/>
  <c r="AB155" i="9"/>
  <c r="AB188" i="9"/>
  <c r="AA141" i="9"/>
  <c r="AB27" i="9"/>
  <c r="AB4" i="9"/>
  <c r="AB22" i="9"/>
  <c r="AB132" i="9"/>
  <c r="AB87" i="9"/>
  <c r="AB39" i="9"/>
  <c r="AC17" i="9" l="1"/>
  <c r="U17" i="9"/>
  <c r="W17" i="9" s="1"/>
  <c r="AC50" i="9"/>
  <c r="W50" i="9"/>
  <c r="AC68" i="9"/>
  <c r="V68" i="9"/>
  <c r="U68" i="9"/>
  <c r="AC103" i="9"/>
  <c r="W103" i="9"/>
  <c r="AC67" i="9"/>
  <c r="V67" i="9"/>
  <c r="U67" i="9"/>
  <c r="AC164" i="9"/>
  <c r="W164" i="9"/>
  <c r="AC16" i="9"/>
  <c r="W16" i="9"/>
  <c r="AC121" i="9"/>
  <c r="U121" i="9"/>
  <c r="W121" i="9" s="1"/>
  <c r="AC66" i="9"/>
  <c r="W66" i="9"/>
  <c r="AC65" i="9"/>
  <c r="W65" i="9"/>
  <c r="AC15" i="9"/>
  <c r="W15" i="9"/>
  <c r="AC14" i="9"/>
  <c r="W14" i="9"/>
  <c r="AC107" i="9"/>
  <c r="W107" i="9"/>
  <c r="AC163" i="9"/>
  <c r="V163" i="9"/>
  <c r="U163" i="9"/>
  <c r="AB13" i="9"/>
  <c r="AC13" i="9" s="1"/>
  <c r="W13" i="9"/>
  <c r="AC120" i="9"/>
  <c r="W120" i="9"/>
  <c r="AC36" i="9"/>
  <c r="W36" i="9"/>
  <c r="AC35" i="9"/>
  <c r="W35" i="9"/>
  <c r="AC37" i="9"/>
  <c r="W37" i="9"/>
  <c r="AC12" i="9"/>
  <c r="U12" i="9"/>
  <c r="W12" i="9" s="1"/>
  <c r="AC106" i="9"/>
  <c r="W106" i="9"/>
  <c r="AC11" i="9"/>
  <c r="W11" i="9"/>
  <c r="AC162" i="9"/>
  <c r="W162" i="9"/>
  <c r="AC64" i="9"/>
  <c r="W64" i="9"/>
  <c r="AC63" i="9"/>
  <c r="V63" i="9"/>
  <c r="U63" i="9"/>
  <c r="AC104" i="9"/>
  <c r="W104" i="9"/>
  <c r="AC10" i="9"/>
  <c r="V10" i="9"/>
  <c r="U10" i="9"/>
  <c r="AC62" i="9"/>
  <c r="W62" i="9"/>
  <c r="AC61" i="9"/>
  <c r="AD61" i="9" s="1"/>
  <c r="AC60" i="9"/>
  <c r="AD60" i="9" s="1"/>
  <c r="X59" i="9"/>
  <c r="AC59" i="9" s="1"/>
  <c r="AE59" i="9" s="1"/>
  <c r="W59" i="9"/>
  <c r="V59" i="9"/>
  <c r="U59" i="9"/>
  <c r="AC58" i="9"/>
  <c r="W58" i="9"/>
  <c r="AC57" i="9"/>
  <c r="AE57" i="9" s="1"/>
  <c r="W57" i="9"/>
  <c r="AC56" i="9"/>
  <c r="AE56" i="9" s="1"/>
  <c r="W56" i="9"/>
  <c r="AC55" i="9"/>
  <c r="W55" i="9"/>
  <c r="AC54" i="9"/>
  <c r="AE54" i="9" s="1"/>
  <c r="W54" i="9"/>
  <c r="AC53" i="9"/>
  <c r="AE53" i="9" s="1"/>
  <c r="W53" i="9"/>
  <c r="AD9" i="9"/>
  <c r="AC161" i="9"/>
  <c r="W161" i="9"/>
  <c r="AC160" i="9"/>
  <c r="W160" i="9"/>
  <c r="AC8" i="9"/>
  <c r="V8" i="9"/>
  <c r="W8" i="9" s="1"/>
  <c r="AC7" i="9"/>
  <c r="V7" i="9"/>
  <c r="U7" i="9"/>
  <c r="AC105" i="9"/>
  <c r="U105" i="9"/>
  <c r="W105" i="9" s="1"/>
  <c r="AC129" i="9"/>
  <c r="W129" i="9"/>
  <c r="AD103" i="9" l="1"/>
  <c r="AD8" i="9"/>
  <c r="AD65" i="9"/>
  <c r="AD50" i="9"/>
  <c r="AD57" i="9"/>
  <c r="AD15" i="9"/>
  <c r="AD105" i="9"/>
  <c r="AD53" i="9"/>
  <c r="AD104" i="9"/>
  <c r="AD12" i="9"/>
  <c r="W63" i="9"/>
  <c r="AD63" i="9" s="1"/>
  <c r="AD55" i="9"/>
  <c r="AD14" i="9"/>
  <c r="AD58" i="9"/>
  <c r="AD66" i="9"/>
  <c r="AD54" i="9"/>
  <c r="AD37" i="9"/>
  <c r="W68" i="9"/>
  <c r="AD68" i="9" s="1"/>
  <c r="AD64" i="9"/>
  <c r="AD35" i="9"/>
  <c r="AD107" i="9"/>
  <c r="AD56" i="9"/>
  <c r="AD62" i="9"/>
  <c r="AD36" i="9"/>
  <c r="AD161" i="9"/>
  <c r="AD162" i="9"/>
  <c r="AD129" i="9"/>
  <c r="W10" i="9"/>
  <c r="AD10" i="9" s="1"/>
  <c r="AD11" i="9"/>
  <c r="AD121" i="9"/>
  <c r="W163" i="9"/>
  <c r="AD163" i="9" s="1"/>
  <c r="W7" i="9"/>
  <c r="AD7" i="9" s="1"/>
  <c r="AD16" i="9"/>
  <c r="AD106" i="9"/>
  <c r="AD120" i="9"/>
  <c r="AD13" i="9"/>
  <c r="AD164" i="9"/>
  <c r="AD160" i="9"/>
  <c r="AD59" i="9"/>
  <c r="W67" i="9"/>
  <c r="AD67" i="9" s="1"/>
  <c r="AD17" i="9"/>
  <c r="AE55" i="9"/>
  <c r="AE58" i="9"/>
  <c r="AO8" i="7"/>
  <c r="AN19" i="7"/>
  <c r="AF19" i="7"/>
  <c r="AE19" i="7"/>
  <c r="AN45" i="7"/>
  <c r="AE45" i="7"/>
  <c r="AG45" i="7" s="1"/>
  <c r="AL31" i="7"/>
  <c r="AN31" i="7" s="1"/>
  <c r="AG31" i="7"/>
  <c r="AN35" i="7"/>
  <c r="AG35" i="7"/>
  <c r="AN34" i="7"/>
  <c r="AG34" i="7"/>
  <c r="AN5" i="7"/>
  <c r="AF5" i="7"/>
  <c r="AG5" i="7" s="1"/>
  <c r="AN4" i="7"/>
  <c r="AF4" i="7"/>
  <c r="AE4" i="7"/>
  <c r="AN39" i="7"/>
  <c r="AG39" i="7"/>
  <c r="AN24" i="7"/>
  <c r="AG24" i="7"/>
  <c r="AN26" i="7"/>
  <c r="AE26" i="7"/>
  <c r="AG26" i="7" s="1"/>
  <c r="AN29" i="7"/>
  <c r="AG29" i="7"/>
  <c r="AN28" i="7"/>
  <c r="AG28" i="7"/>
  <c r="AN27" i="7"/>
  <c r="AG27" i="7"/>
  <c r="AN44" i="7"/>
  <c r="AG44" i="7"/>
  <c r="AN43" i="7"/>
  <c r="AF43" i="7"/>
  <c r="AE43" i="7"/>
  <c r="AN18" i="7"/>
  <c r="AG18" i="7"/>
  <c r="AN17" i="7"/>
  <c r="AO17" i="7" s="1"/>
  <c r="AN16" i="7"/>
  <c r="AO16" i="7" s="1"/>
  <c r="AN37" i="7"/>
  <c r="AG37" i="7"/>
  <c r="AN36" i="7"/>
  <c r="AG36" i="7"/>
  <c r="AN41" i="7"/>
  <c r="AF41" i="7"/>
  <c r="AE41" i="7"/>
  <c r="AN21" i="7"/>
  <c r="AF21" i="7"/>
  <c r="AE21" i="7"/>
  <c r="AH15" i="7"/>
  <c r="AN15" i="7" s="1"/>
  <c r="AG15" i="7"/>
  <c r="AF15" i="7"/>
  <c r="AE15" i="7"/>
  <c r="AN14" i="7"/>
  <c r="AG14" i="7"/>
  <c r="AN13" i="7"/>
  <c r="AP13" i="7" s="1"/>
  <c r="AG13" i="7"/>
  <c r="AN12" i="7"/>
  <c r="AG12" i="7"/>
  <c r="AN11" i="7"/>
  <c r="AG11" i="7"/>
  <c r="AN10" i="7"/>
  <c r="AG10" i="7"/>
  <c r="AN9" i="7"/>
  <c r="AG9" i="7"/>
  <c r="AN22" i="7"/>
  <c r="AG22" i="7"/>
  <c r="AN20" i="7"/>
  <c r="AG20" i="7"/>
  <c r="AN3" i="7"/>
  <c r="AE3" i="7"/>
  <c r="AG3" i="7" s="1"/>
  <c r="AN25" i="7"/>
  <c r="AG25" i="7"/>
  <c r="AN33" i="7"/>
  <c r="AG33" i="7"/>
  <c r="AN42" i="7"/>
  <c r="AG42" i="7"/>
  <c r="AN30" i="7"/>
  <c r="AG30" i="7"/>
  <c r="AN38" i="7"/>
  <c r="AE38" i="7"/>
  <c r="AG38" i="7" s="1"/>
  <c r="AN2" i="7"/>
  <c r="AG2" i="7"/>
  <c r="AN23" i="7"/>
  <c r="AG23" i="7"/>
  <c r="AN32" i="7"/>
  <c r="AF32" i="7"/>
  <c r="AE32" i="7"/>
  <c r="AN6" i="7"/>
  <c r="AG6" i="7"/>
  <c r="AO6" i="7" s="1"/>
  <c r="AN7" i="7"/>
  <c r="AG7" i="7"/>
  <c r="AN40" i="7"/>
  <c r="AG40" i="7"/>
  <c r="AO7" i="7" l="1"/>
  <c r="AO20" i="7"/>
  <c r="AO13" i="7"/>
  <c r="AO29" i="7"/>
  <c r="AO3" i="7"/>
  <c r="AO26" i="7"/>
  <c r="AO38" i="7"/>
  <c r="AG41" i="7"/>
  <c r="AO41" i="7" s="1"/>
  <c r="AG43" i="7"/>
  <c r="AG21" i="7"/>
  <c r="AO21" i="7" s="1"/>
  <c r="AO43" i="7"/>
  <c r="AO30" i="7"/>
  <c r="AO44" i="7"/>
  <c r="AO39" i="7"/>
  <c r="AO42" i="7"/>
  <c r="AG32" i="7"/>
  <c r="AO32" i="7" s="1"/>
  <c r="AO33" i="7"/>
  <c r="AG19" i="7"/>
  <c r="AO19" i="7" s="1"/>
  <c r="AO10" i="7"/>
  <c r="AO12" i="7"/>
  <c r="AO35" i="7"/>
  <c r="AO31" i="7"/>
  <c r="AP15" i="7"/>
  <c r="AO27" i="7"/>
  <c r="AP10" i="7"/>
  <c r="AO9" i="7"/>
  <c r="AO37" i="7"/>
  <c r="AG4" i="7"/>
  <c r="AO4" i="7" s="1"/>
  <c r="AP12" i="7"/>
  <c r="AO18" i="7"/>
  <c r="AO34" i="7"/>
  <c r="AO2" i="7"/>
  <c r="AP14" i="7"/>
  <c r="AP9" i="7"/>
  <c r="AO22" i="7"/>
  <c r="AO14" i="7"/>
  <c r="AO36" i="7"/>
  <c r="AO24" i="7"/>
  <c r="AO40" i="7"/>
  <c r="AO11" i="7"/>
  <c r="AP11" i="7"/>
  <c r="AO23" i="7"/>
  <c r="AO25" i="7"/>
  <c r="AO28" i="7"/>
  <c r="AO45" i="7"/>
  <c r="AO5" i="7"/>
  <c r="AO15" i="7"/>
  <c r="J36" i="3" l="1"/>
  <c r="U38" i="3" l="1"/>
  <c r="U36" i="3"/>
  <c r="J37" i="3"/>
  <c r="J34" i="3" l="1"/>
  <c r="J33" i="3" l="1"/>
  <c r="J32" i="3" l="1"/>
  <c r="U31" i="3"/>
  <c r="J30" i="3"/>
  <c r="J29" i="3" l="1"/>
  <c r="J20" i="3" l="1"/>
  <c r="AH100" i="1" l="1"/>
  <c r="R14" i="3" l="1"/>
  <c r="R2" i="3" l="1"/>
  <c r="R3" i="3"/>
  <c r="R6" i="3"/>
  <c r="R8" i="3"/>
  <c r="J9" i="3"/>
  <c r="R9" i="3" s="1"/>
  <c r="J10" i="3"/>
  <c r="R10" i="3" s="1"/>
  <c r="J4" i="3" l="1"/>
  <c r="J5" i="3"/>
  <c r="R5" i="3" s="1"/>
  <c r="R4" i="3" l="1"/>
  <c r="I4" i="3"/>
  <c r="I2" i="3"/>
  <c r="AH47" i="1" l="1"/>
  <c r="AM47" i="1"/>
  <c r="AG47" i="1" l="1"/>
  <c r="AH81" i="1"/>
  <c r="AH53" i="1"/>
  <c r="AG54" i="1"/>
  <c r="AH73" i="1"/>
  <c r="AH41" i="1"/>
  <c r="AH54" i="1" l="1"/>
  <c r="AH61" i="1"/>
  <c r="AH97" i="1" l="1"/>
  <c r="AH86" i="1"/>
  <c r="AH95" i="1"/>
  <c r="AH94" i="1"/>
  <c r="AH96" i="1"/>
  <c r="AH93" i="1"/>
  <c r="AH92" i="1"/>
  <c r="AH85" i="1"/>
  <c r="AH79" i="1"/>
  <c r="AH78" i="1"/>
  <c r="AH44" i="1"/>
  <c r="AH43" i="1"/>
  <c r="AH42" i="1"/>
  <c r="AH58" i="1"/>
  <c r="AH59" i="1"/>
  <c r="AH52" i="1"/>
  <c r="AH48" i="1"/>
  <c r="AH72" i="1" l="1"/>
  <c r="AH71" i="1"/>
  <c r="AH70" i="1"/>
  <c r="AH67" i="1"/>
  <c r="AH64" i="1"/>
  <c r="AH68" i="1"/>
  <c r="AH63" i="1"/>
  <c r="AH60" i="1"/>
  <c r="AH69" i="1" l="1"/>
  <c r="AG57" i="1" l="1"/>
  <c r="AH57" i="1" s="1"/>
  <c r="AG56" i="1"/>
  <c r="AH56" i="1" s="1"/>
  <c r="AG55" i="1"/>
  <c r="AH55" i="1" s="1"/>
</calcChain>
</file>

<file path=xl/sharedStrings.xml><?xml version="1.0" encoding="utf-8"?>
<sst xmlns="http://schemas.openxmlformats.org/spreadsheetml/2006/main" count="14086" uniqueCount="4061">
  <si>
    <t>نام مشتری</t>
  </si>
  <si>
    <t>نام خانوادگی</t>
  </si>
  <si>
    <t>شماره موبایل</t>
  </si>
  <si>
    <t>شماره تلفن</t>
  </si>
  <si>
    <t>آدرس ایمیل</t>
  </si>
  <si>
    <t>نوع ( حقیقی -شرکت - دانشگاهی)</t>
  </si>
  <si>
    <t>شناسه ملی</t>
  </si>
  <si>
    <t>کد اقتصادی</t>
  </si>
  <si>
    <t>شناسه ثبت</t>
  </si>
  <si>
    <t>عنوان شرکت</t>
  </si>
  <si>
    <t>سایر توضیحات</t>
  </si>
  <si>
    <t>ردیف ( شماره مشتری)</t>
  </si>
  <si>
    <t>کد ملی</t>
  </si>
  <si>
    <t>محمد</t>
  </si>
  <si>
    <t>محمدرضا</t>
  </si>
  <si>
    <t>دانشگاهی</t>
  </si>
  <si>
    <t>تلفن شرکت/ دفتر</t>
  </si>
  <si>
    <t>نام نماینده فنی</t>
  </si>
  <si>
    <t>نام خانوادگی نماینده فنی</t>
  </si>
  <si>
    <t>کد ملی نماینده فنی</t>
  </si>
  <si>
    <t>شماره ثابت نماینده فنی</t>
  </si>
  <si>
    <t>شماره همراه نماینده فنی</t>
  </si>
  <si>
    <t>آدرس ایمیل نماینده فنی</t>
  </si>
  <si>
    <t>علیرضا</t>
  </si>
  <si>
    <t>اجلالی</t>
  </si>
  <si>
    <t>0070606986</t>
  </si>
  <si>
    <t>ejlali@sharif.edu</t>
  </si>
  <si>
    <t>مرجان</t>
  </si>
  <si>
    <t>نیک بین</t>
  </si>
  <si>
    <t>0074307738</t>
  </si>
  <si>
    <t>66166641</t>
  </si>
  <si>
    <t>09127637688</t>
  </si>
  <si>
    <t>nikbin@ce.sharif.edu</t>
  </si>
  <si>
    <t>حمید</t>
  </si>
  <si>
    <t>سعید</t>
  </si>
  <si>
    <t>سید حسن</t>
  </si>
  <si>
    <t>حسینی</t>
  </si>
  <si>
    <t>2295233798</t>
  </si>
  <si>
    <t>66165814</t>
  </si>
  <si>
    <t>09122975730</t>
  </si>
  <si>
    <t>hoseinih@sharif.edu</t>
  </si>
  <si>
    <t>عباس</t>
  </si>
  <si>
    <t>موحدی</t>
  </si>
  <si>
    <t>66164026</t>
  </si>
  <si>
    <t>66164019</t>
  </si>
  <si>
    <t>ایمیل مجموعه</t>
  </si>
  <si>
    <t>عنوان پروژه</t>
  </si>
  <si>
    <t>امیر</t>
  </si>
  <si>
    <t>دانشگر</t>
  </si>
  <si>
    <t>0040829693</t>
  </si>
  <si>
    <t>66165601</t>
  </si>
  <si>
    <t>09121971889</t>
  </si>
  <si>
    <t>daneshgar@sharif.edu</t>
  </si>
  <si>
    <t>مریم</t>
  </si>
  <si>
    <t>صادقیان</t>
  </si>
  <si>
    <t>2219095770</t>
  </si>
  <si>
    <t>66165635</t>
  </si>
  <si>
    <t>09128017883</t>
  </si>
  <si>
    <t>sadeghian@sharif.edu</t>
  </si>
  <si>
    <t>دانشکده علوم ریاضی</t>
  </si>
  <si>
    <t>66165634</t>
  </si>
  <si>
    <t>سرور دوم سایت دانشکده</t>
  </si>
  <si>
    <t>مرتضی</t>
  </si>
  <si>
    <t>00692220727</t>
  </si>
  <si>
    <t>09126702978</t>
  </si>
  <si>
    <t>fotouhi@sharif.edu</t>
  </si>
  <si>
    <t>فتوحی فیروزآباد</t>
  </si>
  <si>
    <t>صفدریان</t>
  </si>
  <si>
    <t>3875444159</t>
  </si>
  <si>
    <t>66164801</t>
  </si>
  <si>
    <t>09128118981</t>
  </si>
  <si>
    <t>safdarian@sharif.ir</t>
  </si>
  <si>
    <t>علی</t>
  </si>
  <si>
    <t>محسنی</t>
  </si>
  <si>
    <t>4569343015</t>
  </si>
  <si>
    <t>66164161</t>
  </si>
  <si>
    <t>09123719676</t>
  </si>
  <si>
    <t>mohseni@sharif.edu</t>
  </si>
  <si>
    <t>وب سرور و ایمیل سرور اصلی</t>
  </si>
  <si>
    <t>shahed@sharif.edu</t>
  </si>
  <si>
    <t>محمدعلی</t>
  </si>
  <si>
    <t>کوچک زاده</t>
  </si>
  <si>
    <t>4430635358</t>
  </si>
  <si>
    <t>66164601</t>
  </si>
  <si>
    <t>09123707966</t>
  </si>
  <si>
    <t>mak@sharif.edu</t>
  </si>
  <si>
    <t>info@sharif.edu</t>
  </si>
  <si>
    <t>رسول</t>
  </si>
  <si>
    <t>حجی</t>
  </si>
  <si>
    <t>3932558936</t>
  </si>
  <si>
    <t>66165701</t>
  </si>
  <si>
    <t>09123031961</t>
  </si>
  <si>
    <t>ahaji@shairf.edi</t>
  </si>
  <si>
    <t>دانشکده مهندسی صنایع</t>
  </si>
  <si>
    <t>دانشکده مهندسی هوافضا</t>
  </si>
  <si>
    <t>info@ie.sharif.edi</t>
  </si>
  <si>
    <t>باقرزاده</t>
  </si>
  <si>
    <t>1754708625</t>
  </si>
  <si>
    <t>66165301</t>
  </si>
  <si>
    <t>09126188901</t>
  </si>
  <si>
    <t>bagherzadeh@sharif.edu</t>
  </si>
  <si>
    <t>دانشکده شیمی</t>
  </si>
  <si>
    <t>info@ch.sharif.ir</t>
  </si>
  <si>
    <t>09123958491</t>
  </si>
  <si>
    <t>sutresearch@sharif.edu</t>
  </si>
  <si>
    <t>رضا</t>
  </si>
  <si>
    <t>اسکویی</t>
  </si>
  <si>
    <t>1382537891</t>
  </si>
  <si>
    <t>oskouie@sharif.edu</t>
  </si>
  <si>
    <t>معاونت پژوهش و فناوری</t>
  </si>
  <si>
    <t>پرتال پژوهشی سایت قدیم</t>
  </si>
  <si>
    <t>داوود</t>
  </si>
  <si>
    <t>رشتچیان</t>
  </si>
  <si>
    <t>4284122241</t>
  </si>
  <si>
    <t>66165050</t>
  </si>
  <si>
    <t>09121591028</t>
  </si>
  <si>
    <t>rashtchian@sharif.edu</t>
  </si>
  <si>
    <t>وب سرور و ایمیل سرور اصلی پردیش کیش</t>
  </si>
  <si>
    <t>اژدری</t>
  </si>
  <si>
    <t>0032298897</t>
  </si>
  <si>
    <t>66165078</t>
  </si>
  <si>
    <t>09365300673</t>
  </si>
  <si>
    <t>azhdari@shrif.edu</t>
  </si>
  <si>
    <t>وب سرور و ایمیل سرور اصلی تحصیلات تکمیلی</t>
  </si>
  <si>
    <t>66165062</t>
  </si>
  <si>
    <t>کبری</t>
  </si>
  <si>
    <t>کرمی</t>
  </si>
  <si>
    <t>0058311998</t>
  </si>
  <si>
    <t>22220657</t>
  </si>
  <si>
    <t>09124301836</t>
  </si>
  <si>
    <t>k_karami@sharif.edu</t>
  </si>
  <si>
    <t>معاونت آموزشی و تحصیلات تکمیلی</t>
  </si>
  <si>
    <t>وب سرور و ایمیل سرور اصلی edu</t>
  </si>
  <si>
    <t>حسین</t>
  </si>
  <si>
    <t>اسدی</t>
  </si>
  <si>
    <t>asadi@sharif.edu</t>
  </si>
  <si>
    <t>صورتگر</t>
  </si>
  <si>
    <t>کامران</t>
  </si>
  <si>
    <t>ksouratgar@sharif.edu</t>
  </si>
  <si>
    <t>مرکز فناوری اطلاعات و ارتباطات</t>
  </si>
  <si>
    <t>پژوهشکده الکترونیک- دکتر غلامپور- امانت داده شده</t>
  </si>
  <si>
    <t>66165815</t>
  </si>
  <si>
    <t>محمدحسین</t>
  </si>
  <si>
    <t>عربی</t>
  </si>
  <si>
    <t>0081388561</t>
  </si>
  <si>
    <t>09123469883</t>
  </si>
  <si>
    <t>m.arabi@sharif.edu</t>
  </si>
  <si>
    <t>اتوماسیون معاونت فرهنگی</t>
  </si>
  <si>
    <t>معاونت فرهنگی اجتماعی دانشگاه</t>
  </si>
  <si>
    <t>66165821</t>
  </si>
  <si>
    <t>باقری شورکی</t>
  </si>
  <si>
    <t>4432172401</t>
  </si>
  <si>
    <t>66165901</t>
  </si>
  <si>
    <t>09123008639</t>
  </si>
  <si>
    <t>baghri_s@sharif.edu</t>
  </si>
  <si>
    <t>مرضیه</t>
  </si>
  <si>
    <t>رکن الدینی</t>
  </si>
  <si>
    <t>0011327359</t>
  </si>
  <si>
    <t>66165908</t>
  </si>
  <si>
    <t>09352523014</t>
  </si>
  <si>
    <t>info@ee.sharif.edu</t>
  </si>
  <si>
    <t>m.rokneddini@ee.sharif.edu</t>
  </si>
  <si>
    <t>سرور سوم- وب سرورICI.EE.sharif.edu</t>
  </si>
  <si>
    <t>سرور دوم- وب سایت و دیتابس دانشکده</t>
  </si>
  <si>
    <t>CS-97-2766</t>
  </si>
  <si>
    <t>CS-96-1279</t>
  </si>
  <si>
    <t>CS-94-727</t>
  </si>
  <si>
    <t>CS-97-2182</t>
  </si>
  <si>
    <t>CS-97-2167</t>
  </si>
  <si>
    <t>CS-97-2166</t>
  </si>
  <si>
    <t>CS-97-2165</t>
  </si>
  <si>
    <t>CS-97-2185</t>
  </si>
  <si>
    <t>CS-97-1989</t>
  </si>
  <si>
    <t>CS-97-1784</t>
  </si>
  <si>
    <t>CS-96-1421</t>
  </si>
  <si>
    <t>CS-96-1457</t>
  </si>
  <si>
    <t>CS-96-1452</t>
  </si>
  <si>
    <t>CS-97-2745</t>
  </si>
  <si>
    <t>CS-97-2455</t>
  </si>
  <si>
    <t>CS-97-2233</t>
  </si>
  <si>
    <t>مهدی</t>
  </si>
  <si>
    <t>وکیلیان</t>
  </si>
  <si>
    <t>0040588572</t>
  </si>
  <si>
    <t>09121482357</t>
  </si>
  <si>
    <t>vakilian@sharif.edu</t>
  </si>
  <si>
    <t>دانشکده مهندسی برق</t>
  </si>
  <si>
    <t>سرور اول- ایمیل سرور و وب سایت شخصی اساتید و دانشجویان</t>
  </si>
  <si>
    <t>CS-97-2453</t>
  </si>
  <si>
    <t>قاضی زاده</t>
  </si>
  <si>
    <t>0063032971</t>
  </si>
  <si>
    <t>66164364</t>
  </si>
  <si>
    <t>09902153462</t>
  </si>
  <si>
    <t>ghazizadeh@sharif.edu</t>
  </si>
  <si>
    <t>فرخ</t>
  </si>
  <si>
    <t>5100085118</t>
  </si>
  <si>
    <t>09107607514</t>
  </si>
  <si>
    <t>farrokh.karimi@sharif.edu</t>
  </si>
  <si>
    <t>هسته پژوهشی هوش زیستی</t>
  </si>
  <si>
    <t>کریمی</t>
  </si>
  <si>
    <t>عنوان سرویس</t>
  </si>
  <si>
    <t>آدرس آی‌پی (آدرس‌ها)</t>
  </si>
  <si>
    <t>پورتهای باز</t>
  </si>
  <si>
    <t>تعداد یونیت</t>
  </si>
  <si>
    <t>نوع قرارداد ( طلایی - نقره‌ای)</t>
  </si>
  <si>
    <t>شروع قرارداد</t>
  </si>
  <si>
    <t>پایان قرارداد</t>
  </si>
  <si>
    <t>213.233.161.27</t>
  </si>
  <si>
    <t>اضافه ندارد</t>
  </si>
  <si>
    <t>نقره ای</t>
  </si>
  <si>
    <t>97/08/15</t>
  </si>
  <si>
    <t>ستادی</t>
  </si>
  <si>
    <t>CS-97-2031</t>
  </si>
  <si>
    <t>بهروزی</t>
  </si>
  <si>
    <t>4431722335</t>
  </si>
  <si>
    <t>66165946</t>
  </si>
  <si>
    <t>09128145272</t>
  </si>
  <si>
    <t>behroozi@sharif.edu</t>
  </si>
  <si>
    <t>هاتف</t>
  </si>
  <si>
    <t>اطریشی</t>
  </si>
  <si>
    <t>1190156881</t>
  </si>
  <si>
    <t>09132216402</t>
  </si>
  <si>
    <t>hatef.otroshi@ee.sharif.edu</t>
  </si>
  <si>
    <t>پروژه یادگیری ماشین و یادگیری عمیق- بنیاد نخبگان</t>
  </si>
  <si>
    <t>192.168.240.200-213.233.161.200</t>
  </si>
  <si>
    <t>97/04/21</t>
  </si>
  <si>
    <t>CS-97-2456</t>
  </si>
  <si>
    <t>66166600</t>
  </si>
  <si>
    <t>09122904789</t>
  </si>
  <si>
    <t>دانشکده مهندسی کامپیوتر</t>
  </si>
  <si>
    <t>سرور های وب سرور و ایمیل سرور و احراز هویت و کار آموزی و دیتابس</t>
  </si>
  <si>
    <t>SAN: 12×1.2 TB</t>
  </si>
  <si>
    <t>97/08/20</t>
  </si>
  <si>
    <t>CS-97-2423</t>
  </si>
  <si>
    <t>سید ابوالفضل</t>
  </si>
  <si>
    <t>مطهری</t>
  </si>
  <si>
    <t>0058620435</t>
  </si>
  <si>
    <t>66166636</t>
  </si>
  <si>
    <t>09128939794</t>
  </si>
  <si>
    <t>motahari@sharif.edu</t>
  </si>
  <si>
    <t>آزمایشگاه بیوانفرماتیک - دانشکده مهندسی کامپیوتر</t>
  </si>
  <si>
    <t>213.233.180.0/24</t>
  </si>
  <si>
    <t>CS-97-2348</t>
  </si>
  <si>
    <t>سهراب</t>
  </si>
  <si>
    <t>راهوار</t>
  </si>
  <si>
    <t>1376517078</t>
  </si>
  <si>
    <t>66164501</t>
  </si>
  <si>
    <t>09122374957</t>
  </si>
  <si>
    <t>rahvar@sharif.edu</t>
  </si>
  <si>
    <t>دانشکده فیزیک</t>
  </si>
  <si>
    <t>ایمیل سرور و وب سرور اصلی دانشکده</t>
  </si>
  <si>
    <t>info@physics.sharif.edu</t>
  </si>
  <si>
    <t>213.233.161.215</t>
  </si>
  <si>
    <t>995-993-443-143-110-25-80-22-21-20-8484</t>
  </si>
  <si>
    <t>97/07/24</t>
  </si>
  <si>
    <t>213.233.161.214</t>
  </si>
  <si>
    <t>CS-97-2347</t>
  </si>
  <si>
    <t>ایمیل سرور و وب سرور موقت دانشکده</t>
  </si>
  <si>
    <t>شعبانی</t>
  </si>
  <si>
    <t>006281374</t>
  </si>
  <si>
    <t>66164366</t>
  </si>
  <si>
    <t>09125406158</t>
  </si>
  <si>
    <t>mahdi@sharif.edu</t>
  </si>
  <si>
    <t>شایعی</t>
  </si>
  <si>
    <t>0370064380</t>
  </si>
  <si>
    <t>09354598857</t>
  </si>
  <si>
    <t>shayei.ali@gmail.com</t>
  </si>
  <si>
    <t>پردازش</t>
  </si>
  <si>
    <t>CS-95-760</t>
  </si>
  <si>
    <t>حسن</t>
  </si>
  <si>
    <t>سالاریه</t>
  </si>
  <si>
    <t>0073082074</t>
  </si>
  <si>
    <t>66165501</t>
  </si>
  <si>
    <t>09121085481</t>
  </si>
  <si>
    <t>salarieh@sharif.edu</t>
  </si>
  <si>
    <t>تهمینه</t>
  </si>
  <si>
    <t>قنبری کفاکی</t>
  </si>
  <si>
    <t>0067535267</t>
  </si>
  <si>
    <t>66165582</t>
  </si>
  <si>
    <t>09355829955</t>
  </si>
  <si>
    <t>t_ghanbary@mech.sharif.edu</t>
  </si>
  <si>
    <t>دانشکده مهندسی مکانیک</t>
  </si>
  <si>
    <t>سایت دانشکده</t>
  </si>
  <si>
    <t>213.233.161.71</t>
  </si>
  <si>
    <t>1و  2</t>
  </si>
  <si>
    <t>CS-95-045</t>
  </si>
  <si>
    <t>مدی</t>
  </si>
  <si>
    <t>0451268431</t>
  </si>
  <si>
    <t>66164340</t>
  </si>
  <si>
    <t>09121044551</t>
  </si>
  <si>
    <t>medi@sharif.edu</t>
  </si>
  <si>
    <t>0079796001</t>
  </si>
  <si>
    <t>66066141</t>
  </si>
  <si>
    <t>09102106245</t>
  </si>
  <si>
    <t>mg35sonic@gmail.com</t>
  </si>
  <si>
    <t>ISDL Lab</t>
  </si>
  <si>
    <t>213.233.161.130</t>
  </si>
  <si>
    <t>95/10/07</t>
  </si>
  <si>
    <t>96/05/09</t>
  </si>
  <si>
    <t>CS-96-1135</t>
  </si>
  <si>
    <t>CS-94-756</t>
  </si>
  <si>
    <t>مجید</t>
  </si>
  <si>
    <t>دهبیدی پور</t>
  </si>
  <si>
    <t>5039906791</t>
  </si>
  <si>
    <t>66012898</t>
  </si>
  <si>
    <t>09122098695</t>
  </si>
  <si>
    <t>dehbidipour@sharif.edu</t>
  </si>
  <si>
    <t>بابک</t>
  </si>
  <si>
    <t>عطاری</t>
  </si>
  <si>
    <t>0066391441</t>
  </si>
  <si>
    <t>09123101864</t>
  </si>
  <si>
    <t>babakraana@yahoo.com</t>
  </si>
  <si>
    <t>مرکز رشد و کارآفرینی</t>
  </si>
  <si>
    <t>سایت اصلی</t>
  </si>
  <si>
    <t>CS-94-728</t>
  </si>
  <si>
    <t>مهدیقلی</t>
  </si>
  <si>
    <t>5569854381</t>
  </si>
  <si>
    <t>66005817</t>
  </si>
  <si>
    <t>09123841896</t>
  </si>
  <si>
    <t>mehdi@sharif.edu</t>
  </si>
  <si>
    <t>میثم</t>
  </si>
  <si>
    <t>سیفی</t>
  </si>
  <si>
    <t>0492034939</t>
  </si>
  <si>
    <t>66165117</t>
  </si>
  <si>
    <t>09122368114</t>
  </si>
  <si>
    <t>lib_it@sharif.edu</t>
  </si>
  <si>
    <t>کتابخانه مرکزی</t>
  </si>
  <si>
    <t>سایت دانشیار</t>
  </si>
  <si>
    <t>سایت پروان 1</t>
  </si>
  <si>
    <t>سایت پروان2</t>
  </si>
  <si>
    <t>213.233.161.52</t>
  </si>
  <si>
    <t>213.233.161.53</t>
  </si>
  <si>
    <t>213.233.161.80</t>
  </si>
  <si>
    <t>94/12/03</t>
  </si>
  <si>
    <t>سرور تیان مشخصات ندارد- قبل از بنده خارج شده است 95/12/08</t>
  </si>
  <si>
    <t>اجاره فضای فیزیکی سرور -ستادی</t>
  </si>
  <si>
    <t>97/12/01</t>
  </si>
  <si>
    <t>96/09/01</t>
  </si>
  <si>
    <t>20-21-22-25-80-443</t>
  </si>
  <si>
    <t>213.233.161.220</t>
  </si>
  <si>
    <t>80-8080-21-22</t>
  </si>
  <si>
    <t>94/12/10</t>
  </si>
  <si>
    <t>دفتر امور شاهد و ایثارگران</t>
  </si>
  <si>
    <t>213.233.161.158</t>
  </si>
  <si>
    <t>20-21-22-80-110-143-443-587-993-995-8484</t>
  </si>
  <si>
    <t>97/06/19</t>
  </si>
  <si>
    <t>213.233.161.128</t>
  </si>
  <si>
    <t>20-21-22-23-53-80-110-143-443-995-993-587-8484</t>
  </si>
  <si>
    <t>97/06/17</t>
  </si>
  <si>
    <t>20-21-22-23-53-80-110-143-443-587--993-995-8484</t>
  </si>
  <si>
    <t>213.233.161.129</t>
  </si>
  <si>
    <t>213.233.161.138</t>
  </si>
  <si>
    <t>97/06/20</t>
  </si>
  <si>
    <t>1433-137-139-80-3389</t>
  </si>
  <si>
    <t>ننوشته اند</t>
  </si>
  <si>
    <t>213.233.161.21</t>
  </si>
  <si>
    <t>21-22-25-80-110-111-143-443-587-993-995-8484</t>
  </si>
  <si>
    <t>97/04/16</t>
  </si>
  <si>
    <t>آزمون دکتری - تحصیلات تکمیلی</t>
  </si>
  <si>
    <t>213.233.161.212-192.168.240.212</t>
  </si>
  <si>
    <t>213.233.161.213-192.168.240.213</t>
  </si>
  <si>
    <t>SMTP+full Port</t>
  </si>
  <si>
    <t>97/02/02</t>
  </si>
  <si>
    <t>غیرفعال</t>
  </si>
  <si>
    <t>95/07/03</t>
  </si>
  <si>
    <t>ssh</t>
  </si>
  <si>
    <t>96/09/13</t>
  </si>
  <si>
    <t>213.233.161.27-81.31.160.52</t>
  </si>
  <si>
    <t>imangh@sharif.edu</t>
  </si>
  <si>
    <t>66164150</t>
  </si>
  <si>
    <t>Lan 2-4 USB</t>
  </si>
  <si>
    <t>96/12/27</t>
  </si>
  <si>
    <t>213.233.161.159</t>
  </si>
  <si>
    <t>25-111-80-8322-631-3306-21-53-67</t>
  </si>
  <si>
    <t>97/11/17</t>
  </si>
  <si>
    <t>213.233.161.216</t>
  </si>
  <si>
    <t>22-80-443</t>
  </si>
  <si>
    <t>8484-20-21-22-25-80-110-143-443-587-993-995</t>
  </si>
  <si>
    <t>213.233.161.208</t>
  </si>
  <si>
    <t>97/07/09</t>
  </si>
  <si>
    <t>97/08/27</t>
  </si>
  <si>
    <t>CS-95-694</t>
  </si>
  <si>
    <t>سعادت</t>
  </si>
  <si>
    <t>دکتر</t>
  </si>
  <si>
    <t>66022700</t>
  </si>
  <si>
    <t>بیگی</t>
  </si>
  <si>
    <t>1271967057</t>
  </si>
  <si>
    <t>09379803796</t>
  </si>
  <si>
    <t>hbsciw@gmail.com</t>
  </si>
  <si>
    <t>هیات الزهرا</t>
  </si>
  <si>
    <t>66165101</t>
  </si>
  <si>
    <t>a.h.ziari@gmail.com</t>
  </si>
  <si>
    <t>213.233.161.70</t>
  </si>
  <si>
    <t>95/09/21</t>
  </si>
  <si>
    <t>CS-95-200</t>
  </si>
  <si>
    <t>سیه بازی</t>
  </si>
  <si>
    <t>علی اکبر</t>
  </si>
  <si>
    <t>66165003</t>
  </si>
  <si>
    <t>0061945463</t>
  </si>
  <si>
    <t>09128089534</t>
  </si>
  <si>
    <t>siahbazi@sharif.edu</t>
  </si>
  <si>
    <t>عبدالهی</t>
  </si>
  <si>
    <t>0076690921</t>
  </si>
  <si>
    <t>66164759</t>
  </si>
  <si>
    <t>09125808029</t>
  </si>
  <si>
    <t>dining@sharif.edu</t>
  </si>
  <si>
    <t>5555-8080-443-22</t>
  </si>
  <si>
    <t>سایت تغذیه و خوابگاه ها</t>
  </si>
  <si>
    <t>مدیریت امور دانشجویی</t>
  </si>
  <si>
    <t>95/03/01</t>
  </si>
  <si>
    <t>برند</t>
  </si>
  <si>
    <t>شماره اموال</t>
  </si>
  <si>
    <t>hp-Pro DL380 G5</t>
  </si>
  <si>
    <t>hp- DL380 G5</t>
  </si>
  <si>
    <t>hp</t>
  </si>
  <si>
    <t>ط32420/13</t>
  </si>
  <si>
    <t>ط35394/13</t>
  </si>
  <si>
    <t>ط32421/13</t>
  </si>
  <si>
    <t>Data Sheem</t>
  </si>
  <si>
    <t>ط55645/13</t>
  </si>
  <si>
    <t>گیگابایت</t>
  </si>
  <si>
    <t>ط12435/13</t>
  </si>
  <si>
    <t>ندارد</t>
  </si>
  <si>
    <t>Asus</t>
  </si>
  <si>
    <t>ط80921/13</t>
  </si>
  <si>
    <t>ط27114/13</t>
  </si>
  <si>
    <t>Green G480</t>
  </si>
  <si>
    <t>Asus H81 plus</t>
  </si>
  <si>
    <t>ط78607/13</t>
  </si>
  <si>
    <t>ط38584/13</t>
  </si>
  <si>
    <t>Super Micro</t>
  </si>
  <si>
    <t>گیگابایت G7</t>
  </si>
  <si>
    <t>hp- DL380</t>
  </si>
  <si>
    <t>ط7702/13</t>
  </si>
  <si>
    <t>ط59420/13</t>
  </si>
  <si>
    <t>ط59419/13</t>
  </si>
  <si>
    <t>ط59437/13</t>
  </si>
  <si>
    <t>ط78576/13</t>
  </si>
  <si>
    <t>ط14780/13</t>
  </si>
  <si>
    <t>Green</t>
  </si>
  <si>
    <t>ط25520/13</t>
  </si>
  <si>
    <t>213.233.161.33</t>
  </si>
  <si>
    <t>213.233.161.24</t>
  </si>
  <si>
    <t>213.233.161.101</t>
  </si>
  <si>
    <t>hp-Pro DL380 G7</t>
  </si>
  <si>
    <t>Desk Top</t>
  </si>
  <si>
    <t>XPC</t>
  </si>
  <si>
    <t>کیس معمولی</t>
  </si>
  <si>
    <t>ط47698/13</t>
  </si>
  <si>
    <t>GPV 1080TI</t>
  </si>
  <si>
    <t>Green Rackmount</t>
  </si>
  <si>
    <t>hp G8</t>
  </si>
  <si>
    <t>hp G6</t>
  </si>
  <si>
    <t>SAN Eme VNY 5200</t>
  </si>
  <si>
    <t>ط80680/13</t>
  </si>
  <si>
    <t>ط48753/13</t>
  </si>
  <si>
    <t>ط72333/13</t>
  </si>
  <si>
    <t>ط76466/13</t>
  </si>
  <si>
    <t>Gen 8 DL 380</t>
  </si>
  <si>
    <t>Motce 01</t>
  </si>
  <si>
    <t>Motce 02</t>
  </si>
  <si>
    <t>ط81000/13</t>
  </si>
  <si>
    <t>ط23780/13</t>
  </si>
  <si>
    <t>Gen 8 DL 560</t>
  </si>
  <si>
    <t>ط61092/13</t>
  </si>
  <si>
    <t>ط57717/13</t>
  </si>
  <si>
    <t>Intel</t>
  </si>
  <si>
    <t>ط60755/13</t>
  </si>
  <si>
    <t>Tyan</t>
  </si>
  <si>
    <t>خارج شده</t>
  </si>
  <si>
    <t>HP Pro DL 380 GB</t>
  </si>
  <si>
    <t>HP Pro DL 370 GB</t>
  </si>
  <si>
    <t>ط38415/13</t>
  </si>
  <si>
    <t>ط62110/13</t>
  </si>
  <si>
    <t>DL 380 G7</t>
  </si>
  <si>
    <t>hp DL380 G9</t>
  </si>
  <si>
    <t>ط78678/13</t>
  </si>
  <si>
    <t>CS-97-2637</t>
  </si>
  <si>
    <t>متین</t>
  </si>
  <si>
    <t>هاشمی</t>
  </si>
  <si>
    <t>0075182416</t>
  </si>
  <si>
    <t>66164307</t>
  </si>
  <si>
    <t>09127306252</t>
  </si>
  <si>
    <t>matin@sharif.edu</t>
  </si>
  <si>
    <t>سرور شخصی</t>
  </si>
  <si>
    <t>Super Micro X11</t>
  </si>
  <si>
    <t>192.168.240.96-105</t>
  </si>
  <si>
    <t>80-443-623-22-2017-5900-5999</t>
  </si>
  <si>
    <t>97/10/16</t>
  </si>
  <si>
    <t>CS-97-2481</t>
  </si>
  <si>
    <t>CS-97-2440</t>
  </si>
  <si>
    <t>ابراهیمی</t>
  </si>
  <si>
    <t>1289474478</t>
  </si>
  <si>
    <t>66164632</t>
  </si>
  <si>
    <t>09124255489</t>
  </si>
  <si>
    <t>ebrahimi_a@sharif.edu</t>
  </si>
  <si>
    <t>زارع</t>
  </si>
  <si>
    <t>1270932519</t>
  </si>
  <si>
    <t>66166214</t>
  </si>
  <si>
    <t>09353801144</t>
  </si>
  <si>
    <t>zare@ae.sharif.edu</t>
  </si>
  <si>
    <t>213.233.161.219</t>
  </si>
  <si>
    <t>سرور اول دانشجویی ارشد و دکتری</t>
  </si>
  <si>
    <t>ط77602/13</t>
  </si>
  <si>
    <t>97/09/06</t>
  </si>
  <si>
    <t>213.233.161.205</t>
  </si>
  <si>
    <t>سرور دوم دانشجویی</t>
  </si>
  <si>
    <t>پورزاهدی</t>
  </si>
  <si>
    <t>2709198673</t>
  </si>
  <si>
    <t>66164189</t>
  </si>
  <si>
    <t>09127148797</t>
  </si>
  <si>
    <t>porzahed@sharif.edu</t>
  </si>
  <si>
    <t>وحید</t>
  </si>
  <si>
    <t>مافی</t>
  </si>
  <si>
    <t>3255896681</t>
  </si>
  <si>
    <t>33050288</t>
  </si>
  <si>
    <t>09123382887</t>
  </si>
  <si>
    <t>mrvahid@gmail.com</t>
  </si>
  <si>
    <t xml:space="preserve">مرکز پژوهشی پایداری و تاب آوری </t>
  </si>
  <si>
    <t>دانشکده مهندسی عمران</t>
  </si>
  <si>
    <t>380P G8</t>
  </si>
  <si>
    <t>ط84016/13</t>
  </si>
  <si>
    <t>Email+full Port</t>
  </si>
  <si>
    <t>97/08/26</t>
  </si>
  <si>
    <t>CS-97-2213</t>
  </si>
  <si>
    <t>سیاوش</t>
  </si>
  <si>
    <t>بیات سرمدی</t>
  </si>
  <si>
    <t>0061887579</t>
  </si>
  <si>
    <t>66166614</t>
  </si>
  <si>
    <t>09128433697</t>
  </si>
  <si>
    <t>sbayat@sharif.edu</t>
  </si>
  <si>
    <t>احمد</t>
  </si>
  <si>
    <t>بورقانی فراهانی</t>
  </si>
  <si>
    <t>0080138160</t>
  </si>
  <si>
    <t>66166221</t>
  </si>
  <si>
    <t>09124701183</t>
  </si>
  <si>
    <t>booghany@ce.sharif.edu</t>
  </si>
  <si>
    <t>هسته پژوهشی امنیت و اعتماد سخت افزار</t>
  </si>
  <si>
    <t>Nexcom</t>
  </si>
  <si>
    <t>22-80-443-2000-4500</t>
  </si>
  <si>
    <t>97/07/17</t>
  </si>
  <si>
    <t>98/10/15</t>
  </si>
  <si>
    <t>98/07/16</t>
  </si>
  <si>
    <t>CS-97-794</t>
  </si>
  <si>
    <t>قره یاضی</t>
  </si>
  <si>
    <t>2594584231</t>
  </si>
  <si>
    <t>09122601799</t>
  </si>
  <si>
    <t>m.gharehyazie@sharif.edu</t>
  </si>
  <si>
    <t>213.233.161.244</t>
  </si>
  <si>
    <t>213.233.161.254</t>
  </si>
  <si>
    <t>95/11/02</t>
  </si>
  <si>
    <t>افتخاری</t>
  </si>
  <si>
    <t xml:space="preserve">شرکت پردازش و ذخیره سازی سریع داده </t>
  </si>
  <si>
    <t>تک سرور اصلی پرسا</t>
  </si>
  <si>
    <t>CS-97-2187</t>
  </si>
  <si>
    <t>حمیدرضا</t>
  </si>
  <si>
    <t>ربیعی</t>
  </si>
  <si>
    <t>0035424699</t>
  </si>
  <si>
    <t>66069143</t>
  </si>
  <si>
    <t>09123407011</t>
  </si>
  <si>
    <t>rabiee@sharif.edu</t>
  </si>
  <si>
    <t>0073571649</t>
  </si>
  <si>
    <t>66029164</t>
  </si>
  <si>
    <t>09126381180</t>
  </si>
  <si>
    <t>eftekhar@hpds.ir</t>
  </si>
  <si>
    <t>سه سرور آزمایشگاه وصل</t>
  </si>
  <si>
    <t>آزمایشگاه خدمات ارزش افزوده</t>
  </si>
  <si>
    <t>یک سرور  اصلی آزمایشگاه وصل</t>
  </si>
  <si>
    <t>info@vasllab.ir</t>
  </si>
  <si>
    <t>hp G5</t>
  </si>
  <si>
    <t>روتر 2811</t>
  </si>
  <si>
    <t>213.233.175.192/26</t>
  </si>
  <si>
    <t>97/07/10</t>
  </si>
  <si>
    <t>98/07/09</t>
  </si>
  <si>
    <t>CS-95-865</t>
  </si>
  <si>
    <t>یزدان</t>
  </si>
  <si>
    <t>شیرازی</t>
  </si>
  <si>
    <t>0452758319</t>
  </si>
  <si>
    <t>66098296</t>
  </si>
  <si>
    <t>09102092088</t>
  </si>
  <si>
    <t>shirazi@vaslab.ir</t>
  </si>
  <si>
    <t>66166633</t>
  </si>
  <si>
    <t>0307</t>
  </si>
  <si>
    <t>hp DL380 G8</t>
  </si>
  <si>
    <t>213.233.161.247</t>
  </si>
  <si>
    <t>96/11/23</t>
  </si>
  <si>
    <t>97/11/22</t>
  </si>
  <si>
    <t>CS-96-977</t>
  </si>
  <si>
    <t>قدسی دهقی</t>
  </si>
  <si>
    <t>0440031354</t>
  </si>
  <si>
    <t>09127637570</t>
  </si>
  <si>
    <t>ghodsi@hpds.ir</t>
  </si>
  <si>
    <t>HPDS SAB-SE</t>
  </si>
  <si>
    <t>96/01/01</t>
  </si>
  <si>
    <t>96/12/29</t>
  </si>
  <si>
    <t>مشخصات در پیوست موجود است</t>
  </si>
  <si>
    <t>172.20.13.0/24</t>
  </si>
  <si>
    <t>شرکت رایانش ابری پیشرو</t>
  </si>
  <si>
    <t>CS-96-987</t>
  </si>
  <si>
    <t>CS-96-988</t>
  </si>
  <si>
    <t>CS-96-989</t>
  </si>
  <si>
    <t>CS-96-998</t>
  </si>
  <si>
    <t>CS-96-999</t>
  </si>
  <si>
    <t>سرور دوم</t>
  </si>
  <si>
    <t>سرور چهارم</t>
  </si>
  <si>
    <t>سرور پنجم</t>
  </si>
  <si>
    <t>سرور سوم</t>
  </si>
  <si>
    <t>IP/24</t>
  </si>
  <si>
    <t>hp DL380</t>
  </si>
  <si>
    <t>96/06/21</t>
  </si>
  <si>
    <t>CZJ62409W8-0001</t>
  </si>
  <si>
    <t>CZJ6262N3N-0002</t>
  </si>
  <si>
    <t>CZJ6390NGQ-0003</t>
  </si>
  <si>
    <t>CZJ6270JPY-0004</t>
  </si>
  <si>
    <t>CZ25280DOC-0005</t>
  </si>
  <si>
    <t>سرور ششم</t>
  </si>
  <si>
    <t>سرور هفتم</t>
  </si>
  <si>
    <t>میثاق</t>
  </si>
  <si>
    <t>جعفرزاده</t>
  </si>
  <si>
    <t>mm.aghajani@vaslab.ir</t>
  </si>
  <si>
    <t>CS-95-105</t>
  </si>
  <si>
    <t>آقاجانی</t>
  </si>
  <si>
    <t>0077858530</t>
  </si>
  <si>
    <t>66028141</t>
  </si>
  <si>
    <t>09121352058</t>
  </si>
  <si>
    <t>بهروز</t>
  </si>
  <si>
    <t>عبادی</t>
  </si>
  <si>
    <t>0059388900</t>
  </si>
  <si>
    <t>66035125</t>
  </si>
  <si>
    <t>09212187153</t>
  </si>
  <si>
    <t>09126543138</t>
  </si>
  <si>
    <t>آقای نشتاعلی</t>
  </si>
  <si>
    <t>b.ebadi58@laitec.ir</t>
  </si>
  <si>
    <t>اجاره فضای فیزیکی سرور -غیرستادی</t>
  </si>
  <si>
    <t>آزمایشگاه یادگیری فناوری اطلاعات</t>
  </si>
  <si>
    <t>لایتک سرور سوم</t>
  </si>
  <si>
    <t>ASUS</t>
  </si>
  <si>
    <t>گیگ</t>
  </si>
  <si>
    <t>95/03/11</t>
  </si>
  <si>
    <t>CS-94-754</t>
  </si>
  <si>
    <t>محسن</t>
  </si>
  <si>
    <t>مهدوی فر</t>
  </si>
  <si>
    <t>0323747183</t>
  </si>
  <si>
    <t>66035145</t>
  </si>
  <si>
    <t>09127100059</t>
  </si>
  <si>
    <t>mohsen.mahdavifar@gmail.com</t>
  </si>
  <si>
    <t>HP</t>
  </si>
  <si>
    <t>لایتک سرور های اول</t>
  </si>
  <si>
    <t>لایتک سرور های دوم</t>
  </si>
  <si>
    <t>CS-94-755</t>
  </si>
  <si>
    <t>پژوهشکده فناوری اطلاعات و ارتباطات پیشرفته</t>
  </si>
  <si>
    <t>سرور سایت و ایمیل پژوهشکده</t>
  </si>
  <si>
    <t>همه پورت ها</t>
  </si>
  <si>
    <t>0940780496</t>
  </si>
  <si>
    <t>66166209</t>
  </si>
  <si>
    <t>09124025772</t>
  </si>
  <si>
    <t>vhosseini@sharif.edu</t>
  </si>
  <si>
    <t>حامد</t>
  </si>
  <si>
    <t>علیزاده</t>
  </si>
  <si>
    <t>0630011656</t>
  </si>
  <si>
    <t>09357342359</t>
  </si>
  <si>
    <t>alizadeh.hamed@gmail.com</t>
  </si>
  <si>
    <t>هسته پژوهشی سوخت، احتراق و آلایندگی دانشگاه</t>
  </si>
  <si>
    <t>TOMA1</t>
  </si>
  <si>
    <t>TOMA2</t>
  </si>
  <si>
    <t>TOMA3</t>
  </si>
  <si>
    <t>213.233.161.90</t>
  </si>
  <si>
    <t>213.233.161.89</t>
  </si>
  <si>
    <t>213.233.161.88</t>
  </si>
  <si>
    <t>office@alum.sharif.edu</t>
  </si>
  <si>
    <t>66164490</t>
  </si>
  <si>
    <t>سرور اصلی سایت</t>
  </si>
  <si>
    <t>انجمن فارغ التحصیلان شریف</t>
  </si>
  <si>
    <t>sh.moaven@gmail.com</t>
  </si>
  <si>
    <t>09121324160</t>
  </si>
  <si>
    <t>0070242291</t>
  </si>
  <si>
    <t>معاون</t>
  </si>
  <si>
    <t>شهروز</t>
  </si>
  <si>
    <t>karim_hoda@yahoo.com</t>
  </si>
  <si>
    <t>09124053471</t>
  </si>
  <si>
    <t>66085860</t>
  </si>
  <si>
    <t>00578970011</t>
  </si>
  <si>
    <t>هدی</t>
  </si>
  <si>
    <t>کریمی دستجردی</t>
  </si>
  <si>
    <t>213.233.161.10</t>
  </si>
  <si>
    <t>CS-95-042</t>
  </si>
  <si>
    <t>CS-95-106</t>
  </si>
  <si>
    <t>CS-95-325</t>
  </si>
  <si>
    <t>محمود</t>
  </si>
  <si>
    <t>کریمیان</t>
  </si>
  <si>
    <t>0944747116</t>
  </si>
  <si>
    <t>09391154726</t>
  </si>
  <si>
    <t>mahmood@dideo.ir</t>
  </si>
  <si>
    <t>فرزانه پور</t>
  </si>
  <si>
    <t>0058179321</t>
  </si>
  <si>
    <t>09126186824</t>
  </si>
  <si>
    <t>استارت آپ دیدئو</t>
  </si>
  <si>
    <t>frznpr@gmail.com</t>
  </si>
  <si>
    <t>213.233.161.62 -63/24
192.168.240.15/24</t>
  </si>
  <si>
    <t>95/05/21</t>
  </si>
  <si>
    <t>کیس معمولی Green</t>
  </si>
  <si>
    <t>کسری</t>
  </si>
  <si>
    <t>علیشاهی</t>
  </si>
  <si>
    <t>1282877267</t>
  </si>
  <si>
    <t>66165630</t>
  </si>
  <si>
    <t>09124844539</t>
  </si>
  <si>
    <t>alishahi@sharif.edu</t>
  </si>
  <si>
    <t>ahmadrezaehyaei@gmail.com</t>
  </si>
  <si>
    <t>احمدرضا</t>
  </si>
  <si>
    <t>احیایی</t>
  </si>
  <si>
    <t>0063839199</t>
  </si>
  <si>
    <t>66166222</t>
  </si>
  <si>
    <t>09195609526</t>
  </si>
  <si>
    <t>دفتر تحلیل و تصویر داده (شمارا) سرور اول</t>
  </si>
  <si>
    <t>دفتر تحلیل و تصویر داده (شمارا) سرور دوم</t>
  </si>
  <si>
    <t>info@shomara.ir</t>
  </si>
  <si>
    <t>تحلیل داده های حجیم</t>
  </si>
  <si>
    <t>دو هارد خارج شده</t>
  </si>
  <si>
    <t>213.233.161.137</t>
  </si>
  <si>
    <t>سرویس محاسباتی</t>
  </si>
  <si>
    <t>95/05/24</t>
  </si>
  <si>
    <t>213.233.161.61/24</t>
  </si>
  <si>
    <t>امیرحسین</t>
  </si>
  <si>
    <t>جهانگیر</t>
  </si>
  <si>
    <t>0045076685</t>
  </si>
  <si>
    <t>66166619</t>
  </si>
  <si>
    <t>09121031514</t>
  </si>
  <si>
    <t>jahangir@sharif.edu</t>
  </si>
  <si>
    <t>برقعی</t>
  </si>
  <si>
    <t>0383550130</t>
  </si>
  <si>
    <t>66166660</t>
  </si>
  <si>
    <t>borghei@sharif.edu</t>
  </si>
  <si>
    <t>آزمایشگاه آزمون و ارزیابی تجهیزات شبکه</t>
  </si>
  <si>
    <t>213.233.161.54</t>
  </si>
  <si>
    <t>22-443-80</t>
  </si>
  <si>
    <t>QSSC</t>
  </si>
  <si>
    <t>سرور آرشیو آزمایشگاه</t>
  </si>
  <si>
    <t>یک هارد یک ترابایت+ چهار گیگابایت رم</t>
  </si>
  <si>
    <t>Super Micro X8DTT</t>
  </si>
  <si>
    <t>HP ProLiant DL380 G6</t>
  </si>
  <si>
    <t>HP ProLiant DL380 G7</t>
  </si>
  <si>
    <t>13ط/48285</t>
  </si>
  <si>
    <t>13ط/48284</t>
  </si>
  <si>
    <t>13ط/48283</t>
  </si>
  <si>
    <t>13ط/48288</t>
  </si>
  <si>
    <t>13ط/48287</t>
  </si>
  <si>
    <t>97/05/01</t>
  </si>
  <si>
    <t>97/08/02</t>
  </si>
  <si>
    <t>CS-97-1965</t>
  </si>
  <si>
    <t>CS-94-726</t>
  </si>
  <si>
    <t>جعفر</t>
  </si>
  <si>
    <t>حبیبی</t>
  </si>
  <si>
    <t>0558921450</t>
  </si>
  <si>
    <t>66166634</t>
  </si>
  <si>
    <t>09121063371</t>
  </si>
  <si>
    <t>jhabibi@sharif.edu</t>
  </si>
  <si>
    <t>66166691</t>
  </si>
  <si>
    <t>تمامی پورت ها</t>
  </si>
  <si>
    <t>66166244</t>
  </si>
  <si>
    <t>ط53160/13</t>
  </si>
  <si>
    <t>مرکز راهکارهای اطلاعاتی هوشمند یک سرور</t>
  </si>
  <si>
    <t>مرکز راهکارهای اطلاعاتی هوشمند پنج سرور</t>
  </si>
  <si>
    <t>پنج سرور مرکز</t>
  </si>
  <si>
    <t>سرور اصلی مرکز</t>
  </si>
  <si>
    <t>66166224</t>
  </si>
  <si>
    <t>مقیمی</t>
  </si>
  <si>
    <t>0014392836</t>
  </si>
  <si>
    <t>09192680237</t>
  </si>
  <si>
    <t>hmoghimi@ce.sharif.edu</t>
  </si>
  <si>
    <t>info@iiscenter.ir</t>
  </si>
  <si>
    <t>172.28.177.128/25
213.233.177.128/26</t>
  </si>
  <si>
    <t>CS-97-2334</t>
  </si>
  <si>
    <t>0046797459</t>
  </si>
  <si>
    <t>88423227-9</t>
  </si>
  <si>
    <t>09121836914</t>
  </si>
  <si>
    <t>poursoltani@rnsystem.ir</t>
  </si>
  <si>
    <t>فلاح خوش فطرت</t>
  </si>
  <si>
    <t>2722548356</t>
  </si>
  <si>
    <t>26320025
88457071</t>
  </si>
  <si>
    <t>09213974139</t>
  </si>
  <si>
    <t>fallah@rnsystem.ir</t>
  </si>
  <si>
    <t>شرکت</t>
  </si>
  <si>
    <t>رایا نوید سامانه</t>
  </si>
  <si>
    <t>سایت اصلی شرکت</t>
  </si>
  <si>
    <t>info@rnsystem.ir</t>
  </si>
  <si>
    <t>HP-Proliant DL 360 G7</t>
  </si>
  <si>
    <t>HP-Proliant DL 360 G8</t>
  </si>
  <si>
    <t>پورسلطانی</t>
  </si>
  <si>
    <t>80-443-2080-3336-3306-6300-63050</t>
  </si>
  <si>
    <t>طلایی</t>
  </si>
  <si>
    <t>97/08/30</t>
  </si>
  <si>
    <t>CS-97-2278</t>
  </si>
  <si>
    <t>مرکز آپا و آزمایشگاه امنیت داده و شبکه</t>
  </si>
  <si>
    <t>Super Micro X8DT6</t>
  </si>
  <si>
    <t>Super Micro X9DRL -3Flif</t>
  </si>
  <si>
    <t>امینی</t>
  </si>
  <si>
    <t>2161710958</t>
  </si>
  <si>
    <t>66166656</t>
  </si>
  <si>
    <t>09123174542</t>
  </si>
  <si>
    <t>amini@sharif.edu</t>
  </si>
  <si>
    <t>0061826596</t>
  </si>
  <si>
    <t>66164154-162</t>
  </si>
  <si>
    <t>09123842796</t>
  </si>
  <si>
    <t>سرویس های مرکز آپا و هانی پات</t>
  </si>
  <si>
    <t>66166667
66166677</t>
  </si>
  <si>
    <t>info@ceet.sharif.edu</t>
  </si>
  <si>
    <t>213.233.178.0/27
172.28.177.0/26</t>
  </si>
  <si>
    <t>97/05/15</t>
  </si>
  <si>
    <t>Switch</t>
  </si>
  <si>
    <t xml:space="preserve"> Cisco 2960X</t>
  </si>
  <si>
    <t>CS-97-2040</t>
  </si>
  <si>
    <t>نیامنش</t>
  </si>
  <si>
    <t>2754389156</t>
  </si>
  <si>
    <t>66084107</t>
  </si>
  <si>
    <t>09107856842</t>
  </si>
  <si>
    <t>niamanesh.hadi@gmail.com</t>
  </si>
  <si>
    <t>احتسابی</t>
  </si>
  <si>
    <t>0079317634</t>
  </si>
  <si>
    <t>66062467</t>
  </si>
  <si>
    <t>09335485022</t>
  </si>
  <si>
    <t>hosein@ehtesabi.com</t>
  </si>
  <si>
    <t>شرکت محتوی نگار ارزش افزا</t>
  </si>
  <si>
    <t>Mobaile-App</t>
  </si>
  <si>
    <t>400-8080-80</t>
  </si>
  <si>
    <t>HP-DL 360 G8</t>
  </si>
  <si>
    <t>97/04/24</t>
  </si>
  <si>
    <t>411497753478</t>
  </si>
  <si>
    <t>هادی</t>
  </si>
  <si>
    <t>درویشی دوانی</t>
  </si>
  <si>
    <t>6319836581</t>
  </si>
  <si>
    <t>88173317</t>
  </si>
  <si>
    <t>09124382730</t>
  </si>
  <si>
    <t xml:space="preserve">میلاد </t>
  </si>
  <si>
    <t>nadimkhah@palnetgroup.com</t>
  </si>
  <si>
    <t>darvish@palnetgroup.ir</t>
  </si>
  <si>
    <t>ندیم خواه</t>
  </si>
  <si>
    <t>0010456473</t>
  </si>
  <si>
    <t>09356549261</t>
  </si>
  <si>
    <t>شرکت مهندسی کهن شبکه پارسیان</t>
  </si>
  <si>
    <t>411478541177</t>
  </si>
  <si>
    <t>HP- DL360 G7</t>
  </si>
  <si>
    <t>HP-DL380 G6</t>
  </si>
  <si>
    <t>HP-DL380 G8</t>
  </si>
  <si>
    <t>96/12/15</t>
  </si>
  <si>
    <t>DC-S 1016D – 24 PORT GIG</t>
  </si>
  <si>
    <t>Dlink: 16 port</t>
  </si>
  <si>
    <t>80-443-53-3389-8443-587-110-25</t>
  </si>
  <si>
    <t>CS-96-1431</t>
  </si>
  <si>
    <t>میرحسین</t>
  </si>
  <si>
    <t>آیت اله زاده شیرازی</t>
  </si>
  <si>
    <t>0070974705</t>
  </si>
  <si>
    <t>66097972</t>
  </si>
  <si>
    <t>09126017568</t>
  </si>
  <si>
    <t>عطایی</t>
  </si>
  <si>
    <t>0310172675</t>
  </si>
  <si>
    <t>09190352932</t>
  </si>
  <si>
    <t>atayee.prg@gmail.com</t>
  </si>
  <si>
    <t>شرکت مشاوران نرم افزار اعوان</t>
  </si>
  <si>
    <t>نرم افزارهای سازمانی</t>
  </si>
  <si>
    <t>411131558578</t>
  </si>
  <si>
    <t>10102801786</t>
  </si>
  <si>
    <t>+Hard- 4* SAS 300 GB 10 k</t>
  </si>
  <si>
    <t>info@asta.ir</t>
  </si>
  <si>
    <t>HP ProLiant DL 380 G7</t>
  </si>
  <si>
    <t>1521-1158-443-80-2223-22</t>
  </si>
  <si>
    <t>96/09/12</t>
  </si>
  <si>
    <t>CS-96-1203</t>
  </si>
  <si>
    <t>احسان</t>
  </si>
  <si>
    <t>رزازی</t>
  </si>
  <si>
    <t>0010809351</t>
  </si>
  <si>
    <t>09127387550</t>
  </si>
  <si>
    <t>admin@navaak.com</t>
  </si>
  <si>
    <t>وایقانی</t>
  </si>
  <si>
    <t>0011156082</t>
  </si>
  <si>
    <t>09127753854</t>
  </si>
  <si>
    <t>info@navaak.com</t>
  </si>
  <si>
    <t>موسسه نوا کامکار ماندگار- نواک</t>
  </si>
  <si>
    <t>سایت اصلی موسسه</t>
  </si>
  <si>
    <t>14004527473</t>
  </si>
  <si>
    <t>34902</t>
  </si>
  <si>
    <t>CS-96-1130</t>
  </si>
  <si>
    <t>سید مرتضی</t>
  </si>
  <si>
    <t>مهدوی</t>
  </si>
  <si>
    <t>0053008316</t>
  </si>
  <si>
    <t>66057391</t>
  </si>
  <si>
    <t>09121131181</t>
  </si>
  <si>
    <t>mahdavi@idehno.com</t>
  </si>
  <si>
    <t>جعفری طاوسلو</t>
  </si>
  <si>
    <t>0013267906</t>
  </si>
  <si>
    <t>66057388-90</t>
  </si>
  <si>
    <t>a.jafari.w@gmail.com</t>
  </si>
  <si>
    <t>09370588083</t>
  </si>
  <si>
    <t>شرکت ایده نو آتیه</t>
  </si>
  <si>
    <t>دیتابس سرویس</t>
  </si>
  <si>
    <t>79737</t>
  </si>
  <si>
    <t>ALL</t>
  </si>
  <si>
    <t>96/05/10</t>
  </si>
  <si>
    <t>CS-96-1158</t>
  </si>
  <si>
    <t>0386183409</t>
  </si>
  <si>
    <t>66028721</t>
  </si>
  <si>
    <t>09122931445</t>
  </si>
  <si>
    <t>heydari@arsh.co</t>
  </si>
  <si>
    <t>امیرعلی</t>
  </si>
  <si>
    <t>اکبری</t>
  </si>
  <si>
    <t>092145644110</t>
  </si>
  <si>
    <t>09151022395</t>
  </si>
  <si>
    <t>akbari@arsh.co</t>
  </si>
  <si>
    <t>عمید رایانه شریف- عرش</t>
  </si>
  <si>
    <t>سرویس برنامه خندوانه</t>
  </si>
  <si>
    <t>10320440399</t>
  </si>
  <si>
    <t>411383995197</t>
  </si>
  <si>
    <t>392797</t>
  </si>
  <si>
    <t>66028723</t>
  </si>
  <si>
    <t>حیدری</t>
  </si>
  <si>
    <t>CS-97-2064</t>
  </si>
  <si>
    <t>نیما</t>
  </si>
  <si>
    <t>روایی</t>
  </si>
  <si>
    <t>0061947921</t>
  </si>
  <si>
    <t>40224530</t>
  </si>
  <si>
    <t>09121465842</t>
  </si>
  <si>
    <t>nima@hamisysten.ir</t>
  </si>
  <si>
    <t>محمدعلی
جلال
امیررضا</t>
  </si>
  <si>
    <t>نیکوسخن
زیوری دانا
آشتیانی</t>
  </si>
  <si>
    <t xml:space="preserve">
09125987232</t>
  </si>
  <si>
    <t>0012028231
0012545473
0480148503</t>
  </si>
  <si>
    <t>sysadmin@hamisystem.ir</t>
  </si>
  <si>
    <t>شرکت حامی سیستم شریف</t>
  </si>
  <si>
    <t>369061</t>
  </si>
  <si>
    <t>411381457935</t>
  </si>
  <si>
    <t>10320186020</t>
  </si>
  <si>
    <t>HP-DL330</t>
  </si>
  <si>
    <t>خدمات شرکت سرور سوم</t>
  </si>
  <si>
    <t>97/05/11</t>
  </si>
  <si>
    <t>HP DL 380 Gen8</t>
  </si>
  <si>
    <t>96/05/17</t>
  </si>
  <si>
    <t>خدمات شرکت سرور دوم</t>
  </si>
  <si>
    <t>CS-96-907</t>
  </si>
  <si>
    <t>USB external HDD</t>
  </si>
  <si>
    <t>HP Server G7</t>
  </si>
  <si>
    <t>Keyhan- USB Dangle</t>
  </si>
  <si>
    <t>2 TB</t>
  </si>
  <si>
    <t>Communication dangle</t>
  </si>
  <si>
    <t>96/01/15</t>
  </si>
  <si>
    <t>CS-96-910</t>
  </si>
  <si>
    <t>مرتضی قلی</t>
  </si>
  <si>
    <t>0078274834</t>
  </si>
  <si>
    <t>22309483</t>
  </si>
  <si>
    <t>09127109562</t>
  </si>
  <si>
    <t>info@radnetco.com</t>
  </si>
  <si>
    <t>شرکت رادنت آتیه</t>
  </si>
  <si>
    <t>طراحی و تولید نرم افزار و وب سایت</t>
  </si>
  <si>
    <t>463995</t>
  </si>
  <si>
    <t>411491594564</t>
  </si>
  <si>
    <t>14004568814</t>
  </si>
  <si>
    <t>HP DL 160 G9</t>
  </si>
  <si>
    <t>443-25-587-6-465-110-995-20-21-53-2014-3389-80-8080-22-17990</t>
  </si>
  <si>
    <t>96/01/20</t>
  </si>
  <si>
    <t>دکتر مهدی</t>
  </si>
  <si>
    <t>جعفری سیاوشانی</t>
  </si>
  <si>
    <t>0065962453</t>
  </si>
  <si>
    <t>66166681</t>
  </si>
  <si>
    <t>09128358267</t>
  </si>
  <si>
    <t>mjafari@sharif.edu</t>
  </si>
  <si>
    <t>Case Green</t>
  </si>
  <si>
    <t>213.233.180.105</t>
  </si>
  <si>
    <t>10050-220222-443-80</t>
  </si>
  <si>
    <t>97/09/07</t>
  </si>
  <si>
    <t>CS-97-2801</t>
  </si>
  <si>
    <t>ایوب</t>
  </si>
  <si>
    <t>نیک روان</t>
  </si>
  <si>
    <t>nikravan@upsym.com</t>
  </si>
  <si>
    <t>خدممات نرم افزاری</t>
  </si>
  <si>
    <t>l2tp-pptp-ftp-https-pop3-smtp</t>
  </si>
  <si>
    <t>97/12/04</t>
  </si>
  <si>
    <t>HP DL380 G 7</t>
  </si>
  <si>
    <t>CS-97-2820</t>
  </si>
  <si>
    <t>صابر</t>
  </si>
  <si>
    <t xml:space="preserve"> صالح کلیبر</t>
  </si>
  <si>
    <t>09126210635</t>
  </si>
  <si>
    <t>saleh@sharif.edu</t>
  </si>
  <si>
    <t>محاسبات و کارهای پردازشی دانشجویان</t>
  </si>
  <si>
    <t>22-1212-5900-5999</t>
  </si>
  <si>
    <t>97/12/20</t>
  </si>
  <si>
    <t>Asus- GPV 1080TI</t>
  </si>
  <si>
    <t>CS-97-2863</t>
  </si>
  <si>
    <t>صفری بلیلی</t>
  </si>
  <si>
    <t>2640148621</t>
  </si>
  <si>
    <t>09224737181</t>
  </si>
  <si>
    <t>m.h.safari@email.kntu.ac.ir</t>
  </si>
  <si>
    <t>Super Micro X9DRH-7TF</t>
  </si>
  <si>
    <t>98/02/03</t>
  </si>
  <si>
    <t>CS-97-2673</t>
  </si>
  <si>
    <t>CS-97-2674</t>
  </si>
  <si>
    <t>0083836462</t>
  </si>
  <si>
    <t>66056182</t>
  </si>
  <si>
    <t>09122017286</t>
  </si>
  <si>
    <t>jafarzade@vaslab.ir</t>
  </si>
  <si>
    <t>حسینی الهاشمی</t>
  </si>
  <si>
    <t>0015776281</t>
  </si>
  <si>
    <t>88002606</t>
  </si>
  <si>
    <t>09120543103</t>
  </si>
  <si>
    <t>a.hoseini@pishro.computer</t>
  </si>
  <si>
    <t>470417</t>
  </si>
  <si>
    <t>info@pishro.computer</t>
  </si>
  <si>
    <t>بدون آی پی</t>
  </si>
  <si>
    <t>5GH426KMF1</t>
  </si>
  <si>
    <t>14004827610</t>
  </si>
  <si>
    <t>411477934169</t>
  </si>
  <si>
    <t>97/10/25</t>
  </si>
  <si>
    <t>DL380P Gen 8</t>
  </si>
  <si>
    <t>CZ243700NN-11564</t>
  </si>
  <si>
    <t>HP DL180</t>
  </si>
  <si>
    <t>CS-97-2521</t>
  </si>
  <si>
    <t>98/10/24</t>
  </si>
  <si>
    <t>96/03/10</t>
  </si>
  <si>
    <t>95/12/02</t>
  </si>
  <si>
    <t>96/05/20</t>
  </si>
  <si>
    <t>96/05/24</t>
  </si>
  <si>
    <t>98/04/31</t>
  </si>
  <si>
    <t>98/08/01</t>
  </si>
  <si>
    <t>کارهای پردازشی برای مباحث شیکه و یادگیری ماشین</t>
  </si>
  <si>
    <t>CS-98-2914</t>
  </si>
  <si>
    <t>رستگارراد</t>
  </si>
  <si>
    <t>info@behinegar.net</t>
  </si>
  <si>
    <t>mrezarrad@hotmail.com</t>
  </si>
  <si>
    <t>09155335723</t>
  </si>
  <si>
    <t>شرکت توسعه الگوریتم های بهینه گر</t>
  </si>
  <si>
    <t>سرویس نرم افزار تحت وب مدیریت پروژه</t>
  </si>
  <si>
    <t>hp DL80 G9</t>
  </si>
  <si>
    <t>98/02/18</t>
  </si>
  <si>
    <t>99/02/17</t>
  </si>
  <si>
    <t>امیرحجت</t>
  </si>
  <si>
    <t>98/12/03</t>
  </si>
  <si>
    <t>98/08/19</t>
  </si>
  <si>
    <t>98/05/14</t>
  </si>
  <si>
    <t>97/12/14</t>
  </si>
  <si>
    <t>98/04/23</t>
  </si>
  <si>
    <t>97/09/11</t>
  </si>
  <si>
    <t>94/12/02</t>
  </si>
  <si>
    <t>97/05/09</t>
  </si>
  <si>
    <t>97/05/16</t>
  </si>
  <si>
    <t>98/05/10</t>
  </si>
  <si>
    <t>97/01/14</t>
  </si>
  <si>
    <t>97/01/19</t>
  </si>
  <si>
    <t>پردازنده</t>
  </si>
  <si>
    <t>RAM/GB</t>
  </si>
  <si>
    <t>HDD/GB</t>
  </si>
  <si>
    <t>1TB</t>
  </si>
  <si>
    <t>8*2</t>
  </si>
  <si>
    <t>5*300</t>
  </si>
  <si>
    <t>Intel P4</t>
  </si>
  <si>
    <t>2*500</t>
  </si>
  <si>
    <t>2 Xeon 2660</t>
  </si>
  <si>
    <t>intel Xeon 3.47</t>
  </si>
  <si>
    <t>2×intel Xeon 1.6</t>
  </si>
  <si>
    <t>Intel Pentium G2030</t>
  </si>
  <si>
    <t>Intel Xeon E 5520</t>
  </si>
  <si>
    <t>Intel Xeon E 5620</t>
  </si>
  <si>
    <t>2.4 GH, Linux, Intel core i7</t>
  </si>
  <si>
    <t>16 TB</t>
  </si>
  <si>
    <t>2*146+3*33+3*900</t>
  </si>
  <si>
    <t>8*146</t>
  </si>
  <si>
    <t xml:space="preserve"> 2*146+3*33+3*900</t>
  </si>
  <si>
    <t>2*1 TB</t>
  </si>
  <si>
    <t>500MGB</t>
  </si>
  <si>
    <t>4*2</t>
  </si>
  <si>
    <t>2*73</t>
  </si>
  <si>
    <t>2*16</t>
  </si>
  <si>
    <t>2*8</t>
  </si>
  <si>
    <t>4*32</t>
  </si>
  <si>
    <t>4*16</t>
  </si>
  <si>
    <t>8*16</t>
  </si>
  <si>
    <t>2*48</t>
  </si>
  <si>
    <t>8*8</t>
  </si>
  <si>
    <t>16*8</t>
  </si>
  <si>
    <t>2*32</t>
  </si>
  <si>
    <t>2*300GB 6GSAS 2.5 Inch</t>
  </si>
  <si>
    <t>`</t>
  </si>
  <si>
    <t xml:space="preserve"> SSD 220G- 2*4 TB</t>
  </si>
  <si>
    <t>2-2 TB</t>
  </si>
  <si>
    <t>1 TB</t>
  </si>
  <si>
    <t xml:space="preserve"> Hard- 1TB SSD SAMSUNG PRO 960</t>
  </si>
  <si>
    <t xml:space="preserve"> 3.6 TB</t>
  </si>
  <si>
    <t xml:space="preserve"> HDD- 1.6 TB</t>
  </si>
  <si>
    <t>2.1 TB</t>
  </si>
  <si>
    <t>1TB+1TB</t>
  </si>
  <si>
    <t>2*HP 300 GB SAS</t>
  </si>
  <si>
    <t>16*HP 1 TB SAS</t>
  </si>
  <si>
    <t>4×300 GB</t>
  </si>
  <si>
    <t>3*600</t>
  </si>
  <si>
    <t>4 TB</t>
  </si>
  <si>
    <t xml:space="preserve"> SSD1T+HDD4T</t>
  </si>
  <si>
    <t>500 GB SSD</t>
  </si>
  <si>
    <t>500 GB SAS HDD</t>
  </si>
  <si>
    <t>1.7 TB</t>
  </si>
  <si>
    <t>0.6 TB</t>
  </si>
  <si>
    <t>0.4 TB</t>
  </si>
  <si>
    <t>1676 GB</t>
  </si>
  <si>
    <t>1.2 TB</t>
  </si>
  <si>
    <t>8*600 GB- SAS 10 K</t>
  </si>
  <si>
    <t>12 TB</t>
  </si>
  <si>
    <t>2*900 GB-610k</t>
  </si>
  <si>
    <t>3 TB</t>
  </si>
  <si>
    <t xml:space="preserve"> 1.8 TB+924 GB</t>
  </si>
  <si>
    <t xml:space="preserve"> 924 GB+919 GB</t>
  </si>
  <si>
    <t>2* 924</t>
  </si>
  <si>
    <t xml:space="preserve"> 2*1 TB-2*8TB</t>
  </si>
  <si>
    <t>146 G-SAS*3-4*SAS 146 GB 15K,2TB-SATA*1</t>
  </si>
  <si>
    <t>6 TB</t>
  </si>
  <si>
    <t>6.5 TB</t>
  </si>
  <si>
    <t>1.256 TB</t>
  </si>
  <si>
    <t xml:space="preserve"> 4*SAS 146 GB 15K,1 Unit, 4 Port Network + 1 ilo</t>
  </si>
  <si>
    <t>8*SAS 300 GB 15K,2 Unit, 4 Port Network + 1 ilo+ ......</t>
  </si>
  <si>
    <t>6*146 GB SAS 15k 4 Port Network + 1 ilo</t>
  </si>
  <si>
    <t>4*146 SAS 15 k,1 Unit, 4 Port Network + 1 ilo</t>
  </si>
  <si>
    <t>4* SAS 300 GB 10 k</t>
  </si>
  <si>
    <t>4*1 TB</t>
  </si>
  <si>
    <t>1.2 T + 800 GB</t>
  </si>
  <si>
    <t>2*1TB HP</t>
  </si>
  <si>
    <t>2620 Core CPU/ 2×Ethernet/ 2×Powr 900 W</t>
  </si>
  <si>
    <t>12×2.799 Core CPU</t>
  </si>
  <si>
    <t>2*Xeon x-5660</t>
  </si>
  <si>
    <t>E5-2650  Ubuntu</t>
  </si>
  <si>
    <t>Intel xeon E3-1220V3, 3.00 GHz</t>
  </si>
  <si>
    <t>Intel (R) Xeon (R), CPU- E5-1620 @ 3.60 GHZ</t>
  </si>
  <si>
    <t>2* Intel Xeon E5-2620</t>
  </si>
  <si>
    <t>2* Intel Xeon E5645</t>
  </si>
  <si>
    <t>5640 Intel</t>
  </si>
  <si>
    <t>2*Xeon E5640 16 Core</t>
  </si>
  <si>
    <r>
      <t>Intel-2*x5670, esxi 6</t>
    </r>
    <r>
      <rPr>
        <sz val="12"/>
        <color rgb="FF000000"/>
        <rFont val="B Zar"/>
        <charset val="178"/>
      </rPr>
      <t xml:space="preserve">سیستم عامل </t>
    </r>
  </si>
  <si>
    <t>2*Intel Xeon E52960 16 Core</t>
  </si>
  <si>
    <t>2*Xeon E2690 16 Core</t>
  </si>
  <si>
    <t>1*Xeon E5640 8 Core</t>
  </si>
  <si>
    <t>2*Xeon L 5640 Core</t>
  </si>
  <si>
    <t>Xeon E52620 v4</t>
  </si>
  <si>
    <t>Intel Xeon E5520</t>
  </si>
  <si>
    <t>2* Intel Xeon X5560</t>
  </si>
  <si>
    <t>8X 2.27</t>
  </si>
  <si>
    <t>XEON E5405</t>
  </si>
  <si>
    <t>Xeon</t>
  </si>
  <si>
    <t>12 TB  12 TB + 500 GB SSD</t>
  </si>
  <si>
    <t>2X Intel E5-2620</t>
  </si>
  <si>
    <t>زنون E5</t>
  </si>
  <si>
    <t>Intel core 2 Duo 2, 66GHZ</t>
  </si>
  <si>
    <t>Xenon ES- 2650</t>
  </si>
  <si>
    <t>Corei5- Intel 4430</t>
  </si>
  <si>
    <r>
      <t xml:space="preserve">ESX, </t>
    </r>
    <r>
      <rPr>
        <sz val="12"/>
        <color rgb="FF000000"/>
        <rFont val="B Zar"/>
        <charset val="178"/>
      </rPr>
      <t>پردازنده 8</t>
    </r>
  </si>
  <si>
    <t>Core i3- ESX 15.1</t>
  </si>
  <si>
    <t>2*XEON E5-2620 ESX 16</t>
  </si>
  <si>
    <t>Core i 7 ESX 16</t>
  </si>
  <si>
    <t>2* Xeon ES 2680</t>
  </si>
  <si>
    <t>2*Intel 2.2 MHz -25mb  L3</t>
  </si>
  <si>
    <t>Power 900W</t>
  </si>
  <si>
    <t>Power 800W</t>
  </si>
  <si>
    <t xml:space="preserve">2×Xeon 2630, ESX سیستم عامل </t>
  </si>
  <si>
    <t>2* Intel xeon E5-2698 v4, 2*800 W Power</t>
  </si>
  <si>
    <t>1* Intel xeon E5-2650 v4, 2*900 W Power</t>
  </si>
  <si>
    <t>Duel Core 3GHz NAAD-APPL1</t>
  </si>
  <si>
    <t>2× Xeon +4 GPU- از اموال مرکز تحقیقات عاشورا</t>
  </si>
  <si>
    <t>2*X5680</t>
  </si>
  <si>
    <t>2* Xeon E 5  2690V3</t>
  </si>
  <si>
    <t>AMD CPU 1207 Pin</t>
  </si>
  <si>
    <t>?????????????????</t>
  </si>
  <si>
    <t>Linux, Intel core i7</t>
  </si>
  <si>
    <t>Intel Xeon</t>
  </si>
  <si>
    <t>INTEL</t>
  </si>
  <si>
    <t>32 Core</t>
  </si>
  <si>
    <t>24 Core</t>
  </si>
  <si>
    <t>16 Core 2.6GHz</t>
  </si>
  <si>
    <t>32 Core 2.6GHz</t>
  </si>
  <si>
    <t>2*Intel Xeon E5-2630- MSL 1080Ti+ Titanx</t>
  </si>
  <si>
    <t>2*Intel Xeon E5-2630- MSL 1080Ti+ Titanx- 2*Gigabyte 1080 Ti</t>
  </si>
  <si>
    <t>2*Intel Xeon E5-2630-2*GeForce Titan X12 GB</t>
  </si>
  <si>
    <t>INTEL 8700 K, 2 * TB HDD WD</t>
  </si>
  <si>
    <t>Intel I7-7820X, 250 GB SFD</t>
  </si>
  <si>
    <t>Pentium 4 G3250</t>
  </si>
  <si>
    <t>i7-6900K</t>
  </si>
  <si>
    <t>2-Intel Xeon, 4 USB, 2 LAN</t>
  </si>
  <si>
    <t>SSD-2*60 GB, CPU-4 Core</t>
  </si>
  <si>
    <t>2×intel Xeon</t>
  </si>
  <si>
    <t>3.47 intel Xeon</t>
  </si>
  <si>
    <t>2* Xeon E5-2650</t>
  </si>
  <si>
    <t>2*X5560</t>
  </si>
  <si>
    <t>2* 2620</t>
  </si>
  <si>
    <t>2* Xeon *5420 Quad 2.5</t>
  </si>
  <si>
    <t>Xeon *5420 Quad Core 25-ESXI</t>
  </si>
  <si>
    <t xml:space="preserve">Intel </t>
  </si>
  <si>
    <t>2*Intel 2Quad</t>
  </si>
  <si>
    <r>
      <t xml:space="preserve">P4,  </t>
    </r>
    <r>
      <rPr>
        <sz val="12"/>
        <color rgb="FF000000"/>
        <rFont val="B Zar"/>
        <charset val="178"/>
      </rPr>
      <t>سیستم عامل لینوکس</t>
    </r>
  </si>
  <si>
    <t>1 Xeon 2.4 GHz</t>
  </si>
  <si>
    <t>CS-98-2925</t>
  </si>
  <si>
    <t>0019156022</t>
  </si>
  <si>
    <t>44647053</t>
  </si>
  <si>
    <t>09398166328</t>
  </si>
  <si>
    <t>h.yeganehkari@gmail.com</t>
  </si>
  <si>
    <t>میرعرب شاهی</t>
  </si>
  <si>
    <t>4420488174</t>
  </si>
  <si>
    <t>66062468</t>
  </si>
  <si>
    <t>09127069233</t>
  </si>
  <si>
    <t>09371679313</t>
  </si>
  <si>
    <t>arabshahi1373@gmail.com</t>
  </si>
  <si>
    <t>سرور دانلود شخصی</t>
  </si>
  <si>
    <t>tapesh@sharif.club</t>
  </si>
  <si>
    <t>HP DL 360 G7
روتر TCR 1016
سوئیچ Cisco 3750g-125-s</t>
  </si>
  <si>
    <t>80-20-22</t>
  </si>
  <si>
    <t>1397/02/09</t>
  </si>
  <si>
    <t>1398/02/08</t>
  </si>
  <si>
    <t>Xeon x2</t>
  </si>
  <si>
    <t>CS-98-3014</t>
  </si>
  <si>
    <t>امین</t>
  </si>
  <si>
    <t>0078857325</t>
  </si>
  <si>
    <t>66164345</t>
  </si>
  <si>
    <t>09127041107</t>
  </si>
  <si>
    <t>aminre@sharif.edu</t>
  </si>
  <si>
    <t>66164538</t>
  </si>
  <si>
    <t>کارهای پردازشی دانشکده</t>
  </si>
  <si>
    <t>ASUS Server Plat Form
RS520-E8-RS8V2</t>
  </si>
  <si>
    <t>213.233.161.228</t>
  </si>
  <si>
    <t>22-8484-443-8-Remt Desk Top</t>
  </si>
  <si>
    <t>98/03/01</t>
  </si>
  <si>
    <t>Dual Intel Xeon E5-2620v4</t>
  </si>
  <si>
    <t>یگانه کاری</t>
  </si>
  <si>
    <t>+1RAM 16 GB</t>
  </si>
  <si>
    <t>مبلغ قرارداد- سالیانه با تخفیف</t>
  </si>
  <si>
    <t>CS-95-330</t>
  </si>
  <si>
    <t>CS-94-753</t>
  </si>
  <si>
    <t>CS-96-1675</t>
  </si>
  <si>
    <t>213.233.177.208/29
یعنی 24 آی پی</t>
  </si>
  <si>
    <t>hp DL380 + Cisco</t>
  </si>
  <si>
    <r>
      <t>سرور اول با</t>
    </r>
    <r>
      <rPr>
        <sz val="12"/>
        <color theme="1"/>
        <rFont val="Times New Roman"/>
        <family val="1"/>
      </rPr>
      <t xml:space="preserve"> IP/24 + دو سوییچ 2 یونیتی</t>
    </r>
  </si>
  <si>
    <t xml:space="preserve">  CS-94-729</t>
  </si>
  <si>
    <t>مبلغ دریافتی مازاد</t>
  </si>
  <si>
    <t>میزان تخفیف</t>
  </si>
  <si>
    <t>آزمایشگاه خدمات ارزش افزوده تلفن همراه ، شرکت رایانش ابری پیشرو</t>
  </si>
  <si>
    <t>192.168.240.191-192.168.240.192-192.168.240.193-192.168.240.194-192.168.240.195-192.168.240.196-192.168.240.197-192.168.240.198-
192.168.240.199</t>
  </si>
  <si>
    <t>192.168.240.110-192.168.240.111</t>
  </si>
  <si>
    <t>213.233.161.248-192.168.240.136-192.168.240.137-192.168.240.138-192.168.240.139-192.168.240.140</t>
  </si>
  <si>
    <t>213.233.161.151-213.233.161.152-213.233.161.153</t>
  </si>
  <si>
    <t>213.233.161.110-213.233.161.112</t>
  </si>
  <si>
    <t>192.168.240.150-192.168.240.151</t>
  </si>
  <si>
    <t>192.168.240.90-192.168.240.91-192.168.240.92-192.168.240.93-192.168.240.94</t>
  </si>
  <si>
    <t xml:space="preserve">  213.233.161.15-213.233.161.19</t>
  </si>
  <si>
    <t>213.233.161.134-213.233.161.127-(213.233.161.47-49)-213.233.161.96-213.233.161.97-213.233.161.98-213.233.161.185-213.233.161.186-13.233.161.176-213.233.161.168</t>
  </si>
  <si>
    <t>213.233.177.224/27-192.168.240.98</t>
  </si>
  <si>
    <t>213.233.161.245-213.233.161.246-192.168.240.126 -192.168.240.127-192.168.240.128-192.168.240.129-192.168.240.130-192.168.240.131-192.168.240.132-192.168.240.133-192.168.240.134-192.168.240.135</t>
  </si>
  <si>
    <t>213.233.177.98-213.233.177.99</t>
  </si>
  <si>
    <t xml:space="preserve">213.233.161.83-213.233.161.86-213.233.161.116-231.233.161.141- </t>
  </si>
  <si>
    <t>213.233.161.167-213.233.161.182-213.233.161.81-213.233.161.183-213.233.161.105-213.233.161.146-213.233.161.147-213.233.161.148-213.233.161.149</t>
  </si>
  <si>
    <t>213.233.161.16-213.233.161.17-213.233.161.18-213.233.161.39-213.233.161.42-213.233.161.28-213.233.161.64-213.233.161.55</t>
  </si>
  <si>
    <t>213.233.161.190-213.233.161.191-213.233.161.192-213.233.161.193-213.233.161.194-213.233.161.195-213.233.161.196-213.233.161.68</t>
  </si>
  <si>
    <t>213.233.161.190-192.168.240.18-192.168.240.19-192168.240.21</t>
  </si>
  <si>
    <t>213.233.177.100-213.233.177.101-213.233.177.102-213.233.177103-213.233.177.104-213.233.177.105</t>
  </si>
  <si>
    <t>213.233.161.214-213.233.161.215-213.233.161.216-213.233.161.221-192.168.240.97-192.168.240.98</t>
  </si>
  <si>
    <t>192.168.240.222-213.233.161.222</t>
  </si>
  <si>
    <t>213.233.161.136-213.233.161.173</t>
  </si>
  <si>
    <t>213.233.161.139-213.233.161.140-213.233.161.141-213.233.161.142-213.233.161.145</t>
  </si>
  <si>
    <t>213.233.161.229-192.168.240.125</t>
  </si>
  <si>
    <t>213.233.161.230-213.233.161.239- 213.233.161.240- 213.233.161.241- 213.233.161.242- 213.233.161.243-213.233.161.251-213.233.161.252-192.168.240.231-192.168.240.232</t>
  </si>
  <si>
    <t>213.233.161.242-213.233.161.251-213.233.161.252-213.233.161.240-213.233.161.241</t>
  </si>
  <si>
    <t>213.233.161.3-213.233.161.36-213.233.161.108-213.233.161.109</t>
  </si>
  <si>
    <t>66057388</t>
  </si>
  <si>
    <t>88423227</t>
  </si>
  <si>
    <t>دو عدد دنگل سخت افزاری
یک رم هشت گیگابایت به سرور اضافه شد</t>
  </si>
  <si>
    <t>0380863421</t>
  </si>
  <si>
    <t>0322107725</t>
  </si>
  <si>
    <t>66166639</t>
  </si>
  <si>
    <t>09127120742</t>
  </si>
  <si>
    <t>66164154</t>
  </si>
  <si>
    <t>آواژنگ گیگا بایت</t>
  </si>
  <si>
    <t>رضایی زاده</t>
  </si>
  <si>
    <t>AICDL (Dr. Shabani)</t>
  </si>
  <si>
    <t>DL 380 G6</t>
  </si>
  <si>
    <t>Storage: 2 TB
unit 1-2
آزمایشگاه AICDL دانشکده برق</t>
  </si>
  <si>
    <t>R26 E3</t>
  </si>
  <si>
    <t>AICTC (Dr. Rabiee)</t>
  </si>
  <si>
    <t>DL380 G5</t>
  </si>
  <si>
    <t>77395/13</t>
  </si>
  <si>
    <t>Storage: 500 GB
unit 5-6
پژوهشکده اطلاعات و ارتباطات پیشرفته دانشگاه شریف</t>
  </si>
  <si>
    <t>Alum</t>
  </si>
  <si>
    <t>Storage: 2*500 GB
unit 7-10
انجمن فارغ التحصیلان</t>
  </si>
  <si>
    <t>R40 G4</t>
  </si>
  <si>
    <t>Apa 1</t>
  </si>
  <si>
    <t>supermicro</t>
  </si>
  <si>
    <t>X8DT6</t>
  </si>
  <si>
    <t>Storage: 6 TB
unit 42-45
مرکز آپا و امنیت داده و شبکه</t>
  </si>
  <si>
    <t>R28 G3</t>
  </si>
  <si>
    <t>Apa 2</t>
  </si>
  <si>
    <t>X9DRL</t>
  </si>
  <si>
    <t>Storage: 6.5 TB
unit 40-41
مرکز آپا و امنیت داده و شبکه</t>
  </si>
  <si>
    <t>Apa 3</t>
  </si>
  <si>
    <t>unit 46
مرکز آپا و امنیت داده و شبکه</t>
  </si>
  <si>
    <t>Arsh</t>
  </si>
  <si>
    <t>DL380 G8</t>
  </si>
  <si>
    <t>Storage: 600 GB
unit 10-11
عمید رایانه شریف - عرش</t>
  </si>
  <si>
    <t>213.233.161.229</t>
  </si>
  <si>
    <t>192.168.240.125</t>
  </si>
  <si>
    <t>Avaan</t>
  </si>
  <si>
    <t>DL380 G7</t>
  </si>
  <si>
    <t>Storage: 4*1 TB
unit 20-21
شرکت مشاوران نرم افزاری اعوان</t>
  </si>
  <si>
    <t>213.233.161.222</t>
  </si>
  <si>
    <t>R27 F3</t>
  </si>
  <si>
    <t>192.168.240.222</t>
  </si>
  <si>
    <t>Azzahra</t>
  </si>
  <si>
    <t>Storage: 4*300 GB
unit 8-9
معاونت فرهنگی - هیئت الزهرا</t>
  </si>
  <si>
    <t>Behinegar</t>
  </si>
  <si>
    <t>DL 380 Gen9</t>
  </si>
  <si>
    <t>Storage: 2*1 TB , 2*8 TB
unit 8-9
شرکت توسعه الگوریتمهای بهینه گر
VPN Account: behinegar</t>
  </si>
  <si>
    <t>213.233.161.190</t>
  </si>
  <si>
    <t>192.168.240.18
192.168.240.19
192.168.240.21</t>
  </si>
  <si>
    <t>caramel.sharif.ir (Dr. Habibi)</t>
  </si>
  <si>
    <t>Storage: 1400 GB
unit 30
مرکز راهکارهای اطلاعاتی هوشمند - دکتر حبیبی</t>
  </si>
  <si>
    <t>213.233.161.68</t>
  </si>
  <si>
    <t>CE HP G6</t>
  </si>
  <si>
    <t>Storage: 1.6 TB
unit 16-17
دانشکده مهندسی کامپیوتر</t>
  </si>
  <si>
    <t>R38 E4</t>
  </si>
  <si>
    <t>172.28.180.0/24</t>
  </si>
  <si>
    <t>CE HP G8</t>
  </si>
  <si>
    <t>Storage: 1.6 TB
unit 18-19
دانشکده مهندسی کامپیوتر</t>
  </si>
  <si>
    <t>CE lab Dr. Jafari Siavoshani</t>
  </si>
  <si>
    <t>Case</t>
  </si>
  <si>
    <t>Storage: 220 GB SSD , 2*4 TB HDD
unit 30-34
دکتر سیاوشانی دانشکده کامپیوتر</t>
  </si>
  <si>
    <t>CE Supermicro 1</t>
  </si>
  <si>
    <t>Storage: 3.6 TB
unit 4-7
دانشکده مهندسی کامپیوتر</t>
  </si>
  <si>
    <t>CE Supermicro 2</t>
  </si>
  <si>
    <t>unit 8-11
دانشکده مهندسی کامپیوتر</t>
  </si>
  <si>
    <t>CE Supermicro 3</t>
  </si>
  <si>
    <t>unit 12-15
دانشکده مهندسی کامپیوتر</t>
  </si>
  <si>
    <t>CE-Bio informatic</t>
  </si>
  <si>
    <t>Storage: 2.1 TB
unit 20-21
آزمایشگاه بیوانفورماتیک دانشکده کامپیوتر</t>
  </si>
  <si>
    <t>Chemistry server</t>
  </si>
  <si>
    <t>Storage: 2*1 TB
unit 1-4
دانشکده شیمی
درخواست دهنده اصلی: دکتر باقرزاده</t>
  </si>
  <si>
    <t>R39 F4</t>
  </si>
  <si>
    <t>Dideo</t>
  </si>
  <si>
    <t>Green Case</t>
  </si>
  <si>
    <t>Storage: 3 TB HDD
unit 31-34
استارت آپ دیدئو</t>
  </si>
  <si>
    <t>Dorms</t>
  </si>
  <si>
    <t>Storage: 3*600 GB
unit 25-26
مدیریت امور دانشجویی</t>
  </si>
  <si>
    <t>Dr. Behroozi 1 (Bargh project)</t>
  </si>
  <si>
    <t>G600</t>
  </si>
  <si>
    <t>Storage: 2 TB HDD , 1 TB SSD
unit 14-17
دانشکده مهندسی برق دکتر بهروزی</t>
  </si>
  <si>
    <t>213.233.161.200</t>
  </si>
  <si>
    <t>192.168.240.200</t>
  </si>
  <si>
    <t>Dr. Ebrahimi 1 (Havafaza Server daneshjooei)</t>
  </si>
  <si>
    <t>Storage: 5*300 GB
unit 42-43
سرور دانشجویی دکتر ابراهیمی دانشکده هوافضا</t>
  </si>
  <si>
    <t>Dr. Ebrahimi 2 (HavaFaza)</t>
  </si>
  <si>
    <t>X9DRH-7TF</t>
  </si>
  <si>
    <t>Storage: 8*2 TB
unit 44-45
سرور دوم دکتر ابراهیمی هوافضا</t>
  </si>
  <si>
    <t>213.233.161.248</t>
  </si>
  <si>
    <t>192.168.240.136
192.168.240.137
192.168.240.138
192.168.240.139
192.168.240.140</t>
  </si>
  <si>
    <t>Dr. Ebrahimi Havafaza Serevr Narmafzari</t>
  </si>
  <si>
    <t>Storage: 4 TB
unit 27-28
دکتر ابراهیمی دانشکده هوافضا</t>
  </si>
  <si>
    <t>R41 H4</t>
  </si>
  <si>
    <t>Dr. Ghareyazi 1</t>
  </si>
  <si>
    <t>Storage: 500 GB
unit 43-44
دکتر قره یاضی</t>
  </si>
  <si>
    <t>R14 E2</t>
  </si>
  <si>
    <t>192.168.240.84</t>
  </si>
  <si>
    <t>Dr. Ghareyazi 2</t>
  </si>
  <si>
    <t>Storage: 600 GB
unit 45-46
دکتر قره یاضی</t>
  </si>
  <si>
    <t>Dr. Ghazizadeh</t>
  </si>
  <si>
    <t>1080 TI</t>
  </si>
  <si>
    <t>Storage: 1 TB HDD , 250 GB SSD
unit 30-33
دکتر قاضی زاده هسته پژوهشی هوش زیستی دانشکده برق</t>
  </si>
  <si>
    <t>192.168.240.27</t>
  </si>
  <si>
    <t>Dr. Habibi 1</t>
  </si>
  <si>
    <t>X8DTT</t>
  </si>
  <si>
    <t>213.233.177.128/26</t>
  </si>
  <si>
    <t>Dr. Habibi 2</t>
  </si>
  <si>
    <t>Storage: 924 GB, 919 GB
unit 34
مرکز راهکارهای اطلاعاتی هوشمند - دکتر حبیبی</t>
  </si>
  <si>
    <t>Dr. Habibi 3</t>
  </si>
  <si>
    <t>Storage: 2*924 GB
unit 35
مرکز راهکارهای اطلاعاتی هوشمند - دکتر حبیبی</t>
  </si>
  <si>
    <t>Dr. Habibi 4</t>
  </si>
  <si>
    <t>Storage: 540 GB
unit 36-37
مرکز راهکارهای اطلاعاتی هوشمند - دکتر حبیبی</t>
  </si>
  <si>
    <t>Dr. Habibi 5</t>
  </si>
  <si>
    <t>Storage: 540 GB
unit 38-39
مرکز راهکارهای اطلاعاتی هوشمند - دکتر حبیبی</t>
  </si>
  <si>
    <t>Dr. Jahangir (azmoon arzyabi shabakeh)</t>
  </si>
  <si>
    <t>51901</t>
  </si>
  <si>
    <t>Storage: 268 GB +1 TB
unit 22
آزمایشگاه آزمون و ارزیابی شبکه - دکتر جهانگیر</t>
  </si>
  <si>
    <t>Dr. Matin Hashemi</t>
  </si>
  <si>
    <t>X11</t>
  </si>
  <si>
    <t>Storage: 4 TB HDD , 1 TB SSD
4* GPU TESLA (Asset numbers: 50248,50249,50253,50255)
unit 17-20
دکتر متین هاشمی دانشکده برق</t>
  </si>
  <si>
    <t>Dr. Medi</t>
  </si>
  <si>
    <t>Storage: 1 TB HDD
unit 6-10
دکتر مدی دانشکده برق</t>
  </si>
  <si>
    <t>Dr. Rezaeezadeh</t>
  </si>
  <si>
    <t>RS520</t>
  </si>
  <si>
    <t>Storage: 2*500 GB HDD
unit 18-19
دکتر رضایی زاده دانشکده برق</t>
  </si>
  <si>
    <t>Dr. Saleh Keleybar</t>
  </si>
  <si>
    <t>Storage: 250 GB SSD
GPU: -
unit 29-33
دکتر صالح کلیبر دانشکده برق</t>
  </si>
  <si>
    <t>213.233.161.191</t>
  </si>
  <si>
    <t>192.168.240.191
 192.168.240.192
 192.168.240.193
 192.168.240.194
 192.168.240.195
 192.168.240.196
 192.168.240.197
 192.168.240.198
 192.168.240.199</t>
  </si>
  <si>
    <t>EE Server 1</t>
  </si>
  <si>
    <t>Storage: 2*2 TB
unit 9-12
دانشکده مهندسی برق
درخواست دهنده اصلی: مهدی وکیلیان</t>
  </si>
  <si>
    <t>EE Server 2</t>
  </si>
  <si>
    <t>Storage: 2*500 GB
unit 33-36
دانشکده مهندسی برق</t>
  </si>
  <si>
    <t>EE server 3</t>
  </si>
  <si>
    <t>Storage: 500 GB
unit 34-37
دانشکده مهندسی برق</t>
  </si>
  <si>
    <t>Eftekhari vaslab 1</t>
  </si>
  <si>
    <t>Storage: 1.7 TB
unit 26-27
آزمایشگاه خدمات ارزش افزوده</t>
  </si>
  <si>
    <t>R16 G2</t>
  </si>
  <si>
    <t>Eftekhari vaslab 2</t>
  </si>
  <si>
    <t>Storage: 0.6 TB
unit 28-29
آزمایشگاه خدمات ارزش افزوده</t>
  </si>
  <si>
    <t>Eftekhari vaslab 3</t>
  </si>
  <si>
    <t>Storage: 0.4 TB
unit 30-31
آزمایشگاه خدمات ارزش افزوده</t>
  </si>
  <si>
    <t>Hami system 1</t>
  </si>
  <si>
    <t>DL360 G7</t>
  </si>
  <si>
    <t>Storage: 5*300 GB 10k
unit 32
حامی سیستم شریف
VPN Account: hamisystem</t>
  </si>
  <si>
    <t>Hami system 2</t>
  </si>
  <si>
    <t>0059</t>
  </si>
  <si>
    <t>Storage: 1.2 TB + 80 GB
unit 33-34
حامی سیستم شریف</t>
  </si>
  <si>
    <t>Hava faza Server</t>
  </si>
  <si>
    <t>Gigabyte</t>
  </si>
  <si>
    <t>Storage: 2*500 GB
unit 6-10
دانشکده مهندسی هوافضا
درخواست دهنده اصلی: دکتر کوچک زاده</t>
  </si>
  <si>
    <t>Ideno</t>
  </si>
  <si>
    <t>Storage: 500 GB
unit 22
1 Dongle is on the server
شرکت ایده نو آتیه</t>
  </si>
  <si>
    <t>Kish</t>
  </si>
  <si>
    <t>H81 plus</t>
  </si>
  <si>
    <t>Storage: 2*1 TB
unit 16-19
پردیس کیش - معاونت آموزشی
درخواست دهنده اصلی: دکتر رشتچیان</t>
  </si>
  <si>
    <t>Kohan Shabakeh Parsian 3</t>
  </si>
  <si>
    <t>Kohan Shabakeh Parsian 1</t>
  </si>
  <si>
    <t>172.28.177.64/27</t>
  </si>
  <si>
    <t>Kohan Shabakeh Parsian 2</t>
  </si>
  <si>
    <t>Kohan Shabakeh Parsian 4</t>
  </si>
  <si>
    <t>Kohan Shabakeh Parsian 5</t>
  </si>
  <si>
    <t>Kohan Shabakeh Parsian 6</t>
  </si>
  <si>
    <t>HPE</t>
  </si>
  <si>
    <t>SV3200 SAN</t>
  </si>
  <si>
    <t>unit 8-9
12*2TB
کهن شبکه پارسیان</t>
  </si>
  <si>
    <t>Laitec3</t>
  </si>
  <si>
    <t>Storage: 12 TB
unit 26-29
آزمایشگاه یادگیری فناوری اطلاعات لایتک</t>
  </si>
  <si>
    <t>Laitec1</t>
  </si>
  <si>
    <t>Storage: 2*900 GB
unit 30-31
آزمایشگاه یادگیری فناوری اطلاعات لایتک</t>
  </si>
  <si>
    <t>Laitec2</t>
  </si>
  <si>
    <t>Storage: 1 TB
unit 32-35
آزمایشگاه یادگیری فناوری اطلاعات لایتک</t>
  </si>
  <si>
    <t>Markaz Download Shakhsi 2 - Tapesh</t>
  </si>
  <si>
    <t>Storage: 128 GB
unit 41
سرور دوم دانلود شخصی آقای یگانه - تپش</t>
  </si>
  <si>
    <t>192.168.240.228</t>
  </si>
  <si>
    <t>Markaz Tabavari Omran</t>
  </si>
  <si>
    <t>Storage: 16 TB
unit 11-12
مرکز پژوهشی پایداری و تاب آوری دانشکده عمران</t>
  </si>
  <si>
    <t>Math 1</t>
  </si>
  <si>
    <t>Storage: 8*146 GB 
unit 39-40
سرور دوم دانشکده ریاضی</t>
  </si>
  <si>
    <t>192.168.240.219</t>
  </si>
  <si>
    <t>Math 2</t>
  </si>
  <si>
    <t>Storage: 2*146 GB , 3*300 GB, 3*900 GB
unit 37-38
سرور سوم دانشکده ریاضی</t>
  </si>
  <si>
    <t>192.168.240.110</t>
  </si>
  <si>
    <t>Videos.math</t>
  </si>
  <si>
    <t>Storage: 3*900 GB
unit 3-4
سرور اول دانشکده ریاضی</t>
  </si>
  <si>
    <t>213.233.161.91</t>
  </si>
  <si>
    <t>Mechanic Department</t>
  </si>
  <si>
    <t>Storage: 2*500 GB
unit 25-30
دانشکده مهندسی مکانیک</t>
  </si>
  <si>
    <t>DL380</t>
  </si>
  <si>
    <t>Moavenat Farhangi</t>
  </si>
  <si>
    <t>Storage: 2*300 GB
unit 12-13
معاونت فرهنگی و اجتماعی</t>
  </si>
  <si>
    <t>MohtavaNegar</t>
  </si>
  <si>
    <t>Navaak</t>
  </si>
  <si>
    <t>Storage: 2 TB
unit 22
شرکت نواک</t>
  </si>
  <si>
    <t>Parvan 1</t>
  </si>
  <si>
    <t>Storage: 2*300 GB SAS
unit 20-21
کتابخانه مرکزی</t>
  </si>
  <si>
    <t>parvan 2</t>
  </si>
  <si>
    <t>DL 370</t>
  </si>
  <si>
    <t>Storage: 16*1 TB SAS
unit 22-25
کتابخانه مرکزی</t>
  </si>
  <si>
    <t>Physics Server- Temp</t>
  </si>
  <si>
    <t>Physics Server(mail,web)</t>
  </si>
  <si>
    <t>Storage: 150 GB 
unit 12-15
دانشکده فیزیک 
درخواست دهنده اصلی: دکتر راهور</t>
  </si>
  <si>
    <t>Pishro 1</t>
  </si>
  <si>
    <t>Storage:1.2 TB
unit 1-2
شرکت رایانش ابری پیشرو</t>
  </si>
  <si>
    <t>Pishro 2</t>
  </si>
  <si>
    <t>Storage:1.2 TB
unit 3-4
شرکت رایانش ابری پیشرو</t>
  </si>
  <si>
    <t>213.233.176.0/24</t>
  </si>
  <si>
    <t>Pishro 3</t>
  </si>
  <si>
    <t>Storage:1.2 TB
unit 5-6
شرکت رایانش ابری پیشرو</t>
  </si>
  <si>
    <t>Pishro 4</t>
  </si>
  <si>
    <t>unit 7-8
شرکت رایانش ابری پیشرو</t>
  </si>
  <si>
    <t>Pishro 5</t>
  </si>
  <si>
    <t>unit 22-23
شرکت رایانش ابری پیشرو</t>
  </si>
  <si>
    <t>Pishro 6</t>
  </si>
  <si>
    <t>Storage: 3*600 GB , SAS 10 K
unit10-11
شرکت رایانش ابری پیشرو</t>
  </si>
  <si>
    <t>Pishro 7</t>
  </si>
  <si>
    <t>Storage: 8*600 GB , SAS 10 K
unit 12-13
شرکت رایانش ابری پیشرو</t>
  </si>
  <si>
    <t>Portal Pajooheshi old</t>
  </si>
  <si>
    <t>Storage: 250 GB
unit 25-28
معاونت پژوهش و فناوری</t>
  </si>
  <si>
    <t>RadNet</t>
  </si>
  <si>
    <t>DL160 G9</t>
  </si>
  <si>
    <t>Storage: 1 TB
unit 31
شرکت فناوری اطلاعات رادنت آتیه
VPN Account: radnet</t>
  </si>
  <si>
    <t>Raya navid samaneh 1</t>
  </si>
  <si>
    <t>Storage:4*146 GB SAS
unit 31
شرکت رایانوید سامانه
VPN Account: rnsystem</t>
  </si>
  <si>
    <t>Raya navid samaneh 2</t>
  </si>
  <si>
    <t>Storage:4*146 GB SAS
unit 32
شرکت رایانوید سامانه
VPN Account: rnsystem</t>
  </si>
  <si>
    <t>213.233.161.105</t>
  </si>
  <si>
    <t>172.28.177.100
172.28.177.101
172.28.177.102
172.28.177.103
172.28.177.104
172.28.177.105</t>
  </si>
  <si>
    <t>Sanaye Server</t>
  </si>
  <si>
    <t>Storage: 2*500 GB
unit 5-8
دانشکده مهندسی صنایع
درخواست دهنده اصلی: دکتر حجی</t>
  </si>
  <si>
    <t>Sati.sharif.ir</t>
  </si>
  <si>
    <t>Storage: 1 TB
unit 11
مرکز رشد و کارآفرینی</t>
  </si>
  <si>
    <t>Shahed</t>
  </si>
  <si>
    <t>Storage: 2*500 GB
unit 13-16
دفتر امور شاهد و ایثارگران
درخواست دهنده اصلی: دکتر صفدریان</t>
  </si>
  <si>
    <t>Shomara 1</t>
  </si>
  <si>
    <t>Storage: 12 TB HDD
unit 1-4
دفتر تحلیل و تصویر داده شمارا</t>
  </si>
  <si>
    <t>Shomara 2</t>
  </si>
  <si>
    <t>Storage: 12 TB HDD+4 TB , 500 GB SSD
unit 1-4
دفتر تحلیل و تصویر داده شمارا</t>
  </si>
  <si>
    <t>213.233.161.61</t>
  </si>
  <si>
    <t>Tahsilat Takmili</t>
  </si>
  <si>
    <t>unit 35-36</t>
  </si>
  <si>
    <t>Toma1</t>
  </si>
  <si>
    <t>Storage: 500 GB
unit 43-47
هسته پژوهشی سوخت احتراق و آلایندگی - دکتر حسینی</t>
  </si>
  <si>
    <t>Toma2</t>
  </si>
  <si>
    <t>Storage: 1 TB
unit 39-42
هسته پژوهشی سوخت احتراق و آلایندگی - دکتر حسینی</t>
  </si>
  <si>
    <t>Toma3</t>
  </si>
  <si>
    <t>DL 360 G8</t>
  </si>
  <si>
    <t>Storage: 2 TB
unit 38
هسته پژوهشی سوخت احتراق و آلایندگی - دکتر حسینی</t>
  </si>
  <si>
    <t>192.168.240.26</t>
  </si>
  <si>
    <t>VASL (Shirazi)</t>
  </si>
  <si>
    <t>Storage: 1676 GB
unit 29-30
آزمایشگاه خدمات ارزش افزوده تلفن همراه</t>
  </si>
  <si>
    <t>Portal Pajooheshi</t>
  </si>
  <si>
    <t>Storage: 
unit 9-10
معاونت پژوهش و فناوری</t>
  </si>
  <si>
    <t>R48 E5</t>
  </si>
  <si>
    <t>Physics-Chegal Group Dr. Ejtehadi 1 (HPC)</t>
  </si>
  <si>
    <t>Storage: 1 TB
unit 13-14
دانشکده فیزیک - گروه ماده چگال دکتر اجتهادی</t>
  </si>
  <si>
    <t>R6 I1</t>
  </si>
  <si>
    <t>Physics-Chegal Group Dr. Ejtehadi 2 (HPC)</t>
  </si>
  <si>
    <t>Storage: 1 TB
unit 17-18
دانشکده فیزیک - گروه ماده چگال دکتر اجتهادی</t>
  </si>
  <si>
    <t>Physics-Chegal Group Dr. Ejtehadi 3 (HPC)</t>
  </si>
  <si>
    <t>Superlock</t>
  </si>
  <si>
    <t>Storage: 1 TB
unit 20-22
دانشکده فیزیک - گروه ماده چگال دکتر اجتهادی</t>
  </si>
  <si>
    <t>Physics-Chegal Group Dr. Ejtehadi 4 (HPC)</t>
  </si>
  <si>
    <t>Storage: 1 TB
unit 25-26
دانشکده فیزیک - گروه ماده چگال دکتر اجتهادی</t>
  </si>
  <si>
    <t>Physics-Chegal Group Dr. Ejtehadi 5 (HPC)</t>
  </si>
  <si>
    <t>Storage: 1 TB
unit 27-28
دانشکده فیزیک - گروه ماده چگال دکتر اجتهادی</t>
  </si>
  <si>
    <t>physics wn1</t>
  </si>
  <si>
    <t>unit 1-2</t>
  </si>
  <si>
    <t>physics wn2</t>
  </si>
  <si>
    <t>unit 3-4</t>
  </si>
  <si>
    <t>physics wn3</t>
  </si>
  <si>
    <t>unit 5-6</t>
  </si>
  <si>
    <t>physics wn4</t>
  </si>
  <si>
    <t>unit 7-8</t>
  </si>
  <si>
    <t>physics head</t>
  </si>
  <si>
    <t>unit 9-10</t>
  </si>
  <si>
    <t>hd.sharif.ir</t>
  </si>
  <si>
    <t>unit 13-16</t>
  </si>
  <si>
    <t>Elearning 1</t>
  </si>
  <si>
    <t>unit 38-39</t>
  </si>
  <si>
    <t>Elearning 2</t>
  </si>
  <si>
    <t>unit 40-41</t>
  </si>
  <si>
    <t>Energy server</t>
  </si>
  <si>
    <t>37118</t>
  </si>
  <si>
    <t>unit 29-32</t>
  </si>
  <si>
    <t>213.233.161.184</t>
  </si>
  <si>
    <t>Dr. Salehi (HPC)</t>
  </si>
  <si>
    <t>80192/13</t>
  </si>
  <si>
    <t>Storage: 2 TB
unit 39-42
دکتر صالحی</t>
  </si>
  <si>
    <t>Edari (Samiee)</t>
  </si>
  <si>
    <t>unit 41-44
NO FORM</t>
  </si>
  <si>
    <t>Dr. Moshfegh (HPC)</t>
  </si>
  <si>
    <t>Storage: 1 TB
unit 38-39
دانشکده فیزیک - آزمایشگاه تحقیقاتی اسپاترینگ دکتر مشفق</t>
  </si>
  <si>
    <t>R3 F1</t>
  </si>
  <si>
    <t>Dr. Hoda Mohammadzadeh</t>
  </si>
  <si>
    <t>Storage: 1 TB
GPU Geforce GTX 1080Ti
unit: 42-45
آزمایشگاه رابط های انسان و ماشین - دکتر نرجس الهدی محمدزاده</t>
  </si>
  <si>
    <t>192.168.240.252</t>
  </si>
  <si>
    <t>Dr. Ejtehadi (HPC)</t>
  </si>
  <si>
    <t>80168/13</t>
  </si>
  <si>
    <t>Storage: 500 GB SSD
unit 26-29
دکتر اجتهادی</t>
  </si>
  <si>
    <t>Dr. Farshchi (HPC)</t>
  </si>
  <si>
    <t>81344/13</t>
  </si>
  <si>
    <t>Storage: 2 TB
unit 43-46
دکتر فرشچی</t>
  </si>
  <si>
    <t>Dr. Behrouzi 2</t>
  </si>
  <si>
    <t>Storage:4 TB HDD , 1 TB SSD
unit 34-37
دکتر بهروزی دانشکده برق</t>
  </si>
  <si>
    <t>213.233.161.193</t>
  </si>
  <si>
    <t>192.168.240.221</t>
  </si>
  <si>
    <t>Container computer dep 1</t>
  </si>
  <si>
    <t>73933</t>
  </si>
  <si>
    <t>unit 19-20</t>
  </si>
  <si>
    <t>Container computer dep 2</t>
  </si>
  <si>
    <t>73934</t>
  </si>
  <si>
    <t>unit 21-22</t>
  </si>
  <si>
    <t>این سرور مدت زیادی است از امانت آقای غلامپور خارج شده</t>
  </si>
  <si>
    <t>Storage: 1.8 TB, 924 GB
unit 33
مرکز راهکارهای اطلاعاتی هوشمند - دکتر حبیبی</t>
  </si>
  <si>
    <t>172.28.177.128/25</t>
  </si>
  <si>
    <t>HP DL360 G7</t>
  </si>
  <si>
    <t>12 core intel Xeon L5640</t>
  </si>
  <si>
    <t>32 GB RAM
Storage: 1.04 TB
unit 16
محتوانگار ارزش افزا
VPN Account: mohtavanegar</t>
  </si>
  <si>
    <t>213.233.161.136</t>
  </si>
  <si>
    <t>213.233.161.173</t>
  </si>
  <si>
    <t>128 GB Storage
32GB RAM</t>
  </si>
  <si>
    <t>وجود ندارد</t>
  </si>
  <si>
    <t>no form</t>
  </si>
  <si>
    <t>آی پی ها و مشخصات سخت افزار چک شود.</t>
  </si>
  <si>
    <t>احتمالا از سرورهایی بوده که به مرکز اهدا شده</t>
  </si>
  <si>
    <t>CE SAN</t>
  </si>
  <si>
    <t>EME</t>
  </si>
  <si>
    <t>213.233.177.224/27</t>
  </si>
  <si>
    <t>172.28.176.0/24</t>
  </si>
  <si>
    <t>Apa Switch</t>
  </si>
  <si>
    <t>Cisco 2960x</t>
  </si>
  <si>
    <t>unit 47
مرکز آپا و امنیت داده و شبکه</t>
  </si>
  <si>
    <t>Router 2811 VASLAB (Eftekhari)</t>
  </si>
  <si>
    <t>cisco</t>
  </si>
  <si>
    <t xml:space="preserve">
آزمایشگاه خدمات ارزش افزوده</t>
  </si>
  <si>
    <t>Parsaa Storage</t>
  </si>
  <si>
    <t>HPDS</t>
  </si>
  <si>
    <t>172.20.86.20</t>
  </si>
  <si>
    <t>unit 18-22</t>
  </si>
  <si>
    <t>Naad APPL1-Network Appliance (Dr. Bayat)</t>
  </si>
  <si>
    <t>Storage: 500 GB
unit 24
هسته پژوهشی امنیت و اعتماد سخت افرار</t>
  </si>
  <si>
    <t>213.233.177.98</t>
  </si>
  <si>
    <t>R28G3</t>
  </si>
  <si>
    <t>احتمالا سرور را برده اند</t>
  </si>
  <si>
    <t xml:space="preserve"> Valid IP Address/Valid IP Range</t>
  </si>
  <si>
    <t>Invalid IP Address/Invalid IP Range</t>
  </si>
  <si>
    <t xml:space="preserve">192.168.240.152
192.168.240.153
</t>
  </si>
  <si>
    <t>213.233.161.151
213.233.161.152
213.233.161.153</t>
  </si>
  <si>
    <t xml:space="preserve">192.168.240.212
192.168.240.213
</t>
  </si>
  <si>
    <t>213.233.161.212
213.233.161.213</t>
  </si>
  <si>
    <t>192.168.240.151
192.168.240.150</t>
  </si>
  <si>
    <t>Storage: 2*500 GB
unit 12-15
دانشکده فیزیک
درخواست دهنده اصلی: دکتر راهور</t>
  </si>
  <si>
    <t>192.168.240.20</t>
  </si>
  <si>
    <t xml:space="preserve">
192.168.240.10</t>
  </si>
  <si>
    <t>213.233.161.70
213.233.161.74</t>
  </si>
  <si>
    <t xml:space="preserve">192.168.240.126
192.168.240.127
192.168.240.128
192.168.240.129
192.168.240.130
192.168.240.131
192.168.240.132
192.168.240.133
192.168.240.134
192.168.240.135
</t>
  </si>
  <si>
    <t>213.233.161.245
213.233.161.246</t>
  </si>
  <si>
    <t>192.168.240.96
192.168.240.97
192.168.240.98
192.168.240.99
192.168.240.100
192.168.240.101
192.168.240.102
192.168.240.103
192.168.240.104
192.168.240.105</t>
  </si>
  <si>
    <t>213.233.161.135</t>
  </si>
  <si>
    <t>192.168.240.27
192.168.240.28
192.168.240.29
192.168.240.46
192.168.240.47
192.168.240.48
192.168.240.49
 192.168.240.71
 192.168.240.72
 192.168.240.73
 192.168.240.74
192.168.240.85
192.168.240.86
192.168.240.87
192.168.240.88
192.168.240.89
192.168.240.106
192.168.240.107
192.168.240.108
192.168.240.109
192.168.240.112
192.168.240.230
192.168.240.233
192.168.240.234
192.168.240.235
192.168.240.236
192.168.240.237
192.168.240.238
192.168.240.239
192.168.240.240
192.168.240.241
192.168.240.242
192.168.240.243
192.168.240.244
192.168.240.245
192.168.240.246
192.168.240.247
192.168.240.248
192.168.240.249
192.168.240.250
192.168.240.251</t>
  </si>
  <si>
    <t xml:space="preserve">
192.168.240.15</t>
  </si>
  <si>
    <t>213.233.161.62
213.233.161.63</t>
  </si>
  <si>
    <t xml:space="preserve">
192.168.240.54
192.168.240.55
192.168.240.56
192.168.240.57
192.168.240.58
192.168.240.59
192.168.240.60
192.168.240.61
192.168.240.62
192.168.240.63</t>
  </si>
  <si>
    <t>213.233.161.54
213.233.161.55
213.233.161.56</t>
  </si>
  <si>
    <t xml:space="preserve">
213.233.161.100
213.233.177.101
213.233.177.102
213.233.177.103
213.233.177.104</t>
  </si>
  <si>
    <t xml:space="preserve">
213.233.178.0/27</t>
  </si>
  <si>
    <t xml:space="preserve">
172.28.177.0/26</t>
  </si>
  <si>
    <t xml:space="preserve">213.233.177.110
213.233.177.111
213.233.177.112
213.233.177.113
213.233.177.114
213.233.177.115
213.233.177.116
213.233.177.117
213.233.177.118
213.233.177.119
213.233.177.120
213.233.177.121
213.233.177.122
213.233.177.123
213.233.177.124
213.233.177.125
</t>
  </si>
  <si>
    <t xml:space="preserve">172.28.177.110
172.28.177.111
</t>
  </si>
  <si>
    <t>213.233.177.66 To 213.233.161.89
213.233.177.208/28</t>
  </si>
  <si>
    <t>213.233.161.221</t>
  </si>
  <si>
    <t>192.168.240.90
192.168.240.91
192.168.240.92
192.168.240.93
192.168.240.94
192.168.240.95</t>
  </si>
  <si>
    <t>213.233.161.168
213.233.161.47
213.233.161.49
213.233.161.96
213.233.161.98
213.233.161.127
213.233.161.134
213.233.161.176
213.233.161.186</t>
  </si>
  <si>
    <t>192.168.240.80
192.168.240.125</t>
  </si>
  <si>
    <t xml:space="preserve">192.168.240.66
</t>
  </si>
  <si>
    <t>213.233.161.226
213.233.161.227
213.233.161.247</t>
  </si>
  <si>
    <t>192.168.240.83</t>
  </si>
  <si>
    <t>213.233.161.139
 213.233.161.140
 213.233.161.141
 213.233.161.142
 213.233.161.145</t>
  </si>
  <si>
    <t xml:space="preserve">192.168.240.231
</t>
  </si>
  <si>
    <t>213.233.161.230
213.233.161.239</t>
  </si>
  <si>
    <t xml:space="preserve">192.168.240.232
</t>
  </si>
  <si>
    <t>213.233.161.240
213.233.161.241
 213.233.161.242
 213.233.161.251
 213.233.161.252</t>
  </si>
  <si>
    <t xml:space="preserve">
192.168.240.77</t>
  </si>
  <si>
    <t>213.233.161.3
213.233.161.36
213.233.161.108
213.233.161.109</t>
  </si>
  <si>
    <t>213.233.161.65
213.233.161.66
213.233.161.76
213.233.161.77</t>
  </si>
  <si>
    <t>213.233.161.94
213.233.161.101
213.233.161.110
213.233.161.111
213.233.161.180
213.233.161.181</t>
  </si>
  <si>
    <t>192.168.240.254</t>
  </si>
  <si>
    <t>213.233.161.15
213.233.161.19</t>
  </si>
  <si>
    <t>213.233.161.81
213.233.161.83
213.233.161.86
213.233.161.102
213.233.161.112
213.233.161.148</t>
  </si>
  <si>
    <t xml:space="preserve">
213.233.161.82
213.233.161.105
213.233.161.106</t>
  </si>
  <si>
    <t>213.233.161.100
213.233.161.116
213.233.161.117
213.233.161.146
213.233.161.147
213.233.161.183</t>
  </si>
  <si>
    <t>213.233.161.16
213.233.161.17
213.233.161.18
213.233.161.28
213.233.161.39
213.233.161.57
213.233.161.64</t>
  </si>
  <si>
    <t>Storage: 6*146 GB
Ram: 96 GB
cpu: 2*xeon5640
unit 1-2
کهن شبکه پارسیان</t>
  </si>
  <si>
    <t>Storage:10*SAS 300 GB 15K
cpu: 1*E5 2.7GHz
Ram: 98 GB
unit 3-4
کهن شبکه پارسیان</t>
  </si>
  <si>
    <t>Storage:4*SAS146 GB 
cpu:2*xeon5640
Ram:32 GB
unit 5
کهن شبکه پارسیان
VPN Account: kohan</t>
  </si>
  <si>
    <t>Storage: 4*SAS146 GB 15k
cpu: 2*xeon56402.6Ghz
Ram: 32GB
unit 6
کهن شبکه پارسیان</t>
  </si>
  <si>
    <t xml:space="preserve">
unit 7
Storage:4*SAS300GB
cpu: xeon e52960
Ram: 32 GB
کهن شبکه پارسیان</t>
  </si>
  <si>
    <t>cr</t>
  </si>
  <si>
    <t>dc</t>
  </si>
  <si>
    <t>سرور اول دانشکده ریاضی</t>
  </si>
  <si>
    <t>سرور ویدئوی دانشکده</t>
  </si>
  <si>
    <t>Xeon *5420 Quadcore 2.5</t>
  </si>
  <si>
    <t>SuperMicro</t>
  </si>
  <si>
    <t>1396/12/29</t>
  </si>
  <si>
    <t>مبلغ سالانه قرارداد (ریال)</t>
  </si>
  <si>
    <t>Rack</t>
  </si>
  <si>
    <t>سرور اصلی مرکز (Caramel.sharif.ir)</t>
  </si>
  <si>
    <t>تاریخ شروع قرارداد جدید</t>
  </si>
  <si>
    <t>تاریخ پایان قرارداد جدید</t>
  </si>
  <si>
    <t>1397/01/01</t>
  </si>
  <si>
    <t>1398/12/29</t>
  </si>
  <si>
    <t>SuperMicro X8DTT</t>
  </si>
  <si>
    <t>قیمت هر یونیت</t>
  </si>
  <si>
    <t>قیمت هر آی پی</t>
  </si>
  <si>
    <t>دانش افزار نارون شریف</t>
  </si>
  <si>
    <t>10320597565</t>
  </si>
  <si>
    <t>411386334571</t>
  </si>
  <si>
    <t>408515</t>
  </si>
  <si>
    <t>جنسیت</t>
  </si>
  <si>
    <t>مرد</t>
  </si>
  <si>
    <t>کد پستی</t>
  </si>
  <si>
    <t>آدرس</t>
  </si>
  <si>
    <t>آزادی - خیابان حبیب‌اللهی- خیابان شهید قاسمی - پلاک 37- طبقه دوم- واحد 6</t>
  </si>
  <si>
    <t>کد قرارداد</t>
  </si>
  <si>
    <t>213.233.177.130-166</t>
  </si>
  <si>
    <t>شماره یونیت</t>
  </si>
  <si>
    <t>غیرستادی</t>
  </si>
  <si>
    <t>عنوان مشتری</t>
  </si>
  <si>
    <t>رئیس هیئت مدیره</t>
  </si>
  <si>
    <t>1397/05/01</t>
  </si>
  <si>
    <t>1398/03/01</t>
  </si>
  <si>
    <t>سرور ششم و هفتم</t>
  </si>
  <si>
    <t>برند و مدل</t>
  </si>
  <si>
    <t>Valid Ips</t>
  </si>
  <si>
    <t>Invalid Ips</t>
  </si>
  <si>
    <t>نوع (حقیقی/شرکت/دانشگاهی)</t>
  </si>
  <si>
    <t>نام شرکت</t>
  </si>
  <si>
    <t>شرح موضوع</t>
  </si>
  <si>
    <t>نوع قرارداد (طلایی/نقره‌ای)</t>
  </si>
  <si>
    <t>98/06/20</t>
  </si>
  <si>
    <t>HP DL380 G9</t>
  </si>
  <si>
    <t>HP DL180 G9</t>
  </si>
  <si>
    <t>2*Intel Xeon X5560</t>
  </si>
  <si>
    <t>Pishro Switch 1</t>
  </si>
  <si>
    <t>Pishro Switch 2</t>
  </si>
  <si>
    <t>عنوان</t>
  </si>
  <si>
    <t>0007</t>
  </si>
  <si>
    <t>Cisco 3850</t>
  </si>
  <si>
    <t>WS-C3850-24T-S</t>
  </si>
  <si>
    <t>WS-C2960X-24TS-L</t>
  </si>
  <si>
    <t>FCW2011A5A5-0006</t>
  </si>
  <si>
    <t>مدیر عامل</t>
  </si>
  <si>
    <t>09201368110</t>
  </si>
  <si>
    <t>4710515646</t>
  </si>
  <si>
    <t>a.rabiee@pishro.computer</t>
  </si>
  <si>
    <t>خیابان طرشت، بلوار تیموری، میدان حسینی، خیابان قاسمی، خیابان حبیب زادگان، بن بست فاطمی، پلاک 1، واحد 15</t>
  </si>
  <si>
    <t>1397/03/31</t>
  </si>
  <si>
    <t>نقره‌ای</t>
  </si>
  <si>
    <t>1398/01/01</t>
  </si>
  <si>
    <t>شروع فاکتور</t>
  </si>
  <si>
    <t>پایان فاکتور</t>
  </si>
  <si>
    <t>بدهی پیشین</t>
  </si>
  <si>
    <t>HP DL380 G8</t>
  </si>
  <si>
    <t>213.233.161.82
213.233.161.105
213.233.161.106</t>
  </si>
  <si>
    <t>Laitec 1</t>
  </si>
  <si>
    <t>Laitec 2</t>
  </si>
  <si>
    <t>Laitec 3</t>
  </si>
  <si>
    <t>Intel Core i3</t>
  </si>
  <si>
    <t>2*Intel Xeon E5-2680</t>
  </si>
  <si>
    <t>2*Intel Xeon E5-2620</t>
  </si>
  <si>
    <t>Intel Core i7</t>
  </si>
  <si>
    <t>192.168.240.27-29
192.168.240.46-49
 192.168.240.71-74
192.168.240.85-89
192.168.240.106-109
192.168.240.112
192.168.240.230
192.168.240.233-251</t>
  </si>
  <si>
    <t>213.233.161.16-18
213.233.161.28
213.233.161.39
213.233.161.57
213.233.161.64</t>
  </si>
  <si>
    <t>213.233.161.244 213.233.161.254</t>
  </si>
  <si>
    <t>سرورهای پژوهشگران پسادکتری</t>
  </si>
  <si>
    <t>HP DL380 G5</t>
  </si>
  <si>
    <t>Intel Xeon E5-2650 v4</t>
  </si>
  <si>
    <t>2*Intel Xeon E5-2698 v4</t>
  </si>
  <si>
    <t>خیابان طرشت، بلوار تیموری، میدان حسینی، خیابان قاسمی، خیابان حبیب زادگان، بن بست فاطمی، پلاک 1، واحد 12</t>
  </si>
  <si>
    <t>eftekhari@hpds.ir</t>
  </si>
  <si>
    <t>کاوین پیشرو شریف سامانه</t>
  </si>
  <si>
    <t>411389754789</t>
  </si>
  <si>
    <t>نوع شرکت (عام/خاص)</t>
  </si>
  <si>
    <t>مسئولیت محدود</t>
  </si>
  <si>
    <t>info@laitec.ir</t>
  </si>
  <si>
    <t>66086019</t>
  </si>
  <si>
    <t>ebadi@laitec.ir</t>
  </si>
  <si>
    <t>سهامی خاص</t>
  </si>
  <si>
    <t>mahdavifar@laitec.ir</t>
  </si>
  <si>
    <t>مصطفی</t>
  </si>
  <si>
    <t>کیشانی</t>
  </si>
  <si>
    <t>0079312721</t>
  </si>
  <si>
    <t>09127997329</t>
  </si>
  <si>
    <t>mostafa.kishani@sharif.edu</t>
  </si>
  <si>
    <t>8 Cores</t>
  </si>
  <si>
    <t xml:space="preserve">2*Intel Xeon 2630 </t>
  </si>
  <si>
    <t>Cisco 2811</t>
  </si>
  <si>
    <t>۶۶۰۹۸۲۹۶ </t>
  </si>
  <si>
    <t>1397/12/01</t>
  </si>
  <si>
    <t>آزمایشگاه خدمات ارزش افزوده تلفن همراه</t>
  </si>
  <si>
    <t>آزمایشگاه تحقیقاتی ذخیره‌سازی، پردازش و شبکه‌های داده (DSN)</t>
  </si>
  <si>
    <t>سرورهای اول تا سوم</t>
  </si>
  <si>
    <t>480365</t>
  </si>
  <si>
    <t xml:space="preserve">پردازش و ذخیره سازی سریع داده </t>
  </si>
  <si>
    <t>رایانش ابری پیشرو</t>
  </si>
  <si>
    <t>حقیقی</t>
  </si>
  <si>
    <t>میدان آزادی، بزرگراه جناح شمال، بلوار شهید حمید صالحی، خیابان شهید جعفری نیا (شمالی)، پلاک 1، طبقه 4</t>
  </si>
  <si>
    <t xml:space="preserve">پنج سرور بعلاوه 256 عدد آی پی و دو سوییچ </t>
  </si>
  <si>
    <t>213.233.179.0/24</t>
  </si>
  <si>
    <t>256 عدد آیپی</t>
  </si>
  <si>
    <t>1398/10/1</t>
  </si>
  <si>
    <t>دستگاه SAN SAB-HB</t>
  </si>
  <si>
    <t>HPDS SAB-HB</t>
  </si>
  <si>
    <t>8*8TB HDD + 2*256GB SSD</t>
  </si>
  <si>
    <t>نام کاربری</t>
  </si>
  <si>
    <t>NaroonSharif</t>
  </si>
  <si>
    <t>شماره مشتری</t>
  </si>
  <si>
    <t>KavinPishro</t>
  </si>
  <si>
    <t>PishroComputer</t>
  </si>
  <si>
    <t>DSNLab@sharif</t>
  </si>
  <si>
    <t>AICTC@sharif</t>
  </si>
  <si>
    <t>VASLab@sharif</t>
  </si>
  <si>
    <t>VASL</t>
  </si>
  <si>
    <t>61975226</t>
  </si>
  <si>
    <t xml:space="preserve">0322107725 </t>
  </si>
  <si>
    <t xml:space="preserve">شماره مشتری </t>
  </si>
  <si>
    <t>سرور  اصلی و یک دستگاه آنتن</t>
  </si>
  <si>
    <t>Shomara</t>
  </si>
  <si>
    <t>نام</t>
  </si>
  <si>
    <t>سمت</t>
  </si>
  <si>
    <t>حمزه</t>
  </si>
  <si>
    <t>۰۰۷۵۴۲۳۵۲۹</t>
  </si>
  <si>
    <t>info@vaslab.ir</t>
  </si>
  <si>
    <t>تهران، خیابان آزادی، دانشگاه صنعتی شریف، مجتمع خدمات فناوری شریف، واحد 315</t>
  </si>
  <si>
    <t>دانشگاه صنعتی شریف، دانشکده مهندسی کامپیوتر، اتاق 405 و 614</t>
  </si>
  <si>
    <t>سرویس محاسباتی و تحلیل داده های حجیم</t>
  </si>
  <si>
    <t>213.233.161.137 213.233.161.61</t>
  </si>
  <si>
    <t>1397/06/01</t>
  </si>
  <si>
    <t>12+4 TB HDD+ 500 GB SSD</t>
  </si>
  <si>
    <t>Radnet</t>
  </si>
  <si>
    <t>تهران، خیابان ستارخان، پلاک 656، ساختمان گلها، طبقه چهارم، واحد 26ک</t>
  </si>
  <si>
    <t>1397/02/01</t>
  </si>
  <si>
    <t>طراح و تولید نرم افزار و وبسایت</t>
  </si>
  <si>
    <t xml:space="preserve">2620 Core CPU/ </t>
  </si>
  <si>
    <t>HP DL160 G9</t>
  </si>
  <si>
    <t>jahangir@Sharif</t>
  </si>
  <si>
    <t>رئیس آزمایشگاه</t>
  </si>
  <si>
    <t>رئیس پژوهشکده</t>
  </si>
  <si>
    <t>تهران، خیابان آزادی، دانشگاه صنعتی شریف، دانشکده مهندسی کامپیوتر، طبقه همکف، اتاق 007</t>
  </si>
  <si>
    <t>mail@netel.org</t>
  </si>
  <si>
    <t>213.233.161.54-56</t>
  </si>
  <si>
    <t>192.168.240.54-63</t>
  </si>
  <si>
    <t>268 GB +1 TB</t>
  </si>
  <si>
    <t xml:space="preserve">
192.168.240.54-63</t>
  </si>
  <si>
    <t>Intel Xeon E5405</t>
  </si>
  <si>
    <t>آرمین</t>
  </si>
  <si>
    <t>رنجبریان</t>
  </si>
  <si>
    <t>006596982</t>
  </si>
  <si>
    <t>1817300121</t>
  </si>
  <si>
    <t>زن</t>
  </si>
  <si>
    <t>شهرزاد</t>
  </si>
  <si>
    <t>کلانتری ترکمانی</t>
  </si>
  <si>
    <t>Hami system 2 + Keyhan USB Dongle</t>
  </si>
  <si>
    <t>HamiSystem</t>
  </si>
  <si>
    <t>تهران، محله پل رومی، کوچه سلمان، خیابان دکتر علی شریعتی، پلاک 1841، طبقه دوم</t>
  </si>
  <si>
    <t>192.168.240.231</t>
  </si>
  <si>
    <t>213.233.161.240-242
 213.233.161.251-252</t>
  </si>
  <si>
    <t>1398/06/01</t>
  </si>
  <si>
    <t>HP DL380 G7</t>
  </si>
  <si>
    <t>1.2 T + 80 GB</t>
  </si>
  <si>
    <t>2*Intel Xeon x-5660</t>
  </si>
  <si>
    <t>2*Intel E5-2620</t>
  </si>
  <si>
    <t>KohanShabake</t>
  </si>
  <si>
    <t>HPE SV3200 SAN</t>
  </si>
  <si>
    <t>2*Intel Xeon E5640 16 Core</t>
  </si>
  <si>
    <t>Intel Xeon E5640 8 Core</t>
  </si>
  <si>
    <t>2*Intel Xeon E2690 16 Core</t>
  </si>
  <si>
    <t>6*146 GB SAS 15k</t>
  </si>
  <si>
    <t>4*146 SAS 15 k</t>
  </si>
  <si>
    <t>10*SAS 300 GB 15K</t>
  </si>
  <si>
    <t>Alumni@Sharif</t>
  </si>
  <si>
    <t>مدیر اجرایی</t>
  </si>
  <si>
    <t>انجمن فارغ التحصیلان دانشگاه صنعتی شریف</t>
  </si>
  <si>
    <t>دانشگاه صنعتی شریف، انجمن فارغ التحصیلان دانشگاه صنعتی شریف</t>
  </si>
  <si>
    <t>تهران، خیابان مطهری، خیابان میرعماد، کوچه دهم، پلاک 14، طبقه 4، واحد 9</t>
  </si>
  <si>
    <t>nadimkhah@palnetgroup.ir</t>
  </si>
  <si>
    <t>Kohan Shabakeh Parsian SAN</t>
  </si>
  <si>
    <t>Kohan Shabakeh Parsian Switch</t>
  </si>
  <si>
    <t>213.233.177.64/27 213.233.177.208/28</t>
  </si>
  <si>
    <t>D-Link DGS1016S</t>
  </si>
  <si>
    <t>192.168.240.126-135</t>
  </si>
  <si>
    <t>213.233.161.245-246</t>
  </si>
  <si>
    <t>192.168.240.136-140</t>
  </si>
  <si>
    <t>Ebrahimi@Sharif</t>
  </si>
  <si>
    <t>2*Intel Xeon X5680</t>
  </si>
  <si>
    <t>خدمات نرم افزاری</t>
  </si>
  <si>
    <t>دانشگاه صنعتی شریف، دانشکده هوا و فضا</t>
  </si>
  <si>
    <t>2*Intel Xeon E5-2650</t>
  </si>
  <si>
    <t>SuperMicro X9DRH-7TF</t>
  </si>
  <si>
    <t>HP DL380 G6</t>
  </si>
  <si>
    <t>دانشگاه صنعتی شریف، مرکز فناوری اطلاعات و ارتباطات، اتاق 402</t>
  </si>
  <si>
    <t>Intel Xeon E5</t>
  </si>
  <si>
    <t>Apa@Sharif</t>
  </si>
  <si>
    <t>رئیس مرکز</t>
  </si>
  <si>
    <t>دانشگاه صنعتی شریف، دانشکده مهندسی کامپیوتر، مرکز آپا</t>
  </si>
  <si>
    <t>آی‌پی‎های خدمات پژوهشی</t>
  </si>
  <si>
    <t>1398/09/01</t>
  </si>
  <si>
    <t>SuperMicro X8DT6</t>
  </si>
  <si>
    <t>SuperMicro X9DRL -3Flif</t>
  </si>
  <si>
    <t>کامپیوتر صنعتی</t>
  </si>
  <si>
    <t>213.233.161.88-90</t>
  </si>
  <si>
    <t>FCERC@Sharif</t>
  </si>
  <si>
    <t>مدیر هسته</t>
  </si>
  <si>
    <t>دانشگاه صنعتی شریف، دانشکده مهندسی مکانیک، هسته پژوهشی سوخت، احتراق و آلایندگی</t>
  </si>
  <si>
    <t>سرورهای هسته پژوهشی، برای وبسایت و پایگاه داده</t>
  </si>
  <si>
    <t>Intel Core-i5 4430</t>
  </si>
  <si>
    <t>IdehNo</t>
  </si>
  <si>
    <t>تهران، خیابان آزادی، خیابان صادقی، شماره 26، واحد 4</t>
  </si>
  <si>
    <t>411118784596</t>
  </si>
  <si>
    <t>213.233.161.139-142 213.233.161.145</t>
  </si>
  <si>
    <t>Intel Xeon E3-1220 V3</t>
  </si>
  <si>
    <t>دانشگاه صنعتی شریف، مجتمع خدمات فناوری، واحد 103</t>
  </si>
  <si>
    <t>BayatSarmadi@Sharif</t>
  </si>
  <si>
    <t>1</t>
  </si>
  <si>
    <t>213.233.177.98-99</t>
  </si>
  <si>
    <t>Dual Core 3GHz</t>
  </si>
  <si>
    <t>Naad APPL1-Network Appliance</t>
  </si>
  <si>
    <t>تهران، خیابان آزادی، خیابان حبیب الله، خیابان قاسمی، خیابان صادقی، کوچه اشتری، پلاک 9، طبقه اول واحد 1</t>
  </si>
  <si>
    <t>Intel Xeon E5-2650</t>
  </si>
  <si>
    <t>Yeganeh</t>
  </si>
  <si>
    <t>1398/02/01</t>
  </si>
  <si>
    <t>HP DL 360 G7</t>
  </si>
  <si>
    <t>Tapesh Router</t>
  </si>
  <si>
    <t>Tapesh Switch</t>
  </si>
  <si>
    <t>213.233.177.224/27 213.233.177.0/26</t>
  </si>
  <si>
    <t>Cisco 3750g-125-s</t>
  </si>
  <si>
    <t>MikroTik TCR 1016</t>
  </si>
  <si>
    <t>30</t>
  </si>
  <si>
    <t>33</t>
  </si>
  <si>
    <t>34</t>
  </si>
  <si>
    <t>35</t>
  </si>
  <si>
    <t>36-37</t>
  </si>
  <si>
    <t>38-39</t>
  </si>
  <si>
    <t>1-2</t>
  </si>
  <si>
    <t>3-4</t>
  </si>
  <si>
    <t>5-6</t>
  </si>
  <si>
    <t>7-8</t>
  </si>
  <si>
    <t>22-23</t>
  </si>
  <si>
    <t>12-13</t>
  </si>
  <si>
    <t>10-11</t>
  </si>
  <si>
    <t>26-29</t>
  </si>
  <si>
    <t>30-31</t>
  </si>
  <si>
    <t>32-35</t>
  </si>
  <si>
    <t>43-44</t>
  </si>
  <si>
    <t>45-46</t>
  </si>
  <si>
    <t>26-27</t>
  </si>
  <si>
    <t>28-29</t>
  </si>
  <si>
    <t>25</t>
  </si>
  <si>
    <t>29-30</t>
  </si>
  <si>
    <t>18-22</t>
  </si>
  <si>
    <t>13-16</t>
  </si>
  <si>
    <t>1-4</t>
  </si>
  <si>
    <t>31</t>
  </si>
  <si>
    <t>22</t>
  </si>
  <si>
    <t>32</t>
  </si>
  <si>
    <t>33-34</t>
  </si>
  <si>
    <t>5</t>
  </si>
  <si>
    <t>6</t>
  </si>
  <si>
    <t>7</t>
  </si>
  <si>
    <t>23</t>
  </si>
  <si>
    <t>8-9</t>
  </si>
  <si>
    <t>7-10</t>
  </si>
  <si>
    <t>27-28</t>
  </si>
  <si>
    <t>44-45</t>
  </si>
  <si>
    <t>42-43</t>
  </si>
  <si>
    <t>31-34</t>
  </si>
  <si>
    <t>42-45</t>
  </si>
  <si>
    <t>40-41</t>
  </si>
  <si>
    <t>46</t>
  </si>
  <si>
    <t>47</t>
  </si>
  <si>
    <t>43-47</t>
  </si>
  <si>
    <t>39-42</t>
  </si>
  <si>
    <t>38</t>
  </si>
  <si>
    <t>24</t>
  </si>
  <si>
    <t>41</t>
  </si>
  <si>
    <t>39</t>
  </si>
  <si>
    <t>Hashemi@Sharif</t>
  </si>
  <si>
    <t>تهران، لویزان، خیابان شهید مبارکی، نبش شهید جعفریان شرقی، پلاک 27، واحد 41</t>
  </si>
  <si>
    <t>4</t>
  </si>
  <si>
    <t>1398/11/01</t>
  </si>
  <si>
    <t>2*Intel Xeon</t>
  </si>
  <si>
    <t>4TB HDD + 1TB SSD</t>
  </si>
  <si>
    <t>17-20</t>
  </si>
  <si>
    <t>سرور شخصی +4 GPU- از اموال مرکز تحقیقات عاشورا (شماره اموال: 50248,50249,50253,50255)</t>
  </si>
  <si>
    <t>SuperMicro X11</t>
  </si>
  <si>
    <t>Aavan</t>
  </si>
  <si>
    <t>بلوار تیموری، جنب مترو دانشگاه صنعتی شریف، نبش کوچه حبیب زادگان، پلاک 69، طبقه 3، واحد 26</t>
  </si>
  <si>
    <t>2*Intel x5670</t>
  </si>
  <si>
    <t>20-21</t>
  </si>
  <si>
    <t>تهران، امیرآباد، بزرگراه حکیم، خیابان کارگر شمالی، پلاک 1450، طبقه همکف</t>
  </si>
  <si>
    <t>جعفری</t>
  </si>
  <si>
    <t>نائب رئیس هیئت مدیره</t>
  </si>
  <si>
    <t>411483194649</t>
  </si>
  <si>
    <t>Intel Xeon E5-1620 @ 3.60 GHZ</t>
  </si>
  <si>
    <t>192.168.240.25</t>
  </si>
  <si>
    <t>213.233.161.136 213.233.161.173</t>
  </si>
  <si>
    <t>تهران، محله عباس آباد، اندیشه، کوچه پروشات، خیابان استاد مطهری، پلاک 53، ساختمان محیا، طبقه سوم، واحد 2</t>
  </si>
  <si>
    <t>RayaNavid</t>
  </si>
  <si>
    <t>411617675155</t>
  </si>
  <si>
    <t>172.28.177.100-105</t>
  </si>
  <si>
    <t>2</t>
  </si>
  <si>
    <t>213.233.161.100-104</t>
  </si>
  <si>
    <t>411455394356</t>
  </si>
  <si>
    <t>مشهد، آزادشهر، امامت 44، پلاک 71</t>
  </si>
  <si>
    <t>411499861383</t>
  </si>
  <si>
    <t>1398/02/18</t>
  </si>
  <si>
    <t>1399/02/18</t>
  </si>
  <si>
    <t>Intel Xeon E52620 v4</t>
  </si>
  <si>
    <t>2*Intel Xeon L 5640 Core</t>
  </si>
  <si>
    <t>213.233.177.110-125</t>
  </si>
  <si>
    <t>1459673151</t>
  </si>
  <si>
    <t>تهران، محله طرشت، بلوار شهید حمید صالحی، کوچه گلچین، پلاک 4، طبقه پنجم، واحد شمالی</t>
  </si>
  <si>
    <t>172.28.177.110-111</t>
  </si>
  <si>
    <t>1398/05/01</t>
  </si>
  <si>
    <t>0421891386</t>
  </si>
  <si>
    <t>Intel Xeon L 5640</t>
  </si>
  <si>
    <t>مدیر عامل و رئیس هیئت مدیره</t>
  </si>
  <si>
    <t>هیچی نداره!</t>
  </si>
  <si>
    <t>213.233.161.205 213.233.161.231-232</t>
  </si>
  <si>
    <t>سید جمال الدین</t>
  </si>
  <si>
    <t>پیشوایی</t>
  </si>
  <si>
    <t>0057940339</t>
  </si>
  <si>
    <t>1398/12/01</t>
  </si>
  <si>
    <t>عضو هیئت مدیره</t>
  </si>
  <si>
    <t>کاویانی</t>
  </si>
  <si>
    <t>0063275589</t>
  </si>
  <si>
    <t>1397/10/01</t>
  </si>
  <si>
    <t>Mobile-App</t>
  </si>
  <si>
    <t>CE@Sharif</t>
  </si>
  <si>
    <t>رئیس دانشکده</t>
  </si>
  <si>
    <t>دکتر ابراهیمی - دانشکده مهندسی هوافضا</t>
  </si>
  <si>
    <t>دکتر هاشمی - دانشکده مهندسی برق</t>
  </si>
  <si>
    <t>دانشگاه صنعتی شریف، دانشکده مهندسی کامپیوتر</t>
  </si>
  <si>
    <t>نقره‎ای</t>
  </si>
  <si>
    <t>ارائه کانتینر به دانشجویان</t>
  </si>
  <si>
    <t>18-19</t>
  </si>
  <si>
    <t>16-17</t>
  </si>
  <si>
    <t>19-20</t>
  </si>
  <si>
    <t>21-22</t>
  </si>
  <si>
    <t>EMC VNX 5200</t>
  </si>
  <si>
    <t>SuperMicro CSE-825TQ-R740LPB</t>
  </si>
  <si>
    <t>213.233.180.18</t>
  </si>
  <si>
    <t>213.233.180.17</t>
  </si>
  <si>
    <t>Intel Xeon 2690</t>
  </si>
  <si>
    <t>RezaeiZadeh@Sharif</t>
  </si>
  <si>
    <t>SalehKalibar@Sharif</t>
  </si>
  <si>
    <t>Math@Sharif</t>
  </si>
  <si>
    <t>دکتر صالح کلیبر - دانشکده مهندسی برق</t>
  </si>
  <si>
    <t>دکتر رضایی زاده - دانشکده مهندسی برق</t>
  </si>
  <si>
    <t>دانشگاه صنعتی شریف، دانشکده مهندسی برق</t>
  </si>
  <si>
    <t>دانشگاه صنعتی شریف، دانشکده علوم ریاضی</t>
  </si>
  <si>
    <t>192.168.240.191-199</t>
  </si>
  <si>
    <t>ASUS Server Platform
RS520-E8-RS8V2</t>
  </si>
  <si>
    <t>22-8484-443-8-Remote Desktop</t>
  </si>
  <si>
    <t>2*Intel Xeon E5-2620v4</t>
  </si>
  <si>
    <t>Intel Core i7-7820X</t>
  </si>
  <si>
    <t>Intel Xeon *5420</t>
  </si>
  <si>
    <t>1TB+250GB SSD</t>
  </si>
  <si>
    <t>29-33</t>
  </si>
  <si>
    <t>37-38</t>
  </si>
  <si>
    <t>Phys@Sharif</t>
  </si>
  <si>
    <t>Shabani@Sharif</t>
  </si>
  <si>
    <t>Mech@Sharif</t>
  </si>
  <si>
    <t>ISDLLab@Sharif</t>
  </si>
  <si>
    <t>Alzahra@Sharif</t>
  </si>
  <si>
    <t>Student@Sharif</t>
  </si>
  <si>
    <t>Insurer@Sharif</t>
  </si>
  <si>
    <t>Chem@Sharif</t>
  </si>
  <si>
    <t>IE@Sharif</t>
  </si>
  <si>
    <t>Aero@Sharif</t>
  </si>
  <si>
    <t>Shahed@Sharif</t>
  </si>
  <si>
    <t>Research@Sharif</t>
  </si>
  <si>
    <t>EDU@Sharif</t>
  </si>
  <si>
    <t>Culture@Sharif</t>
  </si>
  <si>
    <t>EE@Sharif</t>
  </si>
  <si>
    <t>JafariSiavoshani@Sharif</t>
  </si>
  <si>
    <t>Behroozi@Sharif</t>
  </si>
  <si>
    <t>عبدالله</t>
  </si>
  <si>
    <t>لنگری</t>
  </si>
  <si>
    <t>رئیس هیات</t>
  </si>
  <si>
    <t>مدیر</t>
  </si>
  <si>
    <t>رئیس دفتر</t>
  </si>
  <si>
    <t xml:space="preserve"> Ghazizadeh@Sharif</t>
  </si>
  <si>
    <t>دکتر شعبانی - دانشکده مهندسی برق</t>
  </si>
  <si>
    <t>امور دانشجویی</t>
  </si>
  <si>
    <t>معاونت فرهنگی اجتماعی</t>
  </si>
  <si>
    <t>دکتر جعفری سیاوشانی - دانشکده مهندسی کامپیوتر</t>
  </si>
  <si>
    <t>دکتر قاضی‌زاده - دانشکده مهندسی برق</t>
  </si>
  <si>
    <t>دکتر بهروزی - دانشکده مهندسی برق</t>
  </si>
  <si>
    <t>دانشگاه صنعتی شریف، دانشکده فیزیک</t>
  </si>
  <si>
    <t>دانشگاه صنعتی شریف، دانشکده مهندسی مکانیک</t>
  </si>
  <si>
    <t>دانشگاه صنعتی شریف، مرکز رشد و کارآفرینی</t>
  </si>
  <si>
    <t>دانشگاه صنعتی شریف، دانشکده مهندسی برق، آزمایشگاه ISDL</t>
  </si>
  <si>
    <t>دانشگاه صنعتی شریف، کتابخانه مرکزی</t>
  </si>
  <si>
    <t>دانشگاه صنعتی شریف، هیات الزهرا</t>
  </si>
  <si>
    <t>دانشگاه صنعتی شریف، مدیریت امور دانشجویی</t>
  </si>
  <si>
    <t>دانشگاه صنعتی شریف، مرکز پژوهشی پایداری و تاب آوری</t>
  </si>
  <si>
    <t>دانشگاه صنعتی شریف، دفتر امور شاهد و ایثارگران</t>
  </si>
  <si>
    <t>دانشگاه صنعتی شریف، دانشکده مهندسی هوا و فضا</t>
  </si>
  <si>
    <t>دانشگاه صنعتی شریف، دانشکده مهندسی صنایع</t>
  </si>
  <si>
    <t>دانشگاه صنعتی شریف، دانشکده شیمی</t>
  </si>
  <si>
    <t>دانشگاه صنعتی شریف، معاونت پزوهش و فناوری</t>
  </si>
  <si>
    <t>دانشگاه صنعتی شریف، معاونت آموزش و تحصیلات تکمیلی</t>
  </si>
  <si>
    <t>دانشگاه صنعتی شریف، معاونت فرهنگی و اجتماعی</t>
  </si>
  <si>
    <t>192.168.240.90-95</t>
  </si>
  <si>
    <t>213.233.161.151-153</t>
  </si>
  <si>
    <t>192.168.240.152-153</t>
  </si>
  <si>
    <t>192.168.240.212-213</t>
  </si>
  <si>
    <t>213.233.161.212-213</t>
  </si>
  <si>
    <t>192.168.240.150-151</t>
  </si>
  <si>
    <t>سایت پروان 1 و 2</t>
  </si>
  <si>
    <t>213.233.161.53 213.233.161.80</t>
  </si>
  <si>
    <t>ایمیل سرور و وب سرور دانشکده</t>
  </si>
  <si>
    <t>213.233.161.214-215</t>
  </si>
  <si>
    <t>HP DL 380 G8</t>
  </si>
  <si>
    <t>HP DL 370 G8</t>
  </si>
  <si>
    <t>HP DL 380 G7</t>
  </si>
  <si>
    <t>Green G600 Rackmount</t>
  </si>
  <si>
    <t>Green GPV 1080TI</t>
  </si>
  <si>
    <t>Intel Core i7-6900K</t>
  </si>
  <si>
    <t>P4</t>
  </si>
  <si>
    <t>2*Intel Xeon 2660</t>
  </si>
  <si>
    <t>Intel Pentium 4 G3250</t>
  </si>
  <si>
    <t>Intel Xeon *5420 Quad Core 25</t>
  </si>
  <si>
    <t>2*Intel Xeon 2620</t>
  </si>
  <si>
    <t>Intel Core i7, 2.4 Ghz</t>
  </si>
  <si>
    <t>2*500 GB</t>
  </si>
  <si>
    <t>3*600 GB</t>
  </si>
  <si>
    <t>8*146 GB</t>
  </si>
  <si>
    <t>3*900 GB</t>
  </si>
  <si>
    <t>250 GB</t>
  </si>
  <si>
    <t>4*2TB</t>
  </si>
  <si>
    <t>500 GB</t>
  </si>
  <si>
    <t>2*2 TB</t>
  </si>
  <si>
    <t>1 TB HDD, 250GB SSD</t>
  </si>
  <si>
    <t>2TB HDD, 1 TB SSD</t>
  </si>
  <si>
    <t>12-15</t>
  </si>
  <si>
    <t>25-30</t>
  </si>
  <si>
    <t>6-10</t>
  </si>
  <si>
    <t>22-25</t>
  </si>
  <si>
    <t>25-26</t>
  </si>
  <si>
    <t>11-12</t>
  </si>
  <si>
    <t>39-40</t>
  </si>
  <si>
    <t>5-8</t>
  </si>
  <si>
    <t>25-28</t>
  </si>
  <si>
    <t>16-19</t>
  </si>
  <si>
    <t>35-36</t>
  </si>
  <si>
    <t>34-37</t>
  </si>
  <si>
    <t>30-34</t>
  </si>
  <si>
    <t>33-36</t>
  </si>
  <si>
    <t>9-12</t>
  </si>
  <si>
    <t>30-33</t>
  </si>
  <si>
    <t>14-17</t>
  </si>
  <si>
    <t>11</t>
  </si>
  <si>
    <t>192.168.240.10</t>
  </si>
  <si>
    <t>شماره دفتر</t>
  </si>
  <si>
    <t>نام خانوادگی مشتری</t>
  </si>
  <si>
    <t>ایمیل درخواست دهنده</t>
  </si>
  <si>
    <t>شناسه درخواست دهنده</t>
  </si>
  <si>
    <t>تلفن همراه متقاضی</t>
  </si>
  <si>
    <t>تلفن ثابت/ داخلی</t>
  </si>
  <si>
    <t>نام مسئول فنی</t>
  </si>
  <si>
    <t>نام خانوادگی مسئول فنی</t>
  </si>
  <si>
    <t>ایمیل مسئول فنی</t>
  </si>
  <si>
    <t>تلفن همراه</t>
  </si>
  <si>
    <t>نام اداره و یا دانشکده</t>
  </si>
  <si>
    <t>آدرس ایمیل شرکت</t>
  </si>
  <si>
    <t>عنوان سرویس درخواستی</t>
  </si>
  <si>
    <t>نام سرور</t>
  </si>
  <si>
    <t>Invalid IP</t>
  </si>
  <si>
    <t>Valid IP/NAT</t>
  </si>
  <si>
    <t>پورت‌های باز</t>
  </si>
  <si>
    <t>OS/arch</t>
  </si>
  <si>
    <t>Created Date</t>
  </si>
  <si>
    <t>مدت قرارداد</t>
  </si>
  <si>
    <t>//این قسمت محاسبه نگردد- قیمت اصلی سالیانه - فرم//</t>
  </si>
  <si>
    <t>//این قسمت محاسبه نگردد- قیمت سالیانه با تخفیف- فرم//</t>
  </si>
  <si>
    <t>درصد تخفیف</t>
  </si>
  <si>
    <t>نوع طرح</t>
  </si>
  <si>
    <t>تعداد cpu/ core</t>
  </si>
  <si>
    <t>RAM</t>
  </si>
  <si>
    <t>Storage Capacity</t>
  </si>
  <si>
    <t>درخواست valid IP (yes/no)</t>
  </si>
  <si>
    <t>مبلغ قرارداد سالیانه (ریال)</t>
  </si>
  <si>
    <t>مبلغ سالیانه با تخفیف(ریال)</t>
  </si>
  <si>
    <t>nvp-97-2170</t>
  </si>
  <si>
    <t>شفیعی زاده</t>
  </si>
  <si>
    <t>shafieezadeh@sharif.edu</t>
  </si>
  <si>
    <t>MakeOffice</t>
  </si>
  <si>
    <t>09111931397</t>
  </si>
  <si>
    <t>مقداد</t>
  </si>
  <si>
    <t>شکیبا</t>
  </si>
  <si>
    <t>m.shakiba@staff.sharif.edu</t>
  </si>
  <si>
    <t>66165185</t>
  </si>
  <si>
    <t>دفتر ارزیابی و هدایت سازمان های دانشی کشور</t>
  </si>
  <si>
    <t>info@makeaward.ir</t>
  </si>
  <si>
    <t>درخواست vps غیرستادی</t>
  </si>
  <si>
    <t>nons-make</t>
  </si>
  <si>
    <t>172.26.138.40</t>
  </si>
  <si>
    <t>81.31.168.230</t>
  </si>
  <si>
    <t>80-3389</t>
  </si>
  <si>
    <t>Windows Server 2016 - 64 bit</t>
  </si>
  <si>
    <t>97/06/18</t>
  </si>
  <si>
    <t>1سال</t>
  </si>
  <si>
    <t>1 valid IP</t>
  </si>
  <si>
    <t>nvp-97-2787</t>
  </si>
  <si>
    <t>امیرنظمی</t>
  </si>
  <si>
    <t>amirnazmi@yahoo.com</t>
  </si>
  <si>
    <t>MaziarTabari</t>
  </si>
  <si>
    <t>09120377808</t>
  </si>
  <si>
    <t>فریبا</t>
  </si>
  <si>
    <t>تات</t>
  </si>
  <si>
    <t>fariba.tat2017@gmail.com</t>
  </si>
  <si>
    <t>0422065064</t>
  </si>
  <si>
    <t>09124920068</t>
  </si>
  <si>
    <t>شرکت شیمیایی مازیار طبری</t>
  </si>
  <si>
    <t>دکتر امیرنظمی</t>
  </si>
  <si>
    <t>22298652</t>
  </si>
  <si>
    <t>amirnazmi@comcast.net</t>
  </si>
  <si>
    <t>nons-maziar01</t>
  </si>
  <si>
    <t>172.26.138.55</t>
  </si>
  <si>
    <t>81.31.168.246</t>
  </si>
  <si>
    <t>443 - 1433- 80</t>
  </si>
  <si>
    <t>98/03/08</t>
  </si>
  <si>
    <t>nvp-98-3078</t>
  </si>
  <si>
    <t>امیر نظمی</t>
  </si>
  <si>
    <t>nons-maziar02</t>
  </si>
  <si>
    <t>172.26.138.59</t>
  </si>
  <si>
    <t>81.31.168.250</t>
  </si>
  <si>
    <t>1433-443-80</t>
  </si>
  <si>
    <t>98/03/26</t>
  </si>
  <si>
    <t>شماره نشده</t>
  </si>
  <si>
    <t>وطن خواهی</t>
  </si>
  <si>
    <t>mohsenvatankhahi@yahoo.com</t>
  </si>
  <si>
    <t>ParandCo</t>
  </si>
  <si>
    <t>09123184398</t>
  </si>
  <si>
    <t>میلاد</t>
  </si>
  <si>
    <t>تازیکه</t>
  </si>
  <si>
    <t>milad.tazikeh@gmail.cmom</t>
  </si>
  <si>
    <t>09216493227</t>
  </si>
  <si>
    <t>شرکت عمران شهر جدید پرند</t>
  </si>
  <si>
    <t>nons-parandco</t>
  </si>
  <si>
    <t>172.26.138.66</t>
  </si>
  <si>
    <t>81.31.169.2</t>
  </si>
  <si>
    <t>nvp-97-2205</t>
  </si>
  <si>
    <t>بهزاد</t>
  </si>
  <si>
    <t>رضایی</t>
  </si>
  <si>
    <t>b.rezaie@staff.sharif.edu</t>
  </si>
  <si>
    <t>22310554</t>
  </si>
  <si>
    <t>محمد قره یاضی</t>
  </si>
  <si>
    <t>22743364</t>
  </si>
  <si>
    <t>nons-brezaei02</t>
  </si>
  <si>
    <t>172.26.138.42</t>
  </si>
  <si>
    <t>81.31.168.232</t>
  </si>
  <si>
    <t>1433-8080-8000-22-21-3306-80</t>
  </si>
  <si>
    <t>97/07/03</t>
  </si>
  <si>
    <t>yes</t>
  </si>
  <si>
    <t>با این IP ایمیلی ندارم و در itop نیز ثبت نشده است.</t>
  </si>
  <si>
    <t>aamirnazmi@yahoo.com</t>
  </si>
  <si>
    <t>nons-chemplan</t>
  </si>
  <si>
    <t>172.26.138.41</t>
  </si>
  <si>
    <t>81.31.168.231</t>
  </si>
  <si>
    <t>Windows Server 2008 R2 - 64 bit</t>
  </si>
  <si>
    <t>97/07/01</t>
  </si>
  <si>
    <t>nvp-98-3114</t>
  </si>
  <si>
    <t>رقیه</t>
  </si>
  <si>
    <t>بایرام زاده</t>
  </si>
  <si>
    <t>rogayeh.b@sharif.edu</t>
  </si>
  <si>
    <t>Arta</t>
  </si>
  <si>
    <t>09303289926</t>
  </si>
  <si>
    <t>سیدهادی</t>
  </si>
  <si>
    <t>رفیعی آذر</t>
  </si>
  <si>
    <t>hadi.r@sharif.edu</t>
  </si>
  <si>
    <t>09309419068</t>
  </si>
  <si>
    <t>استارت آپ اساب بازی آرتا هوشمند</t>
  </si>
  <si>
    <t>66166249</t>
  </si>
  <si>
    <t>info@setak.sharif.ir</t>
  </si>
  <si>
    <t>nons-artatoy</t>
  </si>
  <si>
    <t>172.26.138.62</t>
  </si>
  <si>
    <t>81.31.168.253</t>
  </si>
  <si>
    <t>ssh (22) - 8080-8081</t>
  </si>
  <si>
    <t>Windows 10 - 64 bit</t>
  </si>
  <si>
    <t>98/04/04</t>
  </si>
  <si>
    <t>nvp-98-3084</t>
  </si>
  <si>
    <t>موسوی</t>
  </si>
  <si>
    <t>mohammadit21@yahoo.com</t>
  </si>
  <si>
    <t>Filod</t>
  </si>
  <si>
    <t>09363403740</t>
  </si>
  <si>
    <t>شرکت فیلود</t>
  </si>
  <si>
    <t>سرور شخصی دوم – محمد موسوی</t>
  </si>
  <si>
    <t>09123455904</t>
  </si>
  <si>
    <t>mohammadIT21@yahoo.com</t>
  </si>
  <si>
    <t>nons-mrmousavi02</t>
  </si>
  <si>
    <t>172.26.138.60</t>
  </si>
  <si>
    <t>81.31.168.251</t>
  </si>
  <si>
    <t>rdp-80- 8080</t>
  </si>
  <si>
    <t>5سال</t>
  </si>
  <si>
    <t>nvp-97-1789</t>
  </si>
  <si>
    <t>محمد باقر</t>
  </si>
  <si>
    <t>تبریزی</t>
  </si>
  <si>
    <t>tabrizi@quera.ir</t>
  </si>
  <si>
    <t>Quera</t>
  </si>
  <si>
    <t>09120292554</t>
  </si>
  <si>
    <t xml:space="preserve">شرکت </t>
  </si>
  <si>
    <t>tabrizimbt70@gmail.com</t>
  </si>
  <si>
    <t>nons-quera01</t>
  </si>
  <si>
    <t>172.26.138.29</t>
  </si>
  <si>
    <t>81.31.168.219</t>
  </si>
  <si>
    <t>22-80-443-451-45</t>
  </si>
  <si>
    <t>Ubuntu Server 16.04 - 64bit</t>
  </si>
  <si>
    <t>97/01/20</t>
  </si>
  <si>
    <t>1 valid ip</t>
  </si>
  <si>
    <t>nvp-98-2908</t>
  </si>
  <si>
    <t>نیکویی</t>
  </si>
  <si>
    <t>nikooei.mohammad2017@gmail.com</t>
  </si>
  <si>
    <t>Medtor</t>
  </si>
  <si>
    <t>09120246319</t>
  </si>
  <si>
    <t>مسعود</t>
  </si>
  <si>
    <t>ریحانیان</t>
  </si>
  <si>
    <t>m_reyhanian@mech.sharif.edu</t>
  </si>
  <si>
    <t>09144062667</t>
  </si>
  <si>
    <t>استارت آپ مدتور ایران</t>
  </si>
  <si>
    <t>nons-medtour</t>
  </si>
  <si>
    <t>172.26.138.57</t>
  </si>
  <si>
    <t>81.31.168.248</t>
  </si>
  <si>
    <t>22- 80</t>
  </si>
  <si>
    <t>Ubuntu Server 18.04 - 64 bit</t>
  </si>
  <si>
    <t>98/03/22</t>
  </si>
  <si>
    <t>1 سال</t>
  </si>
  <si>
    <t>nvp-97-2433</t>
  </si>
  <si>
    <t>مجتبی</t>
  </si>
  <si>
    <t>زاهدیان</t>
  </si>
  <si>
    <t>m.zahedian@sharif.edu</t>
  </si>
  <si>
    <t>Shikshim</t>
  </si>
  <si>
    <t>0013527320</t>
  </si>
  <si>
    <t>09127977159</t>
  </si>
  <si>
    <t>77405065</t>
  </si>
  <si>
    <t xml:space="preserve"> شرکت</t>
  </si>
  <si>
    <t xml:space="preserve"> شیک شیم</t>
  </si>
  <si>
    <t>mojtaba.zahedian1@gmail.com</t>
  </si>
  <si>
    <t>nons-shikshim</t>
  </si>
  <si>
    <t>172.26.138.48</t>
  </si>
  <si>
    <t>81.31.168.238</t>
  </si>
  <si>
    <t>443-25-22</t>
  </si>
  <si>
    <t>nvp-98-3088</t>
  </si>
  <si>
    <t>ایمانی پور</t>
  </si>
  <si>
    <t>ali.imanipour@gmail.com</t>
  </si>
  <si>
    <t>Crystal</t>
  </si>
  <si>
    <t>0080294146</t>
  </si>
  <si>
    <t>09123849723</t>
  </si>
  <si>
    <t>استارت آپ اعتبارسنجی کریستال</t>
  </si>
  <si>
    <t>nons-crystal</t>
  </si>
  <si>
    <t>172.26.138.61</t>
  </si>
  <si>
    <t>81.31.168.252</t>
  </si>
  <si>
    <t>ssh-443-80</t>
  </si>
  <si>
    <t>98/03/28</t>
  </si>
  <si>
    <t>nvp-97-1754</t>
  </si>
  <si>
    <t>حسین نژاد</t>
  </si>
  <si>
    <t>hosseinnezhad@energy.sharif.edu</t>
  </si>
  <si>
    <t>SpaWatergy</t>
  </si>
  <si>
    <t>09127675893</t>
  </si>
  <si>
    <t>یونس</t>
  </si>
  <si>
    <t>خان بابا</t>
  </si>
  <si>
    <t>youneskhanbaba@gmail.com</t>
  </si>
  <si>
    <t>0310590426</t>
  </si>
  <si>
    <t>09353893897</t>
  </si>
  <si>
    <t>شرکت بهینه سازان سیستم های آب و انرژی سبز پایش</t>
  </si>
  <si>
    <t>پایگاه داده گلخانه</t>
  </si>
  <si>
    <t>66085198</t>
  </si>
  <si>
    <t>spa.watergy@gmail.com</t>
  </si>
  <si>
    <t>nons-afra04</t>
  </si>
  <si>
    <t>172.26.138.30</t>
  </si>
  <si>
    <t>81.31.168.220</t>
  </si>
  <si>
    <t>8080-5432-80</t>
  </si>
  <si>
    <t>Ubuntu Server 17.04 - 64 bit</t>
  </si>
  <si>
    <t>97/01/21</t>
  </si>
  <si>
    <t>nvp-97-1833</t>
  </si>
  <si>
    <t>جوانشاه</t>
  </si>
  <si>
    <t xml:space="preserve">javanshah8@gmail.com </t>
  </si>
  <si>
    <t>Buyrapido</t>
  </si>
  <si>
    <t xml:space="preserve">3060427070 </t>
  </si>
  <si>
    <t>09101401981</t>
  </si>
  <si>
    <t>86018509</t>
  </si>
  <si>
    <t xml:space="preserve">محمد </t>
  </si>
  <si>
    <t>javanshah@ce.sharif.edu</t>
  </si>
  <si>
    <t>021-86018509</t>
  </si>
  <si>
    <t>مرکز رشد و کار آفرینی</t>
  </si>
  <si>
    <t>javanshah8@gmail.com</t>
  </si>
  <si>
    <t>nons-bayrupido</t>
  </si>
  <si>
    <t>172.26.138.31</t>
  </si>
  <si>
    <t>81.31.168.221</t>
  </si>
  <si>
    <t>Ubuntu Server 16.04 - 64 bit</t>
  </si>
  <si>
    <t>97/02/23</t>
  </si>
  <si>
    <t>nvp-96-1648</t>
  </si>
  <si>
    <t>frznpr@dideo.ir</t>
  </si>
  <si>
    <t>09212063497</t>
  </si>
  <si>
    <t>دیدئو</t>
  </si>
  <si>
    <t>support@dideo.ir</t>
  </si>
  <si>
    <t>nons-dideocleaner</t>
  </si>
  <si>
    <t>172.26.138.24</t>
  </si>
  <si>
    <t>81.31.168.214</t>
  </si>
  <si>
    <t>9247-ssh-https-http</t>
  </si>
  <si>
    <t>96/12/07</t>
  </si>
  <si>
    <t>nvp-96-1649</t>
  </si>
  <si>
    <t>nons-dideoprime</t>
  </si>
  <si>
    <t>172.26.138.23</t>
  </si>
  <si>
    <t>81.31.168.213</t>
  </si>
  <si>
    <t>SSH,HTTP,HTTPS</t>
  </si>
  <si>
    <t>96/12/06</t>
  </si>
  <si>
    <t>nvp-97-2106</t>
  </si>
  <si>
    <t>88605091</t>
  </si>
  <si>
    <t>nons-dideo-storage01</t>
  </si>
  <si>
    <t>172.26.138.38</t>
  </si>
  <si>
    <t>81.31.168.228</t>
  </si>
  <si>
    <t>80-443-22</t>
  </si>
  <si>
    <t>97/05/22</t>
  </si>
  <si>
    <t>nvp-97-1805</t>
  </si>
  <si>
    <t>nons-dideotv01</t>
  </si>
  <si>
    <t>172.26.138.22</t>
  </si>
  <si>
    <t>81.31.168.212</t>
  </si>
  <si>
    <t>ssh-http-https</t>
  </si>
  <si>
    <t>96/12/05</t>
  </si>
  <si>
    <t>nvp-97-1804</t>
  </si>
  <si>
    <t>nons-dideo-vpn</t>
  </si>
  <si>
    <t>172.26.138.12</t>
  </si>
  <si>
    <t>81.31.168.202</t>
  </si>
  <si>
    <t>ssh-http-https-12856</t>
  </si>
  <si>
    <t>97/02/05</t>
  </si>
  <si>
    <t>nvp-96-1647</t>
  </si>
  <si>
    <t>nons-dideoweb01</t>
  </si>
  <si>
    <t>172.26.138.25</t>
  </si>
  <si>
    <t>81.31.168.215</t>
  </si>
  <si>
    <t>5264-ssh-https-http-tcp 3306-4444-4567-4568-udp 4567</t>
  </si>
  <si>
    <t>97/01/08</t>
  </si>
  <si>
    <t>nvp-97-2635</t>
  </si>
  <si>
    <t>nons-dideo-web01</t>
  </si>
  <si>
    <t>172.26.138.51</t>
  </si>
  <si>
    <t>81.31.168.241</t>
  </si>
  <si>
    <t>tcp (3306-4444-4567-4568)-udp-4567- s264-2425-80-443</t>
  </si>
  <si>
    <t>98/01/01</t>
  </si>
  <si>
    <t>vps-96-1601</t>
  </si>
  <si>
    <t>جلیلی</t>
  </si>
  <si>
    <t>jalili@sharif.edu</t>
  </si>
  <si>
    <t>Parsa@sharif</t>
  </si>
  <si>
    <t>09121342849</t>
  </si>
  <si>
    <t>احمدوند</t>
  </si>
  <si>
    <t>ahmadvand@ce.sharif.edu</t>
  </si>
  <si>
    <t>09126932370</t>
  </si>
  <si>
    <t>پژوهشکده پارسا شریف</t>
  </si>
  <si>
    <t>nons-parsa-rc</t>
  </si>
  <si>
    <t>172.26.138.20</t>
  </si>
  <si>
    <t>81.31.168.210</t>
  </si>
  <si>
    <t>20,21,22,53,80,115,443,587,873,993,1194,2049,3128,5901,5902,5903,5904,5905,5906,8118,8123,9091,51413</t>
  </si>
  <si>
    <t>96/11/25</t>
  </si>
  <si>
    <t>vps-96-1423</t>
  </si>
  <si>
    <t>شاهین</t>
  </si>
  <si>
    <t>روحانی</t>
  </si>
  <si>
    <t>srouhani@sharif.edu</t>
  </si>
  <si>
    <t>SRouhani@sharif</t>
  </si>
  <si>
    <t>09122780039</t>
  </si>
  <si>
    <t>معین</t>
  </si>
  <si>
    <t>محمدی</t>
  </si>
  <si>
    <t>mmohammadi@ce.sharif.edu</t>
  </si>
  <si>
    <t>09369102240</t>
  </si>
  <si>
    <t>nons-physics</t>
  </si>
  <si>
    <t>172.26.138.18</t>
  </si>
  <si>
    <t>81.31.168.208</t>
  </si>
  <si>
    <t xml:space="preserve">25 – 443 – 80 – 22 – 389 – 636 – 465 – 587 – 8879  - 5432 </t>
  </si>
  <si>
    <t>96/09/08</t>
  </si>
  <si>
    <t>nvp-98-3131</t>
  </si>
  <si>
    <t>ارشیا</t>
  </si>
  <si>
    <t>رضایی هزاوه</t>
  </si>
  <si>
    <t>rh_arshiya@tic.sharif.edu</t>
  </si>
  <si>
    <t>PooyeshSystemSaba</t>
  </si>
  <si>
    <t>0520798686</t>
  </si>
  <si>
    <t>09213975282</t>
  </si>
  <si>
    <t xml:space="preserve">شرکت پویش سیستم صبا  </t>
  </si>
  <si>
    <t>پرداخت آنلاین وب سرور</t>
  </si>
  <si>
    <t>66031915</t>
  </si>
  <si>
    <t>info@pouyeshsystem.com</t>
  </si>
  <si>
    <t>nons-saba-app</t>
  </si>
  <si>
    <t>172.26.138.63</t>
  </si>
  <si>
    <t>81.31.168.254</t>
  </si>
  <si>
    <t>443 - 6062 - 8080</t>
  </si>
  <si>
    <t>nvp-98-3132</t>
  </si>
  <si>
    <t>دیتابیس</t>
  </si>
  <si>
    <t>nons-saba-db</t>
  </si>
  <si>
    <t>172.26.138.64</t>
  </si>
  <si>
    <t>81.31.168.255</t>
  </si>
  <si>
    <t>6033 - 62071</t>
  </si>
  <si>
    <t>-</t>
  </si>
  <si>
    <t>راسخ لنگرودی</t>
  </si>
  <si>
    <t>hadi_rasekh@yahoo.com</t>
  </si>
  <si>
    <t>SalamCinema</t>
  </si>
  <si>
    <t>0386168581</t>
  </si>
  <si>
    <t>09111952080</t>
  </si>
  <si>
    <t>88394219</t>
  </si>
  <si>
    <t>سلام سینما</t>
  </si>
  <si>
    <t>info@salamcinama.ir</t>
  </si>
  <si>
    <t>nons-salamcinema01</t>
  </si>
  <si>
    <t>172.26.138.35</t>
  </si>
  <si>
    <t>81.31.168.225</t>
  </si>
  <si>
    <t>97/03/02</t>
  </si>
  <si>
    <t>nons-salamcinema02</t>
  </si>
  <si>
    <t>172.26.138.13</t>
  </si>
  <si>
    <t>81.31.168.203</t>
  </si>
  <si>
    <t>96/06/22</t>
  </si>
  <si>
    <t>1 IP valid</t>
  </si>
  <si>
    <t>nvp-97-2081</t>
  </si>
  <si>
    <t>nons-salamcinema03</t>
  </si>
  <si>
    <t>172.26.138.39</t>
  </si>
  <si>
    <t>81.31.168.229</t>
  </si>
  <si>
    <t>80-443</t>
  </si>
  <si>
    <t>97/05/25</t>
  </si>
  <si>
    <t>vps 97/1832</t>
  </si>
  <si>
    <t>بهنام</t>
  </si>
  <si>
    <t>طالبی</t>
  </si>
  <si>
    <t>talebi@sharif.edu</t>
  </si>
  <si>
    <t>Karafarini@sharif</t>
  </si>
  <si>
    <t>09121211940</t>
  </si>
  <si>
    <t>سید جواد</t>
  </si>
  <si>
    <t>پاکدامن شهری</t>
  </si>
  <si>
    <t>pakdaman_smj@ie.sharif.eduu</t>
  </si>
  <si>
    <t>مرکز رشد و کارآفرینی دانشگاه صنعتی شریف</t>
  </si>
  <si>
    <t>karafarini@sharif.edu</t>
  </si>
  <si>
    <t>nons-setak</t>
  </si>
  <si>
    <t>172.26.138.32</t>
  </si>
  <si>
    <t>81.31.168.222</t>
  </si>
  <si>
    <t>SSH,RDP,HTTP,443,3306</t>
  </si>
  <si>
    <t>nvp-96-1334</t>
  </si>
  <si>
    <t>نقوی</t>
  </si>
  <si>
    <t>naghavi_mehdi@ee.sharif.edu</t>
  </si>
  <si>
    <t>66166302</t>
  </si>
  <si>
    <t>nons-roshdvkarafarini</t>
  </si>
  <si>
    <t>172.26.138.15</t>
  </si>
  <si>
    <t>81.31.168.205</t>
  </si>
  <si>
    <t>22-21</t>
  </si>
  <si>
    <t>Ubuntu Desktop 18.04 - 64 bit</t>
  </si>
  <si>
    <t>96/07/26</t>
  </si>
  <si>
    <t>1 Valid IP</t>
  </si>
  <si>
    <t>nvp-96-1592</t>
  </si>
  <si>
    <t>مدنی</t>
  </si>
  <si>
    <t>me@madani.pro</t>
  </si>
  <si>
    <t>Mobin</t>
  </si>
  <si>
    <t>0559689209</t>
  </si>
  <si>
    <t>09126307159</t>
  </si>
  <si>
    <t>توکلی</t>
  </si>
  <si>
    <t>metavakoli@sharif.edu</t>
  </si>
  <si>
    <t>مبنا توسعه مبین</t>
  </si>
  <si>
    <t>22186707</t>
  </si>
  <si>
    <t>nons-mobin</t>
  </si>
  <si>
    <t>172.26.138.21</t>
  </si>
  <si>
    <t>81.31.168.211</t>
  </si>
  <si>
    <t>22-80-443-8443-8080-9090-7003</t>
  </si>
  <si>
    <t>Debian 9 - 64 bit</t>
  </si>
  <si>
    <t>96/11/29</t>
  </si>
  <si>
    <t>nvp-96-1428</t>
  </si>
  <si>
    <t>محمد جواد</t>
  </si>
  <si>
    <t>ابوطالبی</t>
  </si>
  <si>
    <t>mjabootalebi@ce.sharif.edu</t>
  </si>
  <si>
    <t>CE.SSC</t>
  </si>
  <si>
    <t>09380381375</t>
  </si>
  <si>
    <t>بهجتی</t>
  </si>
  <si>
    <t xml:space="preserve">bahjatia@ce.sharif.edu </t>
  </si>
  <si>
    <t>0440707579</t>
  </si>
  <si>
    <t>انجمن علمی دانشکده مهندسی کامپیوتر</t>
  </si>
  <si>
    <t>مسابقات هوش مصنوعی</t>
  </si>
  <si>
    <t>66165781</t>
  </si>
  <si>
    <t>sss.ce.sharif@gmail.com</t>
  </si>
  <si>
    <t>nons-AIchallenge</t>
  </si>
  <si>
    <t>172.26.138.17</t>
  </si>
  <si>
    <t>81.31.168.207</t>
  </si>
  <si>
    <t>Debian 8 - 64 bit</t>
  </si>
  <si>
    <t>96/09/04</t>
  </si>
  <si>
    <t>4 ماه</t>
  </si>
  <si>
    <t>nvp-96-1347</t>
  </si>
  <si>
    <t>کیانوش</t>
  </si>
  <si>
    <t>عباسی</t>
  </si>
  <si>
    <t>kabbasi@ce.sharif.edu</t>
  </si>
  <si>
    <t>0440648270</t>
  </si>
  <si>
    <t>nons-ssc</t>
  </si>
  <si>
    <t>172.26.138.16</t>
  </si>
  <si>
    <t>81.31.168.206</t>
  </si>
  <si>
    <t>22-1234-80-443</t>
  </si>
  <si>
    <t>nvp-98-2955</t>
  </si>
  <si>
    <t>m_movahedi@sharif.edu</t>
  </si>
  <si>
    <t>CareerSchool</t>
  </si>
  <si>
    <t>0074227831</t>
  </si>
  <si>
    <t>09125856093</t>
  </si>
  <si>
    <t>Jafari1989@gmail.com</t>
  </si>
  <si>
    <t>0010521585</t>
  </si>
  <si>
    <t>09124251131</t>
  </si>
  <si>
    <t>مدرسه اشتغال شریف</t>
  </si>
  <si>
    <t>66166305</t>
  </si>
  <si>
    <t>scareeaschool@gmail.com</t>
  </si>
  <si>
    <t>nons-employmentschool</t>
  </si>
  <si>
    <t>172.26.138.56</t>
  </si>
  <si>
    <t>81.31.168.247</t>
  </si>
  <si>
    <t>4041 - 25 - 587- 6379-110-443-873-993-995-21-22-80</t>
  </si>
  <si>
    <t>CentOS 7 - 64 bit</t>
  </si>
  <si>
    <t>98/03/13</t>
  </si>
  <si>
    <t>nvp-96-1225</t>
  </si>
  <si>
    <t>میزبانی سرور تحلیل داده موبایل</t>
  </si>
  <si>
    <t>nons-ghareyazi</t>
  </si>
  <si>
    <t>172.26.138.11</t>
  </si>
  <si>
    <t>81.31.168.201</t>
  </si>
  <si>
    <t>96/06/13</t>
  </si>
  <si>
    <t>6 ماه</t>
  </si>
  <si>
    <t>nvp-98-3019</t>
  </si>
  <si>
    <t>صادق</t>
  </si>
  <si>
    <t>معصومی سعدی</t>
  </si>
  <si>
    <t>sadegh.masoumi@yahoo.com</t>
  </si>
  <si>
    <t>Hooyo</t>
  </si>
  <si>
    <t>09390108048</t>
  </si>
  <si>
    <t>میعاد</t>
  </si>
  <si>
    <t>زمانی</t>
  </si>
  <si>
    <t>zamani.miaad@outlook.com</t>
  </si>
  <si>
    <t>09366606358</t>
  </si>
  <si>
    <t>استارت آپ هویو</t>
  </si>
  <si>
    <t>28424018</t>
  </si>
  <si>
    <t>hooyo.ir@gmail.com</t>
  </si>
  <si>
    <t>nons-hooyo</t>
  </si>
  <si>
    <t>172.26.138.58</t>
  </si>
  <si>
    <t>81.31.168.249</t>
  </si>
  <si>
    <t>0 valid IP</t>
  </si>
  <si>
    <t>vp-97-1907</t>
  </si>
  <si>
    <t>سید علیرضا</t>
  </si>
  <si>
    <t>فیض بخش</t>
  </si>
  <si>
    <t>alireza_feyz@sharif.edu</t>
  </si>
  <si>
    <t>Feyzbakhsh@sharif</t>
  </si>
  <si>
    <t>0036105767</t>
  </si>
  <si>
    <t>09121454045</t>
  </si>
  <si>
    <t>سینا</t>
  </si>
  <si>
    <t>sina.jafarzadeh@staff.sharif.edu</t>
  </si>
  <si>
    <t>09124806203</t>
  </si>
  <si>
    <t>دانشکده مدیریت و اقتصاد - دکتر فیض بخش</t>
  </si>
  <si>
    <t>دفتر خلاقیت و گسترش کارآفرینی دانشگاه صنعتی شریف</t>
  </si>
  <si>
    <t>66165852</t>
  </si>
  <si>
    <t>nons-karafarini01</t>
  </si>
  <si>
    <t>172.26.138.36</t>
  </si>
  <si>
    <t>81.31.168.226</t>
  </si>
  <si>
    <t>80, 21,3389</t>
  </si>
  <si>
    <t>nvp-97-2263</t>
  </si>
  <si>
    <t>رژین</t>
  </si>
  <si>
    <t>بیاتی</t>
  </si>
  <si>
    <t>r.bayati@student.sharif.ir</t>
  </si>
  <si>
    <t>0311401872</t>
  </si>
  <si>
    <t>09305923675</t>
  </si>
  <si>
    <t>02634427513</t>
  </si>
  <si>
    <t>دفتر خلاقیت و گسترش کارآفرینی دانشگاه صنعتی شریف - سایت ستاره شریف</t>
  </si>
  <si>
    <t>nons-karafarini02</t>
  </si>
  <si>
    <t>172.26.138.46</t>
  </si>
  <si>
    <t>81.31.168.236</t>
  </si>
  <si>
    <t>3306-80-8080-5000-10000-10001-10002-10003-10004-10005</t>
  </si>
  <si>
    <t>nvp-97-2458</t>
  </si>
  <si>
    <t>امید</t>
  </si>
  <si>
    <t>همتی</t>
  </si>
  <si>
    <t>ohemmati@alum.sharif.edu</t>
  </si>
  <si>
    <t>KeshtOmid</t>
  </si>
  <si>
    <t>0310532639</t>
  </si>
  <si>
    <t>09127906889</t>
  </si>
  <si>
    <t>دشت آبادی</t>
  </si>
  <si>
    <t>dashtabadi.m.r@gmail.com</t>
  </si>
  <si>
    <t>09902271957</t>
  </si>
  <si>
    <t>گشت نگاران امید</t>
  </si>
  <si>
    <t>nons-keshtomid</t>
  </si>
  <si>
    <t>172.26.138.47</t>
  </si>
  <si>
    <t>81.31.168.237</t>
  </si>
  <si>
    <t>80-22</t>
  </si>
  <si>
    <t>97/08/29</t>
  </si>
  <si>
    <t>nvp-97-2495</t>
  </si>
  <si>
    <t>پویا</t>
  </si>
  <si>
    <t>مصدق</t>
  </si>
  <si>
    <t>pooyapooya@ce.sharif.edu</t>
  </si>
  <si>
    <t>Listino</t>
  </si>
  <si>
    <t>09362116864</t>
  </si>
  <si>
    <r>
      <t xml:space="preserve">استارت آپ لیستینو </t>
    </r>
    <r>
      <rPr>
        <sz val="14"/>
        <color rgb="FF000000"/>
        <rFont val="Calibri"/>
        <family val="2"/>
        <scheme val="minor"/>
      </rPr>
      <t>listino</t>
    </r>
  </si>
  <si>
    <t>pooya.mosaddegh72@gmail.com</t>
  </si>
  <si>
    <t>nons-listino</t>
  </si>
  <si>
    <t>172.26.138.50</t>
  </si>
  <si>
    <t>81.31.168.240</t>
  </si>
  <si>
    <t>vp-97-2454</t>
  </si>
  <si>
    <t>سرور شخصی اول</t>
  </si>
  <si>
    <t>nons-mrajaei</t>
  </si>
  <si>
    <t>172.26.138.49</t>
  </si>
  <si>
    <t>81.31.168.239</t>
  </si>
  <si>
    <t>ssh,http</t>
  </si>
  <si>
    <t>nvp-97-2696</t>
  </si>
  <si>
    <t>بیژن</t>
  </si>
  <si>
    <t>وثوقی وحدت</t>
  </si>
  <si>
    <t>vahdat@sharif.edu</t>
  </si>
  <si>
    <t>SRRC</t>
  </si>
  <si>
    <t>0040082806</t>
  </si>
  <si>
    <t>09123974371</t>
  </si>
  <si>
    <t>محمدی لاریجانی</t>
  </si>
  <si>
    <t>larijani@alum.sharif.edu</t>
  </si>
  <si>
    <t>66165840</t>
  </si>
  <si>
    <t>پژوهشکده سامانه های هوشمند صنعتی شهید رضایی</t>
  </si>
  <si>
    <t>66008532</t>
  </si>
  <si>
    <t>srrc@sharif.ir</t>
  </si>
  <si>
    <t>nons-rezaei-smartsystem</t>
  </si>
  <si>
    <t>172.26.138.65</t>
  </si>
  <si>
    <t>81.31.169.1</t>
  </si>
  <si>
    <t>21 - 22 - 23 - 25 - 110 - 443 - 465 - 990 - 2082 - 2083 - 2086 - 2087 - 2095 - 2096 - 2222- 3306- 8080 - 8087 - 8443</t>
  </si>
  <si>
    <t>98/04/24</t>
  </si>
  <si>
    <t xml:space="preserve">  vps-97-2211</t>
  </si>
  <si>
    <t>حیدر نوری</t>
  </si>
  <si>
    <t>heydarnoori@sharif.edu</t>
  </si>
  <si>
    <t>Heydarnoori@sharif</t>
  </si>
  <si>
    <t>09128186631</t>
  </si>
  <si>
    <t xml:space="preserve"> حیدر نوری</t>
  </si>
  <si>
    <t>دانشکده مهندسی کامپیوتر - دکتر عباس حیدرنوری</t>
  </si>
  <si>
    <t>شریف رایان مجتمع خدمات</t>
  </si>
  <si>
    <t>66166648</t>
  </si>
  <si>
    <t>heydarnoori@gmail.com</t>
  </si>
  <si>
    <t>nons-sharifrayan</t>
  </si>
  <si>
    <t>172.26.138.45</t>
  </si>
  <si>
    <t>81.31.168.235</t>
  </si>
  <si>
    <t>80, 22,3389</t>
  </si>
  <si>
    <t>97/07/07</t>
  </si>
  <si>
    <t>nvp-96-1463</t>
  </si>
  <si>
    <t>محمودرضا</t>
  </si>
  <si>
    <t>citc@ut.ac.ir</t>
  </si>
  <si>
    <t>0039414337</t>
  </si>
  <si>
    <t>فاطمه</t>
  </si>
  <si>
    <t>صفدری</t>
  </si>
  <si>
    <t>safdari@ut.ac.ir</t>
  </si>
  <si>
    <t>0059892153</t>
  </si>
  <si>
    <t>09124248234</t>
  </si>
  <si>
    <t>مرکز فناوری اطلاعات دانشگاه تهران</t>
  </si>
  <si>
    <t>درخواست vps غیرستادی- رایگان</t>
  </si>
  <si>
    <t>nons-utmonitoring</t>
  </si>
  <si>
    <t>172.26.138.19</t>
  </si>
  <si>
    <t>81.31.168.209</t>
  </si>
  <si>
    <t>http-https-ssh-2223-10050-10051</t>
  </si>
  <si>
    <t>96/09/14</t>
  </si>
  <si>
    <t>شناسه شرکت</t>
  </si>
  <si>
    <t>نام ماشین</t>
  </si>
  <si>
    <t>توضیحات</t>
  </si>
  <si>
    <t>نوع سیستم عامل</t>
  </si>
  <si>
    <t>مبلغ قرارداد</t>
  </si>
  <si>
    <t>مبلغ با تخفیف</t>
  </si>
  <si>
    <t>سی پی یو</t>
  </si>
  <si>
    <t>RAM (GB)</t>
  </si>
  <si>
    <t>Storage(GB)</t>
  </si>
  <si>
    <t>پرستار شهری</t>
  </si>
  <si>
    <t>0919372066</t>
  </si>
  <si>
    <t>66164050</t>
  </si>
  <si>
    <t>09155213248</t>
  </si>
  <si>
    <t>prm@sharif.ir</t>
  </si>
  <si>
    <t>مدیریت روابط عمومی</t>
  </si>
  <si>
    <t>PR@sharif</t>
  </si>
  <si>
    <t>66164051</t>
  </si>
  <si>
    <t>کیوان</t>
  </si>
  <si>
    <t>0532224930</t>
  </si>
  <si>
    <t>66164082</t>
  </si>
  <si>
    <t>09121953831</t>
  </si>
  <si>
    <t>behzad.kayvan@yahoo.com</t>
  </si>
  <si>
    <t>setadi-vtour</t>
  </si>
  <si>
    <t>172.26.136.35 - 81.31.168.35</t>
  </si>
  <si>
    <t>CentOS 6.5 - 64 bit</t>
  </si>
  <si>
    <t>96-7-26</t>
  </si>
  <si>
    <t>محمد تقی</t>
  </si>
  <si>
    <t>عیسایی</t>
  </si>
  <si>
    <t>4172008151</t>
  </si>
  <si>
    <t>66165850</t>
  </si>
  <si>
    <t>09123834435</t>
  </si>
  <si>
    <t>isaai@sharif.ir</t>
  </si>
  <si>
    <t>دانشکده مدیریت و اقتصاد</t>
  </si>
  <si>
    <t>GSME@sharif</t>
  </si>
  <si>
    <t>لولوئی</t>
  </si>
  <si>
    <t>0440003911</t>
  </si>
  <si>
    <t xml:space="preserve">66022755 </t>
  </si>
  <si>
    <t>09128063832</t>
  </si>
  <si>
    <t>loloi@gsme.sharif.ir</t>
  </si>
  <si>
    <t>setadi-afra02</t>
  </si>
  <si>
    <t>172.26.136.69 - 81.31.168.69</t>
  </si>
  <si>
    <t>25 - 993 - 995</t>
  </si>
  <si>
    <t>CentOS 6.8 - 64 bit</t>
  </si>
  <si>
    <t>97-1-21</t>
  </si>
  <si>
    <t>میترا</t>
  </si>
  <si>
    <t>0558958303</t>
  </si>
  <si>
    <t>66164861</t>
  </si>
  <si>
    <t>09125088817</t>
  </si>
  <si>
    <t>mitra.aghajani@sharif.ir</t>
  </si>
  <si>
    <t>مرکز مشاوره و خدمات روانشناختی</t>
  </si>
  <si>
    <t>Counseling@sharif</t>
  </si>
  <si>
    <t>66022709</t>
  </si>
  <si>
    <t>سیروس</t>
  </si>
  <si>
    <t>تموک</t>
  </si>
  <si>
    <t>1467013110</t>
  </si>
  <si>
    <t>09102008848</t>
  </si>
  <si>
    <t>tamouk@sharif.ir</t>
  </si>
  <si>
    <t>setadi-moshavereh</t>
  </si>
  <si>
    <t>172.26.136.180- 81.31.168.180</t>
  </si>
  <si>
    <t>98-3-28</t>
  </si>
  <si>
    <t>setadi-gsme-voip</t>
  </si>
  <si>
    <t>172.26.136.83</t>
  </si>
  <si>
    <t>20-22-5000-5900-10000-20000-3000-3390</t>
  </si>
  <si>
    <t>97-2-4</t>
  </si>
  <si>
    <t>setadi-gsme-web</t>
  </si>
  <si>
    <t>172.26.136.70- 81.31.168.70</t>
  </si>
  <si>
    <t>80 - 443</t>
  </si>
  <si>
    <t>حیدرنوری</t>
  </si>
  <si>
    <t>0069083274</t>
  </si>
  <si>
    <t>nons-2018rtestconf</t>
  </si>
  <si>
    <t>172.26.138.26 - 81.31.168.216</t>
  </si>
  <si>
    <t>22 - 80 - 443</t>
  </si>
  <si>
    <t>96-12-7</t>
  </si>
  <si>
    <t>اصغر</t>
  </si>
  <si>
    <t>مولایی دهکردی</t>
  </si>
  <si>
    <t>4621456210</t>
  </si>
  <si>
    <t>66165401</t>
  </si>
  <si>
    <t>09123039845</t>
  </si>
  <si>
    <t>amolaei@sharif.edu</t>
  </si>
  <si>
    <t>دانشکده مهندسی شیمی و نفت</t>
  </si>
  <si>
    <t>CHE@sharif</t>
  </si>
  <si>
    <t>66166441</t>
  </si>
  <si>
    <t>s_asgari@sharif.edu</t>
  </si>
  <si>
    <t>66164061</t>
  </si>
  <si>
    <t>mohseni@sharif.ir</t>
  </si>
  <si>
    <t>setadi-chemical</t>
  </si>
  <si>
    <t>172.26.136.156 - 81.31.168.156</t>
  </si>
  <si>
    <t>21-22-25-53-80-110-143-443-587-993-995</t>
  </si>
  <si>
    <t>97-08-07</t>
  </si>
  <si>
    <t>دانشکده مهندسی کامپیوتر - دکتر حسین اسدی</t>
  </si>
  <si>
    <t>Asadi@sharif</t>
  </si>
  <si>
    <t>آزمایشگاه DSN</t>
  </si>
  <si>
    <t>66166689</t>
  </si>
  <si>
    <t>dsn@ce.sharif.edu</t>
  </si>
  <si>
    <t>صبا</t>
  </si>
  <si>
    <t>احمدیان</t>
  </si>
  <si>
    <t>1720048681</t>
  </si>
  <si>
    <t>09123647953</t>
  </si>
  <si>
    <t>saba.ahmadian@sharif.edu</t>
  </si>
  <si>
    <t>setadi-ce-lab</t>
  </si>
  <si>
    <t>آخرین نسخه آپاچی نیز نصب باشد.</t>
  </si>
  <si>
    <t>172.26.136.159 , 81.31.168.159</t>
  </si>
  <si>
    <t>22-80</t>
  </si>
  <si>
    <t>97-09-06</t>
  </si>
  <si>
    <t>مرکز آموزش‌های الکترونیکی دانشگاه</t>
  </si>
  <si>
    <t>Elearning@edu</t>
  </si>
  <si>
    <t>66088495</t>
  </si>
  <si>
    <t>elearning@sharif.ir</t>
  </si>
  <si>
    <t>شفیعی</t>
  </si>
  <si>
    <t>2093493950</t>
  </si>
  <si>
    <t xml:space="preserve">66088495 </t>
  </si>
  <si>
    <t>09120180170</t>
  </si>
  <si>
    <t>m.shafiee@staff.sharif.edu</t>
  </si>
  <si>
    <t>setadi-amoozesh01</t>
  </si>
  <si>
    <t>81.31.168.46 - 172.26.136.46</t>
  </si>
  <si>
    <t>96-10-27</t>
  </si>
  <si>
    <t>جهان تیغ پاک</t>
  </si>
  <si>
    <t>3621598693</t>
  </si>
  <si>
    <t>66164401</t>
  </si>
  <si>
    <t>09125856870</t>
  </si>
  <si>
    <t>jahantigh@sharif.edu</t>
  </si>
  <si>
    <t>مدیریت امور اداری</t>
  </si>
  <si>
    <t>Edari@sharif</t>
  </si>
  <si>
    <t>setadi-edariweb</t>
  </si>
  <si>
    <t>172.26.136.133 - 81.31.168.133</t>
  </si>
  <si>
    <t>80 - 443 -3306 - 2225 - 22</t>
  </si>
  <si>
    <t>97-7-11</t>
  </si>
  <si>
    <t>تقی</t>
  </si>
  <si>
    <t>اخوان نیاکی</t>
  </si>
  <si>
    <t>2141837421</t>
  </si>
  <si>
    <t>66165740</t>
  </si>
  <si>
    <t>09121932422</t>
  </si>
  <si>
    <t>niaki@sharif.edu</t>
  </si>
  <si>
    <t>مجله ی علمی و پژوهشی شریف</t>
  </si>
  <si>
    <t>ResearchMag@sharif</t>
  </si>
  <si>
    <t>66164093</t>
  </si>
  <si>
    <t>pajouhesh@sharif.edu</t>
  </si>
  <si>
    <t>مقصود</t>
  </si>
  <si>
    <t>دورانی</t>
  </si>
  <si>
    <t>5709254193</t>
  </si>
  <si>
    <t>66020690</t>
  </si>
  <si>
    <t>09126833370</t>
  </si>
  <si>
    <t>md.dorani@gmail.com</t>
  </si>
  <si>
    <t>setadi-magazinsharif</t>
  </si>
  <si>
    <t>81.31.168.62 - 172.26.136.62</t>
  </si>
  <si>
    <t>96-12-13</t>
  </si>
  <si>
    <t>elarning@sharif.edu</t>
  </si>
  <si>
    <t>setadi-darsafzarsharif</t>
  </si>
  <si>
    <t>172.26.136.20 - 81.31.168.20</t>
  </si>
  <si>
    <t>96-06-07</t>
  </si>
  <si>
    <t>رجبی قهنویه</t>
  </si>
  <si>
    <t>5419184893</t>
  </si>
  <si>
    <t>66164482</t>
  </si>
  <si>
    <t>09123070916</t>
  </si>
  <si>
    <t>rajabi@sharif.edu</t>
  </si>
  <si>
    <t xml:space="preserve">مدیریت امور ساختمان و تاسیسات </t>
  </si>
  <si>
    <t>Tasisat@sharif</t>
  </si>
  <si>
    <t>66164480</t>
  </si>
  <si>
    <t>rajabi@sharif.ir</t>
  </si>
  <si>
    <t>setadi-tasisat-dms</t>
  </si>
  <si>
    <t>172.26.136.50 - 81.31.168.50</t>
  </si>
  <si>
    <t>22-80-443-8080-8443</t>
  </si>
  <si>
    <t>96-11-03</t>
  </si>
  <si>
    <t xml:space="preserve">حمید </t>
  </si>
  <si>
    <t>mehdi@sharif.ir</t>
  </si>
  <si>
    <t>Library@sharif</t>
  </si>
  <si>
    <t>library@sharif.edu</t>
  </si>
  <si>
    <t>0492034931</t>
  </si>
  <si>
    <t>lib_it@sharif.ir</t>
  </si>
  <si>
    <t>setadi-library</t>
  </si>
  <si>
    <t>172.26.136.22 - 81.31.168.22</t>
  </si>
  <si>
    <t>22 - 80</t>
  </si>
  <si>
    <t>96-06-08</t>
  </si>
  <si>
    <t>setadi-librarysys</t>
  </si>
  <si>
    <t>172.26.136.37 - 81.31.168.37</t>
  </si>
  <si>
    <t>96/08/03</t>
  </si>
  <si>
    <t>فخارزاده جهرمی</t>
  </si>
  <si>
    <t>1817304240</t>
  </si>
  <si>
    <t>66165193</t>
  </si>
  <si>
    <t>09123242671</t>
  </si>
  <si>
    <t>sati@sharif.edu</t>
  </si>
  <si>
    <t>مرکز رشد فناوری‌های پیشرفته پارک علم و فناوری دانشگاه شریف</t>
  </si>
  <si>
    <t>Sati@Techpark</t>
  </si>
  <si>
    <t>سایت مرکز رشد</t>
  </si>
  <si>
    <t>قدسی</t>
  </si>
  <si>
    <t>09352114251</t>
  </si>
  <si>
    <t>ghodsi@outlook.com</t>
  </si>
  <si>
    <t>setadi-roshdpark</t>
  </si>
  <si>
    <t>172.26.136.174 - 81.31.168.174</t>
  </si>
  <si>
    <t>98-3-11</t>
  </si>
  <si>
    <t>دسترسی از خارج دانشگاه به واحدهای فنی</t>
  </si>
  <si>
    <t>سعیده</t>
  </si>
  <si>
    <t>عسگری</t>
  </si>
  <si>
    <t>0063451611</t>
  </si>
  <si>
    <t>09126180523</t>
  </si>
  <si>
    <t>setadi-shiminaft2</t>
  </si>
  <si>
    <t>172.26.136.160 -  81.31.168.160</t>
  </si>
  <si>
    <t>20-21-22-25-80-110-111-143-443-587-783-993-995-3052-3306-3389</t>
  </si>
  <si>
    <t>97-09-07</t>
  </si>
  <si>
    <t>09123906391</t>
  </si>
  <si>
    <t>movahhed@sharif.edu</t>
  </si>
  <si>
    <t>Research@sharif</t>
  </si>
  <si>
    <t>پیاده سازی DMS</t>
  </si>
  <si>
    <t>siro@sharif.ir</t>
  </si>
  <si>
    <t>قره داغی بقرآبادی</t>
  </si>
  <si>
    <t>5560364142</t>
  </si>
  <si>
    <t>09120762751</t>
  </si>
  <si>
    <t>a.gharedaghi@staff.sharif.ir</t>
  </si>
  <si>
    <t>setadi-research-dms</t>
  </si>
  <si>
    <t>172.26.136.138</t>
  </si>
  <si>
    <t>22-80-443-8080</t>
  </si>
  <si>
    <t>97-7-21</t>
  </si>
  <si>
    <t xml:space="preserve"> 66088495</t>
  </si>
  <si>
    <t>setadi_old.cw</t>
  </si>
  <si>
    <t>نسخه پشتیبان سرویس old.cw.sharif.edu برای مدت محدود</t>
  </si>
  <si>
    <t>172.26.136.128 - 81.31.168.128</t>
  </si>
  <si>
    <t>97-6-6</t>
  </si>
  <si>
    <t>ابراهیم</t>
  </si>
  <si>
    <t>آزادگان</t>
  </si>
  <si>
    <t>0451182170</t>
  </si>
  <si>
    <t>66164146</t>
  </si>
  <si>
    <t>09122083192</t>
  </si>
  <si>
    <t>azadegan@sharif.ir</t>
  </si>
  <si>
    <t>گروه فلسفه علم</t>
  </si>
  <si>
    <t>Philosophy@sharif</t>
  </si>
  <si>
    <t>66164176</t>
  </si>
  <si>
    <t>خداقلی زاده</t>
  </si>
  <si>
    <t>0019321333</t>
  </si>
  <si>
    <t>66979742</t>
  </si>
  <si>
    <t>0921397960</t>
  </si>
  <si>
    <t>behzad.face96@gmail.com</t>
  </si>
  <si>
    <t>setadi-philsci</t>
  </si>
  <si>
    <t>172.26.136.81 - 81.31.168.81</t>
  </si>
  <si>
    <t>22 - 443 - 80</t>
  </si>
  <si>
    <t>97-2-3</t>
  </si>
  <si>
    <t>رئوفی فر</t>
  </si>
  <si>
    <t>0780025164</t>
  </si>
  <si>
    <t>66164052</t>
  </si>
  <si>
    <t>09033339548</t>
  </si>
  <si>
    <t>a.raoofi@staff.sharif.edu</t>
  </si>
  <si>
    <t>setadi-ravabetomumi02</t>
  </si>
  <si>
    <t>172.26.136.60 - 81.31.168.60</t>
  </si>
  <si>
    <t>443-143-80-25-53-110-465-587-993-995-3306 - 20-21-22 - 7010-7011</t>
  </si>
  <si>
    <t>96-12-5</t>
  </si>
  <si>
    <t>setadi-librarysystem02</t>
  </si>
  <si>
    <t>172.26.136.45 - 81.31.168.45</t>
  </si>
  <si>
    <t>96-10-26</t>
  </si>
  <si>
    <t>آراستی</t>
  </si>
  <si>
    <t>4322736068</t>
  </si>
  <si>
    <t>66166039</t>
  </si>
  <si>
    <t>09121481781</t>
  </si>
  <si>
    <t>arasti@sharif.edu</t>
  </si>
  <si>
    <t>مرکز برنامه ریزی راهبردی و توسعه منابع</t>
  </si>
  <si>
    <t>Strategic@sharif</t>
  </si>
  <si>
    <t>66166036</t>
  </si>
  <si>
    <t>info@csprd.sharif.ir</t>
  </si>
  <si>
    <t>پورشاد</t>
  </si>
  <si>
    <t>شاددل</t>
  </si>
  <si>
    <t>0670272914</t>
  </si>
  <si>
    <t>66164400</t>
  </si>
  <si>
    <t>09357292973</t>
  </si>
  <si>
    <t>p.shaddel@hram.sharif.ir</t>
  </si>
  <si>
    <t>setadi-csprd</t>
  </si>
  <si>
    <t>172.26.136.64 - 81.31.168.64</t>
  </si>
  <si>
    <t>22-25-80-110-143-443-465-587-993-995</t>
  </si>
  <si>
    <t>97-12-23</t>
  </si>
  <si>
    <t>تقوی نیا</t>
  </si>
  <si>
    <t>0930732863</t>
  </si>
  <si>
    <t>66164532</t>
  </si>
  <si>
    <t>09122095028</t>
  </si>
  <si>
    <t>taghavinia@sharif.edu</t>
  </si>
  <si>
    <t>آزمایشگاه سلول‌های خورشیدی</t>
  </si>
  <si>
    <t>Solar@shaif</t>
  </si>
  <si>
    <t>فرزانه</t>
  </si>
  <si>
    <t>آقاخانی مهیاری</t>
  </si>
  <si>
    <t>0067148743</t>
  </si>
  <si>
    <t>66164570</t>
  </si>
  <si>
    <t>09128501859</t>
  </si>
  <si>
    <t>f.a.mahyari@sharif.edu</t>
  </si>
  <si>
    <t>setadi-ncl</t>
  </si>
  <si>
    <t>172.26.136.52 - 81.31.168.52</t>
  </si>
  <si>
    <t>96-11-14</t>
  </si>
  <si>
    <t>مدیریت امور شاهد و ایثارگران</t>
  </si>
  <si>
    <t>Shahed@sharif</t>
  </si>
  <si>
    <t>shahed@sharif.ir</t>
  </si>
  <si>
    <t>setadi-shahedmail</t>
  </si>
  <si>
    <t>وب سرور و ایمیل سرور</t>
  </si>
  <si>
    <t>172.26.136.166 - 81.31.168.166</t>
  </si>
  <si>
    <t>20-21-22-25-53-80-110-143-443-587-993-995-3306-8484</t>
  </si>
  <si>
    <t>97-10-22</t>
  </si>
  <si>
    <t>محمد مسعود</t>
  </si>
  <si>
    <t>تجریشی</t>
  </si>
  <si>
    <t>0033906858</t>
  </si>
  <si>
    <t>66005618</t>
  </si>
  <si>
    <t>09121448230</t>
  </si>
  <si>
    <t>tajrishy@sharif.edu</t>
  </si>
  <si>
    <t>ستاد احیای دریاچه ارومیه</t>
  </si>
  <si>
    <t>ULRP@sharif</t>
  </si>
  <si>
    <t>66516018</t>
  </si>
  <si>
    <t>ulrp@sharif.edu</t>
  </si>
  <si>
    <t>سلامی</t>
  </si>
  <si>
    <t>5079637420</t>
  </si>
  <si>
    <t>09358889115</t>
  </si>
  <si>
    <t>mohsen.salami1@gmail.com</t>
  </si>
  <si>
    <t>setadi-ulrp</t>
  </si>
  <si>
    <t>172.26.136.153 - 81.31.168.153</t>
  </si>
  <si>
    <t>4443-80-22</t>
  </si>
  <si>
    <t>97-8-23</t>
  </si>
  <si>
    <t>ICTC@sharif</t>
  </si>
  <si>
    <t>محمد ابراهیم</t>
  </si>
  <si>
    <t>محمدی پناه</t>
  </si>
  <si>
    <t>4433296562</t>
  </si>
  <si>
    <t>86084988</t>
  </si>
  <si>
    <t>09124806847</t>
  </si>
  <si>
    <t>ebrahim@bonyan.co</t>
  </si>
  <si>
    <t>setadi-tahrimshekan</t>
  </si>
  <si>
    <t>172.26.136.54 - 81.31.168.54</t>
  </si>
  <si>
    <t>22-53</t>
  </si>
  <si>
    <t>96-11-18</t>
  </si>
  <si>
    <t>اجتهادی</t>
  </si>
  <si>
    <t>0032979886</t>
  </si>
  <si>
    <t>66166246</t>
  </si>
  <si>
    <t>09352427794</t>
  </si>
  <si>
    <t>ejtehadi@sharif.ir</t>
  </si>
  <si>
    <t>مرکز خدمات آزمایشگاهی</t>
  </si>
  <si>
    <t>CLab@sharif</t>
  </si>
  <si>
    <t>clab@sharif.edu</t>
  </si>
  <si>
    <t>0061965359</t>
  </si>
  <si>
    <t>66166229</t>
  </si>
  <si>
    <t>09122131539</t>
  </si>
  <si>
    <t>s.tavakkoli@sharif.ir</t>
  </si>
  <si>
    <t>setadi-clabmail</t>
  </si>
  <si>
    <t>172.26.136.48 - 81.31.168.48</t>
  </si>
  <si>
    <t>587 - 3389 - 3306 - 8080 - 80</t>
  </si>
  <si>
    <t>96-11-01</t>
  </si>
  <si>
    <t>خرازی</t>
  </si>
  <si>
    <t>4723583416</t>
  </si>
  <si>
    <t>66166627</t>
  </si>
  <si>
    <t>09126182246</t>
  </si>
  <si>
    <t>kharrazi@sharif.edu</t>
  </si>
  <si>
    <t>Kharrazi@sharif</t>
  </si>
  <si>
    <t>سایت دروس و پژوهش S4</t>
  </si>
  <si>
    <t>setadi-lesson-research</t>
  </si>
  <si>
    <t>172.26.136.116 - 81.31.168.116</t>
  </si>
  <si>
    <t>97-4-2</t>
  </si>
  <si>
    <t>setadi-lesson</t>
  </si>
  <si>
    <t>172.26.136.115 - 81.31.168.115</t>
  </si>
  <si>
    <t>مداح علی</t>
  </si>
  <si>
    <t>1285843991</t>
  </si>
  <si>
    <t>66164361</t>
  </si>
  <si>
    <t>09129239187</t>
  </si>
  <si>
    <t>maddah_ali@sharif.edu</t>
  </si>
  <si>
    <t>آزمایشگاه بلاک چین شریف</t>
  </si>
  <si>
    <t>Blockchain@sharif</t>
  </si>
  <si>
    <t>دارابی</t>
  </si>
  <si>
    <t>0019824165</t>
  </si>
  <si>
    <t>77359818</t>
  </si>
  <si>
    <t>09191013139</t>
  </si>
  <si>
    <t>mahdida97@gmail.com</t>
  </si>
  <si>
    <t>setadi-blockchain</t>
  </si>
  <si>
    <t>172.26.136.185 – 81.31.168.185</t>
  </si>
  <si>
    <t>98-4-23</t>
  </si>
  <si>
    <t>setadi-gsme-utm</t>
  </si>
  <si>
    <t>172.26.136.82-81.31.168.82- 172.26.140.11</t>
  </si>
  <si>
    <t>Kerio - 64</t>
  </si>
  <si>
    <t>پرتال پژوهش</t>
  </si>
  <si>
    <t>لادن</t>
  </si>
  <si>
    <t>به آیین</t>
  </si>
  <si>
    <t>3256242537</t>
  </si>
  <si>
    <t>88369696</t>
  </si>
  <si>
    <t>09123104417</t>
  </si>
  <si>
    <t>ladanb@itorbit.net</t>
  </si>
  <si>
    <t>setadi-naad-db</t>
  </si>
  <si>
    <t>192.168.5.3 - 172.16.6.35</t>
  </si>
  <si>
    <t>Oracle Linux 6 - 64 bit</t>
  </si>
  <si>
    <t>97-3-9</t>
  </si>
  <si>
    <t>setadi-naad-app</t>
  </si>
  <si>
    <t>172.26.136.109 - 192.168.5.2 - 172.16.6.33</t>
  </si>
  <si>
    <t>3873489384</t>
  </si>
  <si>
    <t>talebi@sharif.ir</t>
  </si>
  <si>
    <t>اپلیکیشن کار ایرنا</t>
  </si>
  <si>
    <t>61166303</t>
  </si>
  <si>
    <t>5400024246</t>
  </si>
  <si>
    <t>09396378489</t>
  </si>
  <si>
    <t>amirmehdinaghavi@gmail.com</t>
  </si>
  <si>
    <t>setadi-roshdvkarafarini</t>
  </si>
  <si>
    <t>172.26.136.72- 81.31.168.72</t>
  </si>
  <si>
    <t>Ubuntu Server 14 - 64 bit</t>
  </si>
  <si>
    <t>97-1-22</t>
  </si>
  <si>
    <t>معاونت فرهنگی و اجتماعی دانشگاه صنعتی شریف</t>
  </si>
  <si>
    <t>Culture@sharif</t>
  </si>
  <si>
    <t>khesoem@gmail.com</t>
  </si>
  <si>
    <t>خشایار</t>
  </si>
  <si>
    <t>اعتمادی صومعه</t>
  </si>
  <si>
    <t>0016276418</t>
  </si>
  <si>
    <t>88255318</t>
  </si>
  <si>
    <t>09123237760</t>
  </si>
  <si>
    <t>etemadi@ce.sharif.edu</t>
  </si>
  <si>
    <t>setadi-philosophy</t>
  </si>
  <si>
    <t>راه اندازی سایت مدرسه تابستانی تکامل</t>
  </si>
  <si>
    <t>172.26.136.117-81.31.168.117</t>
  </si>
  <si>
    <t>97-4-5</t>
  </si>
  <si>
    <t>سیامک</t>
  </si>
  <si>
    <t>کاظم زاده حنانی</t>
  </si>
  <si>
    <t>0045489203</t>
  </si>
  <si>
    <t>09123018408</t>
  </si>
  <si>
    <t>hannani@sharif.edu</t>
  </si>
  <si>
    <t>Mech@sharif</t>
  </si>
  <si>
    <t>سامانه تحصیلات تکمیلی</t>
  </si>
  <si>
    <t xml:space="preserve">وحید </t>
  </si>
  <si>
    <t>ابراهیمی راد</t>
  </si>
  <si>
    <t>2110036443</t>
  </si>
  <si>
    <t>09112776158</t>
  </si>
  <si>
    <t>ebrahimirad.v@gmail.com</t>
  </si>
  <si>
    <t>setadi-mech-gradedu</t>
  </si>
  <si>
    <t>172.26.136.135 - 81.31.168.135</t>
  </si>
  <si>
    <t>1368- 80 -443</t>
  </si>
  <si>
    <t>97-6-31</t>
  </si>
  <si>
    <t>محمدصادق</t>
  </si>
  <si>
    <t>0016892356</t>
  </si>
  <si>
    <t>44063352</t>
  </si>
  <si>
    <t>09301513884</t>
  </si>
  <si>
    <t>tmohammadsadegh@gmail.com</t>
  </si>
  <si>
    <t>گروه فرهنگی خیریه فردای سبز</t>
  </si>
  <si>
    <t>GreenNGO@sharif</t>
  </si>
  <si>
    <t>66164989</t>
  </si>
  <si>
    <t>مسعودی</t>
  </si>
  <si>
    <t>0084112832</t>
  </si>
  <si>
    <t>09100140360</t>
  </si>
  <si>
    <t>s.masoudy93@gmail.com</t>
  </si>
  <si>
    <t>setadi-fardayesabz</t>
  </si>
  <si>
    <t>172.26.36.29 - 81.31.168.29</t>
  </si>
  <si>
    <t>21-22-25</t>
  </si>
  <si>
    <t>صامتی</t>
  </si>
  <si>
    <t>0045649952</t>
  </si>
  <si>
    <t>66166637</t>
  </si>
  <si>
    <t>09121222527</t>
  </si>
  <si>
    <t>sameti@sharif.edu</t>
  </si>
  <si>
    <t>دانشکده مهندسی کامپیوتر - آزمایشگاه پردازش گفتار</t>
  </si>
  <si>
    <t>SpeechLab@CE</t>
  </si>
  <si>
    <t>آزمایشگاه پردازش گفتار</t>
  </si>
  <si>
    <t>پارمیدا</t>
  </si>
  <si>
    <t>وحدت نیا</t>
  </si>
  <si>
    <t>0017495210</t>
  </si>
  <si>
    <t>66166687</t>
  </si>
  <si>
    <t>09128136190</t>
  </si>
  <si>
    <t>parmida.vahdatnia@gmail.com</t>
  </si>
  <si>
    <t>setadi-ce-pardazeshgoftar</t>
  </si>
  <si>
    <t>برای وب اپ رای دادن کاربر و دسترسی به دیتابیس Mysql</t>
  </si>
  <si>
    <t>172.26.136.157 - 81.31.168.157</t>
  </si>
  <si>
    <t>80 - 443 - 22 - 580 - 3306</t>
  </si>
  <si>
    <t>97-08-29</t>
  </si>
  <si>
    <t>CE@sharif</t>
  </si>
  <si>
    <t>zarrabi@sharif.edu</t>
  </si>
  <si>
    <t>ضرابی زاده</t>
  </si>
  <si>
    <t>3871438219</t>
  </si>
  <si>
    <t>66166645</t>
  </si>
  <si>
    <t>09128122160</t>
  </si>
  <si>
    <t>setadi- softwaregroup</t>
  </si>
  <si>
    <t>172.26.136.63 - 81.31.168.63</t>
  </si>
  <si>
    <t>443-80-22</t>
  </si>
  <si>
    <t>96-12-23</t>
  </si>
  <si>
    <t>شریف خانی</t>
  </si>
  <si>
    <t>0072767261</t>
  </si>
  <si>
    <t>22144308</t>
  </si>
  <si>
    <t>09127109263</t>
  </si>
  <si>
    <t>msharifk@sharif.edu</t>
  </si>
  <si>
    <t>هسته پژوهشی طراحی مدار مجتمع</t>
  </si>
  <si>
    <t>Sharifkhani@EE</t>
  </si>
  <si>
    <t>66164946</t>
  </si>
  <si>
    <t>icdc@ee.sharif.edu</t>
  </si>
  <si>
    <t>محمد صالح</t>
  </si>
  <si>
    <t>دهقانپور</t>
  </si>
  <si>
    <t>0371552710</t>
  </si>
  <si>
    <t>22507330</t>
  </si>
  <si>
    <t>09129381420</t>
  </si>
  <si>
    <t>dehqanpour.mohammadsaleh@ee.sharif.edu</t>
  </si>
  <si>
    <t>setadi-ee-circuitdesign</t>
  </si>
  <si>
    <t>دریافت پروپوزال و فایل طراحی</t>
  </si>
  <si>
    <t>172.26.136.163 , 81.31.168.163</t>
  </si>
  <si>
    <t>443 -80 - 22 - 23</t>
  </si>
  <si>
    <t>97-10-08</t>
  </si>
  <si>
    <t>محصولی</t>
  </si>
  <si>
    <t>2754398201</t>
  </si>
  <si>
    <t>66164217</t>
  </si>
  <si>
    <t>09122132143</t>
  </si>
  <si>
    <t>mahsuli@sharif.edu</t>
  </si>
  <si>
    <t>دانشکده مهندسی عمران - دکتر مجتبی محصولی</t>
  </si>
  <si>
    <t>Mahsuli@sharif</t>
  </si>
  <si>
    <t>سایت درس</t>
  </si>
  <si>
    <t>راضیه</t>
  </si>
  <si>
    <t>سالاری فرد</t>
  </si>
  <si>
    <t>3020064988</t>
  </si>
  <si>
    <t>66164291</t>
  </si>
  <si>
    <t>09128103442</t>
  </si>
  <si>
    <t>salarifard@ce.sharif.edu</t>
  </si>
  <si>
    <t>setadi-civilrepo</t>
  </si>
  <si>
    <t>172.26.136.76 - 81.31.168.76</t>
  </si>
  <si>
    <t>80 - 22</t>
  </si>
  <si>
    <t>97-5-17</t>
  </si>
  <si>
    <t>شهره</t>
  </si>
  <si>
    <t>کسایی</t>
  </si>
  <si>
    <t>1297754147</t>
  </si>
  <si>
    <t>66166646</t>
  </si>
  <si>
    <t>09121994272</t>
  </si>
  <si>
    <t>kasaei@sharif.edu</t>
  </si>
  <si>
    <t>آزمایشگاه پردازش تصویر IPL</t>
  </si>
  <si>
    <t>IPL@CE</t>
  </si>
  <si>
    <t>مه آبادی محمدی</t>
  </si>
  <si>
    <t>0410404748</t>
  </si>
  <si>
    <t>36242270</t>
  </si>
  <si>
    <t>09195671508</t>
  </si>
  <si>
    <t>mehabadi@ee.sharif.edu</t>
  </si>
  <si>
    <t>setadi-ce-ipl</t>
  </si>
  <si>
    <t>172.26.136.173 - 81.31.168.173</t>
  </si>
  <si>
    <t>21-22-80</t>
  </si>
  <si>
    <t>ابوالحسنی</t>
  </si>
  <si>
    <t>0074899491</t>
  </si>
  <si>
    <t>22248676</t>
  </si>
  <si>
    <t>09128303549</t>
  </si>
  <si>
    <t>ali.abolhasani@sharif.edu</t>
  </si>
  <si>
    <t>علی اکبر ابوالحسنی</t>
  </si>
  <si>
    <t>Abolhassani@sharif</t>
  </si>
  <si>
    <t>سایت شخصی</t>
  </si>
  <si>
    <t>66164571</t>
  </si>
  <si>
    <t>روح الله</t>
  </si>
  <si>
    <t>0440631149</t>
  </si>
  <si>
    <t>22456645</t>
  </si>
  <si>
    <t>09212566270</t>
  </si>
  <si>
    <t>roohi.abol@gmail.com</t>
  </si>
  <si>
    <t>setadi-dr-abolhasani</t>
  </si>
  <si>
    <t>172.26.136.79-81.31.168.79</t>
  </si>
  <si>
    <t>80-8080-22-12345-13131</t>
  </si>
  <si>
    <t>97-2-2</t>
  </si>
  <si>
    <t>سایت معاونت پژوهشی</t>
  </si>
  <si>
    <t>66165584</t>
  </si>
  <si>
    <t>شهیدی</t>
  </si>
  <si>
    <t>0020882017</t>
  </si>
  <si>
    <t>66838798</t>
  </si>
  <si>
    <t>09396133523</t>
  </si>
  <si>
    <t>m.shahidi.2424@gmail.com</t>
  </si>
  <si>
    <t>setadi_mechanicp2</t>
  </si>
  <si>
    <t>81.31.168.132 - 172.26.136.132</t>
  </si>
  <si>
    <t>97-6-21</t>
  </si>
  <si>
    <t>66165856</t>
  </si>
  <si>
    <t>محدثه</t>
  </si>
  <si>
    <t>1272008843</t>
  </si>
  <si>
    <t>09138020731</t>
  </si>
  <si>
    <t>mohadeseh.hosseini@gsme.sharif.edu</t>
  </si>
  <si>
    <t>setadi-entminor</t>
  </si>
  <si>
    <t>172.26.136.44-81.31.168.44</t>
  </si>
  <si>
    <t>96-10-4</t>
  </si>
  <si>
    <t>آقاعباسلو</t>
  </si>
  <si>
    <t>0323687164</t>
  </si>
  <si>
    <t>09123680127</t>
  </si>
  <si>
    <t>abbasloo@iiscenter.ir</t>
  </si>
  <si>
    <t>setadi-roshd</t>
  </si>
  <si>
    <t>172.26.136.47-81.31.168.47</t>
  </si>
  <si>
    <t>22 - 443 – 80</t>
  </si>
  <si>
    <t>96/11/01</t>
  </si>
  <si>
    <t>معاونت پژوهشی</t>
  </si>
  <si>
    <t>66165543</t>
  </si>
  <si>
    <t>خدایگان</t>
  </si>
  <si>
    <t>0074149326</t>
  </si>
  <si>
    <t>66165518</t>
  </si>
  <si>
    <t>09122960914</t>
  </si>
  <si>
    <t>khodaygan@sharif.edu</t>
  </si>
  <si>
    <t>setadi-mechanic</t>
  </si>
  <si>
    <t>172.26.136.39 - 81.31.168.39</t>
  </si>
  <si>
    <t>80-8080-22-10000-27017</t>
  </si>
  <si>
    <t>96-8-23</t>
  </si>
  <si>
    <t>EDU@sharif</t>
  </si>
  <si>
    <t>edu@sharif.edu</t>
  </si>
  <si>
    <t xml:space="preserve"> ضرابی زاده</t>
  </si>
  <si>
    <t>setadi-edu-app06</t>
  </si>
  <si>
    <t>172.26.136.186-81.31.168.186</t>
  </si>
  <si>
    <t>22-80-443-444-8080-8081-8082-808</t>
  </si>
  <si>
    <t>98-05-09</t>
  </si>
  <si>
    <t>edu app-5</t>
  </si>
  <si>
    <t>66165060</t>
  </si>
  <si>
    <t>setadi-edu-app05</t>
  </si>
  <si>
    <t>192.168.3.24</t>
  </si>
  <si>
    <t>97-3-6</t>
  </si>
  <si>
    <t>edu app-4</t>
  </si>
  <si>
    <t>setadi-edu-app04</t>
  </si>
  <si>
    <t>192.168.3.23</t>
  </si>
  <si>
    <t>98-3-6</t>
  </si>
  <si>
    <t>edu DB2</t>
  </si>
  <si>
    <t>setadi-edu-db02</t>
  </si>
  <si>
    <t>192.168.3.22</t>
  </si>
  <si>
    <t>edu Jboss</t>
  </si>
  <si>
    <t>setadi-edu-jboss</t>
  </si>
  <si>
    <t>192.168.3.21</t>
  </si>
  <si>
    <t>edu Web</t>
  </si>
  <si>
    <t>setadi-edu-web</t>
  </si>
  <si>
    <t>192.168.3.20</t>
  </si>
  <si>
    <t>97-2-9</t>
  </si>
  <si>
    <t>edu web services</t>
  </si>
  <si>
    <t>setadi-edu-webservices</t>
  </si>
  <si>
    <t>192.168.3.19-172.26.136.95</t>
  </si>
  <si>
    <t>97-2-17</t>
  </si>
  <si>
    <t>edu monitoring</t>
  </si>
  <si>
    <t>setadi-edu-monitoring</t>
  </si>
  <si>
    <t>192.168.3.18-172.26.136.94</t>
  </si>
  <si>
    <t>edu load balancer</t>
  </si>
  <si>
    <t>setadi-edu-loadbalancer</t>
  </si>
  <si>
    <t>192.168.3.17-172.26.136.92</t>
  </si>
  <si>
    <t>edu code</t>
  </si>
  <si>
    <t>setadi-edu-code</t>
  </si>
  <si>
    <t>192.168.3.16</t>
  </si>
  <si>
    <t>edu backup</t>
  </si>
  <si>
    <t>setadi-edu-backup-nfs</t>
  </si>
  <si>
    <t>192.168.3.15-172.26.136.96</t>
  </si>
  <si>
    <t>edu app-2</t>
  </si>
  <si>
    <t>setadi-edu-app02</t>
  </si>
  <si>
    <t>192.168.3.14 - 172.26.136.93</t>
  </si>
  <si>
    <t>edu helper</t>
  </si>
  <si>
    <t>setadi-edu-helper</t>
  </si>
  <si>
    <t>192.168.3.13- 172.26.136.87</t>
  </si>
  <si>
    <t>edu staging</t>
  </si>
  <si>
    <t>setadi-edu-staging</t>
  </si>
  <si>
    <t>192.168.3.12- 172.26.136.86</t>
  </si>
  <si>
    <t>edu db</t>
  </si>
  <si>
    <t>setadi-edu-db01</t>
  </si>
  <si>
    <t>192.168.3.11- 172.26.136.84</t>
  </si>
  <si>
    <t>edu app-1</t>
  </si>
  <si>
    <t>setadi-edu-app01</t>
  </si>
  <si>
    <t>192.168.3.10 - 172.26.136.85</t>
  </si>
  <si>
    <t>edu Backup</t>
  </si>
  <si>
    <t>setadi-edu-backup-sftp</t>
  </si>
  <si>
    <t>172.26.136.89</t>
  </si>
  <si>
    <t>edu Backup-2</t>
  </si>
  <si>
    <t>setadi-edu-backup02</t>
  </si>
  <si>
    <t>192.168.3.28</t>
  </si>
  <si>
    <t>97-11-2</t>
  </si>
  <si>
    <t>edu firewall</t>
  </si>
  <si>
    <t>setadi-edu-firewall</t>
  </si>
  <si>
    <t>81.31.168.91 - 192.168.3.1 - 172.26.136.91</t>
  </si>
  <si>
    <t>22 -80- 443 -444 - 1194 - 3389 - 8080 - 8084</t>
  </si>
  <si>
    <t>آزمایشگاه امنیت و اعتماد سخت افزار</t>
  </si>
  <si>
    <t>Sbayat@sharif</t>
  </si>
  <si>
    <t>بورقانی</t>
  </si>
  <si>
    <t>boorghany@ce.sharif.edu</t>
  </si>
  <si>
    <t>nsetadi-ha&amp;al</t>
  </si>
  <si>
    <t>پورت 53 برای پروتکل udp بازگردد.3690 برای svn. پورت 139 همان پروتکل ssh می باشد که بر روی پورتی غیر از 22 بالا آمده. باقی پورت ها مربوط به smtp- pop3 - imap می باشد.</t>
  </si>
  <si>
    <t>172.26.136.75 - 81.31.168.75</t>
  </si>
  <si>
    <t>53-143-3690-993-25-139-443-80</t>
  </si>
  <si>
    <t>97-1-28</t>
  </si>
  <si>
    <t>festival.farhang@sharif.ir</t>
  </si>
  <si>
    <t xml:space="preserve">امیرحسین </t>
  </si>
  <si>
    <t>امانی تهران</t>
  </si>
  <si>
    <t>0019705387</t>
  </si>
  <si>
    <t>66165801</t>
  </si>
  <si>
    <t>09104924319</t>
  </si>
  <si>
    <t>amani_amir@ie.sharif.ir</t>
  </si>
  <si>
    <t>setadi-farhangi</t>
  </si>
  <si>
    <t>81.31.168.137 - 172.26.36.137</t>
  </si>
  <si>
    <t>97-7-17</t>
  </si>
  <si>
    <t>انجمن علمی دانشکده مهندسی مکانیک شریف</t>
  </si>
  <si>
    <t>ME.SSC</t>
  </si>
  <si>
    <t>mehrar.sharif@gmail.com</t>
  </si>
  <si>
    <t>mshahidi@ce.sharif.edu</t>
  </si>
  <si>
    <t>setadi-mechanic03</t>
  </si>
  <si>
    <t>172.26.136.154 - 81.31.168.154</t>
  </si>
  <si>
    <t>97-8-26</t>
  </si>
  <si>
    <t>66166621</t>
  </si>
  <si>
    <t>09122094789</t>
  </si>
  <si>
    <t>66166653</t>
  </si>
  <si>
    <t>info@ce.sharif.ir</t>
  </si>
  <si>
    <t>آبام</t>
  </si>
  <si>
    <t>065098234</t>
  </si>
  <si>
    <t>09198275200</t>
  </si>
  <si>
    <t>abam@sharif.edu</t>
  </si>
  <si>
    <t>setadi-ce-olampiad</t>
  </si>
  <si>
    <t>المپیاد کامپیوتر</t>
  </si>
  <si>
    <t>172.26.136.165 - 81.31.168.165</t>
  </si>
  <si>
    <t>80 - 443 - 22 - 8080</t>
  </si>
  <si>
    <t>Ubuntu server 18.04 - 64 bit</t>
  </si>
  <si>
    <t>97/10/20</t>
  </si>
  <si>
    <t>عارف</t>
  </si>
  <si>
    <t>4431379002</t>
  </si>
  <si>
    <t>66165935</t>
  </si>
  <si>
    <t>09124873043</t>
  </si>
  <si>
    <t>aref@sharif.edu</t>
  </si>
  <si>
    <t>طرح کلان توسعه علم و فناوری رمز در کشور</t>
  </si>
  <si>
    <t>Aref@sharif</t>
  </si>
  <si>
    <t>mirmohseni@sharif.edu</t>
  </si>
  <si>
    <t>مهتاب</t>
  </si>
  <si>
    <t>میرمحسنی</t>
  </si>
  <si>
    <t>1378346823</t>
  </si>
  <si>
    <t>66165926</t>
  </si>
  <si>
    <t>09121576591</t>
  </si>
  <si>
    <t>setadi-ramznet</t>
  </si>
  <si>
    <t>شبکه اجتماعی و پرتال مرکز رمز</t>
  </si>
  <si>
    <t>172.26.136.170- 81.31.168.170</t>
  </si>
  <si>
    <t>22 - 568 - 465 - 443 - 80</t>
  </si>
  <si>
    <t>98-1-25</t>
  </si>
  <si>
    <t xml:space="preserve">حبیب </t>
  </si>
  <si>
    <t>باقری</t>
  </si>
  <si>
    <t>66164835</t>
  </si>
  <si>
    <t>09121577029</t>
  </si>
  <si>
    <t>bagheri@sharif.edu</t>
  </si>
  <si>
    <t>مرکز زبان و زبان شناسی</t>
  </si>
  <si>
    <t>Lang@sharif</t>
  </si>
  <si>
    <t>بحرانی</t>
  </si>
  <si>
    <t>2371942200</t>
  </si>
  <si>
    <t>66164739</t>
  </si>
  <si>
    <t>09125262398</t>
  </si>
  <si>
    <t>bahrani@sharif.edu</t>
  </si>
  <si>
    <t>setadi-langcenter</t>
  </si>
  <si>
    <t>پردازش های مربوط به پژوهش های مرکز</t>
  </si>
  <si>
    <t>172.26.136.125 - 81.31.168.125</t>
  </si>
  <si>
    <t>3030 - 8080</t>
  </si>
  <si>
    <t>97-5-1</t>
  </si>
  <si>
    <t>ACM@CE</t>
  </si>
  <si>
    <t>مسابقه ACM</t>
  </si>
  <si>
    <t>3871438319</t>
  </si>
  <si>
    <t>setadi-ce-acm</t>
  </si>
  <si>
    <t>172.26.136.155 - 81.31.168.155</t>
  </si>
  <si>
    <t xml:space="preserve"> علیرضا</t>
  </si>
  <si>
    <t>setadi-ce-acm02</t>
  </si>
  <si>
    <t>172.26.136.161 - 81.31.168.161</t>
  </si>
  <si>
    <t>22 - 80 - 443 - 8080</t>
  </si>
  <si>
    <t>97-09-24</t>
  </si>
  <si>
    <t>یکپارچه سازی تعامل پژوهشگران دانشگاه</t>
  </si>
  <si>
    <t>setadi-ce-researcher</t>
  </si>
  <si>
    <t>172.26.136.162 - 81.31.168.162</t>
  </si>
  <si>
    <t>5000 - 80 - 22</t>
  </si>
  <si>
    <t>97/9/25</t>
  </si>
  <si>
    <t>تیم پشتیبان سامانه جذب بنیاد ملی نخبگان</t>
  </si>
  <si>
    <t>09102040256</t>
  </si>
  <si>
    <t>tahzibi@ce.sharif.edu</t>
  </si>
  <si>
    <t>تهذیبی</t>
  </si>
  <si>
    <t>0386177252</t>
  </si>
  <si>
    <t>setadi-nokhbegan</t>
  </si>
  <si>
    <t>پشتیبان گیری از اطلاعات سامانه جذب نخبگان خارج از کشور</t>
  </si>
  <si>
    <t>172.26.136.118 - 81.31.168.118</t>
  </si>
  <si>
    <t>97-4-11</t>
  </si>
  <si>
    <t>دفتر مطالعات فرهنگی</t>
  </si>
  <si>
    <t>09191571102</t>
  </si>
  <si>
    <t>daftarm@gmail.com</t>
  </si>
  <si>
    <t>پوریا</t>
  </si>
  <si>
    <t>فلاح پور</t>
  </si>
  <si>
    <t>0019496044</t>
  </si>
  <si>
    <t>02632261208</t>
  </si>
  <si>
    <t>pouria.fallahpour75@student.sharif.edu</t>
  </si>
  <si>
    <t>setadi-farhangi-lib</t>
  </si>
  <si>
    <t>کتابخانه</t>
  </si>
  <si>
    <t>172.26.136.141 - 81.31.168.141</t>
  </si>
  <si>
    <t>97-7-25</t>
  </si>
  <si>
    <t>مسابقه IEL</t>
  </si>
  <si>
    <t>امانی</t>
  </si>
  <si>
    <t>77644955</t>
  </si>
  <si>
    <t>09037199750</t>
  </si>
  <si>
    <t>setadi-iec</t>
  </si>
  <si>
    <t>172.26.136.184 - 81.31.168.184</t>
  </si>
  <si>
    <t>20-21-22-80-1935-8008-8080</t>
  </si>
  <si>
    <t>98-4-4</t>
  </si>
  <si>
    <t>اکبری جوکار</t>
  </si>
  <si>
    <t>0491285401</t>
  </si>
  <si>
    <t>66165065</t>
  </si>
  <si>
    <t>09123446897</t>
  </si>
  <si>
    <t>reza.akbari@sharif.edu</t>
  </si>
  <si>
    <t>انجمن علمی دانشکده مهندسی صنایع</t>
  </si>
  <si>
    <t>IE.SSC</t>
  </si>
  <si>
    <t>66165714</t>
  </si>
  <si>
    <t>mahdi.jalali@ie.sharif.edu</t>
  </si>
  <si>
    <t>جلالی</t>
  </si>
  <si>
    <t>0570068312</t>
  </si>
  <si>
    <t>09383896866</t>
  </si>
  <si>
    <t>setadi-industry</t>
  </si>
  <si>
    <t>172.26.136.181 - 81.31.168.181</t>
  </si>
  <si>
    <t>80 - 8080-443-143-20-21-22-23-25-53-3000-27017</t>
  </si>
  <si>
    <t>98-3-29</t>
  </si>
  <si>
    <t>2538950090</t>
  </si>
  <si>
    <t>66166617</t>
  </si>
  <si>
    <t>jalili@sharif.ir</t>
  </si>
  <si>
    <t>دانشکده مهندسی کامپیوتر- دکتر رسول جلیلی</t>
  </si>
  <si>
    <t>Jalili@Sharif</t>
  </si>
  <si>
    <t>تجلی</t>
  </si>
  <si>
    <t>4560122040</t>
  </si>
  <si>
    <t>09128979912</t>
  </si>
  <si>
    <t>behradtajali@ce.sharif.edu</t>
  </si>
  <si>
    <t>setadi-ce-dr.jalili</t>
  </si>
  <si>
    <t>81.31.168.177 - 172.26.136.177</t>
  </si>
  <si>
    <t>20-21-22-53-80-443</t>
  </si>
  <si>
    <t>98-3-19</t>
  </si>
  <si>
    <t>سرور کلاسهای مجازی وبینار</t>
  </si>
  <si>
    <t>setadi-vclass</t>
  </si>
  <si>
    <t>172.26.136.172 - 81.31.168.172</t>
  </si>
  <si>
    <t>443-2222</t>
  </si>
  <si>
    <t>98-3-7</t>
  </si>
  <si>
    <t>پروژه‌های دانشجویی 1</t>
  </si>
  <si>
    <t>setadi-ce-project01</t>
  </si>
  <si>
    <t>172.26.136.142 - 81.31.168.142</t>
  </si>
  <si>
    <t>97-8-15</t>
  </si>
  <si>
    <t>پروژه‌های دانشجویی 2</t>
  </si>
  <si>
    <t>setadi-ce-project02</t>
  </si>
  <si>
    <t>172.26.136.143 - 81.31.168.143</t>
  </si>
  <si>
    <t>پروژه‌های دانشجویی 3</t>
  </si>
  <si>
    <t>ابوالفضل</t>
  </si>
  <si>
    <t>motahari@sharif.ir</t>
  </si>
  <si>
    <t>setadi-ce-project03</t>
  </si>
  <si>
    <t>172.26.136.144 - 81.31.168.144</t>
  </si>
  <si>
    <t>3389-80</t>
  </si>
  <si>
    <t>پروژه‌های دانشجویی 4</t>
  </si>
  <si>
    <t>setadi-ce-project04</t>
  </si>
  <si>
    <t>172.26.136.145 - 81.31.168.145</t>
  </si>
  <si>
    <t>پروژه‌های دانشجویی 5</t>
  </si>
  <si>
    <t>setadi-ce-project05</t>
  </si>
  <si>
    <t>172.26.136.146 - 81.31.168.146</t>
  </si>
  <si>
    <t>setadi-gsme-remote</t>
  </si>
  <si>
    <t>172.26.136.113 - 81.31.168.113</t>
  </si>
  <si>
    <t>97-3-20</t>
  </si>
  <si>
    <t>واثقی</t>
  </si>
  <si>
    <t>0070717249</t>
  </si>
  <si>
    <t>09192441296</t>
  </si>
  <si>
    <t>vaseghi@sharif.edu</t>
  </si>
  <si>
    <t>setadi-cardsharif</t>
  </si>
  <si>
    <t>172.26.136.102 - 81.31.168.102</t>
  </si>
  <si>
    <t>80-443-445-1051-1433-1434-3389</t>
  </si>
  <si>
    <t>Windows server 2008 - 64 bit</t>
  </si>
  <si>
    <t>97-2-11</t>
  </si>
  <si>
    <t>1591866170</t>
  </si>
  <si>
    <t>66530642</t>
  </si>
  <si>
    <t>dehbidipour@sharif.ir</t>
  </si>
  <si>
    <t>پارک علم و فناوری دانشگاه صنعتی شریف</t>
  </si>
  <si>
    <t>Techpark@sharif</t>
  </si>
  <si>
    <t>techpark@sharif.ir</t>
  </si>
  <si>
    <t>کشمیری</t>
  </si>
  <si>
    <t>4710144524</t>
  </si>
  <si>
    <t>09363390697</t>
  </si>
  <si>
    <t>h.keshmiri@staff.sharif.ir</t>
  </si>
  <si>
    <t>setadi_park</t>
  </si>
  <si>
    <t>172.26.136.129 - 81.31.168.129</t>
  </si>
  <si>
    <t>Windows server 2008 R2 - 64bit</t>
  </si>
  <si>
    <t>97-6-7</t>
  </si>
  <si>
    <t>آموزش‌های تخصصی آزاد</t>
  </si>
  <si>
    <t>Plearning@edu</t>
  </si>
  <si>
    <t>66165058</t>
  </si>
  <si>
    <t>plearning.office@sharif.edu</t>
  </si>
  <si>
    <t>الهام</t>
  </si>
  <si>
    <t>اسدالهی</t>
  </si>
  <si>
    <t>0012745588</t>
  </si>
  <si>
    <t>09193365033</t>
  </si>
  <si>
    <t>setadi-specializedtraining</t>
  </si>
  <si>
    <t>سرور نرم افزار حسابداری</t>
  </si>
  <si>
    <t>172.26.136.131</t>
  </si>
  <si>
    <t>80  - 22</t>
  </si>
  <si>
    <t>97-6-17</t>
  </si>
  <si>
    <t>مداح حسینی</t>
  </si>
  <si>
    <t>0035594923</t>
  </si>
  <si>
    <t>66165206</t>
  </si>
  <si>
    <t>09123016976</t>
  </si>
  <si>
    <t>maddah@sharif.edu</t>
  </si>
  <si>
    <t>دانشگاه مهندسی و علم مواد</t>
  </si>
  <si>
    <t>MSE@sharif</t>
  </si>
  <si>
    <t>راه اندازی سایت کنفرانس</t>
  </si>
  <si>
    <t>abbusa@sharif.edu</t>
  </si>
  <si>
    <t>اشکان</t>
  </si>
  <si>
    <t>عزلتی</t>
  </si>
  <si>
    <t>0015591948</t>
  </si>
  <si>
    <t>66165274</t>
  </si>
  <si>
    <t>09362451045</t>
  </si>
  <si>
    <t>ashkaan.ozlati71@student.sharif,ir</t>
  </si>
  <si>
    <t>setadi-biw98</t>
  </si>
  <si>
    <t>172.26.136.171 - 81.31.168.171</t>
  </si>
  <si>
    <t>Windows Server 2012 - 32 bit</t>
  </si>
  <si>
    <t>98-2-18</t>
  </si>
  <si>
    <t>ثبت و مدیریت پرونده‌های آموزشی اسکن شده</t>
  </si>
  <si>
    <t>setadi-scanedufiles</t>
  </si>
  <si>
    <t xml:space="preserve">172.26.136.24 </t>
  </si>
  <si>
    <t>96-6-13</t>
  </si>
  <si>
    <t>setadi-ecoursebackup</t>
  </si>
  <si>
    <t>172.26.136.21 - 81.31.168.21</t>
  </si>
  <si>
    <t>گنبدی</t>
  </si>
  <si>
    <t>3874592960</t>
  </si>
  <si>
    <t>66005516</t>
  </si>
  <si>
    <t>09123384126</t>
  </si>
  <si>
    <t>gonbadi@sharif.ir</t>
  </si>
  <si>
    <t>مدیریت امورمالی</t>
  </si>
  <si>
    <t>Mali@sharif</t>
  </si>
  <si>
    <t>66164442</t>
  </si>
  <si>
    <t>مشاءاله</t>
  </si>
  <si>
    <t>چتر سیماب</t>
  </si>
  <si>
    <t>2539662293</t>
  </si>
  <si>
    <t>66164486</t>
  </si>
  <si>
    <t>09121598175</t>
  </si>
  <si>
    <t>chatrsimab@gmail.com</t>
  </si>
  <si>
    <t>setadi-mali 02</t>
  </si>
  <si>
    <t>172.26.136.74 - 81.31.168.74</t>
  </si>
  <si>
    <t>13560- 339 - 445 - 1433- 80 - 3389 - 23803 - 23802</t>
  </si>
  <si>
    <t>Windows Server 2012 - 64 bit</t>
  </si>
  <si>
    <t>66056093</t>
  </si>
  <si>
    <t>09392988742</t>
  </si>
  <si>
    <t>مدیریت امور ساختمان و تاسیسات</t>
  </si>
  <si>
    <t>setadi-tasisat-mgmt</t>
  </si>
  <si>
    <t>172.26.136.112 - 81.31.168.112</t>
  </si>
  <si>
    <t>13560-339-445-1433-80-3389-23803-22802</t>
  </si>
  <si>
    <t>97-3-13</t>
  </si>
  <si>
    <t>66164525</t>
  </si>
  <si>
    <t>66162468</t>
  </si>
  <si>
    <t>ورشابی</t>
  </si>
  <si>
    <t>0946182779</t>
  </si>
  <si>
    <t>09352129953</t>
  </si>
  <si>
    <t>m.varshabi@sharif.ir</t>
  </si>
  <si>
    <t>setadi-centrallab02</t>
  </si>
  <si>
    <t>172.26.136.179 - 81.31.168.179</t>
  </si>
  <si>
    <t>3306 - 80</t>
  </si>
  <si>
    <t>98-3-27</t>
  </si>
  <si>
    <t>سرور پایگاه داده</t>
  </si>
  <si>
    <t>setadi-centrallabdb</t>
  </si>
  <si>
    <t>172.26.136.182 - 81.31.168.182</t>
  </si>
  <si>
    <t xml:space="preserve">3306 - 80 </t>
  </si>
  <si>
    <t>98-4-2</t>
  </si>
  <si>
    <t>66166217</t>
  </si>
  <si>
    <t>محمد علی</t>
  </si>
  <si>
    <t>66166232</t>
  </si>
  <si>
    <t>09352129952</t>
  </si>
  <si>
    <t>varshabi@clab.sharif.edu</t>
  </si>
  <si>
    <t>setadi-centrallab</t>
  </si>
  <si>
    <t>172.26.136.34 - 81.31.168.34</t>
  </si>
  <si>
    <t>80 - 3306 - 9446</t>
  </si>
  <si>
    <t>96-7-19</t>
  </si>
  <si>
    <t>66164071</t>
  </si>
  <si>
    <t>moayeri@staff.sharif.edu</t>
  </si>
  <si>
    <t>ریحانه السادات</t>
  </si>
  <si>
    <t>معیری</t>
  </si>
  <si>
    <t>4132322149</t>
  </si>
  <si>
    <t>09124661853</t>
  </si>
  <si>
    <t>setadi-research-mali</t>
  </si>
  <si>
    <t>172.26.136.65</t>
  </si>
  <si>
    <t>137-139-1433-339-445-3389</t>
  </si>
  <si>
    <t>97-1-17</t>
  </si>
  <si>
    <t>66164060</t>
  </si>
  <si>
    <t>کمیته ترافیک دانشگاه</t>
  </si>
  <si>
    <t>66164068</t>
  </si>
  <si>
    <t>traffic@sharif.ir</t>
  </si>
  <si>
    <t>اسمعیل</t>
  </si>
  <si>
    <t>تلان</t>
  </si>
  <si>
    <t>1289731160</t>
  </si>
  <si>
    <t>09384791698</t>
  </si>
  <si>
    <t>e_tallan@sharif.ir</t>
  </si>
  <si>
    <t>setadi-traffic</t>
  </si>
  <si>
    <t>172.26.136.33 - 81.31.168.33</t>
  </si>
  <si>
    <t>80-1433-3389</t>
  </si>
  <si>
    <t>96-7-18</t>
  </si>
  <si>
    <t>4580087992</t>
  </si>
  <si>
    <t>09193344570</t>
  </si>
  <si>
    <t>بهزاد رضایی- مرکز محاسبات</t>
  </si>
  <si>
    <t>setadi-brezaei</t>
  </si>
  <si>
    <t>172.26.136.31 - 81.31.168.31</t>
  </si>
  <si>
    <t>80-3389-1433-8000-7000</t>
  </si>
  <si>
    <t>96-7-5</t>
  </si>
  <si>
    <t>اکبر</t>
  </si>
  <si>
    <t>siahbazi@sharif.ir</t>
  </si>
  <si>
    <t>مدیریت دانشجویی</t>
  </si>
  <si>
    <t>StuMgmt@sharif</t>
  </si>
  <si>
    <t>66165009</t>
  </si>
  <si>
    <t>rashvand7@gmail.com</t>
  </si>
  <si>
    <t>فاتحی</t>
  </si>
  <si>
    <t>1289735565</t>
  </si>
  <si>
    <t>66165006</t>
  </si>
  <si>
    <t>09126790107</t>
  </si>
  <si>
    <t>fatehi.mh@gmail.com</t>
  </si>
  <si>
    <t>setadi-bicycle</t>
  </si>
  <si>
    <t>172.26.136.32 - 81.31.168.32</t>
  </si>
  <si>
    <t>rdp-80-443</t>
  </si>
  <si>
    <t>رستمی</t>
  </si>
  <si>
    <t>4010310383</t>
  </si>
  <si>
    <t>66005119</t>
  </si>
  <si>
    <t>09121536662</t>
  </si>
  <si>
    <t>rostami@sharif.ir</t>
  </si>
  <si>
    <t>نهاد رهبری- حوزه دانشجویی شریف</t>
  </si>
  <si>
    <t>Rahbar@sharif</t>
  </si>
  <si>
    <t>66164008</t>
  </si>
  <si>
    <t>hd@sharif.edu</t>
  </si>
  <si>
    <t>یوسفی رامندی</t>
  </si>
  <si>
    <t>0019708114</t>
  </si>
  <si>
    <t>09120064125</t>
  </si>
  <si>
    <t>setadi-nahad</t>
  </si>
  <si>
    <t>172.26.136.66 - 81.31.168.66</t>
  </si>
  <si>
    <t>Windows Server 2012 R2 - 64 bit</t>
  </si>
  <si>
    <t>66164710</t>
  </si>
  <si>
    <t>سایت حوزه</t>
  </si>
  <si>
    <t>66164010</t>
  </si>
  <si>
    <t>قدیمی</t>
  </si>
  <si>
    <t>0603302129</t>
  </si>
  <si>
    <t>77209302</t>
  </si>
  <si>
    <t>09122566232</t>
  </si>
  <si>
    <t>hadighadimi66@gmail.com</t>
  </si>
  <si>
    <t>172.26.136.66-81.31.168.66</t>
  </si>
  <si>
    <t>96-1-20</t>
  </si>
  <si>
    <t>66072570</t>
  </si>
  <si>
    <t>66005519</t>
  </si>
  <si>
    <t>srs@mehr.sharif.ir</t>
  </si>
  <si>
    <t>setadi-centrallab-ejtehadi</t>
  </si>
  <si>
    <t>172.26.136.67</t>
  </si>
  <si>
    <t>97-01-20</t>
  </si>
  <si>
    <t>CRM</t>
  </si>
  <si>
    <t>setadi-rd-crm01</t>
  </si>
  <si>
    <t>172.26.136.25 - 81.31.168.25</t>
  </si>
  <si>
    <t>96/06/15</t>
  </si>
  <si>
    <t>setadi-shiminaft</t>
  </si>
  <si>
    <t>سیستم های اطلاعاتی و نرم افزاری مورد نیاز با صنایع طرف قرارداد دانشکده برای آزمایشگاه های تحقیقاتی</t>
  </si>
  <si>
    <t>81.31.168.158 - 172.26.136.158</t>
  </si>
  <si>
    <t>443 - 143 - 111 -110 - 80 - 25 - 22 - 21 - 20 – 3050- 3060 - 3306 - 995 - 993 - 783 - 587</t>
  </si>
  <si>
    <t>97-09-03</t>
  </si>
  <si>
    <t>محمدمهدی</t>
  </si>
  <si>
    <t>احدیان</t>
  </si>
  <si>
    <t>0071272501</t>
  </si>
  <si>
    <t>66164120</t>
  </si>
  <si>
    <t>09123477693</t>
  </si>
  <si>
    <t>ahadian@sharif.ir</t>
  </si>
  <si>
    <t>پژوهشکده علوم و فناوری نانو</t>
  </si>
  <si>
    <t>Nano@sharif</t>
  </si>
  <si>
    <t>انتقال و تغییر بستر</t>
  </si>
  <si>
    <t>66164123</t>
  </si>
  <si>
    <t>INST@sharif.ir</t>
  </si>
  <si>
    <t>بهاری</t>
  </si>
  <si>
    <t>0370850904</t>
  </si>
  <si>
    <t>66164117</t>
  </si>
  <si>
    <t>09195873206</t>
  </si>
  <si>
    <t>m_bahari@che.sharif.ir</t>
  </si>
  <si>
    <t>setadi-nano</t>
  </si>
  <si>
    <t xml:space="preserve">نرم افزار آزمایشگاهی </t>
  </si>
  <si>
    <t>172.26.136.126 , 81.31.168.126</t>
  </si>
  <si>
    <t>80 - 3690- 8080-1443</t>
  </si>
  <si>
    <t>96-5-25</t>
  </si>
  <si>
    <t>مهسا</t>
  </si>
  <si>
    <t>0017606438</t>
  </si>
  <si>
    <t>09357771049</t>
  </si>
  <si>
    <t>makbari@ce.sharif.edu</t>
  </si>
  <si>
    <t xml:space="preserve">setadi-bi02 </t>
  </si>
  <si>
    <t>سامانه هوش سازمانی BI</t>
  </si>
  <si>
    <t>172.26.136.147</t>
  </si>
  <si>
    <t xml:space="preserve"> setadi-bi03</t>
  </si>
  <si>
    <t>172.26.136.148</t>
  </si>
  <si>
    <t xml:space="preserve"> setadi-bi04</t>
  </si>
  <si>
    <t>172.26.136.149</t>
  </si>
  <si>
    <t>setadi-bi05</t>
  </si>
  <si>
    <t>172.26.136.164</t>
  </si>
  <si>
    <t>80-443-3389</t>
  </si>
  <si>
    <t>سایت دانش آموختگان</t>
  </si>
  <si>
    <t>setadi-daneshamukhtegan</t>
  </si>
  <si>
    <t>172.26.136.23 - 81.31.168.23</t>
  </si>
  <si>
    <t>setadi-ravabetomumi</t>
  </si>
  <si>
    <t>172.26.136.36 - 81.31.168.36</t>
  </si>
  <si>
    <t>setadi-maali</t>
  </si>
  <si>
    <t>172.26.136.40 - 81.31.168.40</t>
  </si>
  <si>
    <t>80-443-1433-2020</t>
  </si>
  <si>
    <t>96-9-1</t>
  </si>
  <si>
    <t>66165846</t>
  </si>
  <si>
    <t>setadi-gsme-wsus</t>
  </si>
  <si>
    <t>172.26.136.55-81.31.168.55</t>
  </si>
  <si>
    <t>96-11-25</t>
  </si>
  <si>
    <t>setadi-naad-report</t>
  </si>
  <si>
    <t>172.26.136.110- 81.31.168.110 - 192.168.5.4 - 172.16.6.34</t>
  </si>
  <si>
    <t>سامانه هوش سازمانی دانشگاه، BI</t>
  </si>
  <si>
    <t>setadi-bi</t>
  </si>
  <si>
    <t>172.26.136.136</t>
  </si>
  <si>
    <t>80-3389-443</t>
  </si>
  <si>
    <t>97-7-1</t>
  </si>
  <si>
    <t xml:space="preserve">سید شهاب الدین </t>
  </si>
  <si>
    <t>0323059066</t>
  </si>
  <si>
    <t>66022741</t>
  </si>
  <si>
    <t>09124641704</t>
  </si>
  <si>
    <t>shahabhosseini@sharif.edu</t>
  </si>
  <si>
    <t>مدیریت پشتیبانی</t>
  </si>
  <si>
    <t>Logistics@sharif</t>
  </si>
  <si>
    <t>سامانه انبار و تدارکات مرکزی دانشگاه صنعتی شریف</t>
  </si>
  <si>
    <t>4845</t>
  </si>
  <si>
    <t>0078385229</t>
  </si>
  <si>
    <t>66164845</t>
  </si>
  <si>
    <t>09366061601</t>
  </si>
  <si>
    <t>abdollahi.m87@gmail.com</t>
  </si>
  <si>
    <t>nons-supportmgmt</t>
  </si>
  <si>
    <t>172.26.138.53 - 81.31.168.243</t>
  </si>
  <si>
    <t>90 -80</t>
  </si>
  <si>
    <t>97-12-26</t>
  </si>
  <si>
    <t>اتوماسیون اداری</t>
  </si>
  <si>
    <t>هما</t>
  </si>
  <si>
    <t>سمیعی</t>
  </si>
  <si>
    <t>0075842335</t>
  </si>
  <si>
    <t>66164403</t>
  </si>
  <si>
    <t>09129330884</t>
  </si>
  <si>
    <t>h.samiee@staff.sharif.ir</t>
  </si>
  <si>
    <t>setadi-edari-app01</t>
  </si>
  <si>
    <t>172.26.136.104 - 192.168.40.2 -81.31.168.104</t>
  </si>
  <si>
    <t>22-23-25-80-139-445-993-1433-1434-2500-3389</t>
  </si>
  <si>
    <t>97-2-23</t>
  </si>
  <si>
    <t>درگاه پرداخت دانشگاه</t>
  </si>
  <si>
    <t>siro@sharif.edu</t>
  </si>
  <si>
    <t>2031675699</t>
  </si>
  <si>
    <t>66554752</t>
  </si>
  <si>
    <t>09121771941</t>
  </si>
  <si>
    <t>mshakiba2000@yahoo.com</t>
  </si>
  <si>
    <t>setadi-research-payment</t>
  </si>
  <si>
    <t>172.26.136.51 - 81.31.168.51</t>
  </si>
  <si>
    <t>8080-8089</t>
  </si>
  <si>
    <t>96/11/04</t>
  </si>
  <si>
    <t>setadi-edari-backup01</t>
  </si>
  <si>
    <t>192.168.40.4-172.26.136.106</t>
  </si>
  <si>
    <t>97-3-2</t>
  </si>
  <si>
    <t>ictc@sharif.edu</t>
  </si>
  <si>
    <t>e_tallan@sharif.edu</t>
  </si>
  <si>
    <t>setadi-icic01</t>
  </si>
  <si>
    <t>ارسال پیامک</t>
  </si>
  <si>
    <t>172.26.136.127 - 81.31.168.127</t>
  </si>
  <si>
    <t>97-5-30</t>
  </si>
  <si>
    <t>هاشم آبادی</t>
  </si>
  <si>
    <t>0795082991</t>
  </si>
  <si>
    <t>66072548</t>
  </si>
  <si>
    <t>09109106714</t>
  </si>
  <si>
    <t>r.hashemabadi@ictic.sharif.edu</t>
  </si>
  <si>
    <t>مرکز تحقیقات شهید خیراتی</t>
  </si>
  <si>
    <t>ShahidKheirati</t>
  </si>
  <si>
    <t>master node</t>
  </si>
  <si>
    <t>ghasem.t1992@gmail.com</t>
  </si>
  <si>
    <t>قاسم</t>
  </si>
  <si>
    <t>تقی زاده</t>
  </si>
  <si>
    <t>2150234173</t>
  </si>
  <si>
    <t>55086485</t>
  </si>
  <si>
    <t>09192680280</t>
  </si>
  <si>
    <t>gtaghizadeh@ce.sharif.edu</t>
  </si>
  <si>
    <t>setadi-kheirati01</t>
  </si>
  <si>
    <t>master node امکان ریموت از این ماشین به سایر ماشین ها وجود داشته باشد</t>
  </si>
  <si>
    <t>172.26.136.119 - 81.31.168.119</t>
  </si>
  <si>
    <t>97-4-20</t>
  </si>
  <si>
    <t>tribe node</t>
  </si>
  <si>
    <t>setadi-kheirati02</t>
  </si>
  <si>
    <t>172.26.136.120</t>
  </si>
  <si>
    <t>setadi-kheirati03</t>
  </si>
  <si>
    <t>172.26.136.121</t>
  </si>
  <si>
    <t>data node</t>
  </si>
  <si>
    <t>setadi-kheirati04</t>
  </si>
  <si>
    <t>172.26.136.122</t>
  </si>
  <si>
    <t>setadi-kheirati05</t>
  </si>
  <si>
    <t>172.26.136.123</t>
  </si>
  <si>
    <t>4200 - 4300 9200-9300</t>
  </si>
  <si>
    <t>setadi- spc</t>
  </si>
  <si>
    <t>172.26.136.111</t>
  </si>
  <si>
    <t>97-3-12</t>
  </si>
  <si>
    <t>setadi-edari-db01</t>
  </si>
  <si>
    <t>192.168.40.3-172.26.136.105</t>
  </si>
  <si>
    <t>edu grad</t>
  </si>
  <si>
    <t>setadi-edu-app03-win</t>
  </si>
  <si>
    <t>172.26.136.97-81.31.168.97</t>
  </si>
  <si>
    <t>22 - 80 - 443 - 3389</t>
  </si>
  <si>
    <t>97-2-18</t>
  </si>
  <si>
    <t>setadi-edu-developeud</t>
  </si>
  <si>
    <t>192.168.3.27</t>
  </si>
  <si>
    <t>97-9-6</t>
  </si>
  <si>
    <t>edu develop</t>
  </si>
  <si>
    <t>setadi-edu-develop</t>
  </si>
  <si>
    <t>192.168.3.26</t>
  </si>
  <si>
    <t>edu web-IIS</t>
  </si>
  <si>
    <t>setadi-edu-webiis</t>
  </si>
  <si>
    <t>192.168.3.25</t>
  </si>
  <si>
    <t>6616484</t>
  </si>
  <si>
    <t>عباس زاده</t>
  </si>
  <si>
    <t>0058949488</t>
  </si>
  <si>
    <t>66164842</t>
  </si>
  <si>
    <t>09122466387</t>
  </si>
  <si>
    <t>setadi-tadarokat-support01</t>
  </si>
  <si>
    <t>172.26.136.59-81.31.168.59</t>
  </si>
  <si>
    <t>1433-445</t>
  </si>
  <si>
    <t>96-12-2</t>
  </si>
  <si>
    <t>راه اندازی سامانه تغییر و تحول کالا</t>
  </si>
  <si>
    <t>66164846</t>
  </si>
  <si>
    <t>setadi-support-kala</t>
  </si>
  <si>
    <t>172.26.136.178 - 81.31.168.178</t>
  </si>
  <si>
    <t>443-80-22-4443-3389</t>
  </si>
  <si>
    <t>پیاده سازی پایگاه داده قبوض</t>
  </si>
  <si>
    <t>setadi-tasisat-ghobozdb</t>
  </si>
  <si>
    <t>پایگاه داده قبوض</t>
  </si>
  <si>
    <t>81.31.168.140 - 172.26.136.140</t>
  </si>
  <si>
    <t>پیاده سازی پایگاه مصارف انرژی</t>
  </si>
  <si>
    <t>setadi-tasisat-energydb</t>
  </si>
  <si>
    <t>پایگاه مصارف انرژی</t>
  </si>
  <si>
    <t>81.31.168.139 - 172.26.136.139</t>
  </si>
  <si>
    <t>سامانه مدیریت دانش</t>
  </si>
  <si>
    <t>setadi-spc-kms</t>
  </si>
  <si>
    <t>172.26.136.183</t>
  </si>
  <si>
    <t>20-21-22-8080</t>
  </si>
  <si>
    <t>98-4-3</t>
  </si>
  <si>
    <t>سایت دانشکده مهندسی کامپیوتر</t>
  </si>
  <si>
    <t>setadi-ce-www</t>
  </si>
  <si>
    <t>172.26.136.124-81.31.168.124</t>
  </si>
  <si>
    <t>97/04/26</t>
  </si>
  <si>
    <t>قائمیان</t>
  </si>
  <si>
    <t>2063491348</t>
  </si>
  <si>
    <t>66164201</t>
  </si>
  <si>
    <t>09121219544</t>
  </si>
  <si>
    <t>ghaemian@sharif.edu</t>
  </si>
  <si>
    <t>Civil@sharif</t>
  </si>
  <si>
    <t>کاربرد کامپیوتر در مدیریت ساخت</t>
  </si>
  <si>
    <t>66164221</t>
  </si>
  <si>
    <t>alvanchi@sharif.edu</t>
  </si>
  <si>
    <t>الوانچی</t>
  </si>
  <si>
    <t>1754906907</t>
  </si>
  <si>
    <t>09121839912</t>
  </si>
  <si>
    <t>setadi-civilmgmt</t>
  </si>
  <si>
    <t>172.26.136.107 - 81.31.168.107</t>
  </si>
  <si>
    <t>97-2-29</t>
  </si>
  <si>
    <t>66165847</t>
  </si>
  <si>
    <t>setadi-gsme-confluence</t>
  </si>
  <si>
    <t>172.26.136.56-81.31.168.56</t>
  </si>
  <si>
    <t>محمدتقی</t>
  </si>
  <si>
    <t>66165848</t>
  </si>
  <si>
    <t>setadi-gsme-boors</t>
  </si>
  <si>
    <t>172.26.136.57-81.31.168.57</t>
  </si>
  <si>
    <t>22-80-3389-9010-49163</t>
  </si>
  <si>
    <t>66165849</t>
  </si>
  <si>
    <t>setadi-gsme-jira</t>
  </si>
  <si>
    <t>172.26.136.58 - 81.31.168.58</t>
  </si>
  <si>
    <t>setadi-edari-app 02</t>
  </si>
  <si>
    <t>172.26.136.176 - 81.31.168.176 - 192.168.40.5</t>
  </si>
  <si>
    <t>1434-1433-3389-2500-23-993-25-445-80-22</t>
  </si>
  <si>
    <t>98-2-23</t>
  </si>
  <si>
    <t>db server sharifpayment</t>
  </si>
  <si>
    <t>66530576-209</t>
  </si>
  <si>
    <t>setadi-ictc02</t>
  </si>
  <si>
    <t>172.26.136.175-81.31.168.175</t>
  </si>
  <si>
    <t>98-3-12</t>
  </si>
  <si>
    <t>karafarini@Sharif</t>
  </si>
  <si>
    <t>دکتر فیض بخش - دانشکده مدیریت و اقتصاد</t>
  </si>
  <si>
    <t>استارت آپ سلام سینما</t>
  </si>
  <si>
    <t>دکتر عباس حیدرنوری - دانشکده مهندسی کامپیوتر</t>
  </si>
  <si>
    <t>استارت آپ شیک شیم</t>
  </si>
  <si>
    <t>دکتر روحانی - دانشکده فیزیک</t>
  </si>
  <si>
    <r>
      <t xml:space="preserve">استارت آپ لیستینو </t>
    </r>
    <r>
      <rPr>
        <sz val="12"/>
        <color rgb="FF000000"/>
        <rFont val="B Mitra"/>
        <charset val="178"/>
      </rPr>
      <t>listino</t>
    </r>
  </si>
  <si>
    <t>شناسه کاربر</t>
  </si>
  <si>
    <t>کد کاربر</t>
  </si>
  <si>
    <t>جنیست</t>
  </si>
  <si>
    <t>172.26.136.158 - 81.31.168.158</t>
  </si>
  <si>
    <t>172.26.136.124 - 81.31.168.124</t>
  </si>
  <si>
    <t>172.26.136.185 - 81.31.168.185</t>
  </si>
  <si>
    <t>172.26.136.139 - 81.31.168.139</t>
  </si>
  <si>
    <t>172.26.136.132 - 81.31.168.132</t>
  </si>
  <si>
    <t>172.26.136.62 - 81.31.168.62</t>
  </si>
  <si>
    <t>172.26.136.46 - 81.31.168.46</t>
  </si>
  <si>
    <t>172.26.136.79 - 81.31.168.79</t>
  </si>
  <si>
    <t>172.26.136.170 - 81.31.168.170</t>
  </si>
  <si>
    <t>172.26.136.140 - 81.31.168.140</t>
  </si>
  <si>
    <t>172.26.136.110 - 81.31.168.110 - 192.168.5.4 - 172.16.6.34</t>
  </si>
  <si>
    <t>172.26.136.177 - 81.31.168.177</t>
  </si>
  <si>
    <t>172.26.136.72 - 81.31.168.72</t>
  </si>
  <si>
    <t>172.26.136.87 - 192.168.3.13</t>
  </si>
  <si>
    <t>172.26.136.86 - 192.168.3.12</t>
  </si>
  <si>
    <t>172.26.136.84 - 192.168.3.11</t>
  </si>
  <si>
    <t>172.26.136.96 - 192.168.3.15</t>
  </si>
  <si>
    <t>172.26.136.92 - 192.168.3.17</t>
  </si>
  <si>
    <t>172.26.136.97 - 81.31.168.97</t>
  </si>
  <si>
    <t>172.26.136.44 - 81.31.168.44</t>
  </si>
  <si>
    <t>172.26.136.70 - 81.31.168.70</t>
  </si>
  <si>
    <t>172.26.136.55 - 81.31.168.55</t>
  </si>
  <si>
    <t>172.26.136.56 - 81.31.168.56</t>
  </si>
  <si>
    <t>172.26.136.57 - 81.31.168.57</t>
  </si>
  <si>
    <t>172.26.136.82 - 81.31.168.82 - 172.26.140.11</t>
  </si>
  <si>
    <t>172.26.136.59 - 81.31.168.59</t>
  </si>
  <si>
    <t>172.26.136.175 - 81.31.168.175</t>
  </si>
  <si>
    <t>172.26.136.126 - 81.31.168.126</t>
  </si>
  <si>
    <t>172.16.6.35 - 192.168.5.3</t>
  </si>
  <si>
    <t>172.26.136.47 - 81.31.168.47</t>
  </si>
  <si>
    <t>172.26.136.163 - 81.31.168.163</t>
  </si>
  <si>
    <t>172.26.136.117 - 81.31.168.117</t>
  </si>
  <si>
    <t>172.26.136.180 - 81.31.168.180</t>
  </si>
  <si>
    <t>172.26.136.106 - 192.168.40.4</t>
  </si>
  <si>
    <t>172.26.136.105 - 192.168.40.3</t>
  </si>
  <si>
    <t>172.26.136.159 - 81.31.168.159</t>
  </si>
  <si>
    <t>172.26.136.186 - 81.31.168.186</t>
  </si>
  <si>
    <t>172.26.136.95 - 192.168.3.19</t>
  </si>
  <si>
    <t>172.26.136.94 - 192.168.3.18</t>
  </si>
  <si>
    <t xml:space="preserve">172.26.136.93 - 192.168.3.14 </t>
  </si>
  <si>
    <t>172.26.36.137 - 81.31.168.137</t>
  </si>
  <si>
    <t>172.26.136.85 - 192.168.3.10</t>
  </si>
  <si>
    <t>172.26.136.91 - 81.31.168.91 - 192.168.3.1</t>
  </si>
  <si>
    <t>81.31.168.110</t>
  </si>
  <si>
    <t>172.26.136.160 - 81.31.168.160</t>
  </si>
  <si>
    <t>81.31.168.104</t>
  </si>
  <si>
    <t>81.31.168.176</t>
  </si>
  <si>
    <t>81.31.168.91</t>
  </si>
  <si>
    <t>81.31.168.82</t>
  </si>
  <si>
    <t>شماره قرارداد</t>
  </si>
  <si>
    <t>شرح</t>
  </si>
  <si>
    <t>نام سیستم عامل</t>
  </si>
  <si>
    <t>کد سیستم عامل</t>
  </si>
  <si>
    <t>Enabled</t>
  </si>
  <si>
    <t>1-3</t>
  </si>
  <si>
    <t>دانشکده مهندسی کامپیوتر - گروه ACM</t>
  </si>
  <si>
    <t>دکتر عارف - دانشکده مهندسی برق</t>
  </si>
  <si>
    <t>دکتر حسین اسدی - دانشکده مهندسی کامپیوتر</t>
  </si>
  <si>
    <t>دکتر جلیلی - دانشکده مهندسی کامپیوتر</t>
  </si>
  <si>
    <t>دکتر محصولی - دانشکده مهندسی عمران</t>
  </si>
  <si>
    <t>مجله علمی و پژوهشی شریف</t>
  </si>
  <si>
    <t>دانشگاه صنعتی شریف، دانشکده مدیریت اقتصاد</t>
  </si>
  <si>
    <t>دکتر ابوالحسنی - دانشکده فیزیک</t>
  </si>
  <si>
    <t>دانشگاه صنعتی شریف، مرکز زبان و زبان شناسی</t>
  </si>
  <si>
    <t>دانشگاه صنعتی شریف، دانشکده مهندسی عمران</t>
  </si>
  <si>
    <t>دانشگاه صنعتی شریف، ستاد احیای دریاچه ارومیه</t>
  </si>
  <si>
    <t>تهران، حکمت، کوچه شهید اشکستانپور جنوبی، خیابان شهید برادران سلیمانی شرقی، پلاک 88، مجتمع حکمت، طبقه همکف</t>
  </si>
  <si>
    <t>bagheri-s@sharif.edu</t>
  </si>
  <si>
    <t>192.168.240.27-29
192.168.240.46-49
 192.168.240.71-74
192.168.240.84-89
192.168.240.106-109
192.168.240.112
192.168.240.230
192.168.240.233-251</t>
  </si>
  <si>
    <t>213.233.161.226-227
213.233.161.247</t>
  </si>
  <si>
    <t>213.233.161.3
213.233.161.36
213.233.161.108-109</t>
  </si>
  <si>
    <t>192.168.240.232</t>
  </si>
  <si>
    <t>213.233.178.0/27</t>
  </si>
  <si>
    <t>213.233.161.100-105</t>
  </si>
  <si>
    <t>192.168.240.18-19
192.168.240.21</t>
  </si>
  <si>
    <t>انجمن علمی دانشکده مهندسی مکانیک</t>
  </si>
  <si>
    <t>دانشگاه صنعتی شریف، دانشکده مدیریت و اقتصاد</t>
  </si>
  <si>
    <t>دانشگاه صنعتی شریف، دانشکده مهندسی کامپیوتر، آزمایشگاه پردازش تصویر IPL</t>
  </si>
  <si>
    <t>دانشگاه صنعتی شریف، حوزه دانشجویی شریف، دفتر نهاد رهبری</t>
  </si>
  <si>
    <t>m.gharehyazie@sharif</t>
  </si>
  <si>
    <t>1399/01/01</t>
  </si>
  <si>
    <t>4-7</t>
  </si>
  <si>
    <t>8-11</t>
  </si>
  <si>
    <t>محمد مهدی</t>
  </si>
  <si>
    <t>عطوفی</t>
  </si>
  <si>
    <t>0035446072</t>
  </si>
  <si>
    <t>09122154550</t>
  </si>
  <si>
    <t>otoofi@hpds.ir</t>
  </si>
  <si>
    <t>تهران، محله تیموری، خیابان شهید احمد قاسمی، کوچه گلستان، پلاک 3، طبقه همکف، واحد 1</t>
  </si>
  <si>
    <t>1400/12/29</t>
  </si>
  <si>
    <t xml:space="preserve">تهران – منطقه ۱۴ شهرستان تهران ، بخش مرکزی شهر تهران ، محله تیموری ،کوچه گلستان ، خیابان شهید احمد قاسمی ، پلاک ۷۹ ، طبقه اول ، واحد ۴۰ </t>
  </si>
  <si>
    <t>1399/01/31</t>
  </si>
  <si>
    <t>1399/12/29</t>
  </si>
  <si>
    <t>دانشگاه صنعتی شریف، مجتمع خدمات فناوری، واحد 224</t>
  </si>
  <si>
    <t>تهران، خیابان شهید قاسمی، پلاک 63</t>
  </si>
  <si>
    <t>تهران خیابان قاسمی، پلاک 31</t>
  </si>
  <si>
    <t>قره‌یاضی</t>
  </si>
  <si>
    <t>تهران، تجریش، خیابان دربند، خیابان گلابدره، میدان امام زاده قاسم، کوچه قادری، پلاک 13، واحد 5</t>
  </si>
  <si>
    <t>تهران، میدان تیموری، بلوار تیموری، کوچه لطفعلی خانی، کوچه پارک، پلاک 15</t>
  </si>
  <si>
    <t>تهران، خیابان حبیب زادگان، پلاک 69، واحد 21</t>
  </si>
  <si>
    <t>تهران، خیابان قاسمی، پلاک 63، واحد 1</t>
  </si>
  <si>
    <t>تهران، خیابان انقلاب، نرسیده به چهارراه ولی عصر، کوچه بالاور، پلاک 216/2، طبقه 2، واحد 12</t>
  </si>
  <si>
    <t>شرور هشتم و نهم</t>
  </si>
  <si>
    <t>99/02/01</t>
  </si>
  <si>
    <t>1400/02/01</t>
  </si>
  <si>
    <t>1399/02/01</t>
  </si>
  <si>
    <t>SuperMicro 825TQ600-B</t>
  </si>
  <si>
    <t>Intel Xeon E5-2699 v3</t>
  </si>
  <si>
    <t>Intel Xeon E5-2699 v4</t>
  </si>
  <si>
    <t>2TB</t>
  </si>
  <si>
    <t>Pishro 8</t>
  </si>
  <si>
    <t>Pishro 9</t>
  </si>
  <si>
    <t xml:space="preserve">213.233.161.81-83
213.233.161.86 213.233.161.100
213.233.161.102
213.233.161.105-106
213.233.161.112
213.233.161.116-117
213.233.161.146-148
213.233.161.183 </t>
  </si>
  <si>
    <t>تهران، خیابان دامپزشکی، کوچه افرا، بن بست مسعود، پلاک ۸، ط ۱</t>
  </si>
  <si>
    <t>تهران، خیابان آزادی، کوچه صادقی، پلاک 26، واحد 3</t>
  </si>
  <si>
    <t>91078697</t>
  </si>
  <si>
    <t>آنتن دکل</t>
  </si>
  <si>
    <t>1398/09/30</t>
  </si>
  <si>
    <t>1398/12/30</t>
  </si>
  <si>
    <t>09033843940</t>
  </si>
  <si>
    <t>akbari@csprd.sharif.ir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</si>
</sst>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3000401]0"/>
  </numFmts>
  <fonts count="6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 Mitra"/>
      <charset val="178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B Zar"/>
      <charset val="178"/>
    </font>
    <font>
      <u/>
      <sz val="14"/>
      <color theme="10"/>
      <name val="Times New Roman"/>
      <family val="1"/>
    </font>
    <font>
      <sz val="11"/>
      <color rgb="FF000000"/>
      <name val="B Zar"/>
      <charset val="178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B Mitra"/>
      <charset val="178"/>
    </font>
    <font>
      <sz val="10"/>
      <name val="Arial"/>
      <family val="2"/>
      <charset val="1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 Mitra"/>
      <charset val="178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name val="B Mitra"/>
      <charset val="178"/>
    </font>
    <font>
      <sz val="12"/>
      <name val="B Mitra"/>
      <charset val="178"/>
    </font>
    <font>
      <sz val="11"/>
      <color theme="1"/>
      <name val="Times New Roman"/>
      <family val="1"/>
    </font>
    <font>
      <sz val="11"/>
      <name val="B Mitra"/>
      <charset val="178"/>
    </font>
    <font>
      <sz val="8"/>
      <name val="Calibri"/>
      <family val="2"/>
      <scheme val="minor"/>
    </font>
    <font>
      <sz val="11"/>
      <color rgb="FF000000"/>
      <name val="B Mitra"/>
      <charset val="178"/>
    </font>
    <font>
      <u/>
      <sz val="11"/>
      <name val="Times New Roman"/>
      <family val="1"/>
    </font>
    <font>
      <u/>
      <sz val="12"/>
      <name val="Times New Roman"/>
      <family val="1"/>
    </font>
    <font>
      <u/>
      <sz val="11"/>
      <color theme="10"/>
      <name val="Arial"/>
      <family val="2"/>
    </font>
    <font>
      <sz val="12"/>
      <color rgb="FF000000"/>
      <name val="B Mitra"/>
      <charset val="178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B Mitra"/>
      <charset val="178"/>
    </font>
    <font>
      <sz val="1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 Mitra"/>
      <charset val="178"/>
    </font>
    <font>
      <b/>
      <sz val="14"/>
      <color theme="1"/>
      <name val="B Mitra"/>
      <charset val="178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B Mitra"/>
      <charset val="178"/>
    </font>
    <font>
      <sz val="14"/>
      <name val="Calibri"/>
      <family val="2"/>
      <scheme val="minor"/>
    </font>
    <font>
      <sz val="14"/>
      <name val="B Mitra"/>
      <charset val="178"/>
    </font>
    <font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4"/>
      <color rgb="FF000000"/>
      <name val="B Mitra"/>
      <charset val="178"/>
    </font>
    <font>
      <sz val="14"/>
      <color rgb="FFFF0000"/>
      <name val="Call"/>
      <charset val="134"/>
    </font>
    <font>
      <sz val="14"/>
      <color rgb="FFFF0000"/>
      <name val="Calif"/>
      <charset val="134"/>
    </font>
    <font>
      <sz val="14"/>
      <color theme="1"/>
      <name val="Call"/>
      <charset val="134"/>
    </font>
    <font>
      <sz val="14"/>
      <color theme="1"/>
      <name val="Calif"/>
      <charset val="134"/>
    </font>
    <font>
      <b/>
      <sz val="14"/>
      <color theme="1"/>
      <name val="Call"/>
      <charset val="134"/>
    </font>
    <font>
      <b/>
      <sz val="14"/>
      <color theme="1"/>
      <name val="Calif"/>
      <charset val="134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4"/>
        <bgColor rgb="FFA9D18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DC3E6"/>
        <bgColor rgb="FFCCCCFF"/>
      </patternFill>
    </fill>
    <fill>
      <patternFill patternType="solid">
        <fgColor rgb="FFA6A6A6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theme="9" tint="0.59999389629810485"/>
        <bgColor rgb="FFA9D18E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0" borderId="0"/>
    <xf numFmtId="9" fontId="30" fillId="0" borderId="0" applyFont="0" applyFill="0" applyBorder="0" applyAlignment="0" applyProtection="0"/>
    <xf numFmtId="0" fontId="55" fillId="0" borderId="0"/>
    <xf numFmtId="0" fontId="47" fillId="0" borderId="0" applyBorder="0" applyProtection="0"/>
  </cellStyleXfs>
  <cellXfs count="79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5" fillId="3" borderId="1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49" fontId="12" fillId="5" borderId="0" xfId="0" applyNumberFormat="1" applyFont="1" applyFill="1" applyAlignment="1">
      <alignment horizontal="center"/>
    </xf>
    <xf numFmtId="49" fontId="10" fillId="5" borderId="0" xfId="1" applyNumberFormat="1" applyFont="1" applyFill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3" fillId="0" borderId="1" xfId="2" applyFill="1" applyBorder="1" applyAlignment="1">
      <alignment horizontal="center" vertical="center" wrapText="1"/>
    </xf>
    <xf numFmtId="0" fontId="13" fillId="0" borderId="1" xfId="2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vertical="center"/>
    </xf>
    <xf numFmtId="49" fontId="2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1" fontId="2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/>
    <xf numFmtId="0" fontId="1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4" fillId="11" borderId="1" xfId="1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5" fillId="11" borderId="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left" vertical="center" readingOrder="1"/>
    </xf>
    <xf numFmtId="0" fontId="2" fillId="12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5" xfId="0" applyFont="1" applyFill="1" applyBorder="1" applyAlignment="1">
      <alignment horizontal="left" vertical="center"/>
    </xf>
    <xf numFmtId="0" fontId="16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3" fillId="0" borderId="0" xfId="2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13" fillId="0" borderId="0" xfId="2" applyAlignment="1">
      <alignment wrapText="1"/>
    </xf>
    <xf numFmtId="0" fontId="3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3" fontId="2" fillId="7" borderId="1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vertical="center"/>
    </xf>
    <xf numFmtId="0" fontId="10" fillId="7" borderId="1" xfId="1" applyFont="1" applyFill="1" applyBorder="1" applyAlignment="1">
      <alignment vertical="center"/>
    </xf>
    <xf numFmtId="0" fontId="9" fillId="7" borderId="1" xfId="0" applyFont="1" applyFill="1" applyBorder="1"/>
    <xf numFmtId="0" fontId="5" fillId="7" borderId="5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center" vertical="center" readingOrder="1"/>
    </xf>
    <xf numFmtId="0" fontId="5" fillId="7" borderId="5" xfId="0" applyFont="1" applyFill="1" applyBorder="1" applyAlignment="1">
      <alignment horizontal="left" vertical="center" readingOrder="2"/>
    </xf>
    <xf numFmtId="0" fontId="13" fillId="0" borderId="0" xfId="2" applyFill="1"/>
    <xf numFmtId="3" fontId="2" fillId="0" borderId="1" xfId="0" applyNumberFormat="1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left" vertical="center" readingOrder="2"/>
    </xf>
    <xf numFmtId="0" fontId="0" fillId="0" borderId="0" xfId="0" applyAlignment="1">
      <alignment horizontal="center"/>
    </xf>
    <xf numFmtId="49" fontId="16" fillId="13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 readingOrder="1"/>
    </xf>
    <xf numFmtId="49" fontId="5" fillId="3" borderId="5" xfId="0" applyNumberFormat="1" applyFont="1" applyFill="1" applyBorder="1" applyAlignment="1">
      <alignment horizontal="left" vertical="center" readingOrder="1"/>
    </xf>
    <xf numFmtId="49" fontId="8" fillId="0" borderId="1" xfId="0" applyNumberFormat="1" applyFont="1" applyFill="1" applyBorder="1" applyAlignment="1">
      <alignment horizontal="center" vertical="center" readingOrder="1"/>
    </xf>
    <xf numFmtId="0" fontId="19" fillId="13" borderId="0" xfId="2" applyFont="1" applyFill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49" fontId="16" fillId="13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3" fillId="0" borderId="0" xfId="2" applyAlignment="1">
      <alignment vertical="center"/>
    </xf>
    <xf numFmtId="49" fontId="19" fillId="13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2" fillId="0" borderId="1" xfId="1" applyFont="1" applyFill="1" applyBorder="1" applyAlignment="1">
      <alignment horizontal="right" vertical="center"/>
    </xf>
    <xf numFmtId="0" fontId="22" fillId="3" borderId="1" xfId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0" fillId="0" borderId="0" xfId="2" applyFont="1" applyFill="1" applyAlignment="1">
      <alignment horizontal="center" vertical="center"/>
    </xf>
    <xf numFmtId="0" fontId="0" fillId="0" borderId="0" xfId="0" applyAlignment="1">
      <alignment horizontal="left"/>
    </xf>
    <xf numFmtId="0" fontId="12" fillId="0" borderId="0" xfId="0" applyFont="1"/>
    <xf numFmtId="49" fontId="2" fillId="0" borderId="0" xfId="0" applyNumberFormat="1" applyFont="1" applyAlignment="1">
      <alignment horizontal="center"/>
    </xf>
    <xf numFmtId="1" fontId="2" fillId="3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3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2" fillId="3" borderId="1" xfId="1" applyFont="1" applyFill="1" applyBorder="1" applyAlignment="1">
      <alignment vertical="center"/>
    </xf>
    <xf numFmtId="0" fontId="22" fillId="0" borderId="1" xfId="1" applyFont="1" applyFill="1" applyBorder="1" applyAlignment="1">
      <alignment vertical="center"/>
    </xf>
    <xf numFmtId="0" fontId="25" fillId="0" borderId="1" xfId="1" applyFont="1" applyFill="1" applyBorder="1" applyAlignment="1">
      <alignment vertical="center"/>
    </xf>
    <xf numFmtId="0" fontId="25" fillId="3" borderId="1" xfId="1" applyFont="1" applyFill="1" applyBorder="1" applyAlignment="1">
      <alignment vertical="center"/>
    </xf>
    <xf numFmtId="1" fontId="26" fillId="0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7" fillId="0" borderId="1" xfId="1" applyFont="1" applyFill="1" applyBorder="1" applyAlignment="1">
      <alignment vertical="center"/>
    </xf>
    <xf numFmtId="0" fontId="27" fillId="3" borderId="1" xfId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28" fillId="3" borderId="1" xfId="0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5" fillId="7" borderId="5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" fillId="0" borderId="0" xfId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0" fillId="2" borderId="0" xfId="0" applyFill="1"/>
    <xf numFmtId="0" fontId="9" fillId="2" borderId="1" xfId="0" applyFont="1" applyFill="1" applyBorder="1" applyAlignment="1">
      <alignment horizontal="center" vertical="center" readingOrder="1"/>
    </xf>
    <xf numFmtId="0" fontId="5" fillId="2" borderId="5" xfId="0" applyFont="1" applyFill="1" applyBorder="1"/>
    <xf numFmtId="49" fontId="10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/>
    <xf numFmtId="0" fontId="13" fillId="2" borderId="1" xfId="2" applyFill="1" applyBorder="1" applyAlignment="1">
      <alignment horizontal="center" vertical="center" wrapText="1"/>
    </xf>
    <xf numFmtId="164" fontId="13" fillId="2" borderId="1" xfId="2" applyNumberForma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0" fillId="3" borderId="1" xfId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readingOrder="1"/>
    </xf>
    <xf numFmtId="0" fontId="7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9" fillId="13" borderId="0" xfId="2" applyFont="1" applyFill="1" applyAlignment="1">
      <alignment horizontal="center" vertical="center" wrapText="1"/>
    </xf>
    <xf numFmtId="0" fontId="20" fillId="0" borderId="0" xfId="2" applyFont="1" applyAlignment="1">
      <alignment horizontal="center" vertical="center"/>
    </xf>
    <xf numFmtId="0" fontId="13" fillId="7" borderId="1" xfId="2" applyFill="1" applyBorder="1" applyAlignment="1">
      <alignment horizontal="center" vertical="center" wrapText="1"/>
    </xf>
    <xf numFmtId="164" fontId="13" fillId="7" borderId="1" xfId="2" applyNumberFormat="1" applyFill="1" applyBorder="1" applyAlignment="1">
      <alignment horizontal="center" vertical="center"/>
    </xf>
    <xf numFmtId="0" fontId="13" fillId="7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 readingOrder="1"/>
    </xf>
    <xf numFmtId="0" fontId="2" fillId="7" borderId="1" xfId="0" applyFont="1" applyFill="1" applyBorder="1" applyAlignment="1">
      <alignment horizontal="right" vertical="center"/>
    </xf>
    <xf numFmtId="0" fontId="12" fillId="7" borderId="0" xfId="0" applyFont="1" applyFill="1" applyAlignment="1">
      <alignment horizontal="right" readingOrder="2"/>
    </xf>
    <xf numFmtId="0" fontId="1" fillId="0" borderId="1" xfId="1" applyFill="1" applyBorder="1" applyAlignment="1">
      <alignment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13" fillId="0" borderId="1" xfId="2" applyBorder="1" applyAlignment="1">
      <alignment horizontal="center" vertical="center" wrapText="1"/>
    </xf>
    <xf numFmtId="0" fontId="13" fillId="0" borderId="1" xfId="2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vertical="center" wrapText="1"/>
    </xf>
    <xf numFmtId="3" fontId="2" fillId="7" borderId="2" xfId="0" applyNumberFormat="1" applyFont="1" applyFill="1" applyBorder="1" applyAlignment="1">
      <alignment vertical="center"/>
    </xf>
    <xf numFmtId="3" fontId="2" fillId="7" borderId="4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/>
    </xf>
    <xf numFmtId="49" fontId="5" fillId="7" borderId="1" xfId="0" applyNumberFormat="1" applyFont="1" applyFill="1" applyBorder="1"/>
    <xf numFmtId="0" fontId="5" fillId="7" borderId="1" xfId="0" applyFont="1" applyFill="1" applyBorder="1"/>
    <xf numFmtId="0" fontId="9" fillId="7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49" fontId="10" fillId="7" borderId="1" xfId="1" applyNumberFormat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1" fillId="7" borderId="1" xfId="1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 readingOrder="1"/>
    </xf>
    <xf numFmtId="0" fontId="12" fillId="7" borderId="0" xfId="0" applyFont="1" applyFill="1" applyAlignment="1">
      <alignment horizontal="right"/>
    </xf>
    <xf numFmtId="0" fontId="12" fillId="7" borderId="0" xfId="0" applyFont="1" applyFill="1" applyBorder="1" applyAlignment="1">
      <alignment horizontal="right"/>
    </xf>
    <xf numFmtId="0" fontId="10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1" fillId="7" borderId="1" xfId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12" fillId="13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right"/>
    </xf>
    <xf numFmtId="49" fontId="1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7" borderId="1" xfId="0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29" fillId="13" borderId="0" xfId="2" applyFont="1" applyFill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/>
    <xf numFmtId="0" fontId="3" fillId="7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1" fillId="7" borderId="4" xfId="1" applyNumberFormat="1" applyFill="1" applyBorder="1" applyAlignment="1">
      <alignment horizontal="center" vertical="center"/>
    </xf>
    <xf numFmtId="49" fontId="4" fillId="7" borderId="4" xfId="1" applyNumberFormat="1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vertical="center"/>
    </xf>
    <xf numFmtId="16" fontId="3" fillId="7" borderId="4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0" fontId="21" fillId="0" borderId="0" xfId="0" applyFont="1" applyFill="1"/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1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1" fillId="2" borderId="0" xfId="1" applyFill="1" applyAlignment="1">
      <alignment horizontal="right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4" xfId="1" applyNumberForma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3" fillId="0" borderId="1" xfId="2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13" fillId="0" borderId="1" xfId="2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13" fillId="2" borderId="1" xfId="2" applyNumberForma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horizontal="left" vertical="center" readingOrder="1"/>
    </xf>
    <xf numFmtId="49" fontId="32" fillId="3" borderId="1" xfId="0" applyNumberFormat="1" applyFont="1" applyFill="1" applyBorder="1" applyAlignment="1">
      <alignment horizontal="left" vertical="center" readingOrder="1"/>
    </xf>
    <xf numFmtId="49" fontId="32" fillId="3" borderId="1" xfId="0" applyNumberFormat="1" applyFont="1" applyFill="1" applyBorder="1" applyAlignment="1">
      <alignment horizontal="left" vertical="center"/>
    </xf>
    <xf numFmtId="49" fontId="32" fillId="0" borderId="1" xfId="1" applyNumberFormat="1" applyFont="1" applyFill="1" applyBorder="1" applyAlignment="1">
      <alignment horizontal="left" vertical="center"/>
    </xf>
    <xf numFmtId="49" fontId="32" fillId="3" borderId="1" xfId="1" applyNumberFormat="1" applyFont="1" applyFill="1" applyBorder="1" applyAlignment="1">
      <alignment horizontal="left" vertical="center"/>
    </xf>
    <xf numFmtId="49" fontId="33" fillId="0" borderId="0" xfId="1" applyNumberFormat="1" applyFont="1" applyAlignment="1">
      <alignment horizontal="left"/>
    </xf>
    <xf numFmtId="49" fontId="33" fillId="3" borderId="1" xfId="1" applyNumberFormat="1" applyFont="1" applyFill="1" applyBorder="1" applyAlignment="1">
      <alignment horizontal="left" vertical="center"/>
    </xf>
    <xf numFmtId="49" fontId="33" fillId="0" borderId="0" xfId="0" applyNumberFormat="1" applyFont="1" applyAlignment="1">
      <alignment horizontal="left"/>
    </xf>
    <xf numFmtId="49" fontId="33" fillId="0" borderId="0" xfId="1" applyNumberFormat="1" applyFont="1" applyFill="1" applyBorder="1" applyAlignment="1">
      <alignment horizontal="left"/>
    </xf>
    <xf numFmtId="1" fontId="16" fillId="13" borderId="1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center" vertical="center" wrapText="1"/>
    </xf>
    <xf numFmtId="49" fontId="34" fillId="14" borderId="1" xfId="0" applyNumberFormat="1" applyFont="1" applyFill="1" applyBorder="1" applyAlignment="1">
      <alignment horizontal="center" vertical="center" wrapText="1"/>
    </xf>
    <xf numFmtId="1" fontId="34" fillId="14" borderId="1" xfId="0" applyNumberFormat="1" applyFont="1" applyFill="1" applyBorder="1" applyAlignment="1">
      <alignment horizontal="center" vertical="center" wrapText="1"/>
    </xf>
    <xf numFmtId="1" fontId="34" fillId="14" borderId="1" xfId="0" applyNumberFormat="1" applyFont="1" applyFill="1" applyBorder="1" applyAlignment="1">
      <alignment horizontal="center" vertical="center"/>
    </xf>
    <xf numFmtId="49" fontId="34" fillId="14" borderId="1" xfId="0" applyNumberFormat="1" applyFont="1" applyFill="1" applyBorder="1" applyAlignment="1">
      <alignment horizontal="center" vertical="center"/>
    </xf>
    <xf numFmtId="0" fontId="34" fillId="14" borderId="1" xfId="0" applyFont="1" applyFill="1" applyBorder="1" applyAlignment="1">
      <alignment horizontal="left" vertical="center" wrapText="1"/>
    </xf>
    <xf numFmtId="1" fontId="34" fillId="6" borderId="1" xfId="0" applyNumberFormat="1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center" vertical="center" wrapText="1"/>
    </xf>
    <xf numFmtId="0" fontId="30" fillId="0" borderId="0" xfId="0" applyFont="1"/>
    <xf numFmtId="49" fontId="35" fillId="15" borderId="1" xfId="0" applyNumberFormat="1" applyFont="1" applyFill="1" applyBorder="1" applyAlignment="1">
      <alignment horizontal="center" vertical="center" wrapText="1"/>
    </xf>
    <xf numFmtId="0" fontId="38" fillId="15" borderId="1" xfId="0" applyFont="1" applyFill="1" applyBorder="1" applyAlignment="1">
      <alignment horizontal="center" vertical="center" wrapText="1"/>
    </xf>
    <xf numFmtId="0" fontId="39" fillId="15" borderId="1" xfId="1" applyFont="1" applyFill="1" applyBorder="1" applyAlignment="1">
      <alignment horizontal="center" vertical="center" wrapText="1"/>
    </xf>
    <xf numFmtId="49" fontId="35" fillId="15" borderId="1" xfId="0" applyNumberFormat="1" applyFont="1" applyFill="1" applyBorder="1" applyAlignment="1">
      <alignment horizontal="center" vertical="center"/>
    </xf>
    <xf numFmtId="0" fontId="39" fillId="15" borderId="1" xfId="1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left" vertical="center" wrapText="1"/>
    </xf>
    <xf numFmtId="1" fontId="35" fillId="6" borderId="1" xfId="0" applyNumberFormat="1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40" fillId="15" borderId="1" xfId="0" applyFont="1" applyFill="1" applyBorder="1" applyAlignment="1">
      <alignment horizontal="center" vertical="center"/>
    </xf>
    <xf numFmtId="1" fontId="35" fillId="6" borderId="1" xfId="3" applyNumberFormat="1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 wrapText="1"/>
    </xf>
    <xf numFmtId="49" fontId="35" fillId="8" borderId="1" xfId="0" applyNumberFormat="1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 wrapText="1"/>
    </xf>
    <xf numFmtId="0" fontId="39" fillId="8" borderId="1" xfId="1" applyFont="1" applyFill="1" applyBorder="1" applyAlignment="1">
      <alignment horizontal="center" vertical="center" wrapText="1"/>
    </xf>
    <xf numFmtId="3" fontId="35" fillId="6" borderId="1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 wrapText="1"/>
    </xf>
    <xf numFmtId="49" fontId="41" fillId="8" borderId="1" xfId="0" applyNumberFormat="1" applyFont="1" applyFill="1" applyBorder="1" applyAlignment="1">
      <alignment horizontal="center" vertical="center" wrapText="1"/>
    </xf>
    <xf numFmtId="1" fontId="41" fillId="8" borderId="1" xfId="0" applyNumberFormat="1" applyFont="1" applyFill="1" applyBorder="1" applyAlignment="1">
      <alignment horizontal="center" vertical="center" wrapText="1"/>
    </xf>
    <xf numFmtId="0" fontId="43" fillId="8" borderId="1" xfId="1" applyFont="1" applyFill="1" applyBorder="1" applyAlignment="1">
      <alignment horizontal="center" vertical="center" wrapText="1"/>
    </xf>
    <xf numFmtId="0" fontId="39" fillId="15" borderId="0" xfId="1" applyFont="1" applyFill="1" applyBorder="1" applyAlignment="1">
      <alignment horizontal="center" vertical="center"/>
    </xf>
    <xf numFmtId="0" fontId="41" fillId="8" borderId="1" xfId="0" applyFont="1" applyFill="1" applyBorder="1" applyAlignment="1">
      <alignment horizontal="left" vertical="center"/>
    </xf>
    <xf numFmtId="0" fontId="44" fillId="8" borderId="1" xfId="0" applyFont="1" applyFill="1" applyBorder="1" applyAlignment="1">
      <alignment horizontal="center" vertical="center"/>
    </xf>
    <xf numFmtId="0" fontId="41" fillId="6" borderId="1" xfId="0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left" vertical="center"/>
    </xf>
    <xf numFmtId="49" fontId="39" fillId="15" borderId="1" xfId="1" applyNumberFormat="1" applyFont="1" applyFill="1" applyBorder="1" applyAlignment="1">
      <alignment horizontal="center" vertical="center"/>
    </xf>
    <xf numFmtId="1" fontId="35" fillId="15" borderId="1" xfId="0" applyNumberFormat="1" applyFont="1" applyFill="1" applyBorder="1" applyAlignment="1">
      <alignment horizontal="center" vertical="center" wrapText="1"/>
    </xf>
    <xf numFmtId="49" fontId="35" fillId="15" borderId="1" xfId="0" applyNumberFormat="1" applyFont="1" applyFill="1" applyBorder="1" applyAlignment="1">
      <alignment horizontal="center"/>
    </xf>
    <xf numFmtId="0" fontId="35" fillId="15" borderId="1" xfId="0" applyFont="1" applyFill="1" applyBorder="1" applyAlignment="1">
      <alignment horizontal="center" vertical="center" readingOrder="2"/>
    </xf>
    <xf numFmtId="0" fontId="35" fillId="15" borderId="1" xfId="0" applyFont="1" applyFill="1" applyBorder="1" applyAlignment="1">
      <alignment vertical="center"/>
    </xf>
    <xf numFmtId="49" fontId="1" fillId="15" borderId="1" xfId="1" applyNumberFormat="1" applyFill="1" applyBorder="1" applyAlignment="1">
      <alignment vertical="center"/>
    </xf>
    <xf numFmtId="49" fontId="35" fillId="15" borderId="1" xfId="0" applyNumberFormat="1" applyFont="1" applyFill="1" applyBorder="1" applyAlignment="1">
      <alignment vertical="center"/>
    </xf>
    <xf numFmtId="1" fontId="35" fillId="15" borderId="1" xfId="0" applyNumberFormat="1" applyFont="1" applyFill="1" applyBorder="1" applyAlignment="1">
      <alignment horizontal="center" vertical="center"/>
    </xf>
    <xf numFmtId="0" fontId="35" fillId="15" borderId="1" xfId="0" applyFont="1" applyFill="1" applyBorder="1" applyAlignment="1">
      <alignment horizontal="center"/>
    </xf>
    <xf numFmtId="0" fontId="36" fillId="4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left" vertical="center"/>
    </xf>
    <xf numFmtId="0" fontId="41" fillId="15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/>
    </xf>
    <xf numFmtId="0" fontId="45" fillId="3" borderId="1" xfId="0" applyFont="1" applyFill="1" applyBorder="1" applyAlignment="1">
      <alignment horizontal="center" vertical="center"/>
    </xf>
    <xf numFmtId="49" fontId="38" fillId="15" borderId="1" xfId="0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0" fontId="1" fillId="0" borderId="0" xfId="1" applyFill="1"/>
    <xf numFmtId="1" fontId="35" fillId="8" borderId="1" xfId="0" applyNumberFormat="1" applyFont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  <xf numFmtId="0" fontId="36" fillId="8" borderId="1" xfId="0" applyFont="1" applyFill="1" applyBorder="1" applyAlignment="1">
      <alignment horizontal="center" vertical="center"/>
    </xf>
    <xf numFmtId="0" fontId="46" fillId="15" borderId="1" xfId="1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1" fillId="0" borderId="0" xfId="1" applyFill="1" applyBorder="1"/>
    <xf numFmtId="0" fontId="30" fillId="0" borderId="1" xfId="0" applyFont="1" applyBorder="1"/>
    <xf numFmtId="0" fontId="1" fillId="0" borderId="1" xfId="1" applyBorder="1"/>
    <xf numFmtId="0" fontId="35" fillId="3" borderId="1" xfId="0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/>
    </xf>
    <xf numFmtId="49" fontId="38" fillId="15" borderId="1" xfId="0" applyNumberFormat="1" applyFont="1" applyFill="1" applyBorder="1" applyAlignment="1">
      <alignment horizontal="center" vertical="center"/>
    </xf>
    <xf numFmtId="1" fontId="38" fillId="15" borderId="1" xfId="0" applyNumberFormat="1" applyFont="1" applyFill="1" applyBorder="1" applyAlignment="1">
      <alignment horizontal="center" vertical="center"/>
    </xf>
    <xf numFmtId="0" fontId="41" fillId="15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1" fillId="16" borderId="0" xfId="1" applyFill="1" applyBorder="1"/>
    <xf numFmtId="49" fontId="35" fillId="2" borderId="1" xfId="0" applyNumberFormat="1" applyFont="1" applyFill="1" applyBorder="1" applyAlignment="1">
      <alignment horizontal="center" vertical="center" wrapText="1"/>
    </xf>
    <xf numFmtId="1" fontId="35" fillId="2" borderId="1" xfId="0" applyNumberFormat="1" applyFont="1" applyFill="1" applyBorder="1" applyAlignment="1">
      <alignment horizontal="center" vertical="center" wrapText="1"/>
    </xf>
    <xf numFmtId="0" fontId="39" fillId="2" borderId="1" xfId="1" applyFont="1" applyFill="1" applyBorder="1" applyAlignment="1">
      <alignment horizontal="center" vertical="center" wrapText="1"/>
    </xf>
    <xf numFmtId="0" fontId="0" fillId="17" borderId="1" xfId="0" applyFill="1" applyBorder="1"/>
    <xf numFmtId="49" fontId="0" fillId="17" borderId="1" xfId="0" applyNumberFormat="1" applyFill="1" applyBorder="1"/>
    <xf numFmtId="0" fontId="42" fillId="8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 wrapText="1"/>
    </xf>
    <xf numFmtId="49" fontId="35" fillId="4" borderId="1" xfId="0" applyNumberFormat="1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9" fillId="4" borderId="1" xfId="1" applyFont="1" applyFill="1" applyBorder="1" applyAlignment="1">
      <alignment horizontal="center" vertical="center" wrapText="1"/>
    </xf>
    <xf numFmtId="49" fontId="35" fillId="4" borderId="1" xfId="0" applyNumberFormat="1" applyFont="1" applyFill="1" applyBorder="1" applyAlignment="1">
      <alignment horizontal="center" vertical="center"/>
    </xf>
    <xf numFmtId="0" fontId="39" fillId="4" borderId="1" xfId="1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 wrapText="1"/>
    </xf>
    <xf numFmtId="49" fontId="41" fillId="6" borderId="1" xfId="0" applyNumberFormat="1" applyFont="1" applyFill="1" applyBorder="1" applyAlignment="1">
      <alignment horizontal="center" vertical="center" wrapText="1"/>
    </xf>
    <xf numFmtId="0" fontId="41" fillId="6" borderId="1" xfId="0" applyFont="1" applyFill="1" applyBorder="1" applyAlignment="1">
      <alignment horizontal="center" vertical="center" wrapText="1"/>
    </xf>
    <xf numFmtId="0" fontId="43" fillId="6" borderId="1" xfId="1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3" fontId="41" fillId="6" borderId="1" xfId="0" applyNumberFormat="1" applyFont="1" applyFill="1" applyBorder="1" applyAlignment="1">
      <alignment horizontal="center" vertical="center" wrapText="1"/>
    </xf>
    <xf numFmtId="0" fontId="45" fillId="8" borderId="1" xfId="0" applyFont="1" applyFill="1" applyBorder="1" applyAlignment="1">
      <alignment horizontal="center" vertical="center"/>
    </xf>
    <xf numFmtId="0" fontId="40" fillId="8" borderId="1" xfId="0" applyFont="1" applyFill="1" applyBorder="1" applyAlignment="1">
      <alignment horizontal="center" vertical="center"/>
    </xf>
    <xf numFmtId="0" fontId="47" fillId="17" borderId="1" xfId="1" applyFont="1" applyFill="1" applyBorder="1"/>
    <xf numFmtId="0" fontId="48" fillId="3" borderId="1" xfId="0" applyFont="1" applyFill="1" applyBorder="1" applyAlignment="1">
      <alignment horizontal="center" vertical="center"/>
    </xf>
    <xf numFmtId="49" fontId="45" fillId="3" borderId="1" xfId="0" applyNumberFormat="1" applyFont="1" applyFill="1" applyBorder="1" applyAlignment="1">
      <alignment horizontal="center" vertical="center"/>
    </xf>
    <xf numFmtId="49" fontId="0" fillId="18" borderId="1" xfId="0" applyNumberFormat="1" applyFill="1" applyBorder="1"/>
    <xf numFmtId="0" fontId="49" fillId="3" borderId="1" xfId="0" applyFont="1" applyFill="1" applyBorder="1" applyAlignment="1">
      <alignment horizontal="center" vertical="center"/>
    </xf>
    <xf numFmtId="49" fontId="40" fillId="3" borderId="1" xfId="0" applyNumberFormat="1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left" vertical="center"/>
    </xf>
    <xf numFmtId="0" fontId="40" fillId="6" borderId="1" xfId="0" applyFont="1" applyFill="1" applyBorder="1" applyAlignment="1">
      <alignment horizontal="center" vertical="center"/>
    </xf>
    <xf numFmtId="49" fontId="35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1" fontId="36" fillId="3" borderId="1" xfId="0" applyNumberFormat="1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left" vertical="center"/>
    </xf>
    <xf numFmtId="0" fontId="37" fillId="3" borderId="1" xfId="0" applyFont="1" applyFill="1" applyBorder="1" applyAlignment="1">
      <alignment horizontal="center" vertical="center"/>
    </xf>
    <xf numFmtId="49" fontId="34" fillId="3" borderId="1" xfId="0" applyNumberFormat="1" applyFont="1" applyFill="1" applyBorder="1" applyAlignment="1">
      <alignment horizontal="center" vertical="center"/>
    </xf>
    <xf numFmtId="49" fontId="37" fillId="3" borderId="1" xfId="0" applyNumberFormat="1" applyFont="1" applyFill="1" applyBorder="1" applyAlignment="1">
      <alignment horizontal="center" vertical="center"/>
    </xf>
    <xf numFmtId="1" fontId="37" fillId="3" borderId="1" xfId="0" applyNumberFormat="1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left" vertical="center"/>
    </xf>
    <xf numFmtId="0" fontId="37" fillId="6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/>
    </xf>
    <xf numFmtId="1" fontId="37" fillId="0" borderId="1" xfId="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7" fillId="16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55" fillId="19" borderId="1" xfId="4" applyFill="1" applyBorder="1"/>
    <xf numFmtId="49" fontId="55" fillId="19" borderId="1" xfId="4" applyNumberFormat="1" applyFill="1" applyBorder="1"/>
    <xf numFmtId="1" fontId="55" fillId="20" borderId="1" xfId="4" applyNumberFormat="1" applyFill="1" applyBorder="1"/>
    <xf numFmtId="0" fontId="55" fillId="20" borderId="1" xfId="4" applyFill="1" applyBorder="1"/>
    <xf numFmtId="0" fontId="55" fillId="20" borderId="1" xfId="4" applyFill="1" applyBorder="1" applyAlignment="1">
      <alignment horizontal="center"/>
    </xf>
    <xf numFmtId="0" fontId="55" fillId="20" borderId="1" xfId="4" applyFill="1" applyBorder="1" applyAlignment="1">
      <alignment horizontal="right"/>
    </xf>
    <xf numFmtId="0" fontId="55" fillId="21" borderId="1" xfId="4" applyFill="1" applyBorder="1"/>
    <xf numFmtId="49" fontId="55" fillId="21" borderId="1" xfId="4" applyNumberFormat="1" applyFill="1" applyBorder="1"/>
    <xf numFmtId="0" fontId="47" fillId="21" borderId="1" xfId="5" applyFill="1" applyBorder="1" applyProtection="1"/>
    <xf numFmtId="49" fontId="47" fillId="21" borderId="1" xfId="5" applyNumberFormat="1" applyFill="1" applyBorder="1" applyProtection="1"/>
    <xf numFmtId="1" fontId="55" fillId="21" borderId="1" xfId="4" applyNumberFormat="1" applyFill="1" applyBorder="1"/>
    <xf numFmtId="0" fontId="55" fillId="21" borderId="1" xfId="4" applyFill="1" applyBorder="1" applyAlignment="1">
      <alignment horizontal="left" vertical="center" wrapText="1"/>
    </xf>
    <xf numFmtId="0" fontId="55" fillId="21" borderId="1" xfId="4" applyFill="1" applyBorder="1" applyAlignment="1">
      <alignment horizontal="left"/>
    </xf>
    <xf numFmtId="0" fontId="55" fillId="22" borderId="1" xfId="4" applyFill="1" applyBorder="1" applyAlignment="1">
      <alignment horizontal="left" vertical="center" wrapText="1"/>
    </xf>
    <xf numFmtId="0" fontId="55" fillId="17" borderId="1" xfId="4" applyFill="1" applyBorder="1"/>
    <xf numFmtId="49" fontId="55" fillId="17" borderId="1" xfId="4" applyNumberFormat="1" applyFill="1" applyBorder="1"/>
    <xf numFmtId="49" fontId="47" fillId="17" borderId="1" xfId="5" applyNumberFormat="1" applyFill="1" applyBorder="1" applyProtection="1"/>
    <xf numFmtId="0" fontId="47" fillId="17" borderId="1" xfId="5" applyFill="1" applyBorder="1" applyProtection="1"/>
    <xf numFmtId="49" fontId="47" fillId="19" borderId="1" xfId="5" applyNumberFormat="1" applyFill="1" applyBorder="1" applyProtection="1"/>
    <xf numFmtId="1" fontId="55" fillId="17" borderId="1" xfId="4" applyNumberFormat="1" applyFill="1" applyBorder="1"/>
    <xf numFmtId="0" fontId="55" fillId="17" borderId="1" xfId="4" applyFill="1" applyBorder="1" applyAlignment="1">
      <alignment horizontal="left"/>
    </xf>
    <xf numFmtId="0" fontId="55" fillId="22" borderId="1" xfId="4" applyFill="1" applyBorder="1" applyAlignment="1">
      <alignment horizontal="left"/>
    </xf>
    <xf numFmtId="0" fontId="56" fillId="17" borderId="1" xfId="5" applyFont="1" applyFill="1" applyBorder="1" applyProtection="1"/>
    <xf numFmtId="0" fontId="55" fillId="17" borderId="1" xfId="4" applyFill="1" applyBorder="1" applyAlignment="1">
      <alignment horizontal="left" wrapText="1"/>
    </xf>
    <xf numFmtId="0" fontId="55" fillId="17" borderId="1" xfId="4" applyFill="1" applyBorder="1" applyAlignment="1">
      <alignment horizontal="left" vertical="top"/>
    </xf>
    <xf numFmtId="0" fontId="55" fillId="17" borderId="1" xfId="4" applyFill="1" applyBorder="1" applyAlignment="1">
      <alignment horizontal="left" vertical="center"/>
    </xf>
    <xf numFmtId="0" fontId="55" fillId="17" borderId="1" xfId="4" applyFill="1" applyBorder="1" applyAlignment="1">
      <alignment horizontal="left" vertical="center" wrapText="1"/>
    </xf>
    <xf numFmtId="0" fontId="57" fillId="21" borderId="1" xfId="4" applyFont="1" applyFill="1" applyBorder="1"/>
    <xf numFmtId="0" fontId="55" fillId="21" borderId="1" xfId="4" applyFill="1" applyBorder="1" applyAlignment="1">
      <alignment wrapText="1"/>
    </xf>
    <xf numFmtId="0" fontId="55" fillId="21" borderId="1" xfId="4" applyFill="1" applyBorder="1" applyAlignment="1">
      <alignment horizontal="left" wrapText="1"/>
    </xf>
    <xf numFmtId="49" fontId="56" fillId="17" borderId="1" xfId="5" applyNumberFormat="1" applyFont="1" applyFill="1" applyBorder="1" applyProtection="1"/>
    <xf numFmtId="49" fontId="56" fillId="19" borderId="1" xfId="5" applyNumberFormat="1" applyFont="1" applyFill="1" applyBorder="1" applyProtection="1"/>
    <xf numFmtId="0" fontId="57" fillId="17" borderId="1" xfId="4" applyFont="1" applyFill="1" applyBorder="1" applyAlignment="1">
      <alignment horizontal="left" vertical="center" wrapText="1"/>
    </xf>
    <xf numFmtId="0" fontId="57" fillId="17" borderId="1" xfId="4" applyFont="1" applyFill="1" applyBorder="1"/>
    <xf numFmtId="0" fontId="55" fillId="22" borderId="1" xfId="4" applyFill="1" applyBorder="1" applyAlignment="1">
      <alignment horizontal="left" vertical="center"/>
    </xf>
    <xf numFmtId="0" fontId="55" fillId="23" borderId="1" xfId="4" applyFill="1" applyBorder="1" applyAlignment="1">
      <alignment horizontal="left"/>
    </xf>
    <xf numFmtId="0" fontId="55" fillId="17" borderId="1" xfId="4" applyFill="1" applyBorder="1" applyAlignment="1">
      <alignment wrapText="1"/>
    </xf>
    <xf numFmtId="0" fontId="55" fillId="22" borderId="1" xfId="4" applyFill="1" applyBorder="1" applyAlignment="1">
      <alignment horizontal="left" wrapText="1"/>
    </xf>
    <xf numFmtId="49" fontId="0" fillId="21" borderId="1" xfId="5" applyNumberFormat="1" applyFont="1" applyFill="1" applyBorder="1" applyProtection="1"/>
    <xf numFmtId="0" fontId="55" fillId="23" borderId="1" xfId="4" applyFill="1" applyBorder="1" applyAlignment="1">
      <alignment horizontal="left" vertical="center" wrapText="1"/>
    </xf>
    <xf numFmtId="0" fontId="55" fillId="17" borderId="1" xfId="4" applyFill="1" applyBorder="1" applyAlignment="1">
      <alignment horizontal="center" vertical="center"/>
    </xf>
    <xf numFmtId="0" fontId="55" fillId="17" borderId="1" xfId="4" applyFill="1" applyBorder="1" applyAlignment="1">
      <alignment horizontal="center" vertical="center" wrapText="1"/>
    </xf>
    <xf numFmtId="0" fontId="55" fillId="0" borderId="1" xfId="4" applyBorder="1"/>
    <xf numFmtId="0" fontId="57" fillId="17" borderId="1" xfId="4" applyFont="1" applyFill="1" applyBorder="1" applyAlignment="1">
      <alignment horizontal="left" vertical="center"/>
    </xf>
    <xf numFmtId="0" fontId="55" fillId="21" borderId="1" xfId="4" applyFill="1" applyBorder="1" applyAlignment="1">
      <alignment horizontal="center" vertical="center" wrapText="1"/>
    </xf>
    <xf numFmtId="0" fontId="55" fillId="17" borderId="1" xfId="4" applyFill="1" applyBorder="1" applyAlignment="1">
      <alignment horizontal="right" vertical="center"/>
    </xf>
    <xf numFmtId="0" fontId="47" fillId="17" borderId="1" xfId="5" applyFill="1" applyBorder="1" applyAlignment="1" applyProtection="1">
      <alignment horizontal="left" vertical="center"/>
    </xf>
    <xf numFmtId="0" fontId="55" fillId="19" borderId="1" xfId="4" applyFill="1" applyBorder="1" applyAlignment="1">
      <alignment horizontal="right" vertical="center"/>
    </xf>
    <xf numFmtId="1" fontId="55" fillId="19" borderId="1" xfId="4" applyNumberFormat="1" applyFill="1" applyBorder="1" applyAlignment="1">
      <alignment horizontal="left" vertical="center"/>
    </xf>
    <xf numFmtId="0" fontId="47" fillId="19" borderId="1" xfId="5" applyFill="1" applyBorder="1" applyAlignment="1" applyProtection="1">
      <alignment horizontal="left" vertical="center"/>
    </xf>
    <xf numFmtId="0" fontId="58" fillId="17" borderId="1" xfId="4" applyFont="1" applyFill="1" applyBorder="1" applyAlignment="1">
      <alignment horizontal="left" vertical="center" wrapText="1"/>
    </xf>
    <xf numFmtId="0" fontId="59" fillId="17" borderId="1" xfId="4" applyFont="1" applyFill="1" applyBorder="1" applyAlignment="1">
      <alignment horizontal="center" vertical="center" wrapText="1"/>
    </xf>
    <xf numFmtId="0" fontId="57" fillId="24" borderId="1" xfId="4" applyFont="1" applyFill="1" applyBorder="1"/>
    <xf numFmtId="0" fontId="47" fillId="21" borderId="1" xfId="5" applyFill="1" applyBorder="1" applyAlignment="1" applyProtection="1">
      <alignment wrapText="1"/>
    </xf>
    <xf numFmtId="164" fontId="55" fillId="17" borderId="1" xfId="4" applyNumberFormat="1" applyFill="1" applyBorder="1"/>
    <xf numFmtId="0" fontId="55" fillId="17" borderId="1" xfId="4" applyFill="1" applyBorder="1" applyAlignment="1">
      <alignment horizontal="left" readingOrder="1"/>
    </xf>
    <xf numFmtId="49" fontId="57" fillId="21" borderId="1" xfId="4" applyNumberFormat="1" applyFont="1" applyFill="1" applyBorder="1"/>
    <xf numFmtId="49" fontId="57" fillId="19" borderId="1" xfId="4" applyNumberFormat="1" applyFont="1" applyFill="1" applyBorder="1"/>
    <xf numFmtId="0" fontId="57" fillId="19" borderId="1" xfId="4" applyFont="1" applyFill="1" applyBorder="1"/>
    <xf numFmtId="1" fontId="57" fillId="17" borderId="1" xfId="4" applyNumberFormat="1" applyFont="1" applyFill="1" applyBorder="1"/>
    <xf numFmtId="0" fontId="57" fillId="17" borderId="1" xfId="4" applyFont="1" applyFill="1" applyBorder="1" applyAlignment="1">
      <alignment horizontal="left"/>
    </xf>
    <xf numFmtId="0" fontId="0" fillId="17" borderId="1" xfId="5" applyFont="1" applyFill="1" applyBorder="1" applyAlignment="1" applyProtection="1">
      <alignment horizontal="left"/>
    </xf>
    <xf numFmtId="49" fontId="0" fillId="19" borderId="1" xfId="5" applyNumberFormat="1" applyFont="1" applyFill="1" applyBorder="1" applyProtection="1"/>
    <xf numFmtId="0" fontId="47" fillId="19" borderId="1" xfId="5" applyFill="1" applyBorder="1" applyProtection="1"/>
    <xf numFmtId="0" fontId="60" fillId="17" borderId="1" xfId="4" applyFont="1" applyFill="1" applyBorder="1" applyAlignment="1">
      <alignment horizontal="left" wrapText="1"/>
    </xf>
    <xf numFmtId="0" fontId="55" fillId="21" borderId="1" xfId="4" applyFill="1" applyBorder="1" applyAlignment="1">
      <alignment horizontal="center" vertical="center"/>
    </xf>
    <xf numFmtId="0" fontId="57" fillId="17" borderId="1" xfId="4" applyFont="1" applyFill="1" applyBorder="1" applyAlignment="1">
      <alignment horizontal="center" vertical="center" wrapText="1"/>
    </xf>
    <xf numFmtId="0" fontId="61" fillId="23" borderId="1" xfId="4" applyFont="1" applyFill="1" applyBorder="1" applyAlignment="1">
      <alignment horizontal="left" wrapText="1"/>
    </xf>
    <xf numFmtId="49" fontId="47" fillId="17" borderId="1" xfId="5" applyNumberFormat="1" applyFill="1" applyBorder="1" applyAlignment="1" applyProtection="1">
      <alignment horizontal="left" wrapText="1"/>
    </xf>
    <xf numFmtId="49" fontId="57" fillId="17" borderId="1" xfId="4" applyNumberFormat="1" applyFont="1" applyFill="1" applyBorder="1"/>
    <xf numFmtId="0" fontId="57" fillId="17" borderId="1" xfId="4" applyFont="1" applyFill="1" applyBorder="1" applyAlignment="1">
      <alignment horizontal="left" wrapText="1"/>
    </xf>
    <xf numFmtId="0" fontId="57" fillId="17" borderId="1" xfId="4" applyFont="1" applyFill="1" applyBorder="1" applyAlignment="1">
      <alignment wrapText="1"/>
    </xf>
    <xf numFmtId="0" fontId="47" fillId="17" borderId="0" xfId="5" applyFill="1" applyBorder="1" applyProtection="1"/>
    <xf numFmtId="49" fontId="47" fillId="17" borderId="0" xfId="5" applyNumberFormat="1" applyFill="1" applyBorder="1" applyProtection="1"/>
    <xf numFmtId="0" fontId="55" fillId="17" borderId="0" xfId="4" applyFill="1" applyBorder="1"/>
    <xf numFmtId="0" fontId="30" fillId="0" borderId="1" xfId="4" applyFont="1" applyBorder="1"/>
    <xf numFmtId="0" fontId="35" fillId="15" borderId="0" xfId="0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 vertical="center"/>
    </xf>
    <xf numFmtId="0" fontId="30" fillId="0" borderId="0" xfId="0" applyFont="1" applyBorder="1"/>
    <xf numFmtId="49" fontId="38" fillId="8" borderId="1" xfId="0" applyNumberFormat="1" applyFont="1" applyFill="1" applyBorder="1" applyAlignment="1">
      <alignment horizontal="left" vertical="center" wrapText="1"/>
    </xf>
    <xf numFmtId="0" fontId="1" fillId="0" borderId="1" xfId="1" applyFill="1" applyBorder="1"/>
    <xf numFmtId="49" fontId="35" fillId="15" borderId="0" xfId="0" applyNumberFormat="1" applyFont="1" applyFill="1" applyBorder="1" applyAlignment="1">
      <alignment horizontal="center"/>
    </xf>
    <xf numFmtId="49" fontId="35" fillId="15" borderId="0" xfId="0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horizontal="left"/>
    </xf>
    <xf numFmtId="49" fontId="16" fillId="13" borderId="1" xfId="0" applyNumberFormat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49" fontId="1" fillId="0" borderId="4" xfId="1" applyNumberForma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10" fillId="0" borderId="1" xfId="1" applyNumberFormat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0" fillId="0" borderId="0" xfId="0" applyAlignment="1"/>
    <xf numFmtId="0" fontId="63" fillId="0" borderId="0" xfId="1" applyFont="1" applyFill="1" applyAlignment="1"/>
    <xf numFmtId="0" fontId="30" fillId="0" borderId="0" xfId="0" applyFont="1" applyFill="1"/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1" fillId="0" borderId="0" xfId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2" fillId="0" borderId="0" xfId="0" applyFont="1" applyFill="1" applyAlignment="1"/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30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0" fillId="0" borderId="0" xfId="0" applyFont="1" applyFill="1" applyBorder="1"/>
    <xf numFmtId="49" fontId="28" fillId="0" borderId="1" xfId="0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/>
    <xf numFmtId="0" fontId="63" fillId="0" borderId="1" xfId="1" applyFont="1" applyFill="1" applyBorder="1" applyAlignment="1">
      <alignment horizontal="left" vertical="center"/>
    </xf>
    <xf numFmtId="49" fontId="63" fillId="0" borderId="1" xfId="1" applyNumberFormat="1" applyFont="1" applyFill="1" applyBorder="1" applyAlignment="1">
      <alignment horizontal="left" vertical="center"/>
    </xf>
    <xf numFmtId="0" fontId="62" fillId="0" borderId="1" xfId="0" applyFont="1" applyFill="1" applyBorder="1" applyAlignment="1">
      <alignment horizontal="left"/>
    </xf>
    <xf numFmtId="0" fontId="64" fillId="0" borderId="1" xfId="1" applyFont="1" applyFill="1" applyBorder="1" applyAlignment="1">
      <alignment horizontal="left"/>
    </xf>
    <xf numFmtId="0" fontId="62" fillId="0" borderId="1" xfId="0" applyFont="1" applyFill="1" applyBorder="1" applyAlignment="1">
      <alignment horizontal="left" vertical="center" wrapText="1"/>
    </xf>
    <xf numFmtId="0" fontId="63" fillId="0" borderId="0" xfId="1" applyFont="1" applyFill="1" applyBorder="1" applyAlignment="1">
      <alignment horizontal="left" vertical="center"/>
    </xf>
    <xf numFmtId="0" fontId="12" fillId="0" borderId="0" xfId="0" applyFont="1" applyFill="1" applyAlignment="1">
      <alignment horizontal="right"/>
    </xf>
    <xf numFmtId="0" fontId="12" fillId="0" borderId="0" xfId="0" applyFont="1" applyFill="1" applyAlignment="1">
      <alignment horizontal="center"/>
    </xf>
    <xf numFmtId="49" fontId="55" fillId="17" borderId="0" xfId="4" applyNumberFormat="1" applyFill="1" applyBorder="1"/>
    <xf numFmtId="0" fontId="47" fillId="0" borderId="1" xfId="5" applyFill="1" applyBorder="1" applyProtection="1"/>
    <xf numFmtId="0" fontId="55" fillId="0" borderId="1" xfId="4" applyFill="1" applyBorder="1"/>
    <xf numFmtId="49" fontId="55" fillId="0" borderId="1" xfId="4" applyNumberFormat="1" applyFill="1" applyBorder="1"/>
    <xf numFmtId="49" fontId="47" fillId="0" borderId="1" xfId="5" applyNumberFormat="1" applyFill="1" applyBorder="1" applyProtection="1"/>
    <xf numFmtId="0" fontId="47" fillId="0" borderId="1" xfId="5" applyFill="1" applyBorder="1" applyAlignment="1" applyProtection="1">
      <alignment wrapText="1"/>
    </xf>
    <xf numFmtId="0" fontId="56" fillId="0" borderId="1" xfId="5" applyFont="1" applyFill="1" applyBorder="1" applyProtection="1"/>
    <xf numFmtId="0" fontId="57" fillId="0" borderId="1" xfId="4" applyFont="1" applyFill="1" applyBorder="1"/>
    <xf numFmtId="0" fontId="30" fillId="0" borderId="1" xfId="4" applyFont="1" applyFill="1" applyBorder="1"/>
    <xf numFmtId="49" fontId="47" fillId="0" borderId="0" xfId="5" applyNumberFormat="1" applyFill="1" applyBorder="1" applyProtection="1"/>
    <xf numFmtId="49" fontId="55" fillId="0" borderId="0" xfId="4" applyNumberFormat="1" applyFill="1" applyBorder="1"/>
    <xf numFmtId="0" fontId="65" fillId="0" borderId="1" xfId="4" applyFont="1" applyFill="1" applyBorder="1" applyAlignment="1">
      <alignment horizontal="left" vertical="center" wrapText="1"/>
    </xf>
    <xf numFmtId="0" fontId="65" fillId="0" borderId="1" xfId="4" applyFont="1" applyFill="1" applyBorder="1" applyAlignment="1">
      <alignment horizontal="left" wrapText="1"/>
    </xf>
    <xf numFmtId="0" fontId="65" fillId="0" borderId="1" xfId="4" applyFont="1" applyFill="1" applyBorder="1" applyAlignment="1">
      <alignment horizontal="left"/>
    </xf>
    <xf numFmtId="0" fontId="65" fillId="0" borderId="1" xfId="4" applyFont="1" applyFill="1" applyBorder="1" applyAlignment="1">
      <alignment horizontal="left" vertical="center"/>
    </xf>
    <xf numFmtId="0" fontId="44" fillId="0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right"/>
    </xf>
    <xf numFmtId="0" fontId="35" fillId="8" borderId="0" xfId="0" applyFont="1" applyFill="1" applyBorder="1" applyAlignment="1">
      <alignment horizontal="center" vertical="center" wrapText="1"/>
    </xf>
    <xf numFmtId="0" fontId="41" fillId="8" borderId="0" xfId="0" applyFont="1" applyFill="1" applyBorder="1" applyAlignment="1">
      <alignment horizontal="center" vertical="center"/>
    </xf>
    <xf numFmtId="0" fontId="35" fillId="8" borderId="0" xfId="0" applyFont="1" applyFill="1" applyBorder="1" applyAlignment="1">
      <alignment horizontal="center" vertical="center"/>
    </xf>
    <xf numFmtId="49" fontId="55" fillId="21" borderId="0" xfId="4" applyNumberFormat="1" applyFill="1" applyBorder="1"/>
    <xf numFmtId="0" fontId="55" fillId="21" borderId="0" xfId="4" applyFill="1" applyBorder="1" applyAlignment="1">
      <alignment horizontal="left"/>
    </xf>
    <xf numFmtId="0" fontId="55" fillId="17" borderId="0" xfId="4" applyFill="1" applyBorder="1" applyAlignment="1">
      <alignment horizontal="left"/>
    </xf>
    <xf numFmtId="0" fontId="0" fillId="0" borderId="1" xfId="0" applyBorder="1"/>
    <xf numFmtId="0" fontId="35" fillId="3" borderId="0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 wrapText="1"/>
    </xf>
    <xf numFmtId="0" fontId="45" fillId="8" borderId="0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62" fillId="0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1" xfId="1" applyNumberFormat="1" applyFill="1" applyBorder="1" applyAlignment="1">
      <alignment vertical="center"/>
    </xf>
    <xf numFmtId="0" fontId="0" fillId="4" borderId="0" xfId="0" applyFill="1"/>
    <xf numFmtId="0" fontId="2" fillId="0" borderId="0" xfId="0" applyNumberFormat="1" applyFont="1" applyAlignment="1">
      <alignment horizontal="center"/>
    </xf>
    <xf numFmtId="49" fontId="33" fillId="4" borderId="0" xfId="0" applyNumberFormat="1" applyFont="1" applyFill="1" applyAlignment="1">
      <alignment horizontal="left"/>
    </xf>
    <xf numFmtId="49" fontId="1" fillId="4" borderId="1" xfId="1" applyNumberFormat="1" applyFill="1" applyBorder="1" applyAlignment="1">
      <alignment vertical="center"/>
    </xf>
    <xf numFmtId="0" fontId="2" fillId="4" borderId="0" xfId="0" applyFont="1" applyFill="1" applyAlignment="1">
      <alignment horizontal="right"/>
    </xf>
    <xf numFmtId="1" fontId="2" fillId="4" borderId="1" xfId="0" applyNumberFormat="1" applyFon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right"/>
    </xf>
    <xf numFmtId="49" fontId="55" fillId="4" borderId="1" xfId="4" applyNumberFormat="1" applyFill="1" applyBorder="1"/>
    <xf numFmtId="49" fontId="2" fillId="0" borderId="0" xfId="0" applyNumberFormat="1" applyFont="1" applyFill="1" applyAlignment="1"/>
    <xf numFmtId="0" fontId="12" fillId="0" borderId="0" xfId="0" applyFont="1" applyAlignment="1">
      <alignment vertical="center"/>
    </xf>
    <xf numFmtId="49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2" fillId="13" borderId="1" xfId="1" applyFont="1" applyFill="1" applyBorder="1" applyAlignment="1">
      <alignment vertical="center"/>
    </xf>
    <xf numFmtId="0" fontId="22" fillId="13" borderId="0" xfId="0" applyFont="1" applyFill="1" applyAlignment="1">
      <alignment horizontal="right"/>
    </xf>
    <xf numFmtId="0" fontId="0" fillId="13" borderId="0" xfId="0" applyFill="1"/>
    <xf numFmtId="0" fontId="13" fillId="13" borderId="1" xfId="2" applyFont="1" applyFill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12" fillId="13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165" fontId="22" fillId="3" borderId="1" xfId="1" applyNumberFormat="1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right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/>
    </xf>
    <xf numFmtId="0" fontId="25" fillId="3" borderId="1" xfId="1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3" fontId="2" fillId="7" borderId="2" xfId="0" applyNumberFormat="1" applyFont="1" applyFill="1" applyBorder="1" applyAlignment="1">
      <alignment horizontal="center" vertical="center"/>
    </xf>
    <xf numFmtId="3" fontId="2" fillId="7" borderId="3" xfId="0" applyNumberFormat="1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/>
    </xf>
  </cellXfs>
  <cellStyles count="6">
    <cellStyle name="Hyperlink" xfId="1" builtinId="8"/>
    <cellStyle name="Hyperlink 2" xfId="5" xr:uid="{9A929CC2-7C90-493D-9E79-0D6062B66280}"/>
    <cellStyle name="Normal" xfId="0" builtinId="0"/>
    <cellStyle name="Normal 2" xfId="2" xr:uid="{5BCA49DC-B2CA-4A10-AC45-DB9C99164F0D}"/>
    <cellStyle name="Normal 2 2" xfId="4" xr:uid="{8C9A38E2-4972-40D9-94EE-1980205562D8}"/>
    <cellStyle name="Percent" xfId="3" builtinId="5"/>
  </cellStyles>
  <dxfs count="0"/>
  <tableStyles count="0" defaultTableStyle="TableStyleMedium2" defaultPivotStyle="PivotStyleLight16"/>
  <colors>
    <mruColors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razi@vaslab.ir" TargetMode="External"/><Relationship Id="rId21" Type="http://schemas.openxmlformats.org/officeDocument/2006/relationships/hyperlink" Target="mailto:sutresearch@sharif.edu" TargetMode="External"/><Relationship Id="rId42" Type="http://schemas.openxmlformats.org/officeDocument/2006/relationships/hyperlink" Target="mailto:ejlali@sharif.edu" TargetMode="External"/><Relationship Id="rId63" Type="http://schemas.openxmlformats.org/officeDocument/2006/relationships/hyperlink" Target="mailto:mohseni@sharif.edu" TargetMode="External"/><Relationship Id="rId84" Type="http://schemas.openxmlformats.org/officeDocument/2006/relationships/hyperlink" Target="mailto:hbsciw@gmail.com" TargetMode="External"/><Relationship Id="rId138" Type="http://schemas.openxmlformats.org/officeDocument/2006/relationships/hyperlink" Target="mailto:mahmood@dideo.ir" TargetMode="External"/><Relationship Id="rId159" Type="http://schemas.openxmlformats.org/officeDocument/2006/relationships/hyperlink" Target="mailto:hosein@ehtesabi.com" TargetMode="External"/><Relationship Id="rId170" Type="http://schemas.openxmlformats.org/officeDocument/2006/relationships/hyperlink" Target="mailto:a.jafari.w@gmail.com" TargetMode="External"/><Relationship Id="rId191" Type="http://schemas.openxmlformats.org/officeDocument/2006/relationships/hyperlink" Target="mailto:mjafari@sharif.edu" TargetMode="External"/><Relationship Id="rId205" Type="http://schemas.openxmlformats.org/officeDocument/2006/relationships/hyperlink" Target="mailto:rabiee@sharif.edu" TargetMode="External"/><Relationship Id="rId107" Type="http://schemas.openxmlformats.org/officeDocument/2006/relationships/hyperlink" Target="mailto:m.gharehyazie@sharif.edu" TargetMode="External"/><Relationship Id="rId11" Type="http://schemas.openxmlformats.org/officeDocument/2006/relationships/hyperlink" Target="mailto:mohseni@sharif.edu" TargetMode="External"/><Relationship Id="rId32" Type="http://schemas.openxmlformats.org/officeDocument/2006/relationships/hyperlink" Target="mailto:info@ee.sharif.edu" TargetMode="External"/><Relationship Id="rId53" Type="http://schemas.openxmlformats.org/officeDocument/2006/relationships/hyperlink" Target="mailto:nikbin@ce.sharif.edu" TargetMode="External"/><Relationship Id="rId74" Type="http://schemas.openxmlformats.org/officeDocument/2006/relationships/hyperlink" Target="mailto:dehbidipour@sharif.edu" TargetMode="External"/><Relationship Id="rId128" Type="http://schemas.openxmlformats.org/officeDocument/2006/relationships/hyperlink" Target="mailto:b.ebadi58@laitec.ir" TargetMode="External"/><Relationship Id="rId149" Type="http://schemas.openxmlformats.org/officeDocument/2006/relationships/hyperlink" Target="mailto:jhabibi@sharif.edu" TargetMode="External"/><Relationship Id="rId5" Type="http://schemas.openxmlformats.org/officeDocument/2006/relationships/hyperlink" Target="mailto:sadeghian@sharif.edu" TargetMode="External"/><Relationship Id="rId95" Type="http://schemas.openxmlformats.org/officeDocument/2006/relationships/hyperlink" Target="mailto:ebrahimi_a@sharif.edu" TargetMode="External"/><Relationship Id="rId160" Type="http://schemas.openxmlformats.org/officeDocument/2006/relationships/hyperlink" Target="mailto:hosein@ehtesabi.com" TargetMode="External"/><Relationship Id="rId181" Type="http://schemas.openxmlformats.org/officeDocument/2006/relationships/hyperlink" Target="mailto:saleh@sharif.edu" TargetMode="External"/><Relationship Id="rId216" Type="http://schemas.openxmlformats.org/officeDocument/2006/relationships/hyperlink" Target="mailto:info@radnetco.com" TargetMode="External"/><Relationship Id="rId22" Type="http://schemas.openxmlformats.org/officeDocument/2006/relationships/hyperlink" Target="mailto:rashtchian@sharif.edu" TargetMode="External"/><Relationship Id="rId43" Type="http://schemas.openxmlformats.org/officeDocument/2006/relationships/hyperlink" Target="mailto:nikbin@ce.sharif.edu" TargetMode="External"/><Relationship Id="rId64" Type="http://schemas.openxmlformats.org/officeDocument/2006/relationships/hyperlink" Target="mailto:rahvar@sharif.edu" TargetMode="External"/><Relationship Id="rId118" Type="http://schemas.openxmlformats.org/officeDocument/2006/relationships/hyperlink" Target="mailto:shirazi@vaslab.ir" TargetMode="External"/><Relationship Id="rId139" Type="http://schemas.openxmlformats.org/officeDocument/2006/relationships/hyperlink" Target="mailto:frznpr@gmail.com" TargetMode="External"/><Relationship Id="rId85" Type="http://schemas.openxmlformats.org/officeDocument/2006/relationships/hyperlink" Target="mailto:a.h.ziari@gmail.com" TargetMode="External"/><Relationship Id="rId150" Type="http://schemas.openxmlformats.org/officeDocument/2006/relationships/hyperlink" Target="mailto:hmoghimi@ce.sharif.edu" TargetMode="External"/><Relationship Id="rId171" Type="http://schemas.openxmlformats.org/officeDocument/2006/relationships/hyperlink" Target="mailto:mahdavi@idehno.com" TargetMode="External"/><Relationship Id="rId192" Type="http://schemas.openxmlformats.org/officeDocument/2006/relationships/hyperlink" Target="mailto:mjafari@sharif.edu" TargetMode="External"/><Relationship Id="rId206" Type="http://schemas.openxmlformats.org/officeDocument/2006/relationships/hyperlink" Target="mailto:mm.aghajani@vaslab.ir" TargetMode="External"/><Relationship Id="rId12" Type="http://schemas.openxmlformats.org/officeDocument/2006/relationships/hyperlink" Target="mailto:info@sharif.edu" TargetMode="External"/><Relationship Id="rId33" Type="http://schemas.openxmlformats.org/officeDocument/2006/relationships/hyperlink" Target="mailto:info@ee.sharif.edu" TargetMode="External"/><Relationship Id="rId108" Type="http://schemas.openxmlformats.org/officeDocument/2006/relationships/hyperlink" Target="mailto:m.gharehyazie@sharif.edu" TargetMode="External"/><Relationship Id="rId129" Type="http://schemas.openxmlformats.org/officeDocument/2006/relationships/hyperlink" Target="mailto:rabiee@sharif.edu" TargetMode="External"/><Relationship Id="rId54" Type="http://schemas.openxmlformats.org/officeDocument/2006/relationships/hyperlink" Target="mailto:nikbin@ce.sharif.edu" TargetMode="External"/><Relationship Id="rId75" Type="http://schemas.openxmlformats.org/officeDocument/2006/relationships/hyperlink" Target="mailto:babakraana@yahoo.com" TargetMode="External"/><Relationship Id="rId96" Type="http://schemas.openxmlformats.org/officeDocument/2006/relationships/hyperlink" Target="mailto:zare@ae.sharif.edu" TargetMode="External"/><Relationship Id="rId140" Type="http://schemas.openxmlformats.org/officeDocument/2006/relationships/hyperlink" Target="mailto:frznpr@gmail.com" TargetMode="External"/><Relationship Id="rId161" Type="http://schemas.openxmlformats.org/officeDocument/2006/relationships/hyperlink" Target="mailto:darvish@palnetgroup.ir" TargetMode="External"/><Relationship Id="rId182" Type="http://schemas.openxmlformats.org/officeDocument/2006/relationships/hyperlink" Target="mailto:saleh@sharif.edu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mailto:sadeghian@sharif.edu" TargetMode="External"/><Relationship Id="rId23" Type="http://schemas.openxmlformats.org/officeDocument/2006/relationships/hyperlink" Target="mailto:mohseni@sharif.edu" TargetMode="External"/><Relationship Id="rId119" Type="http://schemas.openxmlformats.org/officeDocument/2006/relationships/hyperlink" Target="mailto:ghodsi@hpds.ir" TargetMode="External"/><Relationship Id="rId44" Type="http://schemas.openxmlformats.org/officeDocument/2006/relationships/hyperlink" Target="mailto:ejlali@sharif.edu" TargetMode="External"/><Relationship Id="rId65" Type="http://schemas.openxmlformats.org/officeDocument/2006/relationships/hyperlink" Target="mailto:mahdi@sharif.edu" TargetMode="External"/><Relationship Id="rId86" Type="http://schemas.openxmlformats.org/officeDocument/2006/relationships/hyperlink" Target="mailto:siahbazi@sharif.edu" TargetMode="External"/><Relationship Id="rId130" Type="http://schemas.openxmlformats.org/officeDocument/2006/relationships/hyperlink" Target="mailto:eftekhar@hpds.ir" TargetMode="External"/><Relationship Id="rId151" Type="http://schemas.openxmlformats.org/officeDocument/2006/relationships/hyperlink" Target="mailto:info@iiscenter.ir" TargetMode="External"/><Relationship Id="rId172" Type="http://schemas.openxmlformats.org/officeDocument/2006/relationships/hyperlink" Target="mailto:heydari@arsh.co" TargetMode="External"/><Relationship Id="rId193" Type="http://schemas.openxmlformats.org/officeDocument/2006/relationships/hyperlink" Target="mailto:ebrahimi_a@sharif.edu" TargetMode="External"/><Relationship Id="rId207" Type="http://schemas.openxmlformats.org/officeDocument/2006/relationships/hyperlink" Target="mailto:ahmadrezaehyaei@gmail.com" TargetMode="External"/><Relationship Id="rId13" Type="http://schemas.openxmlformats.org/officeDocument/2006/relationships/hyperlink" Target="mailto:ahaji@shairf.edi" TargetMode="External"/><Relationship Id="rId109" Type="http://schemas.openxmlformats.org/officeDocument/2006/relationships/hyperlink" Target="mailto:m.gharehyazie@sharif.edu" TargetMode="External"/><Relationship Id="rId34" Type="http://schemas.openxmlformats.org/officeDocument/2006/relationships/hyperlink" Target="mailto:vakilian@sharif.edu" TargetMode="External"/><Relationship Id="rId55" Type="http://schemas.openxmlformats.org/officeDocument/2006/relationships/hyperlink" Target="mailto:nikbin@ce.sharif.edu" TargetMode="External"/><Relationship Id="rId76" Type="http://schemas.openxmlformats.org/officeDocument/2006/relationships/hyperlink" Target="mailto:dehbidipour@sharif.edu" TargetMode="External"/><Relationship Id="rId97" Type="http://schemas.openxmlformats.org/officeDocument/2006/relationships/hyperlink" Target="mailto:ebrahimi_a@sharif.edu" TargetMode="External"/><Relationship Id="rId120" Type="http://schemas.openxmlformats.org/officeDocument/2006/relationships/hyperlink" Target="mailto:eftekhar@hpds.ir" TargetMode="External"/><Relationship Id="rId141" Type="http://schemas.openxmlformats.org/officeDocument/2006/relationships/hyperlink" Target="mailto:alishahi@sharif.edu" TargetMode="External"/><Relationship Id="rId7" Type="http://schemas.openxmlformats.org/officeDocument/2006/relationships/hyperlink" Target="mailto:safdarian@sharif.ir" TargetMode="External"/><Relationship Id="rId162" Type="http://schemas.openxmlformats.org/officeDocument/2006/relationships/hyperlink" Target="mailto:nadimkhah@palnetgroup.com" TargetMode="External"/><Relationship Id="rId183" Type="http://schemas.openxmlformats.org/officeDocument/2006/relationships/hyperlink" Target="mailto:saleh@sharif.edu" TargetMode="External"/><Relationship Id="rId24" Type="http://schemas.openxmlformats.org/officeDocument/2006/relationships/hyperlink" Target="mailto:hoseinih@sharif.edu" TargetMode="External"/><Relationship Id="rId45" Type="http://schemas.openxmlformats.org/officeDocument/2006/relationships/hyperlink" Target="mailto:ejlali@sharif.edu" TargetMode="External"/><Relationship Id="rId66" Type="http://schemas.openxmlformats.org/officeDocument/2006/relationships/hyperlink" Target="mailto:shayei.ali@gmail.com" TargetMode="External"/><Relationship Id="rId87" Type="http://schemas.openxmlformats.org/officeDocument/2006/relationships/hyperlink" Target="mailto:dining@sharif.edu" TargetMode="External"/><Relationship Id="rId110" Type="http://schemas.openxmlformats.org/officeDocument/2006/relationships/hyperlink" Target="mailto:m.gharehyazie@sharif.edu" TargetMode="External"/><Relationship Id="rId131" Type="http://schemas.openxmlformats.org/officeDocument/2006/relationships/hyperlink" Target="mailto:eftekhar@hpds.ir" TargetMode="External"/><Relationship Id="rId152" Type="http://schemas.openxmlformats.org/officeDocument/2006/relationships/hyperlink" Target="mailto:poursoltani@rnsystem.ir" TargetMode="External"/><Relationship Id="rId173" Type="http://schemas.openxmlformats.org/officeDocument/2006/relationships/hyperlink" Target="mailto:akbari@arsh.co" TargetMode="External"/><Relationship Id="rId194" Type="http://schemas.openxmlformats.org/officeDocument/2006/relationships/hyperlink" Target="mailto:nikravan@upsym.com" TargetMode="External"/><Relationship Id="rId208" Type="http://schemas.openxmlformats.org/officeDocument/2006/relationships/hyperlink" Target="mailto:alishahi@sharif.edu" TargetMode="External"/><Relationship Id="rId14" Type="http://schemas.openxmlformats.org/officeDocument/2006/relationships/hyperlink" Target="mailto:mohseni@sharif.edu" TargetMode="External"/><Relationship Id="rId30" Type="http://schemas.openxmlformats.org/officeDocument/2006/relationships/hyperlink" Target="mailto:m.rokneddini@ee.sharif.edu" TargetMode="External"/><Relationship Id="rId35" Type="http://schemas.openxmlformats.org/officeDocument/2006/relationships/hyperlink" Target="mailto:mohseni@sharif.edu" TargetMode="External"/><Relationship Id="rId56" Type="http://schemas.openxmlformats.org/officeDocument/2006/relationships/hyperlink" Target="mailto:ejlali@sharif.edu" TargetMode="External"/><Relationship Id="rId77" Type="http://schemas.openxmlformats.org/officeDocument/2006/relationships/hyperlink" Target="mailto:mehdi@sharif.edu" TargetMode="External"/><Relationship Id="rId100" Type="http://schemas.openxmlformats.org/officeDocument/2006/relationships/hyperlink" Target="mailto:porzahed@sharif.edu" TargetMode="External"/><Relationship Id="rId105" Type="http://schemas.openxmlformats.org/officeDocument/2006/relationships/hyperlink" Target="mailto:booghany@ce.sharif.edu" TargetMode="External"/><Relationship Id="rId126" Type="http://schemas.openxmlformats.org/officeDocument/2006/relationships/hyperlink" Target="mailto:b.ebadi58@laitec.ir" TargetMode="External"/><Relationship Id="rId147" Type="http://schemas.openxmlformats.org/officeDocument/2006/relationships/hyperlink" Target="mailto:jhabibi@sharif.edu" TargetMode="External"/><Relationship Id="rId168" Type="http://schemas.openxmlformats.org/officeDocument/2006/relationships/hyperlink" Target="mailto:info@navaak.com" TargetMode="External"/><Relationship Id="rId8" Type="http://schemas.openxmlformats.org/officeDocument/2006/relationships/hyperlink" Target="mailto:mohseni@sharif.edu" TargetMode="External"/><Relationship Id="rId51" Type="http://schemas.openxmlformats.org/officeDocument/2006/relationships/hyperlink" Target="mailto:nikbin@ce.sharif.edu" TargetMode="External"/><Relationship Id="rId72" Type="http://schemas.openxmlformats.org/officeDocument/2006/relationships/hyperlink" Target="mailto:mg35sonic@gmail.com" TargetMode="External"/><Relationship Id="rId93" Type="http://schemas.openxmlformats.org/officeDocument/2006/relationships/hyperlink" Target="mailto:sadeghian@sharif.edu" TargetMode="External"/><Relationship Id="rId98" Type="http://schemas.openxmlformats.org/officeDocument/2006/relationships/hyperlink" Target="mailto:ebrahimi_a@sharif.edu" TargetMode="External"/><Relationship Id="rId121" Type="http://schemas.openxmlformats.org/officeDocument/2006/relationships/hyperlink" Target="mailto:rabiee@sharif.edu" TargetMode="External"/><Relationship Id="rId142" Type="http://schemas.openxmlformats.org/officeDocument/2006/relationships/hyperlink" Target="mailto:ahmadrezaehyaei@gmail.com" TargetMode="External"/><Relationship Id="rId163" Type="http://schemas.openxmlformats.org/officeDocument/2006/relationships/hyperlink" Target="mailto:atayee.prg@gmail.com" TargetMode="External"/><Relationship Id="rId184" Type="http://schemas.openxmlformats.org/officeDocument/2006/relationships/hyperlink" Target="mailto:nadimkhah@palnetgroup.com" TargetMode="External"/><Relationship Id="rId189" Type="http://schemas.openxmlformats.org/officeDocument/2006/relationships/hyperlink" Target="mailto:a.hoseini@pishro.computer" TargetMode="External"/><Relationship Id="rId3" Type="http://schemas.openxmlformats.org/officeDocument/2006/relationships/hyperlink" Target="mailto:sadeghian@sharif.edu" TargetMode="External"/><Relationship Id="rId214" Type="http://schemas.openxmlformats.org/officeDocument/2006/relationships/hyperlink" Target="mailto:info@radnetco.com" TargetMode="External"/><Relationship Id="rId25" Type="http://schemas.openxmlformats.org/officeDocument/2006/relationships/hyperlink" Target="mailto:m.arabi@sharif.edu" TargetMode="External"/><Relationship Id="rId46" Type="http://schemas.openxmlformats.org/officeDocument/2006/relationships/hyperlink" Target="mailto:ejlali@sharif.edu" TargetMode="External"/><Relationship Id="rId67" Type="http://schemas.openxmlformats.org/officeDocument/2006/relationships/hyperlink" Target="mailto:mahdi@sharif.edu" TargetMode="External"/><Relationship Id="rId116" Type="http://schemas.openxmlformats.org/officeDocument/2006/relationships/hyperlink" Target="mailto:rabiee@sharif.edu" TargetMode="External"/><Relationship Id="rId137" Type="http://schemas.openxmlformats.org/officeDocument/2006/relationships/hyperlink" Target="mailto:karim_hoda@yahoo.com" TargetMode="External"/><Relationship Id="rId158" Type="http://schemas.openxmlformats.org/officeDocument/2006/relationships/hyperlink" Target="mailto:niamanesh.hadi@gmail.com" TargetMode="External"/><Relationship Id="rId20" Type="http://schemas.openxmlformats.org/officeDocument/2006/relationships/hyperlink" Target="mailto:oskouie@sharif.edu" TargetMode="External"/><Relationship Id="rId41" Type="http://schemas.openxmlformats.org/officeDocument/2006/relationships/hyperlink" Target="mailto:behroozi@sharif.edu" TargetMode="External"/><Relationship Id="rId62" Type="http://schemas.openxmlformats.org/officeDocument/2006/relationships/hyperlink" Target="mailto:mohseni@sharif.edu" TargetMode="External"/><Relationship Id="rId83" Type="http://schemas.openxmlformats.org/officeDocument/2006/relationships/hyperlink" Target="mailto:rashtchian@sharif.edu" TargetMode="External"/><Relationship Id="rId88" Type="http://schemas.openxmlformats.org/officeDocument/2006/relationships/hyperlink" Target="mailto:dining@sharif.edu" TargetMode="External"/><Relationship Id="rId111" Type="http://schemas.openxmlformats.org/officeDocument/2006/relationships/hyperlink" Target="mailto:m.gharehyazie@sharif.edu" TargetMode="External"/><Relationship Id="rId132" Type="http://schemas.openxmlformats.org/officeDocument/2006/relationships/hyperlink" Target="mailto:vhosseini@sharif.edu" TargetMode="External"/><Relationship Id="rId153" Type="http://schemas.openxmlformats.org/officeDocument/2006/relationships/hyperlink" Target="mailto:fallah@rnsystem.ir" TargetMode="External"/><Relationship Id="rId174" Type="http://schemas.openxmlformats.org/officeDocument/2006/relationships/hyperlink" Target="mailto:heydari@arsh.co" TargetMode="External"/><Relationship Id="rId179" Type="http://schemas.openxmlformats.org/officeDocument/2006/relationships/hyperlink" Target="mailto:sysadmin@hamisystem.ir" TargetMode="External"/><Relationship Id="rId195" Type="http://schemas.openxmlformats.org/officeDocument/2006/relationships/hyperlink" Target="mailto:ebrahimi_a@sharif.edu" TargetMode="External"/><Relationship Id="rId209" Type="http://schemas.openxmlformats.org/officeDocument/2006/relationships/hyperlink" Target="mailto:info@shomara.ir" TargetMode="External"/><Relationship Id="rId190" Type="http://schemas.openxmlformats.org/officeDocument/2006/relationships/hyperlink" Target="mailto:mjafari@sharif.edu" TargetMode="External"/><Relationship Id="rId204" Type="http://schemas.openxmlformats.org/officeDocument/2006/relationships/hyperlink" Target="mailto:aminre@sharif.edu" TargetMode="External"/><Relationship Id="rId15" Type="http://schemas.openxmlformats.org/officeDocument/2006/relationships/hyperlink" Target="mailto:info@ie.sharif.edi" TargetMode="External"/><Relationship Id="rId36" Type="http://schemas.openxmlformats.org/officeDocument/2006/relationships/hyperlink" Target="mailto:ghazizadeh@sharif.edu" TargetMode="External"/><Relationship Id="rId57" Type="http://schemas.openxmlformats.org/officeDocument/2006/relationships/hyperlink" Target="mailto:motahari@sharif.edu" TargetMode="External"/><Relationship Id="rId106" Type="http://schemas.openxmlformats.org/officeDocument/2006/relationships/hyperlink" Target="mailto:m.gharehyazie@sharif.edu" TargetMode="External"/><Relationship Id="rId127" Type="http://schemas.openxmlformats.org/officeDocument/2006/relationships/hyperlink" Target="mailto:mohsen.mahdavifar@gmail.com" TargetMode="External"/><Relationship Id="rId10" Type="http://schemas.openxmlformats.org/officeDocument/2006/relationships/hyperlink" Target="mailto:mak@sharif.edu" TargetMode="External"/><Relationship Id="rId31" Type="http://schemas.openxmlformats.org/officeDocument/2006/relationships/hyperlink" Target="mailto:m.rokneddini@ee.sharif.edu" TargetMode="External"/><Relationship Id="rId52" Type="http://schemas.openxmlformats.org/officeDocument/2006/relationships/hyperlink" Target="mailto:nikbin@ce.sharif.edu" TargetMode="External"/><Relationship Id="rId73" Type="http://schemas.openxmlformats.org/officeDocument/2006/relationships/hyperlink" Target="mailto:medi@sharif.edu" TargetMode="External"/><Relationship Id="rId78" Type="http://schemas.openxmlformats.org/officeDocument/2006/relationships/hyperlink" Target="mailto:lib_it@sharif.edu" TargetMode="External"/><Relationship Id="rId94" Type="http://schemas.openxmlformats.org/officeDocument/2006/relationships/hyperlink" Target="mailto:sadeghian@sharif.edu" TargetMode="External"/><Relationship Id="rId99" Type="http://schemas.openxmlformats.org/officeDocument/2006/relationships/hyperlink" Target="mailto:ebrahimi_a@sharif.edu" TargetMode="External"/><Relationship Id="rId101" Type="http://schemas.openxmlformats.org/officeDocument/2006/relationships/hyperlink" Target="mailto:mrvahid@gmail.com" TargetMode="External"/><Relationship Id="rId122" Type="http://schemas.openxmlformats.org/officeDocument/2006/relationships/hyperlink" Target="mailto:mm.aghajani@vaslab.ir" TargetMode="External"/><Relationship Id="rId143" Type="http://schemas.openxmlformats.org/officeDocument/2006/relationships/hyperlink" Target="mailto:info@shomara.ir" TargetMode="External"/><Relationship Id="rId148" Type="http://schemas.openxmlformats.org/officeDocument/2006/relationships/hyperlink" Target="mailto:jhabibi@sharif.edu" TargetMode="External"/><Relationship Id="rId164" Type="http://schemas.openxmlformats.org/officeDocument/2006/relationships/hyperlink" Target="mailto:info@asta.ir" TargetMode="External"/><Relationship Id="rId169" Type="http://schemas.openxmlformats.org/officeDocument/2006/relationships/hyperlink" Target="mailto:mahdavi@idehno.com" TargetMode="External"/><Relationship Id="rId185" Type="http://schemas.openxmlformats.org/officeDocument/2006/relationships/hyperlink" Target="mailto:m.h.safari@email.kntu.ac.ir" TargetMode="External"/><Relationship Id="rId4" Type="http://schemas.openxmlformats.org/officeDocument/2006/relationships/hyperlink" Target="mailto:daneshgar@sharif.edu" TargetMode="External"/><Relationship Id="rId9" Type="http://schemas.openxmlformats.org/officeDocument/2006/relationships/hyperlink" Target="mailto:shahed@sharif.edu" TargetMode="External"/><Relationship Id="rId180" Type="http://schemas.openxmlformats.org/officeDocument/2006/relationships/hyperlink" Target="mailto:sysadmin@hamisystem.ir" TargetMode="External"/><Relationship Id="rId210" Type="http://schemas.openxmlformats.org/officeDocument/2006/relationships/hyperlink" Target="mailto:jhabibi@sharif.edu" TargetMode="External"/><Relationship Id="rId215" Type="http://schemas.openxmlformats.org/officeDocument/2006/relationships/hyperlink" Target="mailto:info@radnetco.com" TargetMode="External"/><Relationship Id="rId26" Type="http://schemas.openxmlformats.org/officeDocument/2006/relationships/hyperlink" Target="mailto:hoseinih@sharif.edu" TargetMode="External"/><Relationship Id="rId47" Type="http://schemas.openxmlformats.org/officeDocument/2006/relationships/hyperlink" Target="mailto:ejlali@sharif.edu" TargetMode="External"/><Relationship Id="rId68" Type="http://schemas.openxmlformats.org/officeDocument/2006/relationships/hyperlink" Target="mailto:salarieh@sharif.edu" TargetMode="External"/><Relationship Id="rId89" Type="http://schemas.openxmlformats.org/officeDocument/2006/relationships/hyperlink" Target="mailto:matin@sharif.edu" TargetMode="External"/><Relationship Id="rId112" Type="http://schemas.openxmlformats.org/officeDocument/2006/relationships/hyperlink" Target="mailto:eftekhar@hpds.ir" TargetMode="External"/><Relationship Id="rId133" Type="http://schemas.openxmlformats.org/officeDocument/2006/relationships/hyperlink" Target="mailto:alizadeh.hamed@gmail.com" TargetMode="External"/><Relationship Id="rId154" Type="http://schemas.openxmlformats.org/officeDocument/2006/relationships/hyperlink" Target="mailto:info@rnsystem.ir" TargetMode="External"/><Relationship Id="rId175" Type="http://schemas.openxmlformats.org/officeDocument/2006/relationships/hyperlink" Target="mailto:nima@hamisysten.ir" TargetMode="External"/><Relationship Id="rId196" Type="http://schemas.openxmlformats.org/officeDocument/2006/relationships/hyperlink" Target="mailto:mrezarrad@hotmail.com" TargetMode="External"/><Relationship Id="rId200" Type="http://schemas.openxmlformats.org/officeDocument/2006/relationships/hyperlink" Target="mailto:arabshahi1373@gmail.com" TargetMode="External"/><Relationship Id="rId16" Type="http://schemas.openxmlformats.org/officeDocument/2006/relationships/hyperlink" Target="mailto:bagherzadeh@sharif.edu" TargetMode="External"/><Relationship Id="rId37" Type="http://schemas.openxmlformats.org/officeDocument/2006/relationships/hyperlink" Target="mailto:farrokh.karimi@sharif.edu" TargetMode="External"/><Relationship Id="rId58" Type="http://schemas.openxmlformats.org/officeDocument/2006/relationships/hyperlink" Target="mailto:ejlali@sharif.edu" TargetMode="External"/><Relationship Id="rId79" Type="http://schemas.openxmlformats.org/officeDocument/2006/relationships/hyperlink" Target="mailto:mehdi@sharif.edu" TargetMode="External"/><Relationship Id="rId102" Type="http://schemas.openxmlformats.org/officeDocument/2006/relationships/hyperlink" Target="mailto:porzahed@sharif.edu" TargetMode="External"/><Relationship Id="rId123" Type="http://schemas.openxmlformats.org/officeDocument/2006/relationships/hyperlink" Target="mailto:rabiee@sharif.edu" TargetMode="External"/><Relationship Id="rId144" Type="http://schemas.openxmlformats.org/officeDocument/2006/relationships/hyperlink" Target="mailto:jahangir@sharif.edu" TargetMode="External"/><Relationship Id="rId90" Type="http://schemas.openxmlformats.org/officeDocument/2006/relationships/hyperlink" Target="mailto:matin@sharif.edu" TargetMode="External"/><Relationship Id="rId165" Type="http://schemas.openxmlformats.org/officeDocument/2006/relationships/hyperlink" Target="mailto:admin@navaak.com" TargetMode="External"/><Relationship Id="rId186" Type="http://schemas.openxmlformats.org/officeDocument/2006/relationships/hyperlink" Target="mailto:jafarzade@vaslab.ir" TargetMode="External"/><Relationship Id="rId211" Type="http://schemas.openxmlformats.org/officeDocument/2006/relationships/hyperlink" Target="mailto:hmoghimi@ce.sharif.edu" TargetMode="External"/><Relationship Id="rId27" Type="http://schemas.openxmlformats.org/officeDocument/2006/relationships/hyperlink" Target="mailto:baghri_s@sharif.edu" TargetMode="External"/><Relationship Id="rId48" Type="http://schemas.openxmlformats.org/officeDocument/2006/relationships/hyperlink" Target="mailto:ejlali@sharif.edu" TargetMode="External"/><Relationship Id="rId69" Type="http://schemas.openxmlformats.org/officeDocument/2006/relationships/hyperlink" Target="mailto:t_ghanbary@mech.sharif.edu" TargetMode="External"/><Relationship Id="rId113" Type="http://schemas.openxmlformats.org/officeDocument/2006/relationships/hyperlink" Target="mailto:rabiee@sharif.edu" TargetMode="External"/><Relationship Id="rId134" Type="http://schemas.openxmlformats.org/officeDocument/2006/relationships/hyperlink" Target="mailto:alizadeh.hamed@gmail.com" TargetMode="External"/><Relationship Id="rId80" Type="http://schemas.openxmlformats.org/officeDocument/2006/relationships/hyperlink" Target="mailto:lib_it@sharif.edu" TargetMode="External"/><Relationship Id="rId155" Type="http://schemas.openxmlformats.org/officeDocument/2006/relationships/hyperlink" Target="mailto:amini@sharif.edu" TargetMode="External"/><Relationship Id="rId176" Type="http://schemas.openxmlformats.org/officeDocument/2006/relationships/hyperlink" Target="mailto:sysadmin@hamisystem.ir" TargetMode="External"/><Relationship Id="rId197" Type="http://schemas.openxmlformats.org/officeDocument/2006/relationships/hyperlink" Target="mailto:info@behinegar.net" TargetMode="External"/><Relationship Id="rId201" Type="http://schemas.openxmlformats.org/officeDocument/2006/relationships/hyperlink" Target="mailto:tapesh@sharif.club" TargetMode="External"/><Relationship Id="rId17" Type="http://schemas.openxmlformats.org/officeDocument/2006/relationships/hyperlink" Target="mailto:mohseni@sharif.edu" TargetMode="External"/><Relationship Id="rId38" Type="http://schemas.openxmlformats.org/officeDocument/2006/relationships/hyperlink" Target="mailto:ghazizadeh@sharif.edu" TargetMode="External"/><Relationship Id="rId59" Type="http://schemas.openxmlformats.org/officeDocument/2006/relationships/hyperlink" Target="mailto:rahvar@sharif.edu" TargetMode="External"/><Relationship Id="rId103" Type="http://schemas.openxmlformats.org/officeDocument/2006/relationships/hyperlink" Target="mailto:sbayat@sharif.edu" TargetMode="External"/><Relationship Id="rId124" Type="http://schemas.openxmlformats.org/officeDocument/2006/relationships/hyperlink" Target="mailto:b.ebadi58@laitec.ir" TargetMode="External"/><Relationship Id="rId70" Type="http://schemas.openxmlformats.org/officeDocument/2006/relationships/hyperlink" Target="mailto:t_ghanbary@mech.sharif.edu" TargetMode="External"/><Relationship Id="rId91" Type="http://schemas.openxmlformats.org/officeDocument/2006/relationships/hyperlink" Target="mailto:matin@sharif.edu" TargetMode="External"/><Relationship Id="rId145" Type="http://schemas.openxmlformats.org/officeDocument/2006/relationships/hyperlink" Target="mailto:borghei@sharif.edu" TargetMode="External"/><Relationship Id="rId166" Type="http://schemas.openxmlformats.org/officeDocument/2006/relationships/hyperlink" Target="mailto:info@navaak.com" TargetMode="External"/><Relationship Id="rId187" Type="http://schemas.openxmlformats.org/officeDocument/2006/relationships/hyperlink" Target="mailto:a.hoseini@pishro.computer" TargetMode="External"/><Relationship Id="rId1" Type="http://schemas.openxmlformats.org/officeDocument/2006/relationships/hyperlink" Target="mailto:fotouhi@sharif.edu" TargetMode="External"/><Relationship Id="rId212" Type="http://schemas.openxmlformats.org/officeDocument/2006/relationships/hyperlink" Target="http://netinfold.itc.sharif.ir/index.php?page=ipaddress&amp;ip=192.168.240.20" TargetMode="External"/><Relationship Id="rId28" Type="http://schemas.openxmlformats.org/officeDocument/2006/relationships/hyperlink" Target="mailto:info@ee.sharif.edu" TargetMode="External"/><Relationship Id="rId49" Type="http://schemas.openxmlformats.org/officeDocument/2006/relationships/hyperlink" Target="mailto:ejlali@sharif.edu" TargetMode="External"/><Relationship Id="rId114" Type="http://schemas.openxmlformats.org/officeDocument/2006/relationships/hyperlink" Target="mailto:eftekhar@hpds.ir" TargetMode="External"/><Relationship Id="rId60" Type="http://schemas.openxmlformats.org/officeDocument/2006/relationships/hyperlink" Target="mailto:info@physics.sharif.edu" TargetMode="External"/><Relationship Id="rId81" Type="http://schemas.openxmlformats.org/officeDocument/2006/relationships/hyperlink" Target="mailto:mehdi@sharif.edu" TargetMode="External"/><Relationship Id="rId135" Type="http://schemas.openxmlformats.org/officeDocument/2006/relationships/hyperlink" Target="mailto:office@alum.sharif.edu" TargetMode="External"/><Relationship Id="rId156" Type="http://schemas.openxmlformats.org/officeDocument/2006/relationships/hyperlink" Target="mailto:ksouratgar@sharif.edu" TargetMode="External"/><Relationship Id="rId177" Type="http://schemas.openxmlformats.org/officeDocument/2006/relationships/hyperlink" Target="mailto:sysadmin@hamisystem.ir" TargetMode="External"/><Relationship Id="rId198" Type="http://schemas.openxmlformats.org/officeDocument/2006/relationships/hyperlink" Target="mailto:info@behinegar.net" TargetMode="External"/><Relationship Id="rId202" Type="http://schemas.openxmlformats.org/officeDocument/2006/relationships/hyperlink" Target="mailto:aminre@sharif.edu" TargetMode="External"/><Relationship Id="rId18" Type="http://schemas.openxmlformats.org/officeDocument/2006/relationships/hyperlink" Target="mailto:info@ch.sharif.ir" TargetMode="External"/><Relationship Id="rId39" Type="http://schemas.openxmlformats.org/officeDocument/2006/relationships/hyperlink" Target="mailto:behroozi@sharif.edu" TargetMode="External"/><Relationship Id="rId50" Type="http://schemas.openxmlformats.org/officeDocument/2006/relationships/hyperlink" Target="mailto:ejlali@sharif.edu" TargetMode="External"/><Relationship Id="rId104" Type="http://schemas.openxmlformats.org/officeDocument/2006/relationships/hyperlink" Target="mailto:booghany@ce.sharif.edu" TargetMode="External"/><Relationship Id="rId125" Type="http://schemas.openxmlformats.org/officeDocument/2006/relationships/hyperlink" Target="mailto:b.ebadi58@laitec.ir" TargetMode="External"/><Relationship Id="rId146" Type="http://schemas.openxmlformats.org/officeDocument/2006/relationships/hyperlink" Target="mailto:jahangir@sharif.edu" TargetMode="External"/><Relationship Id="rId167" Type="http://schemas.openxmlformats.org/officeDocument/2006/relationships/hyperlink" Target="mailto:E5-1620@3.60" TargetMode="External"/><Relationship Id="rId188" Type="http://schemas.openxmlformats.org/officeDocument/2006/relationships/hyperlink" Target="mailto:jafarzade@vaslab.ir" TargetMode="External"/><Relationship Id="rId71" Type="http://schemas.openxmlformats.org/officeDocument/2006/relationships/hyperlink" Target="mailto:medi@sharif.edu" TargetMode="External"/><Relationship Id="rId92" Type="http://schemas.openxmlformats.org/officeDocument/2006/relationships/hyperlink" Target="mailto:daneshgar@sharif.edu" TargetMode="External"/><Relationship Id="rId213" Type="http://schemas.openxmlformats.org/officeDocument/2006/relationships/hyperlink" Target="mailto:hmoghimi@ce.sharif.edu" TargetMode="External"/><Relationship Id="rId2" Type="http://schemas.openxmlformats.org/officeDocument/2006/relationships/hyperlink" Target="mailto:sadeghian@sharif.edu" TargetMode="External"/><Relationship Id="rId29" Type="http://schemas.openxmlformats.org/officeDocument/2006/relationships/hyperlink" Target="mailto:baghri_s@sharif.edu" TargetMode="External"/><Relationship Id="rId40" Type="http://schemas.openxmlformats.org/officeDocument/2006/relationships/hyperlink" Target="mailto:hatef.otroshi@ee.sharif.edu" TargetMode="External"/><Relationship Id="rId115" Type="http://schemas.openxmlformats.org/officeDocument/2006/relationships/hyperlink" Target="mailto:info@vasllab.ir" TargetMode="External"/><Relationship Id="rId136" Type="http://schemas.openxmlformats.org/officeDocument/2006/relationships/hyperlink" Target="mailto:sh.moaven@gmail.com" TargetMode="External"/><Relationship Id="rId157" Type="http://schemas.openxmlformats.org/officeDocument/2006/relationships/hyperlink" Target="mailto:info@ceet.sharif.edu" TargetMode="External"/><Relationship Id="rId178" Type="http://schemas.openxmlformats.org/officeDocument/2006/relationships/hyperlink" Target="mailto:nima@hamisysten.ir" TargetMode="External"/><Relationship Id="rId61" Type="http://schemas.openxmlformats.org/officeDocument/2006/relationships/hyperlink" Target="mailto:info@physics.sharif.edu" TargetMode="External"/><Relationship Id="rId82" Type="http://schemas.openxmlformats.org/officeDocument/2006/relationships/hyperlink" Target="mailto:mehdi@sharif.edu" TargetMode="External"/><Relationship Id="rId199" Type="http://schemas.openxmlformats.org/officeDocument/2006/relationships/hyperlink" Target="mailto:h.yeganehkari@gmail.com" TargetMode="External"/><Relationship Id="rId203" Type="http://schemas.openxmlformats.org/officeDocument/2006/relationships/hyperlink" Target="mailto:mohseni@sharif.edu" TargetMode="External"/><Relationship Id="rId19" Type="http://schemas.openxmlformats.org/officeDocument/2006/relationships/hyperlink" Target="mailto:sutresearch@sharif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karafarini@Sharif" TargetMode="External"/><Relationship Id="rId299" Type="http://schemas.openxmlformats.org/officeDocument/2006/relationships/hyperlink" Target="mailto:Solar@shaif" TargetMode="External"/><Relationship Id="rId21" Type="http://schemas.openxmlformats.org/officeDocument/2006/relationships/hyperlink" Target="mailto:info@radnetco.com" TargetMode="External"/><Relationship Id="rId63" Type="http://schemas.openxmlformats.org/officeDocument/2006/relationships/hyperlink" Target="mailto:niamanesh.hadi@gmail.com" TargetMode="External"/><Relationship Id="rId159" Type="http://schemas.openxmlformats.org/officeDocument/2006/relationships/hyperlink" Target="mailto:hadi_rasekh@yahoo.com" TargetMode="External"/><Relationship Id="rId170" Type="http://schemas.openxmlformats.org/officeDocument/2006/relationships/hyperlink" Target="mailto:sadegh.masoumi@yahoo.com" TargetMode="External"/><Relationship Id="rId226" Type="http://schemas.openxmlformats.org/officeDocument/2006/relationships/hyperlink" Target="mailto:hannani@sharif.edu" TargetMode="External"/><Relationship Id="rId268" Type="http://schemas.openxmlformats.org/officeDocument/2006/relationships/hyperlink" Target="mailto:b.rezaie@staff.sharif.edu" TargetMode="External"/><Relationship Id="rId32" Type="http://schemas.openxmlformats.org/officeDocument/2006/relationships/hyperlink" Target="mailto:Alumni@Sharif" TargetMode="External"/><Relationship Id="rId74" Type="http://schemas.openxmlformats.org/officeDocument/2006/relationships/hyperlink" Target="mailto:RezaeiZadeh@Sharif" TargetMode="External"/><Relationship Id="rId128" Type="http://schemas.openxmlformats.org/officeDocument/2006/relationships/hyperlink" Target="mailto:Culture@Sharif" TargetMode="External"/><Relationship Id="rId5" Type="http://schemas.openxmlformats.org/officeDocument/2006/relationships/hyperlink" Target="mailto:ebadi@laitec.ir" TargetMode="External"/><Relationship Id="rId181" Type="http://schemas.openxmlformats.org/officeDocument/2006/relationships/hyperlink" Target="mailto:ejlali@sharif.edu" TargetMode="External"/><Relationship Id="rId237" Type="http://schemas.openxmlformats.org/officeDocument/2006/relationships/hyperlink" Target="mailto:plearning.office@sharif.edu" TargetMode="External"/><Relationship Id="rId279" Type="http://schemas.openxmlformats.org/officeDocument/2006/relationships/hyperlink" Target="mailto:Heydarnoori@sharif" TargetMode="External"/><Relationship Id="rId43" Type="http://schemas.openxmlformats.org/officeDocument/2006/relationships/hyperlink" Target="mailto:FCERC@Sharif" TargetMode="External"/><Relationship Id="rId139" Type="http://schemas.openxmlformats.org/officeDocument/2006/relationships/hyperlink" Target="mailto:sss.ce.sharif@gmail.com" TargetMode="External"/><Relationship Id="rId290" Type="http://schemas.openxmlformats.org/officeDocument/2006/relationships/hyperlink" Target="mailto:MSE@sharif" TargetMode="External"/><Relationship Id="rId304" Type="http://schemas.openxmlformats.org/officeDocument/2006/relationships/hyperlink" Target="mailto:Techpark@sharif" TargetMode="External"/><Relationship Id="rId85" Type="http://schemas.openxmlformats.org/officeDocument/2006/relationships/hyperlink" Target="mailto:mehdi@sharif.edu" TargetMode="External"/><Relationship Id="rId150" Type="http://schemas.openxmlformats.org/officeDocument/2006/relationships/hyperlink" Target="mailto:pooya.mosaddegh72@gmail.com" TargetMode="External"/><Relationship Id="rId192" Type="http://schemas.openxmlformats.org/officeDocument/2006/relationships/hyperlink" Target="mailto:ghaemian@sharif.edu" TargetMode="External"/><Relationship Id="rId206" Type="http://schemas.openxmlformats.org/officeDocument/2006/relationships/hyperlink" Target="mailto:amini@sharif.edu" TargetMode="External"/><Relationship Id="rId248" Type="http://schemas.openxmlformats.org/officeDocument/2006/relationships/hyperlink" Target="mailto:taghavinia@sharif.edu" TargetMode="External"/><Relationship Id="rId12" Type="http://schemas.openxmlformats.org/officeDocument/2006/relationships/hyperlink" Target="mailto:otoofi@hpds.ir" TargetMode="External"/><Relationship Id="rId108" Type="http://schemas.openxmlformats.org/officeDocument/2006/relationships/hyperlink" Target="mailto:behroozi@sharif.edu" TargetMode="External"/><Relationship Id="rId54" Type="http://schemas.openxmlformats.org/officeDocument/2006/relationships/hyperlink" Target="mailto:matin@sharif.edu" TargetMode="External"/><Relationship Id="rId96" Type="http://schemas.openxmlformats.org/officeDocument/2006/relationships/hyperlink" Target="mailto:bagherzadeh@sharif.edu" TargetMode="External"/><Relationship Id="rId161" Type="http://schemas.openxmlformats.org/officeDocument/2006/relationships/hyperlink" Target="mailto:me@madani.pro" TargetMode="External"/><Relationship Id="rId217" Type="http://schemas.openxmlformats.org/officeDocument/2006/relationships/hyperlink" Target="mailto:bagheri@sharif.edu" TargetMode="External"/><Relationship Id="rId259" Type="http://schemas.openxmlformats.org/officeDocument/2006/relationships/hyperlink" Target="mailto:techpark@sharif.ir" TargetMode="External"/><Relationship Id="rId23" Type="http://schemas.openxmlformats.org/officeDocument/2006/relationships/hyperlink" Target="mailto:jahangir@sharif.edu" TargetMode="External"/><Relationship Id="rId119" Type="http://schemas.openxmlformats.org/officeDocument/2006/relationships/hyperlink" Target="mailto:Alzahra@Sharif" TargetMode="External"/><Relationship Id="rId270" Type="http://schemas.openxmlformats.org/officeDocument/2006/relationships/hyperlink" Target="mailto:CHE@sharif" TargetMode="External"/><Relationship Id="rId44" Type="http://schemas.openxmlformats.org/officeDocument/2006/relationships/hyperlink" Target="mailto:mahdavi@idehno.com" TargetMode="External"/><Relationship Id="rId65" Type="http://schemas.openxmlformats.org/officeDocument/2006/relationships/hyperlink" Target="mailto:ejlali@sharif.edu" TargetMode="External"/><Relationship Id="rId86" Type="http://schemas.openxmlformats.org/officeDocument/2006/relationships/hyperlink" Target="mailto:mehdi@sharif.edu" TargetMode="External"/><Relationship Id="rId130" Type="http://schemas.openxmlformats.org/officeDocument/2006/relationships/hyperlink" Target="mailto:JafariSiavoshani@Sharif" TargetMode="External"/><Relationship Id="rId151" Type="http://schemas.openxmlformats.org/officeDocument/2006/relationships/hyperlink" Target="mailto:srrc@sharif.ir" TargetMode="External"/><Relationship Id="rId172" Type="http://schemas.openxmlformats.org/officeDocument/2006/relationships/hyperlink" Target="mailto:srouhani@sharif.edu" TargetMode="External"/><Relationship Id="rId193" Type="http://schemas.openxmlformats.org/officeDocument/2006/relationships/hyperlink" Target="mailto:alvanchi@sharif.edu" TargetMode="External"/><Relationship Id="rId207" Type="http://schemas.openxmlformats.org/officeDocument/2006/relationships/hyperlink" Target="mailto:ictc@sharif.edu" TargetMode="External"/><Relationship Id="rId228" Type="http://schemas.openxmlformats.org/officeDocument/2006/relationships/hyperlink" Target="mailto:maddah@sharif.edu" TargetMode="External"/><Relationship Id="rId249" Type="http://schemas.openxmlformats.org/officeDocument/2006/relationships/hyperlink" Target="mailto:taghavinia@sharif.edu" TargetMode="External"/><Relationship Id="rId13" Type="http://schemas.openxmlformats.org/officeDocument/2006/relationships/hyperlink" Target="mailto:eftekhari@hpds.ir" TargetMode="External"/><Relationship Id="rId109" Type="http://schemas.openxmlformats.org/officeDocument/2006/relationships/hyperlink" Target="mailto:porzahed@sharif.edu" TargetMode="External"/><Relationship Id="rId260" Type="http://schemas.openxmlformats.org/officeDocument/2006/relationships/hyperlink" Target="mailto:sati@sharif.edu" TargetMode="External"/><Relationship Id="rId281" Type="http://schemas.openxmlformats.org/officeDocument/2006/relationships/hyperlink" Target="mailto:IPL@CE" TargetMode="External"/><Relationship Id="rId34" Type="http://schemas.openxmlformats.org/officeDocument/2006/relationships/hyperlink" Target="mailto:ebrahimi_a@sharif.edu" TargetMode="External"/><Relationship Id="rId55" Type="http://schemas.openxmlformats.org/officeDocument/2006/relationships/hyperlink" Target="mailto:Hashemi@Sharif" TargetMode="External"/><Relationship Id="rId76" Type="http://schemas.openxmlformats.org/officeDocument/2006/relationships/hyperlink" Target="mailto:Math@Sharif" TargetMode="External"/><Relationship Id="rId97" Type="http://schemas.openxmlformats.org/officeDocument/2006/relationships/hyperlink" Target="mailto:info@ch.sharif.ir" TargetMode="External"/><Relationship Id="rId120" Type="http://schemas.openxmlformats.org/officeDocument/2006/relationships/hyperlink" Target="mailto:Student@Sharif" TargetMode="External"/><Relationship Id="rId141" Type="http://schemas.openxmlformats.org/officeDocument/2006/relationships/hyperlink" Target="mailto:spa.watergy@gmail.com" TargetMode="External"/><Relationship Id="rId7" Type="http://schemas.openxmlformats.org/officeDocument/2006/relationships/hyperlink" Target="mailto:rabiee@sharif.edu" TargetMode="External"/><Relationship Id="rId162" Type="http://schemas.openxmlformats.org/officeDocument/2006/relationships/hyperlink" Target="mailto:mjabootalebi@ce.sharif.edu" TargetMode="External"/><Relationship Id="rId183" Type="http://schemas.openxmlformats.org/officeDocument/2006/relationships/hyperlink" Target="mailto:aref@sharif.edu" TargetMode="External"/><Relationship Id="rId218" Type="http://schemas.openxmlformats.org/officeDocument/2006/relationships/hyperlink" Target="mailto:shahabhosseini@sharif.edu" TargetMode="External"/><Relationship Id="rId239" Type="http://schemas.openxmlformats.org/officeDocument/2006/relationships/hyperlink" Target="mailto:prm@sharif.ir" TargetMode="External"/><Relationship Id="rId250" Type="http://schemas.openxmlformats.org/officeDocument/2006/relationships/hyperlink" Target="mailto:sameti@sharif.edu" TargetMode="External"/><Relationship Id="rId271" Type="http://schemas.openxmlformats.org/officeDocument/2006/relationships/hyperlink" Target="mailto:Civil@sharif" TargetMode="External"/><Relationship Id="rId292" Type="http://schemas.openxmlformats.org/officeDocument/2006/relationships/hyperlink" Target="mailto:ResearchMag@sharif" TargetMode="External"/><Relationship Id="rId306" Type="http://schemas.openxmlformats.org/officeDocument/2006/relationships/hyperlink" Target="mailto:ULRP@sharif" TargetMode="External"/><Relationship Id="rId24" Type="http://schemas.openxmlformats.org/officeDocument/2006/relationships/hyperlink" Target="mailto:mail@netel.org" TargetMode="External"/><Relationship Id="rId45" Type="http://schemas.openxmlformats.org/officeDocument/2006/relationships/hyperlink" Target="mailto:mahdavi@idehno.com" TargetMode="External"/><Relationship Id="rId66" Type="http://schemas.openxmlformats.org/officeDocument/2006/relationships/hyperlink" Target="mailto:ejlali@sharif.edu" TargetMode="External"/><Relationship Id="rId87" Type="http://schemas.openxmlformats.org/officeDocument/2006/relationships/hyperlink" Target="mailto:a.h.ziari@gmail.com" TargetMode="External"/><Relationship Id="rId110" Type="http://schemas.openxmlformats.org/officeDocument/2006/relationships/hyperlink" Target="mailto:porzahed@sharif.edu" TargetMode="External"/><Relationship Id="rId131" Type="http://schemas.openxmlformats.org/officeDocument/2006/relationships/hyperlink" Target="mailto:Ghazizadeh@Sharif" TargetMode="External"/><Relationship Id="rId152" Type="http://schemas.openxmlformats.org/officeDocument/2006/relationships/hyperlink" Target="mailto:scareeaschool@gmail.com" TargetMode="External"/><Relationship Id="rId173" Type="http://schemas.openxmlformats.org/officeDocument/2006/relationships/hyperlink" Target="mailto:tabrizi@quera.ir" TargetMode="External"/><Relationship Id="rId194" Type="http://schemas.openxmlformats.org/officeDocument/2006/relationships/hyperlink" Target="mailto:ejtehadi@sharif.ir" TargetMode="External"/><Relationship Id="rId208" Type="http://schemas.openxmlformats.org/officeDocument/2006/relationships/hyperlink" Target="mailto:reza.akbari@sharif.edu" TargetMode="External"/><Relationship Id="rId229" Type="http://schemas.openxmlformats.org/officeDocument/2006/relationships/hyperlink" Target="mailto:abbusa@sharif.edu" TargetMode="External"/><Relationship Id="rId240" Type="http://schemas.openxmlformats.org/officeDocument/2006/relationships/hyperlink" Target="mailto:rostami@sharif.ir" TargetMode="External"/><Relationship Id="rId261" Type="http://schemas.openxmlformats.org/officeDocument/2006/relationships/hyperlink" Target="mailto:sati@sharif.edu" TargetMode="External"/><Relationship Id="rId14" Type="http://schemas.openxmlformats.org/officeDocument/2006/relationships/hyperlink" Target="mailto:shirazi@vaslab.ir" TargetMode="External"/><Relationship Id="rId35" Type="http://schemas.openxmlformats.org/officeDocument/2006/relationships/hyperlink" Target="mailto:Ebrahimi@Sharif" TargetMode="External"/><Relationship Id="rId56" Type="http://schemas.openxmlformats.org/officeDocument/2006/relationships/hyperlink" Target="mailto:info@asta.ir" TargetMode="External"/><Relationship Id="rId77" Type="http://schemas.openxmlformats.org/officeDocument/2006/relationships/hyperlink" Target="mailto:info@physics.sharif.edu" TargetMode="External"/><Relationship Id="rId100" Type="http://schemas.openxmlformats.org/officeDocument/2006/relationships/hyperlink" Target="mailto:rashtchian@sharif.edu" TargetMode="External"/><Relationship Id="rId282" Type="http://schemas.openxmlformats.org/officeDocument/2006/relationships/hyperlink" Target="mailto:Jalili@Sharif" TargetMode="External"/><Relationship Id="rId8" Type="http://schemas.openxmlformats.org/officeDocument/2006/relationships/hyperlink" Target="mailto:eftekhari@hpds.ir" TargetMode="External"/><Relationship Id="rId98" Type="http://schemas.openxmlformats.org/officeDocument/2006/relationships/hyperlink" Target="mailto:sutresearch@sharif.edu" TargetMode="External"/><Relationship Id="rId121" Type="http://schemas.openxmlformats.org/officeDocument/2006/relationships/hyperlink" Target="mailto:Insurer@Sharif" TargetMode="External"/><Relationship Id="rId142" Type="http://schemas.openxmlformats.org/officeDocument/2006/relationships/hyperlink" Target="mailto:tabrizimbt70@gmail.com" TargetMode="External"/><Relationship Id="rId163" Type="http://schemas.openxmlformats.org/officeDocument/2006/relationships/hyperlink" Target="mailto:mohammadit21@yahoo.com" TargetMode="External"/><Relationship Id="rId184" Type="http://schemas.openxmlformats.org/officeDocument/2006/relationships/hyperlink" Target="mailto:mirmohseni@sharif.edu" TargetMode="External"/><Relationship Id="rId219" Type="http://schemas.openxmlformats.org/officeDocument/2006/relationships/hyperlink" Target="mailto:shahabhosseini@sharif.edu" TargetMode="External"/><Relationship Id="rId230" Type="http://schemas.openxmlformats.org/officeDocument/2006/relationships/hyperlink" Target="mailto:ahadian@sharif.ir" TargetMode="External"/><Relationship Id="rId251" Type="http://schemas.openxmlformats.org/officeDocument/2006/relationships/hyperlink" Target="mailto:sameti@sharif.edu" TargetMode="External"/><Relationship Id="rId25" Type="http://schemas.openxmlformats.org/officeDocument/2006/relationships/hyperlink" Target="mailto:jahangir@Sharif" TargetMode="External"/><Relationship Id="rId46" Type="http://schemas.openxmlformats.org/officeDocument/2006/relationships/hyperlink" Target="mailto:sbayat@sharif.edu" TargetMode="External"/><Relationship Id="rId67" Type="http://schemas.openxmlformats.org/officeDocument/2006/relationships/hyperlink" Target="mailto:CE@Sharif" TargetMode="External"/><Relationship Id="rId272" Type="http://schemas.openxmlformats.org/officeDocument/2006/relationships/hyperlink" Target="mailto:CLab@sharif" TargetMode="External"/><Relationship Id="rId293" Type="http://schemas.openxmlformats.org/officeDocument/2006/relationships/hyperlink" Target="mailto:Philosophy@sharif" TargetMode="External"/><Relationship Id="rId307" Type="http://schemas.openxmlformats.org/officeDocument/2006/relationships/hyperlink" Target="mailto:rashtchian@sharif.edu" TargetMode="External"/><Relationship Id="rId88" Type="http://schemas.openxmlformats.org/officeDocument/2006/relationships/hyperlink" Target="mailto:siahbazi@sharif.edu" TargetMode="External"/><Relationship Id="rId111" Type="http://schemas.openxmlformats.org/officeDocument/2006/relationships/hyperlink" Target="mailto:mjafari@sharif.edu" TargetMode="External"/><Relationship Id="rId132" Type="http://schemas.openxmlformats.org/officeDocument/2006/relationships/hyperlink" Target="mailto:Behroozi@Sharif" TargetMode="External"/><Relationship Id="rId153" Type="http://schemas.openxmlformats.org/officeDocument/2006/relationships/hyperlink" Target="mailto:hooyo.ir@gmail.com" TargetMode="External"/><Relationship Id="rId174" Type="http://schemas.openxmlformats.org/officeDocument/2006/relationships/hyperlink" Target="mailto:vahdat@sharif.edu" TargetMode="External"/><Relationship Id="rId195" Type="http://schemas.openxmlformats.org/officeDocument/2006/relationships/hyperlink" Target="mailto:clab@sharif.edu" TargetMode="External"/><Relationship Id="rId209" Type="http://schemas.openxmlformats.org/officeDocument/2006/relationships/hyperlink" Target="mailto:mahdi.jalali@ie.sharif.edu" TargetMode="External"/><Relationship Id="rId220" Type="http://schemas.openxmlformats.org/officeDocument/2006/relationships/hyperlink" Target="mailto:mahsuli@sharif.edu" TargetMode="External"/><Relationship Id="rId241" Type="http://schemas.openxmlformats.org/officeDocument/2006/relationships/hyperlink" Target="mailto:hd@sharif.edu" TargetMode="External"/><Relationship Id="rId15" Type="http://schemas.openxmlformats.org/officeDocument/2006/relationships/hyperlink" Target="mailto:DSNLab@sharif" TargetMode="External"/><Relationship Id="rId36" Type="http://schemas.openxmlformats.org/officeDocument/2006/relationships/hyperlink" Target="mailto:mahmood@dideo.ir" TargetMode="External"/><Relationship Id="rId57" Type="http://schemas.openxmlformats.org/officeDocument/2006/relationships/hyperlink" Target="mailto:admin@navaak.com" TargetMode="External"/><Relationship Id="rId262" Type="http://schemas.openxmlformats.org/officeDocument/2006/relationships/hyperlink" Target="mailto:tajrishy@sharif.edu" TargetMode="External"/><Relationship Id="rId283" Type="http://schemas.openxmlformats.org/officeDocument/2006/relationships/hyperlink" Target="mailto:Karafarini@sharif" TargetMode="External"/><Relationship Id="rId78" Type="http://schemas.openxmlformats.org/officeDocument/2006/relationships/hyperlink" Target="mailto:mahdi@sharif.edu" TargetMode="External"/><Relationship Id="rId99" Type="http://schemas.openxmlformats.org/officeDocument/2006/relationships/hyperlink" Target="mailto:sutresearch@sharif.edu" TargetMode="External"/><Relationship Id="rId101" Type="http://schemas.openxmlformats.org/officeDocument/2006/relationships/hyperlink" Target="mailto:hoseinih@sharif.edu" TargetMode="External"/><Relationship Id="rId122" Type="http://schemas.openxmlformats.org/officeDocument/2006/relationships/hyperlink" Target="mailto:Chem@Sharif" TargetMode="External"/><Relationship Id="rId143" Type="http://schemas.openxmlformats.org/officeDocument/2006/relationships/hyperlink" Target="mailto:javanshah8@gmail.com" TargetMode="External"/><Relationship Id="rId164" Type="http://schemas.openxmlformats.org/officeDocument/2006/relationships/hyperlink" Target="mailto:mohsenvatankhahi@yahoo.com" TargetMode="External"/><Relationship Id="rId185" Type="http://schemas.openxmlformats.org/officeDocument/2006/relationships/hyperlink" Target="mailto:asadi@sharif.edu" TargetMode="External"/><Relationship Id="rId9" Type="http://schemas.openxmlformats.org/officeDocument/2006/relationships/hyperlink" Target="mailto:rabiee@sharif.edu" TargetMode="External"/><Relationship Id="rId210" Type="http://schemas.openxmlformats.org/officeDocument/2006/relationships/hyperlink" Target="mailto:jalili@sharif.ir" TargetMode="External"/><Relationship Id="rId26" Type="http://schemas.openxmlformats.org/officeDocument/2006/relationships/hyperlink" Target="mailto:nima@hamisysten.ir" TargetMode="External"/><Relationship Id="rId231" Type="http://schemas.openxmlformats.org/officeDocument/2006/relationships/hyperlink" Target="mailto:INST@sharif.ir" TargetMode="External"/><Relationship Id="rId252" Type="http://schemas.openxmlformats.org/officeDocument/2006/relationships/hyperlink" Target="mailto:arasti@sharif.edu" TargetMode="External"/><Relationship Id="rId273" Type="http://schemas.openxmlformats.org/officeDocument/2006/relationships/hyperlink" Target="mailto:Counseling@sharif" TargetMode="External"/><Relationship Id="rId294" Type="http://schemas.openxmlformats.org/officeDocument/2006/relationships/hyperlink" Target="mailto:Plearning@edu" TargetMode="External"/><Relationship Id="rId308" Type="http://schemas.openxmlformats.org/officeDocument/2006/relationships/hyperlink" Target="mailto:info@asta.ir" TargetMode="External"/><Relationship Id="rId47" Type="http://schemas.openxmlformats.org/officeDocument/2006/relationships/hyperlink" Target="mailto:booghany@ce.sharif.edu" TargetMode="External"/><Relationship Id="rId68" Type="http://schemas.openxmlformats.org/officeDocument/2006/relationships/hyperlink" Target="mailto:daneshgar@sharif.edu" TargetMode="External"/><Relationship Id="rId89" Type="http://schemas.openxmlformats.org/officeDocument/2006/relationships/hyperlink" Target="mailto:dining@sharif.edu" TargetMode="External"/><Relationship Id="rId112" Type="http://schemas.openxmlformats.org/officeDocument/2006/relationships/hyperlink" Target="mailto:mjafari@sharif.edu" TargetMode="External"/><Relationship Id="rId133" Type="http://schemas.openxmlformats.org/officeDocument/2006/relationships/hyperlink" Target="mailto:rahvar@sharif.edu" TargetMode="External"/><Relationship Id="rId154" Type="http://schemas.openxmlformats.org/officeDocument/2006/relationships/hyperlink" Target="mailto:info@setak.sharif.ir" TargetMode="External"/><Relationship Id="rId175" Type="http://schemas.openxmlformats.org/officeDocument/2006/relationships/hyperlink" Target="mailto:m.zahedian@sharif.edu" TargetMode="External"/><Relationship Id="rId196" Type="http://schemas.openxmlformats.org/officeDocument/2006/relationships/hyperlink" Target="mailto:mitra.aghajani@sharif.ir" TargetMode="External"/><Relationship Id="rId200" Type="http://schemas.openxmlformats.org/officeDocument/2006/relationships/hyperlink" Target="mailto:alireza_feyz@sharif.edu" TargetMode="External"/><Relationship Id="rId16" Type="http://schemas.openxmlformats.org/officeDocument/2006/relationships/hyperlink" Target="mailto:AICTC@sharif" TargetMode="External"/><Relationship Id="rId221" Type="http://schemas.openxmlformats.org/officeDocument/2006/relationships/hyperlink" Target="mailto:mahsuli@sharif.edu" TargetMode="External"/><Relationship Id="rId242" Type="http://schemas.openxmlformats.org/officeDocument/2006/relationships/hyperlink" Target="mailto:safdarian@sharif.ir" TargetMode="External"/><Relationship Id="rId263" Type="http://schemas.openxmlformats.org/officeDocument/2006/relationships/hyperlink" Target="mailto:ulrp@sharif.edu" TargetMode="External"/><Relationship Id="rId284" Type="http://schemas.openxmlformats.org/officeDocument/2006/relationships/hyperlink" Target="mailto:Kharrazi@sharif" TargetMode="External"/><Relationship Id="rId37" Type="http://schemas.openxmlformats.org/officeDocument/2006/relationships/hyperlink" Target="mailto:frznpr@gmail.com" TargetMode="External"/><Relationship Id="rId58" Type="http://schemas.openxmlformats.org/officeDocument/2006/relationships/hyperlink" Target="mailto:info@navaak.com" TargetMode="External"/><Relationship Id="rId79" Type="http://schemas.openxmlformats.org/officeDocument/2006/relationships/hyperlink" Target="mailto:mahdi@sharif.edu" TargetMode="External"/><Relationship Id="rId102" Type="http://schemas.openxmlformats.org/officeDocument/2006/relationships/hyperlink" Target="mailto:hoseinih@sharif.edu" TargetMode="External"/><Relationship Id="rId123" Type="http://schemas.openxmlformats.org/officeDocument/2006/relationships/hyperlink" Target="mailto:IE@Sharif" TargetMode="External"/><Relationship Id="rId144" Type="http://schemas.openxmlformats.org/officeDocument/2006/relationships/hyperlink" Target="mailto:info@makeaward.ir" TargetMode="External"/><Relationship Id="rId90" Type="http://schemas.openxmlformats.org/officeDocument/2006/relationships/hyperlink" Target="mailto:safdarian@sharif.ir" TargetMode="External"/><Relationship Id="rId165" Type="http://schemas.openxmlformats.org/officeDocument/2006/relationships/hyperlink" Target="mailto:nikooei.mohammad2017@gmail.com" TargetMode="External"/><Relationship Id="rId186" Type="http://schemas.openxmlformats.org/officeDocument/2006/relationships/hyperlink" Target="mailto:dsn@ce.sharif.edu" TargetMode="External"/><Relationship Id="rId211" Type="http://schemas.openxmlformats.org/officeDocument/2006/relationships/hyperlink" Target="mailto:jalili@sharif.ir" TargetMode="External"/><Relationship Id="rId232" Type="http://schemas.openxmlformats.org/officeDocument/2006/relationships/hyperlink" Target="mailto:niaki@sharif.edu" TargetMode="External"/><Relationship Id="rId253" Type="http://schemas.openxmlformats.org/officeDocument/2006/relationships/hyperlink" Target="mailto:info@csprd.sharif.ir" TargetMode="External"/><Relationship Id="rId274" Type="http://schemas.openxmlformats.org/officeDocument/2006/relationships/hyperlink" Target="mailto:Edari@sharif" TargetMode="External"/><Relationship Id="rId295" Type="http://schemas.openxmlformats.org/officeDocument/2006/relationships/hyperlink" Target="mailto:PR@sharif" TargetMode="External"/><Relationship Id="rId309" Type="http://schemas.openxmlformats.org/officeDocument/2006/relationships/hyperlink" Target="mailto:m.gharehyazie@sharif" TargetMode="External"/><Relationship Id="rId27" Type="http://schemas.openxmlformats.org/officeDocument/2006/relationships/hyperlink" Target="mailto:sysadmin@hamisystem.ir" TargetMode="External"/><Relationship Id="rId48" Type="http://schemas.openxmlformats.org/officeDocument/2006/relationships/hyperlink" Target="mailto:BayatSarmadi@Sharif" TargetMode="External"/><Relationship Id="rId69" Type="http://schemas.openxmlformats.org/officeDocument/2006/relationships/hyperlink" Target="mailto:sadeghian@sharif.edu" TargetMode="External"/><Relationship Id="rId113" Type="http://schemas.openxmlformats.org/officeDocument/2006/relationships/hyperlink" Target="mailto:Phys@Sharif" TargetMode="External"/><Relationship Id="rId134" Type="http://schemas.openxmlformats.org/officeDocument/2006/relationships/hyperlink" Target="mailto:Parsa@sharif" TargetMode="External"/><Relationship Id="rId80" Type="http://schemas.openxmlformats.org/officeDocument/2006/relationships/hyperlink" Target="mailto:salarieh@sharif.edu" TargetMode="External"/><Relationship Id="rId155" Type="http://schemas.openxmlformats.org/officeDocument/2006/relationships/hyperlink" Target="mailto:info@pouyeshsystem.com" TargetMode="External"/><Relationship Id="rId176" Type="http://schemas.openxmlformats.org/officeDocument/2006/relationships/hyperlink" Target="mailto:javanshah8@gmail.com" TargetMode="External"/><Relationship Id="rId197" Type="http://schemas.openxmlformats.org/officeDocument/2006/relationships/hyperlink" Target="mailto:jahantigh@sharif.edu" TargetMode="External"/><Relationship Id="rId201" Type="http://schemas.openxmlformats.org/officeDocument/2006/relationships/hyperlink" Target="mailto:tmohammadsadegh@gmail.com" TargetMode="External"/><Relationship Id="rId222" Type="http://schemas.openxmlformats.org/officeDocument/2006/relationships/hyperlink" Target="mailto:gonbadi@sharif.ir" TargetMode="External"/><Relationship Id="rId243" Type="http://schemas.openxmlformats.org/officeDocument/2006/relationships/hyperlink" Target="mailto:shahed@sharif.ir" TargetMode="External"/><Relationship Id="rId264" Type="http://schemas.openxmlformats.org/officeDocument/2006/relationships/hyperlink" Target="mailto:Abolhassani@sharif" TargetMode="External"/><Relationship Id="rId285" Type="http://schemas.openxmlformats.org/officeDocument/2006/relationships/hyperlink" Target="mailto:Lang@sharif" TargetMode="External"/><Relationship Id="rId17" Type="http://schemas.openxmlformats.org/officeDocument/2006/relationships/hyperlink" Target="mailto:VASLab@sharif" TargetMode="External"/><Relationship Id="rId38" Type="http://schemas.openxmlformats.org/officeDocument/2006/relationships/hyperlink" Target="mailto:amini@sharif.edu" TargetMode="External"/><Relationship Id="rId59" Type="http://schemas.openxmlformats.org/officeDocument/2006/relationships/hyperlink" Target="mailto:poursoltani@rnsystem.ir" TargetMode="External"/><Relationship Id="rId103" Type="http://schemas.openxmlformats.org/officeDocument/2006/relationships/hyperlink" Target="mailto:bagheri-s@sharif.edu" TargetMode="External"/><Relationship Id="rId124" Type="http://schemas.openxmlformats.org/officeDocument/2006/relationships/hyperlink" Target="mailto:Aero@Sharif" TargetMode="External"/><Relationship Id="rId310" Type="http://schemas.openxmlformats.org/officeDocument/2006/relationships/hyperlink" Target="mailto:srouhani@sharif.edu" TargetMode="External"/><Relationship Id="rId70" Type="http://schemas.openxmlformats.org/officeDocument/2006/relationships/hyperlink" Target="mailto:saleh@sharif.edu" TargetMode="External"/><Relationship Id="rId91" Type="http://schemas.openxmlformats.org/officeDocument/2006/relationships/hyperlink" Target="mailto:shahed@sharif.edu" TargetMode="External"/><Relationship Id="rId145" Type="http://schemas.openxmlformats.org/officeDocument/2006/relationships/hyperlink" Target="mailto:m.gharehyazie@sharif.edu" TargetMode="External"/><Relationship Id="rId166" Type="http://schemas.openxmlformats.org/officeDocument/2006/relationships/hyperlink" Target="mailto:ohemmati@alum.sharif.edu" TargetMode="External"/><Relationship Id="rId187" Type="http://schemas.openxmlformats.org/officeDocument/2006/relationships/hyperlink" Target="mailto:b.rezaie@staff.sharif.edu" TargetMode="External"/><Relationship Id="rId1" Type="http://schemas.openxmlformats.org/officeDocument/2006/relationships/hyperlink" Target="mailto:jhabibi@sharif.edu" TargetMode="External"/><Relationship Id="rId212" Type="http://schemas.openxmlformats.org/officeDocument/2006/relationships/hyperlink" Target="mailto:talebi@sharif.ir" TargetMode="External"/><Relationship Id="rId233" Type="http://schemas.openxmlformats.org/officeDocument/2006/relationships/hyperlink" Target="mailto:pajouhesh@sharif.edu" TargetMode="External"/><Relationship Id="rId254" Type="http://schemas.openxmlformats.org/officeDocument/2006/relationships/hyperlink" Target="mailto:siahbazi@sharif.ir" TargetMode="External"/><Relationship Id="rId28" Type="http://schemas.openxmlformats.org/officeDocument/2006/relationships/hyperlink" Target="mailto:darvish@palnetgroup.ir" TargetMode="External"/><Relationship Id="rId49" Type="http://schemas.openxmlformats.org/officeDocument/2006/relationships/hyperlink" Target="mailto:heydari@arsh.co" TargetMode="External"/><Relationship Id="rId114" Type="http://schemas.openxmlformats.org/officeDocument/2006/relationships/hyperlink" Target="mailto:Shabani@Sharif" TargetMode="External"/><Relationship Id="rId275" Type="http://schemas.openxmlformats.org/officeDocument/2006/relationships/hyperlink" Target="mailto:Elearning@edu" TargetMode="External"/><Relationship Id="rId296" Type="http://schemas.openxmlformats.org/officeDocument/2006/relationships/hyperlink" Target="mailto:Rahbar@sharif" TargetMode="External"/><Relationship Id="rId300" Type="http://schemas.openxmlformats.org/officeDocument/2006/relationships/hyperlink" Target="mailto:SpeechLab@CE" TargetMode="External"/><Relationship Id="rId60" Type="http://schemas.openxmlformats.org/officeDocument/2006/relationships/hyperlink" Target="mailto:info@rnsystem.ir" TargetMode="External"/><Relationship Id="rId81" Type="http://schemas.openxmlformats.org/officeDocument/2006/relationships/hyperlink" Target="mailto:t_ghanbary@mech.sharif.edu" TargetMode="External"/><Relationship Id="rId135" Type="http://schemas.openxmlformats.org/officeDocument/2006/relationships/hyperlink" Target="mailto:SRouhani@sharif" TargetMode="External"/><Relationship Id="rId156" Type="http://schemas.openxmlformats.org/officeDocument/2006/relationships/hyperlink" Target="mailto:info@salamcinama.ir" TargetMode="External"/><Relationship Id="rId177" Type="http://schemas.openxmlformats.org/officeDocument/2006/relationships/hyperlink" Target="mailto:hosseinnezhad@energy.sharif.edu" TargetMode="External"/><Relationship Id="rId198" Type="http://schemas.openxmlformats.org/officeDocument/2006/relationships/hyperlink" Target="mailto:amini@sharif.edu" TargetMode="External"/><Relationship Id="rId202" Type="http://schemas.openxmlformats.org/officeDocument/2006/relationships/hyperlink" Target="mailto:isaai@sharif.ir" TargetMode="External"/><Relationship Id="rId223" Type="http://schemas.openxmlformats.org/officeDocument/2006/relationships/hyperlink" Target="mailto:gonbadi@sharif.ir" TargetMode="External"/><Relationship Id="rId244" Type="http://schemas.openxmlformats.org/officeDocument/2006/relationships/hyperlink" Target="mailto:r.hashemabadi@ictic.sharif.edu" TargetMode="External"/><Relationship Id="rId18" Type="http://schemas.openxmlformats.org/officeDocument/2006/relationships/hyperlink" Target="mailto:asadi@sharif.edu" TargetMode="External"/><Relationship Id="rId39" Type="http://schemas.openxmlformats.org/officeDocument/2006/relationships/hyperlink" Target="mailto:info@ceet.sharif.edu" TargetMode="External"/><Relationship Id="rId265" Type="http://schemas.openxmlformats.org/officeDocument/2006/relationships/hyperlink" Target="mailto:ACM@CE" TargetMode="External"/><Relationship Id="rId286" Type="http://schemas.openxmlformats.org/officeDocument/2006/relationships/hyperlink" Target="mailto:Logistics@sharif" TargetMode="External"/><Relationship Id="rId50" Type="http://schemas.openxmlformats.org/officeDocument/2006/relationships/hyperlink" Target="mailto:heydari@arsh.co" TargetMode="External"/><Relationship Id="rId104" Type="http://schemas.openxmlformats.org/officeDocument/2006/relationships/hyperlink" Target="mailto:info@ee.sharif.edu" TargetMode="External"/><Relationship Id="rId125" Type="http://schemas.openxmlformats.org/officeDocument/2006/relationships/hyperlink" Target="mailto:Shahed@Sharif" TargetMode="External"/><Relationship Id="rId146" Type="http://schemas.openxmlformats.org/officeDocument/2006/relationships/hyperlink" Target="mailto:mojtaba.zahedian1@gmail.com" TargetMode="External"/><Relationship Id="rId167" Type="http://schemas.openxmlformats.org/officeDocument/2006/relationships/hyperlink" Target="mailto:pooyapooya@ce.sharif.edu" TargetMode="External"/><Relationship Id="rId188" Type="http://schemas.openxmlformats.org/officeDocument/2006/relationships/hyperlink" Target="mailto:b.rezaie@staff.sharif.edu" TargetMode="External"/><Relationship Id="rId311" Type="http://schemas.openxmlformats.org/officeDocument/2006/relationships/printerSettings" Target="../printerSettings/printerSettings2.bin"/><Relationship Id="rId71" Type="http://schemas.openxmlformats.org/officeDocument/2006/relationships/hyperlink" Target="mailto:saleh@sharif.edu" TargetMode="External"/><Relationship Id="rId92" Type="http://schemas.openxmlformats.org/officeDocument/2006/relationships/hyperlink" Target="mailto:mak@sharif.edu" TargetMode="External"/><Relationship Id="rId213" Type="http://schemas.openxmlformats.org/officeDocument/2006/relationships/hyperlink" Target="mailto:karafarini@sharif.edu" TargetMode="External"/><Relationship Id="rId234" Type="http://schemas.openxmlformats.org/officeDocument/2006/relationships/hyperlink" Target="mailto:azadegan@sharif.ir" TargetMode="External"/><Relationship Id="rId2" Type="http://schemas.openxmlformats.org/officeDocument/2006/relationships/hyperlink" Target="mailto:info@iiscenter.ir" TargetMode="External"/><Relationship Id="rId29" Type="http://schemas.openxmlformats.org/officeDocument/2006/relationships/hyperlink" Target="mailto:nadimkhah@palnetgroup.com" TargetMode="External"/><Relationship Id="rId255" Type="http://schemas.openxmlformats.org/officeDocument/2006/relationships/hyperlink" Target="mailto:rashvand7@gmail.com" TargetMode="External"/><Relationship Id="rId276" Type="http://schemas.openxmlformats.org/officeDocument/2006/relationships/hyperlink" Target="mailto:Feyzbakhsh@sharif" TargetMode="External"/><Relationship Id="rId297" Type="http://schemas.openxmlformats.org/officeDocument/2006/relationships/hyperlink" Target="mailto:Shahed@sharif" TargetMode="External"/><Relationship Id="rId40" Type="http://schemas.openxmlformats.org/officeDocument/2006/relationships/hyperlink" Target="mailto:Apa@Sharif" TargetMode="External"/><Relationship Id="rId115" Type="http://schemas.openxmlformats.org/officeDocument/2006/relationships/hyperlink" Target="mailto:Mech@Sharif" TargetMode="External"/><Relationship Id="rId136" Type="http://schemas.openxmlformats.org/officeDocument/2006/relationships/hyperlink" Target="mailto:Heydarnoori@sharif" TargetMode="External"/><Relationship Id="rId157" Type="http://schemas.openxmlformats.org/officeDocument/2006/relationships/hyperlink" Target="mailto:amirnazmi@comcast.net" TargetMode="External"/><Relationship Id="rId178" Type="http://schemas.openxmlformats.org/officeDocument/2006/relationships/hyperlink" Target="mailto:aamirnazmi@yahoo.com" TargetMode="External"/><Relationship Id="rId301" Type="http://schemas.openxmlformats.org/officeDocument/2006/relationships/hyperlink" Target="mailto:Strategic@sharif" TargetMode="External"/><Relationship Id="rId61" Type="http://schemas.openxmlformats.org/officeDocument/2006/relationships/hyperlink" Target="mailto:info@behinegar.net" TargetMode="External"/><Relationship Id="rId82" Type="http://schemas.openxmlformats.org/officeDocument/2006/relationships/hyperlink" Target="mailto:medi@sharif.edu" TargetMode="External"/><Relationship Id="rId199" Type="http://schemas.openxmlformats.org/officeDocument/2006/relationships/hyperlink" Target="mailto:elearning@sharif.ir" TargetMode="External"/><Relationship Id="rId203" Type="http://schemas.openxmlformats.org/officeDocument/2006/relationships/hyperlink" Target="mailto:isaai@sharif.ir" TargetMode="External"/><Relationship Id="rId19" Type="http://schemas.openxmlformats.org/officeDocument/2006/relationships/hyperlink" Target="mailto:alishahi@sharif.edu" TargetMode="External"/><Relationship Id="rId224" Type="http://schemas.openxmlformats.org/officeDocument/2006/relationships/hyperlink" Target="mailto:khodaygan@sharif.edu" TargetMode="External"/><Relationship Id="rId245" Type="http://schemas.openxmlformats.org/officeDocument/2006/relationships/hyperlink" Target="mailto:ghasem.t1992@gmail.com" TargetMode="External"/><Relationship Id="rId266" Type="http://schemas.openxmlformats.org/officeDocument/2006/relationships/hyperlink" Target="mailto:Aref@sharif" TargetMode="External"/><Relationship Id="rId287" Type="http://schemas.openxmlformats.org/officeDocument/2006/relationships/hyperlink" Target="mailto:Mahsuli@sharif" TargetMode="External"/><Relationship Id="rId30" Type="http://schemas.openxmlformats.org/officeDocument/2006/relationships/hyperlink" Target="mailto:office@alum.sharif.edu" TargetMode="External"/><Relationship Id="rId105" Type="http://schemas.openxmlformats.org/officeDocument/2006/relationships/hyperlink" Target="mailto:ghazizadeh@sharif.edu" TargetMode="External"/><Relationship Id="rId126" Type="http://schemas.openxmlformats.org/officeDocument/2006/relationships/hyperlink" Target="mailto:Research@Sharif" TargetMode="External"/><Relationship Id="rId147" Type="http://schemas.openxmlformats.org/officeDocument/2006/relationships/hyperlink" Target="mailto:mohammadIT21@yahoo.com" TargetMode="External"/><Relationship Id="rId168" Type="http://schemas.openxmlformats.org/officeDocument/2006/relationships/hyperlink" Target="mailto:rh_arshiya@tic.sharif.edu" TargetMode="External"/><Relationship Id="rId51" Type="http://schemas.openxmlformats.org/officeDocument/2006/relationships/hyperlink" Target="mailto:h.yeganehkari@gmail.com" TargetMode="External"/><Relationship Id="rId72" Type="http://schemas.openxmlformats.org/officeDocument/2006/relationships/hyperlink" Target="mailto:aminre@sharif.edu" TargetMode="External"/><Relationship Id="rId93" Type="http://schemas.openxmlformats.org/officeDocument/2006/relationships/hyperlink" Target="mailto:info@sharif.edu" TargetMode="External"/><Relationship Id="rId189" Type="http://schemas.openxmlformats.org/officeDocument/2006/relationships/hyperlink" Target="mailto:maddah_ali@sharif.edu" TargetMode="External"/><Relationship Id="rId3" Type="http://schemas.openxmlformats.org/officeDocument/2006/relationships/hyperlink" Target="mailto:a.rabiee@pishro.computer" TargetMode="External"/><Relationship Id="rId214" Type="http://schemas.openxmlformats.org/officeDocument/2006/relationships/hyperlink" Target="mailto:kharrazi@sharif.edu" TargetMode="External"/><Relationship Id="rId235" Type="http://schemas.openxmlformats.org/officeDocument/2006/relationships/hyperlink" Target="mailto:azadegan@sharif.ir" TargetMode="External"/><Relationship Id="rId256" Type="http://schemas.openxmlformats.org/officeDocument/2006/relationships/hyperlink" Target="mailto:rajabi@sharif.edu" TargetMode="External"/><Relationship Id="rId277" Type="http://schemas.openxmlformats.org/officeDocument/2006/relationships/hyperlink" Target="mailto:GreenNGO@sharif" TargetMode="External"/><Relationship Id="rId298" Type="http://schemas.openxmlformats.org/officeDocument/2006/relationships/hyperlink" Target="mailto:Sharifkhani@EE" TargetMode="External"/><Relationship Id="rId116" Type="http://schemas.openxmlformats.org/officeDocument/2006/relationships/hyperlink" Target="mailto:ISDLLab@Sharif" TargetMode="External"/><Relationship Id="rId137" Type="http://schemas.openxmlformats.org/officeDocument/2006/relationships/hyperlink" Target="mailto:jalili@sharif.edu" TargetMode="External"/><Relationship Id="rId158" Type="http://schemas.openxmlformats.org/officeDocument/2006/relationships/hyperlink" Target="mailto:heydarnoori@gmail.com" TargetMode="External"/><Relationship Id="rId302" Type="http://schemas.openxmlformats.org/officeDocument/2006/relationships/hyperlink" Target="mailto:StuMgmt@sharif" TargetMode="External"/><Relationship Id="rId20" Type="http://schemas.openxmlformats.org/officeDocument/2006/relationships/hyperlink" Target="mailto:info@shomara.ir" TargetMode="External"/><Relationship Id="rId41" Type="http://schemas.openxmlformats.org/officeDocument/2006/relationships/hyperlink" Target="mailto:vhosseini@sharif.edu" TargetMode="External"/><Relationship Id="rId62" Type="http://schemas.openxmlformats.org/officeDocument/2006/relationships/hyperlink" Target="mailto:info@behinegar.net" TargetMode="External"/><Relationship Id="rId83" Type="http://schemas.openxmlformats.org/officeDocument/2006/relationships/hyperlink" Target="mailto:medi@sharif.edu" TargetMode="External"/><Relationship Id="rId179" Type="http://schemas.openxmlformats.org/officeDocument/2006/relationships/hyperlink" Target="mailto:aliakbar.abolhasani@gmail.com" TargetMode="External"/><Relationship Id="rId190" Type="http://schemas.openxmlformats.org/officeDocument/2006/relationships/hyperlink" Target="mailto:amolaei@sharif.edu" TargetMode="External"/><Relationship Id="rId204" Type="http://schemas.openxmlformats.org/officeDocument/2006/relationships/hyperlink" Target="mailto:heydarnoori@sharif.edu" TargetMode="External"/><Relationship Id="rId225" Type="http://schemas.openxmlformats.org/officeDocument/2006/relationships/hyperlink" Target="mailto:mehrar.sharif@gmail.com" TargetMode="External"/><Relationship Id="rId246" Type="http://schemas.openxmlformats.org/officeDocument/2006/relationships/hyperlink" Target="mailto:msharifk@sharif.edu" TargetMode="External"/><Relationship Id="rId267" Type="http://schemas.openxmlformats.org/officeDocument/2006/relationships/hyperlink" Target="mailto:Asadi@sharif" TargetMode="External"/><Relationship Id="rId288" Type="http://schemas.openxmlformats.org/officeDocument/2006/relationships/hyperlink" Target="mailto:Mali@sharif" TargetMode="External"/><Relationship Id="rId106" Type="http://schemas.openxmlformats.org/officeDocument/2006/relationships/hyperlink" Target="mailto:ghazizadeh@sharif.edu" TargetMode="External"/><Relationship Id="rId127" Type="http://schemas.openxmlformats.org/officeDocument/2006/relationships/hyperlink" Target="mailto:EDU@Sharif" TargetMode="External"/><Relationship Id="rId10" Type="http://schemas.openxmlformats.org/officeDocument/2006/relationships/hyperlink" Target="mailto:info@vaslab.ir" TargetMode="External"/><Relationship Id="rId31" Type="http://schemas.openxmlformats.org/officeDocument/2006/relationships/hyperlink" Target="mailto:karim_hoda@yahoo.com" TargetMode="External"/><Relationship Id="rId52" Type="http://schemas.openxmlformats.org/officeDocument/2006/relationships/hyperlink" Target="mailto:tapesh@sharif.club" TargetMode="External"/><Relationship Id="rId73" Type="http://schemas.openxmlformats.org/officeDocument/2006/relationships/hyperlink" Target="mailto:aminre@sharif.edu" TargetMode="External"/><Relationship Id="rId94" Type="http://schemas.openxmlformats.org/officeDocument/2006/relationships/hyperlink" Target="mailto:ahaji@shairf.edi" TargetMode="External"/><Relationship Id="rId148" Type="http://schemas.openxmlformats.org/officeDocument/2006/relationships/hyperlink" Target="mailto:ali.imanipour@gmail.com" TargetMode="External"/><Relationship Id="rId169" Type="http://schemas.openxmlformats.org/officeDocument/2006/relationships/hyperlink" Target="mailto:rogayeh.b@sharif.edu" TargetMode="External"/><Relationship Id="rId4" Type="http://schemas.openxmlformats.org/officeDocument/2006/relationships/hyperlink" Target="mailto:info@laitec.ir" TargetMode="External"/><Relationship Id="rId180" Type="http://schemas.openxmlformats.org/officeDocument/2006/relationships/hyperlink" Target="mailto:aliakbar.abolhasani@gmail.com" TargetMode="External"/><Relationship Id="rId215" Type="http://schemas.openxmlformats.org/officeDocument/2006/relationships/hyperlink" Target="mailto:kharrazi@sharif.edu" TargetMode="External"/><Relationship Id="rId236" Type="http://schemas.openxmlformats.org/officeDocument/2006/relationships/hyperlink" Target="mailto:reza.akbari@sharif.edu" TargetMode="External"/><Relationship Id="rId257" Type="http://schemas.openxmlformats.org/officeDocument/2006/relationships/hyperlink" Target="mailto:rajabi@sharif.ir" TargetMode="External"/><Relationship Id="rId278" Type="http://schemas.openxmlformats.org/officeDocument/2006/relationships/hyperlink" Target="mailto:GSME@sharif" TargetMode="External"/><Relationship Id="rId303" Type="http://schemas.openxmlformats.org/officeDocument/2006/relationships/hyperlink" Target="mailto:Tasisat@sharif" TargetMode="External"/><Relationship Id="rId42" Type="http://schemas.openxmlformats.org/officeDocument/2006/relationships/hyperlink" Target="mailto:alizadeh.hamed@gmail.com" TargetMode="External"/><Relationship Id="rId84" Type="http://schemas.openxmlformats.org/officeDocument/2006/relationships/hyperlink" Target="mailto:dehbidipour@sharif.edu" TargetMode="External"/><Relationship Id="rId138" Type="http://schemas.openxmlformats.org/officeDocument/2006/relationships/hyperlink" Target="mailto:Feyzbakhsh@sharif" TargetMode="External"/><Relationship Id="rId191" Type="http://schemas.openxmlformats.org/officeDocument/2006/relationships/hyperlink" Target="mailto:s_asgari@sharif.edu" TargetMode="External"/><Relationship Id="rId205" Type="http://schemas.openxmlformats.org/officeDocument/2006/relationships/hyperlink" Target="mailto:heydarnoori@gmail.com" TargetMode="External"/><Relationship Id="rId247" Type="http://schemas.openxmlformats.org/officeDocument/2006/relationships/hyperlink" Target="mailto:icdc@ee.sharif.edu" TargetMode="External"/><Relationship Id="rId107" Type="http://schemas.openxmlformats.org/officeDocument/2006/relationships/hyperlink" Target="mailto:behroozi@sharif.edu" TargetMode="External"/><Relationship Id="rId289" Type="http://schemas.openxmlformats.org/officeDocument/2006/relationships/hyperlink" Target="mailto:Mech@sharif" TargetMode="External"/><Relationship Id="rId11" Type="http://schemas.openxmlformats.org/officeDocument/2006/relationships/hyperlink" Target="mailto:shirazi@vaslab.ir" TargetMode="External"/><Relationship Id="rId53" Type="http://schemas.openxmlformats.org/officeDocument/2006/relationships/hyperlink" Target="mailto:matin@sharif.edu" TargetMode="External"/><Relationship Id="rId149" Type="http://schemas.openxmlformats.org/officeDocument/2006/relationships/hyperlink" Target="mailto:ohemmati@alum.sharif.edu" TargetMode="External"/><Relationship Id="rId95" Type="http://schemas.openxmlformats.org/officeDocument/2006/relationships/hyperlink" Target="mailto:info@ie.sharif.edi" TargetMode="External"/><Relationship Id="rId160" Type="http://schemas.openxmlformats.org/officeDocument/2006/relationships/hyperlink" Target="mailto:m_movahedi@sharif.edu" TargetMode="External"/><Relationship Id="rId216" Type="http://schemas.openxmlformats.org/officeDocument/2006/relationships/hyperlink" Target="mailto:bagheri@sharif.edu" TargetMode="External"/><Relationship Id="rId258" Type="http://schemas.openxmlformats.org/officeDocument/2006/relationships/hyperlink" Target="mailto:dehbidipour@sharif.ir" TargetMode="External"/><Relationship Id="rId22" Type="http://schemas.openxmlformats.org/officeDocument/2006/relationships/hyperlink" Target="mailto:info@radnetco.com" TargetMode="External"/><Relationship Id="rId64" Type="http://schemas.openxmlformats.org/officeDocument/2006/relationships/hyperlink" Target="mailto:hosein@ehtesabi.com" TargetMode="External"/><Relationship Id="rId118" Type="http://schemas.openxmlformats.org/officeDocument/2006/relationships/hyperlink" Target="mailto:Library@sharif" TargetMode="External"/><Relationship Id="rId171" Type="http://schemas.openxmlformats.org/officeDocument/2006/relationships/hyperlink" Target="mailto:shafieezadeh@sharif.edu" TargetMode="External"/><Relationship Id="rId227" Type="http://schemas.openxmlformats.org/officeDocument/2006/relationships/hyperlink" Target="mailto:hannani@sharif.edu" TargetMode="External"/><Relationship Id="rId269" Type="http://schemas.openxmlformats.org/officeDocument/2006/relationships/hyperlink" Target="mailto:Blockchain@sharif" TargetMode="External"/><Relationship Id="rId33" Type="http://schemas.openxmlformats.org/officeDocument/2006/relationships/hyperlink" Target="mailto:ebrahimi_a@sharif.edu" TargetMode="External"/><Relationship Id="rId129" Type="http://schemas.openxmlformats.org/officeDocument/2006/relationships/hyperlink" Target="mailto:EE@Sharif" TargetMode="External"/><Relationship Id="rId280" Type="http://schemas.openxmlformats.org/officeDocument/2006/relationships/hyperlink" Target="mailto:ICTC@sharif" TargetMode="External"/><Relationship Id="rId75" Type="http://schemas.openxmlformats.org/officeDocument/2006/relationships/hyperlink" Target="mailto:SalehKalibar@Sharif" TargetMode="External"/><Relationship Id="rId140" Type="http://schemas.openxmlformats.org/officeDocument/2006/relationships/hyperlink" Target="mailto:me@madani.pro" TargetMode="External"/><Relationship Id="rId182" Type="http://schemas.openxmlformats.org/officeDocument/2006/relationships/hyperlink" Target="mailto:zarrabi@sharif.edu" TargetMode="External"/><Relationship Id="rId6" Type="http://schemas.openxmlformats.org/officeDocument/2006/relationships/hyperlink" Target="mailto:asadi@sharif.edu" TargetMode="External"/><Relationship Id="rId238" Type="http://schemas.openxmlformats.org/officeDocument/2006/relationships/hyperlink" Target="mailto:prm@sharif.ir" TargetMode="External"/><Relationship Id="rId291" Type="http://schemas.openxmlformats.org/officeDocument/2006/relationships/hyperlink" Target="mailto:Nano@sharif" TargetMode="External"/><Relationship Id="rId305" Type="http://schemas.openxmlformats.org/officeDocument/2006/relationships/hyperlink" Target="mailto:Sati@Techpar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ksouratgar@sharif.edu" TargetMode="External"/><Relationship Id="rId21" Type="http://schemas.openxmlformats.org/officeDocument/2006/relationships/hyperlink" Target="mailto:m.h.safari@email.kntu.ac.ir" TargetMode="External"/><Relationship Id="rId42" Type="http://schemas.openxmlformats.org/officeDocument/2006/relationships/hyperlink" Target="mailto:saleh@sharif.edu" TargetMode="External"/><Relationship Id="rId47" Type="http://schemas.openxmlformats.org/officeDocument/2006/relationships/hyperlink" Target="mailto:mg35sonic@gmail.com" TargetMode="External"/><Relationship Id="rId63" Type="http://schemas.openxmlformats.org/officeDocument/2006/relationships/hyperlink" Target="mailto:m.rokneddini@ee.sharif.edu" TargetMode="External"/><Relationship Id="rId68" Type="http://schemas.openxmlformats.org/officeDocument/2006/relationships/hyperlink" Target="mailto:mjafari@sharif.edu" TargetMode="External"/><Relationship Id="rId7" Type="http://schemas.openxmlformats.org/officeDocument/2006/relationships/hyperlink" Target="mailto:ahmadrezaehyaei@gmail.com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a.hoseini@pishro.computer" TargetMode="External"/><Relationship Id="rId16" Type="http://schemas.openxmlformats.org/officeDocument/2006/relationships/hyperlink" Target="mailto:a.hoseini@pishro.computer" TargetMode="External"/><Relationship Id="rId29" Type="http://schemas.openxmlformats.org/officeDocument/2006/relationships/hyperlink" Target="mailto:a.jafari.w@gmail.com" TargetMode="External"/><Relationship Id="rId11" Type="http://schemas.openxmlformats.org/officeDocument/2006/relationships/hyperlink" Target="mailto:nadimkhah@palnetgroup.ir" TargetMode="External"/><Relationship Id="rId24" Type="http://schemas.openxmlformats.org/officeDocument/2006/relationships/hyperlink" Target="mailto:Ebrahimi@Sharif" TargetMode="External"/><Relationship Id="rId32" Type="http://schemas.openxmlformats.org/officeDocument/2006/relationships/hyperlink" Target="mailto:arabshahi1373@gmail.com" TargetMode="External"/><Relationship Id="rId37" Type="http://schemas.openxmlformats.org/officeDocument/2006/relationships/hyperlink" Target="mailto:mrezarrad@hotmail.com" TargetMode="External"/><Relationship Id="rId40" Type="http://schemas.openxmlformats.org/officeDocument/2006/relationships/hyperlink" Target="mailto:nikbin@ce.sharif.edu" TargetMode="External"/><Relationship Id="rId45" Type="http://schemas.openxmlformats.org/officeDocument/2006/relationships/hyperlink" Target="mailto:shayei.ali@gmail.com" TargetMode="External"/><Relationship Id="rId53" Type="http://schemas.openxmlformats.org/officeDocument/2006/relationships/hyperlink" Target="mailto:sadeghian@sharif.edu" TargetMode="External"/><Relationship Id="rId58" Type="http://schemas.openxmlformats.org/officeDocument/2006/relationships/hyperlink" Target="mailto:mohseni@sharif.edu" TargetMode="External"/><Relationship Id="rId66" Type="http://schemas.openxmlformats.org/officeDocument/2006/relationships/hyperlink" Target="mailto:hatef.otroshi@ee.sharif.edu" TargetMode="External"/><Relationship Id="rId5" Type="http://schemas.openxmlformats.org/officeDocument/2006/relationships/hyperlink" Target="mailto:shirazi@vaslab.ir" TargetMode="External"/><Relationship Id="rId61" Type="http://schemas.openxmlformats.org/officeDocument/2006/relationships/hyperlink" Target="mailto:m.arabi@sharif.edu" TargetMode="External"/><Relationship Id="rId19" Type="http://schemas.openxmlformats.org/officeDocument/2006/relationships/hyperlink" Target="mailto:nikravan@upsym.com" TargetMode="External"/><Relationship Id="rId14" Type="http://schemas.openxmlformats.org/officeDocument/2006/relationships/hyperlink" Target="mailto:a.hoseini@pishro.computer" TargetMode="External"/><Relationship Id="rId22" Type="http://schemas.openxmlformats.org/officeDocument/2006/relationships/hyperlink" Target="mailto:Ebrahimi@Sharif" TargetMode="External"/><Relationship Id="rId27" Type="http://schemas.openxmlformats.org/officeDocument/2006/relationships/hyperlink" Target="mailto:ksouratgar@sharif.edu" TargetMode="External"/><Relationship Id="rId30" Type="http://schemas.openxmlformats.org/officeDocument/2006/relationships/hyperlink" Target="mailto:booghany@ce.sharif.edu" TargetMode="External"/><Relationship Id="rId35" Type="http://schemas.openxmlformats.org/officeDocument/2006/relationships/hyperlink" Target="mailto:info@navaak.com" TargetMode="External"/><Relationship Id="rId43" Type="http://schemas.openxmlformats.org/officeDocument/2006/relationships/hyperlink" Target="mailto:mohseni@sharif.edu" TargetMode="External"/><Relationship Id="rId48" Type="http://schemas.openxmlformats.org/officeDocument/2006/relationships/hyperlink" Target="mailto:babakraana@yahoo.com" TargetMode="External"/><Relationship Id="rId56" Type="http://schemas.openxmlformats.org/officeDocument/2006/relationships/hyperlink" Target="mailto:mohseni@sharif.edu" TargetMode="External"/><Relationship Id="rId64" Type="http://schemas.openxmlformats.org/officeDocument/2006/relationships/hyperlink" Target="mailto:mohseni@sharif.edu" TargetMode="External"/><Relationship Id="rId69" Type="http://schemas.openxmlformats.org/officeDocument/2006/relationships/hyperlink" Target="mailto:a.hoseini@pishro.computer" TargetMode="External"/><Relationship Id="rId8" Type="http://schemas.openxmlformats.org/officeDocument/2006/relationships/hyperlink" Target="mailto:info@radnetco.com" TargetMode="External"/><Relationship Id="rId51" Type="http://schemas.openxmlformats.org/officeDocument/2006/relationships/hyperlink" Target="mailto:dining@sharif.edu" TargetMode="External"/><Relationship Id="rId3" Type="http://schemas.openxmlformats.org/officeDocument/2006/relationships/hyperlink" Target="mailto:eftekhari@hpds.ir" TargetMode="External"/><Relationship Id="rId12" Type="http://schemas.openxmlformats.org/officeDocument/2006/relationships/hyperlink" Target="mailto:sh.moaven@gmail.com" TargetMode="External"/><Relationship Id="rId17" Type="http://schemas.openxmlformats.org/officeDocument/2006/relationships/hyperlink" Target="mailto:ghodsi@hpds.ir" TargetMode="External"/><Relationship Id="rId25" Type="http://schemas.openxmlformats.org/officeDocument/2006/relationships/hyperlink" Target="mailto:frznpr@gmail.com" TargetMode="External"/><Relationship Id="rId33" Type="http://schemas.openxmlformats.org/officeDocument/2006/relationships/hyperlink" Target="mailto:matin@sharif.edu" TargetMode="External"/><Relationship Id="rId38" Type="http://schemas.openxmlformats.org/officeDocument/2006/relationships/hyperlink" Target="mailto:nikbin@ce.sharif.edu" TargetMode="External"/><Relationship Id="rId46" Type="http://schemas.openxmlformats.org/officeDocument/2006/relationships/hyperlink" Target="mailto:t_ghanbary@mech.sharif.edu" TargetMode="External"/><Relationship Id="rId59" Type="http://schemas.openxmlformats.org/officeDocument/2006/relationships/hyperlink" Target="mailto:oskouie@sharif.edu" TargetMode="External"/><Relationship Id="rId67" Type="http://schemas.openxmlformats.org/officeDocument/2006/relationships/hyperlink" Target="mailto:mrvahid@gmail.com" TargetMode="External"/><Relationship Id="rId20" Type="http://schemas.openxmlformats.org/officeDocument/2006/relationships/hyperlink" Target="mailto:zare@ae.sharif.edu" TargetMode="External"/><Relationship Id="rId41" Type="http://schemas.openxmlformats.org/officeDocument/2006/relationships/hyperlink" Target="mailto:sadeghian@sharif.edu" TargetMode="External"/><Relationship Id="rId54" Type="http://schemas.openxmlformats.org/officeDocument/2006/relationships/hyperlink" Target="mailto:sadeghian@sharif.edu" TargetMode="External"/><Relationship Id="rId62" Type="http://schemas.openxmlformats.org/officeDocument/2006/relationships/hyperlink" Target="mailto:m.rokneddini@ee.sharif.edu" TargetMode="External"/><Relationship Id="rId70" Type="http://schemas.openxmlformats.org/officeDocument/2006/relationships/hyperlink" Target="mailto:ghodsi@hpds.ir" TargetMode="External"/><Relationship Id="rId1" Type="http://schemas.openxmlformats.org/officeDocument/2006/relationships/hyperlink" Target="mailto:hmoghimi@ce.sharif.edu" TargetMode="External"/><Relationship Id="rId6" Type="http://schemas.openxmlformats.org/officeDocument/2006/relationships/hyperlink" Target="mailto:eftekhar@hpds.ir" TargetMode="External"/><Relationship Id="rId15" Type="http://schemas.openxmlformats.org/officeDocument/2006/relationships/hyperlink" Target="mailto:a.hoseini@pishro.computer" TargetMode="External"/><Relationship Id="rId23" Type="http://schemas.openxmlformats.org/officeDocument/2006/relationships/hyperlink" Target="mailto:Ebrahimi@Sharif" TargetMode="External"/><Relationship Id="rId28" Type="http://schemas.openxmlformats.org/officeDocument/2006/relationships/hyperlink" Target="mailto:alizadeh.hamed@gmail.com" TargetMode="External"/><Relationship Id="rId36" Type="http://schemas.openxmlformats.org/officeDocument/2006/relationships/hyperlink" Target="mailto:fallah@rnsystem.ir" TargetMode="External"/><Relationship Id="rId49" Type="http://schemas.openxmlformats.org/officeDocument/2006/relationships/hyperlink" Target="mailto:lib_it@sharif.edu" TargetMode="External"/><Relationship Id="rId57" Type="http://schemas.openxmlformats.org/officeDocument/2006/relationships/hyperlink" Target="mailto:mohseni@sharif.edu" TargetMode="External"/><Relationship Id="rId10" Type="http://schemas.openxmlformats.org/officeDocument/2006/relationships/hyperlink" Target="mailto:sysadmin@hamisystem.ir" TargetMode="External"/><Relationship Id="rId31" Type="http://schemas.openxmlformats.org/officeDocument/2006/relationships/hyperlink" Target="mailto:akbari@arsh.co" TargetMode="External"/><Relationship Id="rId44" Type="http://schemas.openxmlformats.org/officeDocument/2006/relationships/hyperlink" Target="mailto:mohseni@sharif.edu" TargetMode="External"/><Relationship Id="rId52" Type="http://schemas.openxmlformats.org/officeDocument/2006/relationships/hyperlink" Target="http://netinfold.itc.sharif.ir/index.php?page=ipaddress&amp;ip=192.168.240.20" TargetMode="External"/><Relationship Id="rId60" Type="http://schemas.openxmlformats.org/officeDocument/2006/relationships/hyperlink" Target="mailto:mohseni@sharif.edu" TargetMode="External"/><Relationship Id="rId65" Type="http://schemas.openxmlformats.org/officeDocument/2006/relationships/hyperlink" Target="mailto:farrokh.karimi@sharif.edu" TargetMode="External"/><Relationship Id="rId4" Type="http://schemas.openxmlformats.org/officeDocument/2006/relationships/hyperlink" Target="mailto:mahdavifar@laitec.ir" TargetMode="External"/><Relationship Id="rId9" Type="http://schemas.openxmlformats.org/officeDocument/2006/relationships/hyperlink" Target="mailto:borghei@sharif.edu" TargetMode="External"/><Relationship Id="rId13" Type="http://schemas.openxmlformats.org/officeDocument/2006/relationships/hyperlink" Target="mailto:hmoghimi@ce.sharif.edu" TargetMode="External"/><Relationship Id="rId18" Type="http://schemas.openxmlformats.org/officeDocument/2006/relationships/hyperlink" Target="mailto:sysadmin@hamisystem.ir" TargetMode="External"/><Relationship Id="rId39" Type="http://schemas.openxmlformats.org/officeDocument/2006/relationships/hyperlink" Target="mailto:motahari@sharif.edu" TargetMode="External"/><Relationship Id="rId34" Type="http://schemas.openxmlformats.org/officeDocument/2006/relationships/hyperlink" Target="mailto:atayee.prg@gmail.com" TargetMode="External"/><Relationship Id="rId50" Type="http://schemas.openxmlformats.org/officeDocument/2006/relationships/hyperlink" Target="mailto:hbsciw@gmail.com" TargetMode="External"/><Relationship Id="rId55" Type="http://schemas.openxmlformats.org/officeDocument/2006/relationships/hyperlink" Target="mailto:mohseni@sharif.edu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zarrabi@sharif.edu" TargetMode="External"/><Relationship Id="rId21" Type="http://schemas.openxmlformats.org/officeDocument/2006/relationships/hyperlink" Target="mailto:pooyapooya@ce.sharif.edu" TargetMode="External"/><Relationship Id="rId42" Type="http://schemas.openxmlformats.org/officeDocument/2006/relationships/hyperlink" Target="mailto:hadi_rasekh@yahoo.com" TargetMode="External"/><Relationship Id="rId63" Type="http://schemas.openxmlformats.org/officeDocument/2006/relationships/hyperlink" Target="mailto:gtaghizadeh@ce.sharif.edu" TargetMode="External"/><Relationship Id="rId84" Type="http://schemas.openxmlformats.org/officeDocument/2006/relationships/hyperlink" Target="mailto:ebrahimirad.v@gmail.com" TargetMode="External"/><Relationship Id="rId138" Type="http://schemas.openxmlformats.org/officeDocument/2006/relationships/hyperlink" Target="mailto:nikbin@ce.sharif.edu" TargetMode="External"/><Relationship Id="rId159" Type="http://schemas.openxmlformats.org/officeDocument/2006/relationships/hyperlink" Target="mailto:nikbin@ce.sharif.edu" TargetMode="External"/><Relationship Id="rId170" Type="http://schemas.openxmlformats.org/officeDocument/2006/relationships/hyperlink" Target="mailto:tahzibi@ce.sharif.edu" TargetMode="External"/><Relationship Id="rId107" Type="http://schemas.openxmlformats.org/officeDocument/2006/relationships/hyperlink" Target="mailto:m.shafiee@staff.sharif.edu" TargetMode="External"/><Relationship Id="rId11" Type="http://schemas.openxmlformats.org/officeDocument/2006/relationships/hyperlink" Target="mailto:mahmood@dideo.ir" TargetMode="External"/><Relationship Id="rId32" Type="http://schemas.openxmlformats.org/officeDocument/2006/relationships/hyperlink" Target="mailto:rh_arshiya@tic.sharif.edu" TargetMode="External"/><Relationship Id="rId53" Type="http://schemas.openxmlformats.org/officeDocument/2006/relationships/hyperlink" Target="mailto:rajabi@sharif.edu" TargetMode="External"/><Relationship Id="rId74" Type="http://schemas.openxmlformats.org/officeDocument/2006/relationships/hyperlink" Target="mailto:hd@sharif.edu" TargetMode="External"/><Relationship Id="rId128" Type="http://schemas.openxmlformats.org/officeDocument/2006/relationships/hyperlink" Target="mailto:zarrabi@sharif.edu" TargetMode="External"/><Relationship Id="rId149" Type="http://schemas.openxmlformats.org/officeDocument/2006/relationships/hyperlink" Target="mailto:m.varshabi@sharif.ir" TargetMode="External"/><Relationship Id="rId5" Type="http://schemas.openxmlformats.org/officeDocument/2006/relationships/hyperlink" Target="mailto:safdari@ut.ac.ir" TargetMode="External"/><Relationship Id="rId95" Type="http://schemas.openxmlformats.org/officeDocument/2006/relationships/hyperlink" Target="mailto:bahrani@sharif.edu" TargetMode="External"/><Relationship Id="rId160" Type="http://schemas.openxmlformats.org/officeDocument/2006/relationships/hyperlink" Target="mailto:abam@sharif.edu" TargetMode="External"/><Relationship Id="rId22" Type="http://schemas.openxmlformats.org/officeDocument/2006/relationships/hyperlink" Target="mailto:mahmood@dideo.ir" TargetMode="External"/><Relationship Id="rId43" Type="http://schemas.openxmlformats.org/officeDocument/2006/relationships/hyperlink" Target="mailto:hadi_rasekh@yahoo.com" TargetMode="External"/><Relationship Id="rId64" Type="http://schemas.openxmlformats.org/officeDocument/2006/relationships/hyperlink" Target="mailto:mohseni@sharif.ir" TargetMode="External"/><Relationship Id="rId118" Type="http://schemas.openxmlformats.org/officeDocument/2006/relationships/hyperlink" Target="mailto:zarrabi@sharif.edu" TargetMode="External"/><Relationship Id="rId139" Type="http://schemas.openxmlformats.org/officeDocument/2006/relationships/hyperlink" Target="mailto:vaseghi@sharif.edu" TargetMode="External"/><Relationship Id="rId85" Type="http://schemas.openxmlformats.org/officeDocument/2006/relationships/hyperlink" Target="mailto:khodaygan@sharif.edu" TargetMode="External"/><Relationship Id="rId150" Type="http://schemas.openxmlformats.org/officeDocument/2006/relationships/hyperlink" Target="mailto:m.varshabi@sharif.ir" TargetMode="External"/><Relationship Id="rId171" Type="http://schemas.openxmlformats.org/officeDocument/2006/relationships/hyperlink" Target="mailto:mirmohseni@sharif.edu" TargetMode="External"/><Relationship Id="rId12" Type="http://schemas.openxmlformats.org/officeDocument/2006/relationships/hyperlink" Target="mailto:mahmood@dideo.ir" TargetMode="External"/><Relationship Id="rId33" Type="http://schemas.openxmlformats.org/officeDocument/2006/relationships/hyperlink" Target="mailto:larijani@alum.sharif.edu" TargetMode="External"/><Relationship Id="rId108" Type="http://schemas.openxmlformats.org/officeDocument/2006/relationships/hyperlink" Target="mailto:amini@sharif.edu" TargetMode="External"/><Relationship Id="rId129" Type="http://schemas.openxmlformats.org/officeDocument/2006/relationships/hyperlink" Target="mailto:zarrabi@sharif.edu" TargetMode="External"/><Relationship Id="rId54" Type="http://schemas.openxmlformats.org/officeDocument/2006/relationships/hyperlink" Target="mailto:fatehi.mh@gmail.com" TargetMode="External"/><Relationship Id="rId75" Type="http://schemas.openxmlformats.org/officeDocument/2006/relationships/hyperlink" Target="mailto:a.raoofi@staff.sharif.edu" TargetMode="External"/><Relationship Id="rId96" Type="http://schemas.openxmlformats.org/officeDocument/2006/relationships/hyperlink" Target="mailto:kharrazi@sharif.edu" TargetMode="External"/><Relationship Id="rId140" Type="http://schemas.openxmlformats.org/officeDocument/2006/relationships/hyperlink" Target="mailto:h.samiee@staff.sharif.ir" TargetMode="External"/><Relationship Id="rId161" Type="http://schemas.openxmlformats.org/officeDocument/2006/relationships/hyperlink" Target="mailto:nikbin@ce.sharif.edu" TargetMode="External"/><Relationship Id="rId1" Type="http://schemas.openxmlformats.org/officeDocument/2006/relationships/hyperlink" Target="mailto:m.gharehyazie@sharif.edu" TargetMode="External"/><Relationship Id="rId6" Type="http://schemas.openxmlformats.org/officeDocument/2006/relationships/hyperlink" Target="mailto:metavakoli@sharif.edu" TargetMode="External"/><Relationship Id="rId23" Type="http://schemas.openxmlformats.org/officeDocument/2006/relationships/hyperlink" Target="mailto:fariba.tat2017@gmail.com" TargetMode="External"/><Relationship Id="rId28" Type="http://schemas.openxmlformats.org/officeDocument/2006/relationships/hyperlink" Target="mailto:mohammadit21@yahoo.com" TargetMode="External"/><Relationship Id="rId49" Type="http://schemas.openxmlformats.org/officeDocument/2006/relationships/hyperlink" Target="mailto:h.keshmiri@staff.sharif.ir" TargetMode="External"/><Relationship Id="rId114" Type="http://schemas.openxmlformats.org/officeDocument/2006/relationships/hyperlink" Target="mailto:zarrabi@sharif.edu" TargetMode="External"/><Relationship Id="rId119" Type="http://schemas.openxmlformats.org/officeDocument/2006/relationships/hyperlink" Target="mailto:zarrabi@sharif.edu" TargetMode="External"/><Relationship Id="rId44" Type="http://schemas.openxmlformats.org/officeDocument/2006/relationships/hyperlink" Target="mailto:youneskhanbaba@gmail.com" TargetMode="External"/><Relationship Id="rId60" Type="http://schemas.openxmlformats.org/officeDocument/2006/relationships/hyperlink" Target="mailto:gtaghizadeh@ce.sharif.edu" TargetMode="External"/><Relationship Id="rId65" Type="http://schemas.openxmlformats.org/officeDocument/2006/relationships/hyperlink" Target="mailto:boorghany@ce.sharif.edu" TargetMode="External"/><Relationship Id="rId81" Type="http://schemas.openxmlformats.org/officeDocument/2006/relationships/hyperlink" Target="mailto:m_bahari@che.sharif.ir" TargetMode="External"/><Relationship Id="rId86" Type="http://schemas.openxmlformats.org/officeDocument/2006/relationships/hyperlink" Target="mailto:mshahidi@ce.sharif.edu" TargetMode="External"/><Relationship Id="rId130" Type="http://schemas.openxmlformats.org/officeDocument/2006/relationships/hyperlink" Target="mailto:zarrabi@sharif.edu" TargetMode="External"/><Relationship Id="rId135" Type="http://schemas.openxmlformats.org/officeDocument/2006/relationships/hyperlink" Target="mailto:fatehi.mh@gmail.com" TargetMode="External"/><Relationship Id="rId151" Type="http://schemas.openxmlformats.org/officeDocument/2006/relationships/hyperlink" Target="mailto:s.tavakkoli@sharif.ir" TargetMode="External"/><Relationship Id="rId156" Type="http://schemas.openxmlformats.org/officeDocument/2006/relationships/hyperlink" Target="mailto:s_asgari@sharif.edu" TargetMode="External"/><Relationship Id="rId172" Type="http://schemas.openxmlformats.org/officeDocument/2006/relationships/hyperlink" Target="mailto:zarrabi@sharif.edu" TargetMode="External"/><Relationship Id="rId13" Type="http://schemas.openxmlformats.org/officeDocument/2006/relationships/hyperlink" Target="mailto:javanshah@ce.sharif.edu" TargetMode="External"/><Relationship Id="rId18" Type="http://schemas.openxmlformats.org/officeDocument/2006/relationships/hyperlink" Target="mailto:r.bayati@student.sharif.ir" TargetMode="External"/><Relationship Id="rId39" Type="http://schemas.openxmlformats.org/officeDocument/2006/relationships/hyperlink" Target="mailto:mohammadit21@yahoo.com" TargetMode="External"/><Relationship Id="rId109" Type="http://schemas.openxmlformats.org/officeDocument/2006/relationships/hyperlink" Target="mailto:m.shafiee@staff.sharif.edu" TargetMode="External"/><Relationship Id="rId34" Type="http://schemas.openxmlformats.org/officeDocument/2006/relationships/hyperlink" Target="mailto:mmohammadi@ce.sharif.edu" TargetMode="External"/><Relationship Id="rId50" Type="http://schemas.openxmlformats.org/officeDocument/2006/relationships/hyperlink" Target="mailto:rajabi@sharif.edu" TargetMode="External"/><Relationship Id="rId55" Type="http://schemas.openxmlformats.org/officeDocument/2006/relationships/hyperlink" Target="mailto:makbari@ce.sharif.edu" TargetMode="External"/><Relationship Id="rId76" Type="http://schemas.openxmlformats.org/officeDocument/2006/relationships/hyperlink" Target="mailto:behzad.kayvan@yahoo.com" TargetMode="External"/><Relationship Id="rId97" Type="http://schemas.openxmlformats.org/officeDocument/2006/relationships/hyperlink" Target="mailto:kharrazi@sharif.edu" TargetMode="External"/><Relationship Id="rId104" Type="http://schemas.openxmlformats.org/officeDocument/2006/relationships/hyperlink" Target="mailto:heydarnoori@sharif.edu" TargetMode="External"/><Relationship Id="rId120" Type="http://schemas.openxmlformats.org/officeDocument/2006/relationships/hyperlink" Target="mailto:zarrabi@sharif.edu" TargetMode="External"/><Relationship Id="rId125" Type="http://schemas.openxmlformats.org/officeDocument/2006/relationships/hyperlink" Target="mailto:zarrabi@sharif.edu" TargetMode="External"/><Relationship Id="rId141" Type="http://schemas.openxmlformats.org/officeDocument/2006/relationships/hyperlink" Target="mailto:h.samiee@staff.sharif.ir" TargetMode="External"/><Relationship Id="rId146" Type="http://schemas.openxmlformats.org/officeDocument/2006/relationships/hyperlink" Target="mailto:amani_amir@ie.sharif.ir" TargetMode="External"/><Relationship Id="rId167" Type="http://schemas.openxmlformats.org/officeDocument/2006/relationships/hyperlink" Target="mailto:mahdida97@gmail.com" TargetMode="External"/><Relationship Id="rId7" Type="http://schemas.openxmlformats.org/officeDocument/2006/relationships/hyperlink" Target="mailto:mahmood@dideo.ir" TargetMode="External"/><Relationship Id="rId71" Type="http://schemas.openxmlformats.org/officeDocument/2006/relationships/hyperlink" Target="mailto:mshakiba2000@yahoo.com" TargetMode="External"/><Relationship Id="rId92" Type="http://schemas.openxmlformats.org/officeDocument/2006/relationships/hyperlink" Target="mailto:lib_it@sharif.ir" TargetMode="External"/><Relationship Id="rId162" Type="http://schemas.openxmlformats.org/officeDocument/2006/relationships/hyperlink" Target="mailto:nikbin@ce.sharif.edu" TargetMode="External"/><Relationship Id="rId2" Type="http://schemas.openxmlformats.org/officeDocument/2006/relationships/hyperlink" Target="mailto:naghavi_mehdi@ee.sharif.edu" TargetMode="External"/><Relationship Id="rId29" Type="http://schemas.openxmlformats.org/officeDocument/2006/relationships/hyperlink" Target="mailto:ali.imanipour@gmail.com" TargetMode="External"/><Relationship Id="rId24" Type="http://schemas.openxmlformats.org/officeDocument/2006/relationships/hyperlink" Target="mailto:Jafari1989@gmail.com" TargetMode="External"/><Relationship Id="rId40" Type="http://schemas.openxmlformats.org/officeDocument/2006/relationships/hyperlink" Target="mailto:aamirnazmi@yahoo.com" TargetMode="External"/><Relationship Id="rId45" Type="http://schemas.openxmlformats.org/officeDocument/2006/relationships/hyperlink" Target="mailto:techpark@sharif.ir" TargetMode="External"/><Relationship Id="rId66" Type="http://schemas.openxmlformats.org/officeDocument/2006/relationships/hyperlink" Target="mailto:ladanb@itorbit.net" TargetMode="External"/><Relationship Id="rId87" Type="http://schemas.openxmlformats.org/officeDocument/2006/relationships/hyperlink" Target="mailto:chatrsimab@gmail.com" TargetMode="External"/><Relationship Id="rId110" Type="http://schemas.openxmlformats.org/officeDocument/2006/relationships/hyperlink" Target="mailto:amini@sharif.edu" TargetMode="External"/><Relationship Id="rId115" Type="http://schemas.openxmlformats.org/officeDocument/2006/relationships/hyperlink" Target="mailto:zarrabi@sharif.edu" TargetMode="External"/><Relationship Id="rId131" Type="http://schemas.openxmlformats.org/officeDocument/2006/relationships/hyperlink" Target="mailto:zarrabi@sharif.edu" TargetMode="External"/><Relationship Id="rId136" Type="http://schemas.openxmlformats.org/officeDocument/2006/relationships/hyperlink" Target="mailto:amini@sharif.edu" TargetMode="External"/><Relationship Id="rId157" Type="http://schemas.openxmlformats.org/officeDocument/2006/relationships/hyperlink" Target="mailto:mohseni@sharif.ir" TargetMode="External"/><Relationship Id="rId61" Type="http://schemas.openxmlformats.org/officeDocument/2006/relationships/hyperlink" Target="mailto:gtaghizadeh@ce.sharif.edu" TargetMode="External"/><Relationship Id="rId82" Type="http://schemas.openxmlformats.org/officeDocument/2006/relationships/hyperlink" Target="mailto:ashkaan.ozlati71@student.sharif,ir" TargetMode="External"/><Relationship Id="rId152" Type="http://schemas.openxmlformats.org/officeDocument/2006/relationships/hyperlink" Target="mailto:varshabi@clab.sharif.edu" TargetMode="External"/><Relationship Id="rId173" Type="http://schemas.openxmlformats.org/officeDocument/2006/relationships/hyperlink" Target="mailto:zarrabi@sharif.edu" TargetMode="External"/><Relationship Id="rId19" Type="http://schemas.openxmlformats.org/officeDocument/2006/relationships/hyperlink" Target="mailto:dashtabadi.m.r@gmail.com" TargetMode="External"/><Relationship Id="rId14" Type="http://schemas.openxmlformats.org/officeDocument/2006/relationships/hyperlink" Target="mailto:mahmood@dideo.ir" TargetMode="External"/><Relationship Id="rId30" Type="http://schemas.openxmlformats.org/officeDocument/2006/relationships/hyperlink" Target="mailto:hadi.r@sharif.edu" TargetMode="External"/><Relationship Id="rId35" Type="http://schemas.openxmlformats.org/officeDocument/2006/relationships/hyperlink" Target="mailto:ahmadvand@ce.sharif.edu" TargetMode="External"/><Relationship Id="rId56" Type="http://schemas.openxmlformats.org/officeDocument/2006/relationships/hyperlink" Target="mailto:makbari@ce.sharif.edu" TargetMode="External"/><Relationship Id="rId77" Type="http://schemas.openxmlformats.org/officeDocument/2006/relationships/hyperlink" Target="mailto:behzad.kayvan@yahoo.com" TargetMode="External"/><Relationship Id="rId100" Type="http://schemas.openxmlformats.org/officeDocument/2006/relationships/hyperlink" Target="mailto:mahdi.jalali@ie.sharif.edu" TargetMode="External"/><Relationship Id="rId105" Type="http://schemas.openxmlformats.org/officeDocument/2006/relationships/hyperlink" Target="mailto:s.masoudy93@gmail.com" TargetMode="External"/><Relationship Id="rId126" Type="http://schemas.openxmlformats.org/officeDocument/2006/relationships/hyperlink" Target="mailto:zarrabi@sharif.edu" TargetMode="External"/><Relationship Id="rId147" Type="http://schemas.openxmlformats.org/officeDocument/2006/relationships/hyperlink" Target="mailto:etemadi@ce.sharif.edu" TargetMode="External"/><Relationship Id="rId168" Type="http://schemas.openxmlformats.org/officeDocument/2006/relationships/hyperlink" Target="mailto:b.rezaie@staff.sharif.edu" TargetMode="External"/><Relationship Id="rId8" Type="http://schemas.openxmlformats.org/officeDocument/2006/relationships/hyperlink" Target="mailto:mahmood@dideo.ir" TargetMode="External"/><Relationship Id="rId51" Type="http://schemas.openxmlformats.org/officeDocument/2006/relationships/hyperlink" Target="mailto:rajabi@sharif.edu" TargetMode="External"/><Relationship Id="rId72" Type="http://schemas.openxmlformats.org/officeDocument/2006/relationships/hyperlink" Target="mailto:moayeri@staff.sharif.edu" TargetMode="External"/><Relationship Id="rId93" Type="http://schemas.openxmlformats.org/officeDocument/2006/relationships/hyperlink" Target="mailto:lib_it@sharif.ir" TargetMode="External"/><Relationship Id="rId98" Type="http://schemas.openxmlformats.org/officeDocument/2006/relationships/hyperlink" Target="mailto:amirmehdinaghavi@gmail.com" TargetMode="External"/><Relationship Id="rId121" Type="http://schemas.openxmlformats.org/officeDocument/2006/relationships/hyperlink" Target="mailto:zarrabi@sharif.edu" TargetMode="External"/><Relationship Id="rId142" Type="http://schemas.openxmlformats.org/officeDocument/2006/relationships/hyperlink" Target="mailto:h.samiee@staff.sharif.ir" TargetMode="External"/><Relationship Id="rId163" Type="http://schemas.openxmlformats.org/officeDocument/2006/relationships/hyperlink" Target="mailto:nikbin@ce.sharif.edu" TargetMode="External"/><Relationship Id="rId3" Type="http://schemas.openxmlformats.org/officeDocument/2006/relationships/hyperlink" Target="mailto:kabbasi@ce.sharif.edu" TargetMode="External"/><Relationship Id="rId25" Type="http://schemas.openxmlformats.org/officeDocument/2006/relationships/hyperlink" Target="mailto:m_reyhanian@mech.sharif.edu" TargetMode="External"/><Relationship Id="rId46" Type="http://schemas.openxmlformats.org/officeDocument/2006/relationships/hyperlink" Target="mailto:mohsen.salami1@gmail.com" TargetMode="External"/><Relationship Id="rId67" Type="http://schemas.openxmlformats.org/officeDocument/2006/relationships/hyperlink" Target="mailto:ladanb@itorbit.net" TargetMode="External"/><Relationship Id="rId116" Type="http://schemas.openxmlformats.org/officeDocument/2006/relationships/hyperlink" Target="mailto:zarrabi@sharif.edu" TargetMode="External"/><Relationship Id="rId137" Type="http://schemas.openxmlformats.org/officeDocument/2006/relationships/hyperlink" Target="mailto:h.samiee@staff.sharif.ir" TargetMode="External"/><Relationship Id="rId158" Type="http://schemas.openxmlformats.org/officeDocument/2006/relationships/hyperlink" Target="mailto:zarrabi@sharif.edu" TargetMode="External"/><Relationship Id="rId20" Type="http://schemas.openxmlformats.org/officeDocument/2006/relationships/hyperlink" Target="mailto:reza.akbari@sharif.edu" TargetMode="External"/><Relationship Id="rId41" Type="http://schemas.openxmlformats.org/officeDocument/2006/relationships/hyperlink" Target="mailto:milad.tazikeh@gmail.cmom" TargetMode="External"/><Relationship Id="rId62" Type="http://schemas.openxmlformats.org/officeDocument/2006/relationships/hyperlink" Target="mailto:gtaghizadeh@ce.sharif.edu" TargetMode="External"/><Relationship Id="rId83" Type="http://schemas.openxmlformats.org/officeDocument/2006/relationships/hyperlink" Target="mailto:m.shahidi.2424@gmail.com" TargetMode="External"/><Relationship Id="rId88" Type="http://schemas.openxmlformats.org/officeDocument/2006/relationships/hyperlink" Target="mailto:chatrsimab@gmail.com" TargetMode="External"/><Relationship Id="rId111" Type="http://schemas.openxmlformats.org/officeDocument/2006/relationships/hyperlink" Target="mailto:amini@sharif.edu" TargetMode="External"/><Relationship Id="rId132" Type="http://schemas.openxmlformats.org/officeDocument/2006/relationships/hyperlink" Target="mailto:zarrabi@sharif.edu" TargetMode="External"/><Relationship Id="rId153" Type="http://schemas.openxmlformats.org/officeDocument/2006/relationships/hyperlink" Target="mailto:srs@mehr.sharif.ir" TargetMode="External"/><Relationship Id="rId174" Type="http://schemas.openxmlformats.org/officeDocument/2006/relationships/hyperlink" Target="mailto:roohi.abol@gmail.com" TargetMode="External"/><Relationship Id="rId15" Type="http://schemas.openxmlformats.org/officeDocument/2006/relationships/hyperlink" Target="mailto:hadi_rasekh@yahoo.com" TargetMode="External"/><Relationship Id="rId36" Type="http://schemas.openxmlformats.org/officeDocument/2006/relationships/hyperlink" Target="mailto:javanshah@ce.sharif.edu" TargetMode="External"/><Relationship Id="rId57" Type="http://schemas.openxmlformats.org/officeDocument/2006/relationships/hyperlink" Target="mailto:f.a.mahyari@sharif.edu" TargetMode="External"/><Relationship Id="rId106" Type="http://schemas.openxmlformats.org/officeDocument/2006/relationships/hyperlink" Target="mailto:mohadeseh.hosseini@gsme.sharif.edu" TargetMode="External"/><Relationship Id="rId127" Type="http://schemas.openxmlformats.org/officeDocument/2006/relationships/hyperlink" Target="mailto:zarrabi@sharif.edu" TargetMode="External"/><Relationship Id="rId10" Type="http://schemas.openxmlformats.org/officeDocument/2006/relationships/hyperlink" Target="mailto:tabrizi@quera.ir" TargetMode="External"/><Relationship Id="rId31" Type="http://schemas.openxmlformats.org/officeDocument/2006/relationships/hyperlink" Target="mailto:rh_arshiya@tic.sharif.edu" TargetMode="External"/><Relationship Id="rId52" Type="http://schemas.openxmlformats.org/officeDocument/2006/relationships/hyperlink" Target="mailto:rajabi@sharif.edu" TargetMode="External"/><Relationship Id="rId73" Type="http://schemas.openxmlformats.org/officeDocument/2006/relationships/hyperlink" Target="mailto:hadighadimi66@gmail.com" TargetMode="External"/><Relationship Id="rId78" Type="http://schemas.openxmlformats.org/officeDocument/2006/relationships/hyperlink" Target="mailto:plearning.office@sharif.edu" TargetMode="External"/><Relationship Id="rId94" Type="http://schemas.openxmlformats.org/officeDocument/2006/relationships/hyperlink" Target="mailto:lib_it@sharif.ir" TargetMode="External"/><Relationship Id="rId99" Type="http://schemas.openxmlformats.org/officeDocument/2006/relationships/hyperlink" Target="mailto:behradtajali@ce.sharif.edu" TargetMode="External"/><Relationship Id="rId101" Type="http://schemas.openxmlformats.org/officeDocument/2006/relationships/hyperlink" Target="mailto:m.shakiba@staff.sharif.edu" TargetMode="External"/><Relationship Id="rId122" Type="http://schemas.openxmlformats.org/officeDocument/2006/relationships/hyperlink" Target="mailto:zarrabi@sharif.edu" TargetMode="External"/><Relationship Id="rId143" Type="http://schemas.openxmlformats.org/officeDocument/2006/relationships/hyperlink" Target="mailto:e_tallan@sharif.ir" TargetMode="External"/><Relationship Id="rId148" Type="http://schemas.openxmlformats.org/officeDocument/2006/relationships/hyperlink" Target="mailto:tamouk@sharif.ir" TargetMode="External"/><Relationship Id="rId164" Type="http://schemas.openxmlformats.org/officeDocument/2006/relationships/hyperlink" Target="mailto:motahari@sharif.ir" TargetMode="External"/><Relationship Id="rId169" Type="http://schemas.openxmlformats.org/officeDocument/2006/relationships/hyperlink" Target="mailto:saba.ahmadian@sharif.edu" TargetMode="External"/><Relationship Id="rId4" Type="http://schemas.openxmlformats.org/officeDocument/2006/relationships/hyperlink" Target="mailto:bahjatia@ce.sharif.edu" TargetMode="External"/><Relationship Id="rId9" Type="http://schemas.openxmlformats.org/officeDocument/2006/relationships/hyperlink" Target="mailto:mahmood@dideo.ir" TargetMode="External"/><Relationship Id="rId26" Type="http://schemas.openxmlformats.org/officeDocument/2006/relationships/hyperlink" Target="mailto:zamani.miaad@outlook.com" TargetMode="External"/><Relationship Id="rId47" Type="http://schemas.openxmlformats.org/officeDocument/2006/relationships/hyperlink" Target="mailto:abbasloo@iiscenter.ir" TargetMode="External"/><Relationship Id="rId68" Type="http://schemas.openxmlformats.org/officeDocument/2006/relationships/hyperlink" Target="mailto:ladanb@itorbit.net" TargetMode="External"/><Relationship Id="rId89" Type="http://schemas.openxmlformats.org/officeDocument/2006/relationships/hyperlink" Target="mailto:salarifard@ce.sharif.edu" TargetMode="External"/><Relationship Id="rId112" Type="http://schemas.openxmlformats.org/officeDocument/2006/relationships/hyperlink" Target="mailto:zarrabi@sharif.edu" TargetMode="External"/><Relationship Id="rId133" Type="http://schemas.openxmlformats.org/officeDocument/2006/relationships/hyperlink" Target="mailto:zarrabi@sharif.edu" TargetMode="External"/><Relationship Id="rId154" Type="http://schemas.openxmlformats.org/officeDocument/2006/relationships/hyperlink" Target="mailto:alvanchi@sharif.edu" TargetMode="External"/><Relationship Id="rId16" Type="http://schemas.openxmlformats.org/officeDocument/2006/relationships/hyperlink" Target="mailto:m.shakiba@staff.sharif.edu" TargetMode="External"/><Relationship Id="rId37" Type="http://schemas.openxmlformats.org/officeDocument/2006/relationships/hyperlink" Target="mailto:sina.jafarzadeh@staff.sharif.edu" TargetMode="External"/><Relationship Id="rId58" Type="http://schemas.openxmlformats.org/officeDocument/2006/relationships/hyperlink" Target="mailto:dehqanpour.mohammadsaleh@ee.sharif.edu" TargetMode="External"/><Relationship Id="rId79" Type="http://schemas.openxmlformats.org/officeDocument/2006/relationships/hyperlink" Target="mailto:behzad.face96@gmail.com" TargetMode="External"/><Relationship Id="rId102" Type="http://schemas.openxmlformats.org/officeDocument/2006/relationships/hyperlink" Target="mailto:e_tallan@sharif.edu" TargetMode="External"/><Relationship Id="rId123" Type="http://schemas.openxmlformats.org/officeDocument/2006/relationships/hyperlink" Target="mailto:zarrabi@sharif.edu" TargetMode="External"/><Relationship Id="rId144" Type="http://schemas.openxmlformats.org/officeDocument/2006/relationships/hyperlink" Target="mailto:amani_amir@ie.sharif.ir" TargetMode="External"/><Relationship Id="rId90" Type="http://schemas.openxmlformats.org/officeDocument/2006/relationships/hyperlink" Target="mailto:abdollahi.m87@gmail.com" TargetMode="External"/><Relationship Id="rId165" Type="http://schemas.openxmlformats.org/officeDocument/2006/relationships/hyperlink" Target="mailto:nikbin@ce.sharif.edu" TargetMode="External"/><Relationship Id="rId27" Type="http://schemas.openxmlformats.org/officeDocument/2006/relationships/hyperlink" Target="mailto:fariba.tat2017@gmail.com" TargetMode="External"/><Relationship Id="rId48" Type="http://schemas.openxmlformats.org/officeDocument/2006/relationships/hyperlink" Target="mailto:ghodsi@outlook.com" TargetMode="External"/><Relationship Id="rId69" Type="http://schemas.openxmlformats.org/officeDocument/2006/relationships/hyperlink" Target="mailto:a.gharedaghi@staff.sharif.ir" TargetMode="External"/><Relationship Id="rId113" Type="http://schemas.openxmlformats.org/officeDocument/2006/relationships/hyperlink" Target="mailto:zarrabi@sharif.edu" TargetMode="External"/><Relationship Id="rId134" Type="http://schemas.openxmlformats.org/officeDocument/2006/relationships/hyperlink" Target="mailto:zarrabi@sharif.edu" TargetMode="External"/><Relationship Id="rId80" Type="http://schemas.openxmlformats.org/officeDocument/2006/relationships/hyperlink" Target="mailto:md.dorani@gmail.com" TargetMode="External"/><Relationship Id="rId155" Type="http://schemas.openxmlformats.org/officeDocument/2006/relationships/hyperlink" Target="mailto:s_asgari@sharif.edu" TargetMode="External"/><Relationship Id="rId17" Type="http://schemas.openxmlformats.org/officeDocument/2006/relationships/hyperlink" Target="mailto:b.rezaie@staff.sharif.edu" TargetMode="External"/><Relationship Id="rId38" Type="http://schemas.openxmlformats.org/officeDocument/2006/relationships/hyperlink" Target="mailto:heydarnoori@sharif.edu" TargetMode="External"/><Relationship Id="rId59" Type="http://schemas.openxmlformats.org/officeDocument/2006/relationships/hyperlink" Target="mailto:gtaghizadeh@ce.sharif.edu" TargetMode="External"/><Relationship Id="rId103" Type="http://schemas.openxmlformats.org/officeDocument/2006/relationships/hyperlink" Target="mailto:ebrahim@bonyan.co" TargetMode="External"/><Relationship Id="rId124" Type="http://schemas.openxmlformats.org/officeDocument/2006/relationships/hyperlink" Target="mailto:zarrabi@sharif.edu" TargetMode="External"/><Relationship Id="rId70" Type="http://schemas.openxmlformats.org/officeDocument/2006/relationships/hyperlink" Target="mailto:moayeri@staff.sharif.edu" TargetMode="External"/><Relationship Id="rId91" Type="http://schemas.openxmlformats.org/officeDocument/2006/relationships/hyperlink" Target="mailto:abdollahi.m87@gmail.com" TargetMode="External"/><Relationship Id="rId145" Type="http://schemas.openxmlformats.org/officeDocument/2006/relationships/hyperlink" Target="mailto:pouria.fallahpour75@student.sharif.edu" TargetMode="External"/><Relationship Id="rId166" Type="http://schemas.openxmlformats.org/officeDocument/2006/relationships/hyperlink" Target="mailto:nikbin@ce.sharif.ed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brahimi@Sharif" TargetMode="External"/><Relationship Id="rId2" Type="http://schemas.openxmlformats.org/officeDocument/2006/relationships/hyperlink" Target="mailto:Ebrahimi@Sharif" TargetMode="External"/><Relationship Id="rId1" Type="http://schemas.openxmlformats.org/officeDocument/2006/relationships/hyperlink" Target="mailto:Ebrahimi@Shari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netinfold.itc.sharif.ir/index.php?page=ipaddress&amp;ip=192.168.240.20" TargetMode="External"/><Relationship Id="rId4" Type="http://schemas.openxmlformats.org/officeDocument/2006/relationships/hyperlink" Target="mailto:E5-1620@3.6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otahari@sharif.edu" TargetMode="External"/><Relationship Id="rId13" Type="http://schemas.openxmlformats.org/officeDocument/2006/relationships/hyperlink" Target="mailto:rashtchian@sharif.edu" TargetMode="External"/><Relationship Id="rId18" Type="http://schemas.openxmlformats.org/officeDocument/2006/relationships/hyperlink" Target="mailto:rashtchian@sharif.edu" TargetMode="External"/><Relationship Id="rId26" Type="http://schemas.openxmlformats.org/officeDocument/2006/relationships/hyperlink" Target="mailto:k_karami@sharif.edu" TargetMode="External"/><Relationship Id="rId3" Type="http://schemas.openxmlformats.org/officeDocument/2006/relationships/hyperlink" Target="mailto:asadi@sharif.edu" TargetMode="External"/><Relationship Id="rId21" Type="http://schemas.openxmlformats.org/officeDocument/2006/relationships/hyperlink" Target="mailto:rashtchian@sharif.edu" TargetMode="External"/><Relationship Id="rId7" Type="http://schemas.openxmlformats.org/officeDocument/2006/relationships/hyperlink" Target="mailto:ejlali@sharif.edu" TargetMode="External"/><Relationship Id="rId12" Type="http://schemas.openxmlformats.org/officeDocument/2006/relationships/hyperlink" Target="mailto:rashtchian@sharif.edu" TargetMode="External"/><Relationship Id="rId17" Type="http://schemas.openxmlformats.org/officeDocument/2006/relationships/hyperlink" Target="mailto:k_karami@sharif.edu" TargetMode="External"/><Relationship Id="rId25" Type="http://schemas.openxmlformats.org/officeDocument/2006/relationships/hyperlink" Target="mailto:rashtchian@sharif.edu" TargetMode="External"/><Relationship Id="rId2" Type="http://schemas.openxmlformats.org/officeDocument/2006/relationships/hyperlink" Target="mailto:imangh@sharif.edu" TargetMode="External"/><Relationship Id="rId16" Type="http://schemas.openxmlformats.org/officeDocument/2006/relationships/hyperlink" Target="mailto:rashtchian@sharif.edu" TargetMode="External"/><Relationship Id="rId20" Type="http://schemas.openxmlformats.org/officeDocument/2006/relationships/hyperlink" Target="mailto:k_karami@sharif.edu" TargetMode="External"/><Relationship Id="rId29" Type="http://schemas.openxmlformats.org/officeDocument/2006/relationships/hyperlink" Target="mailto:k_karami@sharif.edu" TargetMode="External"/><Relationship Id="rId1" Type="http://schemas.openxmlformats.org/officeDocument/2006/relationships/hyperlink" Target="mailto:ksouratgar@sharif.edu" TargetMode="External"/><Relationship Id="rId6" Type="http://schemas.openxmlformats.org/officeDocument/2006/relationships/hyperlink" Target="mailto:mehdi@sharif.edu" TargetMode="External"/><Relationship Id="rId11" Type="http://schemas.openxmlformats.org/officeDocument/2006/relationships/hyperlink" Target="mailto:k_karami@sharif.edu" TargetMode="External"/><Relationship Id="rId24" Type="http://schemas.openxmlformats.org/officeDocument/2006/relationships/hyperlink" Target="mailto:rashtchian@sharif.edu" TargetMode="External"/><Relationship Id="rId5" Type="http://schemas.openxmlformats.org/officeDocument/2006/relationships/hyperlink" Target="mailto:lib_it@sharif.edu" TargetMode="External"/><Relationship Id="rId15" Type="http://schemas.openxmlformats.org/officeDocument/2006/relationships/hyperlink" Target="mailto:rashtchian@sharif.edu" TargetMode="External"/><Relationship Id="rId23" Type="http://schemas.openxmlformats.org/officeDocument/2006/relationships/hyperlink" Target="mailto:k_karami@sharif.edu" TargetMode="External"/><Relationship Id="rId28" Type="http://schemas.openxmlformats.org/officeDocument/2006/relationships/hyperlink" Target="mailto:rashtchian@sharif.edu" TargetMode="External"/><Relationship Id="rId10" Type="http://schemas.openxmlformats.org/officeDocument/2006/relationships/hyperlink" Target="mailto:rashtchian@sharif.edu" TargetMode="External"/><Relationship Id="rId19" Type="http://schemas.openxmlformats.org/officeDocument/2006/relationships/hyperlink" Target="mailto:rashtchian@sharif.edu" TargetMode="External"/><Relationship Id="rId4" Type="http://schemas.openxmlformats.org/officeDocument/2006/relationships/hyperlink" Target="mailto:mehdi@sharif.edu" TargetMode="External"/><Relationship Id="rId9" Type="http://schemas.openxmlformats.org/officeDocument/2006/relationships/hyperlink" Target="mailto:ejlali@sharif.edu" TargetMode="External"/><Relationship Id="rId14" Type="http://schemas.openxmlformats.org/officeDocument/2006/relationships/hyperlink" Target="mailto:azhdari@shrif.edu" TargetMode="External"/><Relationship Id="rId22" Type="http://schemas.openxmlformats.org/officeDocument/2006/relationships/hyperlink" Target="mailto:rashtchian@sharif.edu" TargetMode="External"/><Relationship Id="rId27" Type="http://schemas.openxmlformats.org/officeDocument/2006/relationships/hyperlink" Target="mailto:rashtchian@sharif.edu" TargetMode="External"/><Relationship Id="rId30" Type="http://schemas.openxmlformats.org/officeDocument/2006/relationships/hyperlink" Target="mailto:rashtchian@sharif.edu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zamani.miaad@outlook.com" TargetMode="External"/><Relationship Id="rId21" Type="http://schemas.openxmlformats.org/officeDocument/2006/relationships/hyperlink" Target="mailto:pooyapooya@ce.sharif.edu" TargetMode="External"/><Relationship Id="rId42" Type="http://schemas.openxmlformats.org/officeDocument/2006/relationships/hyperlink" Target="mailto:support@dideo.ir" TargetMode="External"/><Relationship Id="rId47" Type="http://schemas.openxmlformats.org/officeDocument/2006/relationships/hyperlink" Target="mailto:info@makeaward.ir" TargetMode="External"/><Relationship Id="rId63" Type="http://schemas.openxmlformats.org/officeDocument/2006/relationships/hyperlink" Target="mailto:ahmadvand@ce.sharif.edu" TargetMode="External"/><Relationship Id="rId68" Type="http://schemas.openxmlformats.org/officeDocument/2006/relationships/hyperlink" Target="mailto:aamirnazmi@yahoo.com" TargetMode="External"/><Relationship Id="rId84" Type="http://schemas.openxmlformats.org/officeDocument/2006/relationships/hyperlink" Target="mailto:karafarini@sharif.edu" TargetMode="External"/><Relationship Id="rId89" Type="http://schemas.openxmlformats.org/officeDocument/2006/relationships/hyperlink" Target="mailto:heydarnoori@gmail.com" TargetMode="External"/><Relationship Id="rId16" Type="http://schemas.openxmlformats.org/officeDocument/2006/relationships/hyperlink" Target="mailto:m.shakiba@staff.sharif.edu" TargetMode="External"/><Relationship Id="rId11" Type="http://schemas.openxmlformats.org/officeDocument/2006/relationships/hyperlink" Target="mailto:mahmood@dideo.ir" TargetMode="External"/><Relationship Id="rId32" Type="http://schemas.openxmlformats.org/officeDocument/2006/relationships/hyperlink" Target="mailto:rh_arshiya@tic.sharif.edu" TargetMode="External"/><Relationship Id="rId37" Type="http://schemas.openxmlformats.org/officeDocument/2006/relationships/hyperlink" Target="mailto:me@madani.pro" TargetMode="External"/><Relationship Id="rId53" Type="http://schemas.openxmlformats.org/officeDocument/2006/relationships/hyperlink" Target="mailto:pooya.mosaddegh72@gmail.com" TargetMode="External"/><Relationship Id="rId58" Type="http://schemas.openxmlformats.org/officeDocument/2006/relationships/hyperlink" Target="mailto:amirnazmi@comcast.net" TargetMode="External"/><Relationship Id="rId74" Type="http://schemas.openxmlformats.org/officeDocument/2006/relationships/hyperlink" Target="mailto:youneskhanbaba@gmail.com" TargetMode="External"/><Relationship Id="rId79" Type="http://schemas.openxmlformats.org/officeDocument/2006/relationships/hyperlink" Target="mailto:Karafarini@sharif" TargetMode="External"/><Relationship Id="rId5" Type="http://schemas.openxmlformats.org/officeDocument/2006/relationships/hyperlink" Target="mailto:safdari@ut.ac.ir" TargetMode="External"/><Relationship Id="rId90" Type="http://schemas.openxmlformats.org/officeDocument/2006/relationships/hyperlink" Target="mailto:mohammadIT21@yahoo.com" TargetMode="External"/><Relationship Id="rId14" Type="http://schemas.openxmlformats.org/officeDocument/2006/relationships/hyperlink" Target="mailto:mahmood@dideo.ir" TargetMode="External"/><Relationship Id="rId22" Type="http://schemas.openxmlformats.org/officeDocument/2006/relationships/hyperlink" Target="mailto:mahmood@dideo.ir" TargetMode="External"/><Relationship Id="rId27" Type="http://schemas.openxmlformats.org/officeDocument/2006/relationships/hyperlink" Target="mailto:fariba.tat2017@gmail.com" TargetMode="External"/><Relationship Id="rId30" Type="http://schemas.openxmlformats.org/officeDocument/2006/relationships/hyperlink" Target="mailto:hadi.r@sharif.edu" TargetMode="External"/><Relationship Id="rId35" Type="http://schemas.openxmlformats.org/officeDocument/2006/relationships/hyperlink" Target="mailto:sss.ce.sharif@gmail.com" TargetMode="External"/><Relationship Id="rId43" Type="http://schemas.openxmlformats.org/officeDocument/2006/relationships/hyperlink" Target="mailto:support@dideo.ir" TargetMode="External"/><Relationship Id="rId48" Type="http://schemas.openxmlformats.org/officeDocument/2006/relationships/hyperlink" Target="mailto:m.gharehyazie@sharif.edu" TargetMode="External"/><Relationship Id="rId56" Type="http://schemas.openxmlformats.org/officeDocument/2006/relationships/hyperlink" Target="mailto:scareeaschool@gmail.com" TargetMode="External"/><Relationship Id="rId64" Type="http://schemas.openxmlformats.org/officeDocument/2006/relationships/hyperlink" Target="mailto:javanshah@ce.sharif.edu" TargetMode="External"/><Relationship Id="rId69" Type="http://schemas.openxmlformats.org/officeDocument/2006/relationships/hyperlink" Target="mailto:milad.tazikeh@gmail.cmom" TargetMode="External"/><Relationship Id="rId77" Type="http://schemas.openxmlformats.org/officeDocument/2006/relationships/hyperlink" Target="mailto:support@dideo.ir" TargetMode="External"/><Relationship Id="rId8" Type="http://schemas.openxmlformats.org/officeDocument/2006/relationships/hyperlink" Target="mailto:mahmood@dideo.ir" TargetMode="External"/><Relationship Id="rId51" Type="http://schemas.openxmlformats.org/officeDocument/2006/relationships/hyperlink" Target="mailto:ali.imanipour@gmail.com" TargetMode="External"/><Relationship Id="rId72" Type="http://schemas.openxmlformats.org/officeDocument/2006/relationships/hyperlink" Target="mailto:info@salamcinama.ir" TargetMode="External"/><Relationship Id="rId80" Type="http://schemas.openxmlformats.org/officeDocument/2006/relationships/hyperlink" Target="mailto:Parsa@sharif" TargetMode="External"/><Relationship Id="rId85" Type="http://schemas.openxmlformats.org/officeDocument/2006/relationships/hyperlink" Target="mailto:karafarini@sharif.edu" TargetMode="External"/><Relationship Id="rId3" Type="http://schemas.openxmlformats.org/officeDocument/2006/relationships/hyperlink" Target="mailto:kabbasi@ce.sharif.edu" TargetMode="External"/><Relationship Id="rId12" Type="http://schemas.openxmlformats.org/officeDocument/2006/relationships/hyperlink" Target="mailto:mahmood@dideo.ir" TargetMode="External"/><Relationship Id="rId17" Type="http://schemas.openxmlformats.org/officeDocument/2006/relationships/hyperlink" Target="mailto:b.rezaie@staff.sharif.edu" TargetMode="External"/><Relationship Id="rId25" Type="http://schemas.openxmlformats.org/officeDocument/2006/relationships/hyperlink" Target="mailto:m_reyhanian@mech.sharif.edu" TargetMode="External"/><Relationship Id="rId33" Type="http://schemas.openxmlformats.org/officeDocument/2006/relationships/hyperlink" Target="mailto:larijani@alum.sharif.edu" TargetMode="External"/><Relationship Id="rId38" Type="http://schemas.openxmlformats.org/officeDocument/2006/relationships/hyperlink" Target="mailto:support@dideo.ir" TargetMode="External"/><Relationship Id="rId46" Type="http://schemas.openxmlformats.org/officeDocument/2006/relationships/hyperlink" Target="mailto:support@dideo.ir" TargetMode="External"/><Relationship Id="rId59" Type="http://schemas.openxmlformats.org/officeDocument/2006/relationships/hyperlink" Target="mailto:info@setak.sharif.ir" TargetMode="External"/><Relationship Id="rId67" Type="http://schemas.openxmlformats.org/officeDocument/2006/relationships/hyperlink" Target="mailto:mohammadit21@yahoo.com" TargetMode="External"/><Relationship Id="rId20" Type="http://schemas.openxmlformats.org/officeDocument/2006/relationships/hyperlink" Target="mailto:reza.akbari@sharif.edu" TargetMode="External"/><Relationship Id="rId41" Type="http://schemas.openxmlformats.org/officeDocument/2006/relationships/hyperlink" Target="mailto:tabrizimbt70@gmail.com" TargetMode="External"/><Relationship Id="rId54" Type="http://schemas.openxmlformats.org/officeDocument/2006/relationships/hyperlink" Target="mailto:srrc@sharif.ir" TargetMode="External"/><Relationship Id="rId62" Type="http://schemas.openxmlformats.org/officeDocument/2006/relationships/hyperlink" Target="mailto:mmohammadi@ce.sharif.edu" TargetMode="External"/><Relationship Id="rId70" Type="http://schemas.openxmlformats.org/officeDocument/2006/relationships/hyperlink" Target="mailto:hadi_rasekh@yahoo.com" TargetMode="External"/><Relationship Id="rId75" Type="http://schemas.openxmlformats.org/officeDocument/2006/relationships/hyperlink" Target="mailto:alireza_feyz@sharif.edu" TargetMode="External"/><Relationship Id="rId83" Type="http://schemas.openxmlformats.org/officeDocument/2006/relationships/hyperlink" Target="mailto:jalili@sharif.edu" TargetMode="External"/><Relationship Id="rId88" Type="http://schemas.openxmlformats.org/officeDocument/2006/relationships/hyperlink" Target="mailto:Feyzbakhsh@sharif" TargetMode="External"/><Relationship Id="rId91" Type="http://schemas.openxmlformats.org/officeDocument/2006/relationships/printerSettings" Target="../printerSettings/printerSettings5.bin"/><Relationship Id="rId1" Type="http://schemas.openxmlformats.org/officeDocument/2006/relationships/hyperlink" Target="mailto:m.gharehyazie@sharif.edu" TargetMode="External"/><Relationship Id="rId6" Type="http://schemas.openxmlformats.org/officeDocument/2006/relationships/hyperlink" Target="mailto:metavakoli@sharif.edu" TargetMode="External"/><Relationship Id="rId15" Type="http://schemas.openxmlformats.org/officeDocument/2006/relationships/hyperlink" Target="mailto:hadi_rasekh@yahoo.com" TargetMode="External"/><Relationship Id="rId23" Type="http://schemas.openxmlformats.org/officeDocument/2006/relationships/hyperlink" Target="mailto:fariba.tat2017@gmail.com" TargetMode="External"/><Relationship Id="rId28" Type="http://schemas.openxmlformats.org/officeDocument/2006/relationships/hyperlink" Target="mailto:mohammadit21@yahoo.com" TargetMode="External"/><Relationship Id="rId36" Type="http://schemas.openxmlformats.org/officeDocument/2006/relationships/hyperlink" Target="mailto:sss.ce.sharif@gmail.com" TargetMode="External"/><Relationship Id="rId49" Type="http://schemas.openxmlformats.org/officeDocument/2006/relationships/hyperlink" Target="mailto:mojtaba.zahedian1@gmail.com" TargetMode="External"/><Relationship Id="rId57" Type="http://schemas.openxmlformats.org/officeDocument/2006/relationships/hyperlink" Target="mailto:hooyo.ir@gmail.com" TargetMode="External"/><Relationship Id="rId10" Type="http://schemas.openxmlformats.org/officeDocument/2006/relationships/hyperlink" Target="mailto:tabrizi@quera.ir" TargetMode="External"/><Relationship Id="rId31" Type="http://schemas.openxmlformats.org/officeDocument/2006/relationships/hyperlink" Target="mailto:rh_arshiya@tic.sharif.edu" TargetMode="External"/><Relationship Id="rId44" Type="http://schemas.openxmlformats.org/officeDocument/2006/relationships/hyperlink" Target="mailto:javanshah8@gmail.com" TargetMode="External"/><Relationship Id="rId52" Type="http://schemas.openxmlformats.org/officeDocument/2006/relationships/hyperlink" Target="mailto:ohemmati@alum.sharif.edu" TargetMode="External"/><Relationship Id="rId60" Type="http://schemas.openxmlformats.org/officeDocument/2006/relationships/hyperlink" Target="mailto:info@pouyeshsystem.com" TargetMode="External"/><Relationship Id="rId65" Type="http://schemas.openxmlformats.org/officeDocument/2006/relationships/hyperlink" Target="mailto:sina.jafarzadeh@staff.sharif.edu" TargetMode="External"/><Relationship Id="rId73" Type="http://schemas.openxmlformats.org/officeDocument/2006/relationships/hyperlink" Target="mailto:info@salamcinama.ir" TargetMode="External"/><Relationship Id="rId78" Type="http://schemas.openxmlformats.org/officeDocument/2006/relationships/hyperlink" Target="mailto:Karafarini@sharif" TargetMode="External"/><Relationship Id="rId81" Type="http://schemas.openxmlformats.org/officeDocument/2006/relationships/hyperlink" Target="mailto:SRouhani@sharif" TargetMode="External"/><Relationship Id="rId86" Type="http://schemas.openxmlformats.org/officeDocument/2006/relationships/hyperlink" Target="mailto:amirnazmi@comcast.net" TargetMode="External"/><Relationship Id="rId4" Type="http://schemas.openxmlformats.org/officeDocument/2006/relationships/hyperlink" Target="mailto:bahjatia@ce.sharif.edu" TargetMode="External"/><Relationship Id="rId9" Type="http://schemas.openxmlformats.org/officeDocument/2006/relationships/hyperlink" Target="mailto:mahmood@dideo.ir" TargetMode="External"/><Relationship Id="rId13" Type="http://schemas.openxmlformats.org/officeDocument/2006/relationships/hyperlink" Target="mailto:javanshah@ce.sharif.edu" TargetMode="External"/><Relationship Id="rId18" Type="http://schemas.openxmlformats.org/officeDocument/2006/relationships/hyperlink" Target="mailto:r.bayati@student.sharif.ir" TargetMode="External"/><Relationship Id="rId39" Type="http://schemas.openxmlformats.org/officeDocument/2006/relationships/hyperlink" Target="mailto:support@dideo.ir" TargetMode="External"/><Relationship Id="rId34" Type="http://schemas.openxmlformats.org/officeDocument/2006/relationships/hyperlink" Target="mailto:m.gharehyazie@sharif.edu" TargetMode="External"/><Relationship Id="rId50" Type="http://schemas.openxmlformats.org/officeDocument/2006/relationships/hyperlink" Target="mailto:mohammadIT21@yahoo.com" TargetMode="External"/><Relationship Id="rId55" Type="http://schemas.openxmlformats.org/officeDocument/2006/relationships/hyperlink" Target="mailto:amirnazmi@comcast.net" TargetMode="External"/><Relationship Id="rId76" Type="http://schemas.openxmlformats.org/officeDocument/2006/relationships/hyperlink" Target="mailto:support@dideo.ir" TargetMode="External"/><Relationship Id="rId7" Type="http://schemas.openxmlformats.org/officeDocument/2006/relationships/hyperlink" Target="mailto:mahmood@dideo.ir" TargetMode="External"/><Relationship Id="rId71" Type="http://schemas.openxmlformats.org/officeDocument/2006/relationships/hyperlink" Target="mailto:hadi_rasekh@yahoo.com" TargetMode="External"/><Relationship Id="rId2" Type="http://schemas.openxmlformats.org/officeDocument/2006/relationships/hyperlink" Target="mailto:naghavi_mehdi@ee.sharif.edu" TargetMode="External"/><Relationship Id="rId29" Type="http://schemas.openxmlformats.org/officeDocument/2006/relationships/hyperlink" Target="mailto:ali.imanipour@gmail.com" TargetMode="External"/><Relationship Id="rId24" Type="http://schemas.openxmlformats.org/officeDocument/2006/relationships/hyperlink" Target="mailto:Jafari1989@gmail.com" TargetMode="External"/><Relationship Id="rId40" Type="http://schemas.openxmlformats.org/officeDocument/2006/relationships/hyperlink" Target="mailto:spa.watergy@gmail.com" TargetMode="External"/><Relationship Id="rId45" Type="http://schemas.openxmlformats.org/officeDocument/2006/relationships/hyperlink" Target="mailto:info@salamcinama.ir" TargetMode="External"/><Relationship Id="rId66" Type="http://schemas.openxmlformats.org/officeDocument/2006/relationships/hyperlink" Target="mailto:heydarnoori@sharif.edu" TargetMode="External"/><Relationship Id="rId87" Type="http://schemas.openxmlformats.org/officeDocument/2006/relationships/hyperlink" Target="mailto:Feyzbakhsh@sharif" TargetMode="External"/><Relationship Id="rId61" Type="http://schemas.openxmlformats.org/officeDocument/2006/relationships/hyperlink" Target="mailto:info@pouyeshsystem.com" TargetMode="External"/><Relationship Id="rId82" Type="http://schemas.openxmlformats.org/officeDocument/2006/relationships/hyperlink" Target="mailto:Heydarnoori@sharif" TargetMode="External"/><Relationship Id="rId19" Type="http://schemas.openxmlformats.org/officeDocument/2006/relationships/hyperlink" Target="mailto:dashtabadi.m.r@gmail.co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rashtchian@sharif.edu" TargetMode="External"/><Relationship Id="rId21" Type="http://schemas.openxmlformats.org/officeDocument/2006/relationships/hyperlink" Target="mailto:info@ce.sharif.ir" TargetMode="External"/><Relationship Id="rId324" Type="http://schemas.openxmlformats.org/officeDocument/2006/relationships/hyperlink" Target="mailto:EDU@sharif" TargetMode="External"/><Relationship Id="rId531" Type="http://schemas.openxmlformats.org/officeDocument/2006/relationships/hyperlink" Target="mailto:m.varshabi@sharif.ir" TargetMode="External"/><Relationship Id="rId170" Type="http://schemas.openxmlformats.org/officeDocument/2006/relationships/hyperlink" Target="mailto:library@sharif.edu" TargetMode="External"/><Relationship Id="rId268" Type="http://schemas.openxmlformats.org/officeDocument/2006/relationships/hyperlink" Target="mailto:rajabi@sharif.edu" TargetMode="External"/><Relationship Id="rId475" Type="http://schemas.openxmlformats.org/officeDocument/2006/relationships/hyperlink" Target="mailto:lib_it@sharif.ir" TargetMode="External"/><Relationship Id="rId32" Type="http://schemas.openxmlformats.org/officeDocument/2006/relationships/hyperlink" Target="mailto:sameti@sharif.edu" TargetMode="External"/><Relationship Id="rId128" Type="http://schemas.openxmlformats.org/officeDocument/2006/relationships/hyperlink" Target="mailto:elearning@sharif.ir" TargetMode="External"/><Relationship Id="rId335" Type="http://schemas.openxmlformats.org/officeDocument/2006/relationships/hyperlink" Target="mailto:EDU@sharif" TargetMode="External"/><Relationship Id="rId542" Type="http://schemas.openxmlformats.org/officeDocument/2006/relationships/hyperlink" Target="mailto:nikbin@ce.sharif.edu" TargetMode="External"/><Relationship Id="rId181" Type="http://schemas.openxmlformats.org/officeDocument/2006/relationships/hyperlink" Target="mailto:mahsuli@sharif.edu" TargetMode="External"/><Relationship Id="rId402" Type="http://schemas.openxmlformats.org/officeDocument/2006/relationships/hyperlink" Target="mailto:Shahed@sharif" TargetMode="External"/><Relationship Id="rId279" Type="http://schemas.openxmlformats.org/officeDocument/2006/relationships/hyperlink" Target="mailto:sati@sharif.edu" TargetMode="External"/><Relationship Id="rId486" Type="http://schemas.openxmlformats.org/officeDocument/2006/relationships/hyperlink" Target="mailto:s.masoudy93@gmail.com" TargetMode="External"/><Relationship Id="rId43" Type="http://schemas.openxmlformats.org/officeDocument/2006/relationships/hyperlink" Target="mailto:clab@sharif.edu" TargetMode="External"/><Relationship Id="rId139" Type="http://schemas.openxmlformats.org/officeDocument/2006/relationships/hyperlink" Target="mailto:isaai@sharif.ir" TargetMode="External"/><Relationship Id="rId346" Type="http://schemas.openxmlformats.org/officeDocument/2006/relationships/hyperlink" Target="mailto:Elearning@edu" TargetMode="External"/><Relationship Id="rId553" Type="http://schemas.openxmlformats.org/officeDocument/2006/relationships/hyperlink" Target="mailto:zarrabi@sharif.edu" TargetMode="External"/><Relationship Id="rId192" Type="http://schemas.openxmlformats.org/officeDocument/2006/relationships/hyperlink" Target="mailto:hannani@sharif.edu" TargetMode="External"/><Relationship Id="rId206" Type="http://schemas.openxmlformats.org/officeDocument/2006/relationships/hyperlink" Target="mailto:prm@sharif.ir" TargetMode="External"/><Relationship Id="rId413" Type="http://schemas.openxmlformats.org/officeDocument/2006/relationships/hyperlink" Target="mailto:Strategic@sharif" TargetMode="External"/><Relationship Id="rId497" Type="http://schemas.openxmlformats.org/officeDocument/2006/relationships/hyperlink" Target="mailto:zarrabi@sharif.edu" TargetMode="External"/><Relationship Id="rId357" Type="http://schemas.openxmlformats.org/officeDocument/2006/relationships/hyperlink" Target="mailto:GSME@sharif" TargetMode="External"/><Relationship Id="rId54" Type="http://schemas.openxmlformats.org/officeDocument/2006/relationships/hyperlink" Target="mailto:khesoem@gmail.com" TargetMode="External"/><Relationship Id="rId96" Type="http://schemas.openxmlformats.org/officeDocument/2006/relationships/hyperlink" Target="mailto:edu@sharif.edu" TargetMode="External"/><Relationship Id="rId161" Type="http://schemas.openxmlformats.org/officeDocument/2006/relationships/hyperlink" Target="mailto:talebi@sharif.ir" TargetMode="External"/><Relationship Id="rId217" Type="http://schemas.openxmlformats.org/officeDocument/2006/relationships/hyperlink" Target="mailto:siro@sharif.edu" TargetMode="External"/><Relationship Id="rId399" Type="http://schemas.openxmlformats.org/officeDocument/2006/relationships/hyperlink" Target="mailto:Research@sharif" TargetMode="External"/><Relationship Id="rId259" Type="http://schemas.openxmlformats.org/officeDocument/2006/relationships/hyperlink" Target="mailto:info@csprd.sharif.ir" TargetMode="External"/><Relationship Id="rId424" Type="http://schemas.openxmlformats.org/officeDocument/2006/relationships/hyperlink" Target="mailto:abbasloo@iiscenter.ir" TargetMode="External"/><Relationship Id="rId466" Type="http://schemas.openxmlformats.org/officeDocument/2006/relationships/hyperlink" Target="mailto:khodaygan@sharif.edu" TargetMode="External"/><Relationship Id="rId23" Type="http://schemas.openxmlformats.org/officeDocument/2006/relationships/hyperlink" Target="mailto:info@ce.sharif.ir" TargetMode="External"/><Relationship Id="rId119" Type="http://schemas.openxmlformats.org/officeDocument/2006/relationships/hyperlink" Target="mailto:amini@sharif.edu" TargetMode="External"/><Relationship Id="rId270" Type="http://schemas.openxmlformats.org/officeDocument/2006/relationships/hyperlink" Target="mailto:rajabi@sharif.edu" TargetMode="External"/><Relationship Id="rId326" Type="http://schemas.openxmlformats.org/officeDocument/2006/relationships/hyperlink" Target="mailto:EDU@sharif" TargetMode="External"/><Relationship Id="rId533" Type="http://schemas.openxmlformats.org/officeDocument/2006/relationships/hyperlink" Target="mailto:varshabi@clab.sharif.edu" TargetMode="External"/><Relationship Id="rId65" Type="http://schemas.openxmlformats.org/officeDocument/2006/relationships/hyperlink" Target="mailto:jahantigh@sharif.edu" TargetMode="External"/><Relationship Id="rId130" Type="http://schemas.openxmlformats.org/officeDocument/2006/relationships/hyperlink" Target="mailto:tmohammadsadegh@gmail.com" TargetMode="External"/><Relationship Id="rId368" Type="http://schemas.openxmlformats.org/officeDocument/2006/relationships/hyperlink" Target="mailto:Karafarini@sharif" TargetMode="External"/><Relationship Id="rId172" Type="http://schemas.openxmlformats.org/officeDocument/2006/relationships/hyperlink" Target="mailto:library@sharif.edu" TargetMode="External"/><Relationship Id="rId228" Type="http://schemas.openxmlformats.org/officeDocument/2006/relationships/hyperlink" Target="mailto:sbayat@sharif.edu" TargetMode="External"/><Relationship Id="rId435" Type="http://schemas.openxmlformats.org/officeDocument/2006/relationships/hyperlink" Target="mailto:makbari@ce.sharif.edu" TargetMode="External"/><Relationship Id="rId477" Type="http://schemas.openxmlformats.org/officeDocument/2006/relationships/hyperlink" Target="mailto:kharrazi@sharif.edu" TargetMode="External"/><Relationship Id="rId281" Type="http://schemas.openxmlformats.org/officeDocument/2006/relationships/hyperlink" Target="mailto:tajrishy@sharif.edu" TargetMode="External"/><Relationship Id="rId337" Type="http://schemas.openxmlformats.org/officeDocument/2006/relationships/hyperlink" Target="mailto:EDU@sharif" TargetMode="External"/><Relationship Id="rId502" Type="http://schemas.openxmlformats.org/officeDocument/2006/relationships/hyperlink" Target="mailto:zarrabi@sharif.edu" TargetMode="External"/><Relationship Id="rId34" Type="http://schemas.openxmlformats.org/officeDocument/2006/relationships/hyperlink" Target="mailto:amolaei@sharif.edu" TargetMode="External"/><Relationship Id="rId76" Type="http://schemas.openxmlformats.org/officeDocument/2006/relationships/hyperlink" Target="mailto:edu@sharif.edu" TargetMode="External"/><Relationship Id="rId141" Type="http://schemas.openxmlformats.org/officeDocument/2006/relationships/hyperlink" Target="mailto:isaai@sharif.ir" TargetMode="External"/><Relationship Id="rId379" Type="http://schemas.openxmlformats.org/officeDocument/2006/relationships/hyperlink" Target="mailto:Mali@sharif" TargetMode="External"/><Relationship Id="rId544" Type="http://schemas.openxmlformats.org/officeDocument/2006/relationships/hyperlink" Target="mailto:nikbin@ce.sharif.edu" TargetMode="External"/><Relationship Id="rId7" Type="http://schemas.openxmlformats.org/officeDocument/2006/relationships/hyperlink" Target="mailto:aref@sharif.edu" TargetMode="External"/><Relationship Id="rId183" Type="http://schemas.openxmlformats.org/officeDocument/2006/relationships/hyperlink" Target="mailto:gonbadi@sharif.ir" TargetMode="External"/><Relationship Id="rId239" Type="http://schemas.openxmlformats.org/officeDocument/2006/relationships/hyperlink" Target="mailto:ghasem.t1992@gmail.com" TargetMode="External"/><Relationship Id="rId390" Type="http://schemas.openxmlformats.org/officeDocument/2006/relationships/hyperlink" Target="mailto:PR@sharif" TargetMode="External"/><Relationship Id="rId404" Type="http://schemas.openxmlformats.org/officeDocument/2006/relationships/hyperlink" Target="mailto:Solar@shaif" TargetMode="External"/><Relationship Id="rId446" Type="http://schemas.openxmlformats.org/officeDocument/2006/relationships/hyperlink" Target="mailto:boorghany@ce.sharif.edu" TargetMode="External"/><Relationship Id="rId250" Type="http://schemas.openxmlformats.org/officeDocument/2006/relationships/hyperlink" Target="mailto:arasti@sharif.edu" TargetMode="External"/><Relationship Id="rId292" Type="http://schemas.openxmlformats.org/officeDocument/2006/relationships/hyperlink" Target="mailto:CE@sharif" TargetMode="External"/><Relationship Id="rId306" Type="http://schemas.openxmlformats.org/officeDocument/2006/relationships/hyperlink" Target="mailto:CLab@sharif" TargetMode="External"/><Relationship Id="rId488" Type="http://schemas.openxmlformats.org/officeDocument/2006/relationships/hyperlink" Target="mailto:m.shafiee@staff.sharif.edu" TargetMode="External"/><Relationship Id="rId45" Type="http://schemas.openxmlformats.org/officeDocument/2006/relationships/hyperlink" Target="mailto:clab@sharif.edu" TargetMode="External"/><Relationship Id="rId87" Type="http://schemas.openxmlformats.org/officeDocument/2006/relationships/hyperlink" Target="mailto:rashtchian@sharif.edu" TargetMode="External"/><Relationship Id="rId110" Type="http://schemas.openxmlformats.org/officeDocument/2006/relationships/hyperlink" Target="mailto:edu@sharif.edu" TargetMode="External"/><Relationship Id="rId348" Type="http://schemas.openxmlformats.org/officeDocument/2006/relationships/hyperlink" Target="mailto:Elearning@edu" TargetMode="External"/><Relationship Id="rId513" Type="http://schemas.openxmlformats.org/officeDocument/2006/relationships/hyperlink" Target="mailto:zarrabi@sharif.edu" TargetMode="External"/><Relationship Id="rId555" Type="http://schemas.openxmlformats.org/officeDocument/2006/relationships/hyperlink" Target="mailto:roohi.abol@gmail.com" TargetMode="External"/><Relationship Id="rId152" Type="http://schemas.openxmlformats.org/officeDocument/2006/relationships/hyperlink" Target="mailto:m.gharehyazie@sharif.edu" TargetMode="External"/><Relationship Id="rId194" Type="http://schemas.openxmlformats.org/officeDocument/2006/relationships/hyperlink" Target="mailto:maddah@sharif.edu" TargetMode="External"/><Relationship Id="rId208" Type="http://schemas.openxmlformats.org/officeDocument/2006/relationships/hyperlink" Target="mailto:prm@sharif.ir" TargetMode="External"/><Relationship Id="rId415" Type="http://schemas.openxmlformats.org/officeDocument/2006/relationships/hyperlink" Target="mailto:Tasisat@sharif" TargetMode="External"/><Relationship Id="rId457" Type="http://schemas.openxmlformats.org/officeDocument/2006/relationships/hyperlink" Target="mailto:behzad.kayvan@yahoo.com" TargetMode="External"/><Relationship Id="rId261" Type="http://schemas.openxmlformats.org/officeDocument/2006/relationships/hyperlink" Target="mailto:info@csprd.sharif.ir" TargetMode="External"/><Relationship Id="rId499" Type="http://schemas.openxmlformats.org/officeDocument/2006/relationships/hyperlink" Target="mailto:zarrabi@sharif.edu" TargetMode="External"/><Relationship Id="rId14" Type="http://schemas.openxmlformats.org/officeDocument/2006/relationships/hyperlink" Target="mailto:b.rezaie@staff.sharif.edu" TargetMode="External"/><Relationship Id="rId56" Type="http://schemas.openxmlformats.org/officeDocument/2006/relationships/hyperlink" Target="mailto:festival.farhang@sharif.ir" TargetMode="External"/><Relationship Id="rId317" Type="http://schemas.openxmlformats.org/officeDocument/2006/relationships/hyperlink" Target="mailto:Edari@sharif" TargetMode="External"/><Relationship Id="rId359" Type="http://schemas.openxmlformats.org/officeDocument/2006/relationships/hyperlink" Target="mailto:GSME@sharif" TargetMode="External"/><Relationship Id="rId524" Type="http://schemas.openxmlformats.org/officeDocument/2006/relationships/hyperlink" Target="mailto:e_tallan@sharif.ir" TargetMode="External"/><Relationship Id="rId98" Type="http://schemas.openxmlformats.org/officeDocument/2006/relationships/hyperlink" Target="mailto:edu@sharif.edu" TargetMode="External"/><Relationship Id="rId121" Type="http://schemas.openxmlformats.org/officeDocument/2006/relationships/hyperlink" Target="mailto:amini@sharif.edu" TargetMode="External"/><Relationship Id="rId163" Type="http://schemas.openxmlformats.org/officeDocument/2006/relationships/hyperlink" Target="mailto:kharrazi@sharif.edu" TargetMode="External"/><Relationship Id="rId219" Type="http://schemas.openxmlformats.org/officeDocument/2006/relationships/hyperlink" Target="mailto:moayeri@staff.sharif.edu" TargetMode="External"/><Relationship Id="rId370" Type="http://schemas.openxmlformats.org/officeDocument/2006/relationships/hyperlink" Target="mailto:Kharrazi@sharif" TargetMode="External"/><Relationship Id="rId426" Type="http://schemas.openxmlformats.org/officeDocument/2006/relationships/hyperlink" Target="mailto:h.keshmiri@staff.sharif.ir" TargetMode="External"/><Relationship Id="rId230" Type="http://schemas.openxmlformats.org/officeDocument/2006/relationships/hyperlink" Target="mailto:safdarian@sharif.ir" TargetMode="External"/><Relationship Id="rId468" Type="http://schemas.openxmlformats.org/officeDocument/2006/relationships/hyperlink" Target="mailto:chatrsimab@gmail.com" TargetMode="External"/><Relationship Id="rId25" Type="http://schemas.openxmlformats.org/officeDocument/2006/relationships/hyperlink" Target="mailto:info@ce.sharif.ir" TargetMode="External"/><Relationship Id="rId67" Type="http://schemas.openxmlformats.org/officeDocument/2006/relationships/hyperlink" Target="mailto:jahantigh@sharif.edu" TargetMode="External"/><Relationship Id="rId272" Type="http://schemas.openxmlformats.org/officeDocument/2006/relationships/hyperlink" Target="mailto:rajabi@sharif.edu" TargetMode="External"/><Relationship Id="rId328" Type="http://schemas.openxmlformats.org/officeDocument/2006/relationships/hyperlink" Target="mailto:EDU@sharif" TargetMode="External"/><Relationship Id="rId535" Type="http://schemas.openxmlformats.org/officeDocument/2006/relationships/hyperlink" Target="mailto:alvanchi@sharif.edu" TargetMode="External"/><Relationship Id="rId132" Type="http://schemas.openxmlformats.org/officeDocument/2006/relationships/hyperlink" Target="mailto:isaai@sharif.ir" TargetMode="External"/><Relationship Id="rId174" Type="http://schemas.openxmlformats.org/officeDocument/2006/relationships/hyperlink" Target="mailto:library@sharif.edu" TargetMode="External"/><Relationship Id="rId381" Type="http://schemas.openxmlformats.org/officeDocument/2006/relationships/hyperlink" Target="mailto:Mech@sharif" TargetMode="External"/><Relationship Id="rId241" Type="http://schemas.openxmlformats.org/officeDocument/2006/relationships/hyperlink" Target="mailto:ghasem.t1992@gmail.com" TargetMode="External"/><Relationship Id="rId437" Type="http://schemas.openxmlformats.org/officeDocument/2006/relationships/hyperlink" Target="mailto:makbari@ce.sharif.edu" TargetMode="External"/><Relationship Id="rId479" Type="http://schemas.openxmlformats.org/officeDocument/2006/relationships/hyperlink" Target="mailto:amirmehdinaghavi@gmail.com" TargetMode="External"/><Relationship Id="rId36" Type="http://schemas.openxmlformats.org/officeDocument/2006/relationships/hyperlink" Target="mailto:amolaei@sharif.edu" TargetMode="External"/><Relationship Id="rId283" Type="http://schemas.openxmlformats.org/officeDocument/2006/relationships/hyperlink" Target="mailto:Abolhassani@sharif" TargetMode="External"/><Relationship Id="rId339" Type="http://schemas.openxmlformats.org/officeDocument/2006/relationships/hyperlink" Target="mailto:EDU@sharif" TargetMode="External"/><Relationship Id="rId490" Type="http://schemas.openxmlformats.org/officeDocument/2006/relationships/hyperlink" Target="mailto:m.shafiee@staff.sharif.edu" TargetMode="External"/><Relationship Id="rId504" Type="http://schemas.openxmlformats.org/officeDocument/2006/relationships/hyperlink" Target="mailto:zarrabi@sharif.edu" TargetMode="External"/><Relationship Id="rId546" Type="http://schemas.openxmlformats.org/officeDocument/2006/relationships/hyperlink" Target="mailto:nikbin@ce.sharif.edu" TargetMode="External"/><Relationship Id="rId78" Type="http://schemas.openxmlformats.org/officeDocument/2006/relationships/hyperlink" Target="mailto:edu@sharif.edu" TargetMode="External"/><Relationship Id="rId101" Type="http://schemas.openxmlformats.org/officeDocument/2006/relationships/hyperlink" Target="mailto:rashtchian@sharif.edu" TargetMode="External"/><Relationship Id="rId143" Type="http://schemas.openxmlformats.org/officeDocument/2006/relationships/hyperlink" Target="mailto:isaai@sharif.ir" TargetMode="External"/><Relationship Id="rId185" Type="http://schemas.openxmlformats.org/officeDocument/2006/relationships/hyperlink" Target="mailto:gonbadi@sharif.ir" TargetMode="External"/><Relationship Id="rId350" Type="http://schemas.openxmlformats.org/officeDocument/2006/relationships/hyperlink" Target="mailto:Elearning@edu" TargetMode="External"/><Relationship Id="rId406" Type="http://schemas.openxmlformats.org/officeDocument/2006/relationships/hyperlink" Target="mailto:Strategic@sharif" TargetMode="External"/><Relationship Id="rId9" Type="http://schemas.openxmlformats.org/officeDocument/2006/relationships/hyperlink" Target="mailto:asadi@sharif.edu" TargetMode="External"/><Relationship Id="rId210" Type="http://schemas.openxmlformats.org/officeDocument/2006/relationships/hyperlink" Target="mailto:rostami@sharif.ir" TargetMode="External"/><Relationship Id="rId392" Type="http://schemas.openxmlformats.org/officeDocument/2006/relationships/hyperlink" Target="mailto:Rahbar@sharif" TargetMode="External"/><Relationship Id="rId448" Type="http://schemas.openxmlformats.org/officeDocument/2006/relationships/hyperlink" Target="mailto:ladanb@itorbit.net" TargetMode="External"/><Relationship Id="rId252" Type="http://schemas.openxmlformats.org/officeDocument/2006/relationships/hyperlink" Target="mailto:arasti@sharif.edu" TargetMode="External"/><Relationship Id="rId294" Type="http://schemas.openxmlformats.org/officeDocument/2006/relationships/hyperlink" Target="mailto:CE@sharif" TargetMode="External"/><Relationship Id="rId308" Type="http://schemas.openxmlformats.org/officeDocument/2006/relationships/hyperlink" Target="mailto:CLab@sharif" TargetMode="External"/><Relationship Id="rId515" Type="http://schemas.openxmlformats.org/officeDocument/2006/relationships/hyperlink" Target="mailto:zarrabi@sharif.edu" TargetMode="External"/><Relationship Id="rId47" Type="http://schemas.openxmlformats.org/officeDocument/2006/relationships/hyperlink" Target="mailto:clab@sharif.edu" TargetMode="External"/><Relationship Id="rId89" Type="http://schemas.openxmlformats.org/officeDocument/2006/relationships/hyperlink" Target="mailto:rashtchian@sharif.edu" TargetMode="External"/><Relationship Id="rId112" Type="http://schemas.openxmlformats.org/officeDocument/2006/relationships/hyperlink" Target="mailto:edu@sharif.edu" TargetMode="External"/><Relationship Id="rId154" Type="http://schemas.openxmlformats.org/officeDocument/2006/relationships/hyperlink" Target="mailto:ictc@sharif.edu" TargetMode="External"/><Relationship Id="rId361" Type="http://schemas.openxmlformats.org/officeDocument/2006/relationships/hyperlink" Target="mailto:GSME@sharif" TargetMode="External"/><Relationship Id="rId196" Type="http://schemas.openxmlformats.org/officeDocument/2006/relationships/hyperlink" Target="mailto:ahadian@sharif.ir" TargetMode="External"/><Relationship Id="rId417" Type="http://schemas.openxmlformats.org/officeDocument/2006/relationships/hyperlink" Target="mailto:Tasisat@sharif" TargetMode="External"/><Relationship Id="rId459" Type="http://schemas.openxmlformats.org/officeDocument/2006/relationships/hyperlink" Target="mailto:plearning.office@sharif.edu" TargetMode="External"/><Relationship Id="rId16" Type="http://schemas.openxmlformats.org/officeDocument/2006/relationships/hyperlink" Target="mailto:ejlali@sharif.edu" TargetMode="External"/><Relationship Id="rId221" Type="http://schemas.openxmlformats.org/officeDocument/2006/relationships/hyperlink" Target="mailto:siro@sharif.ir" TargetMode="External"/><Relationship Id="rId263" Type="http://schemas.openxmlformats.org/officeDocument/2006/relationships/hyperlink" Target="mailto:info@csprd.sharif.ir" TargetMode="External"/><Relationship Id="rId319" Type="http://schemas.openxmlformats.org/officeDocument/2006/relationships/hyperlink" Target="mailto:Edari@sharif" TargetMode="External"/><Relationship Id="rId470" Type="http://schemas.openxmlformats.org/officeDocument/2006/relationships/hyperlink" Target="mailto:salarifard@ce.sharif.edu" TargetMode="External"/><Relationship Id="rId526" Type="http://schemas.openxmlformats.org/officeDocument/2006/relationships/hyperlink" Target="mailto:pouria.fallahpour75@student.sharif.edu" TargetMode="External"/><Relationship Id="rId58" Type="http://schemas.openxmlformats.org/officeDocument/2006/relationships/hyperlink" Target="mailto:daftarm@gmail.com" TargetMode="External"/><Relationship Id="rId123" Type="http://schemas.openxmlformats.org/officeDocument/2006/relationships/hyperlink" Target="mailto:amini@sharif.edu" TargetMode="External"/><Relationship Id="rId330" Type="http://schemas.openxmlformats.org/officeDocument/2006/relationships/hyperlink" Target="mailto:EDU@sharif" TargetMode="External"/><Relationship Id="rId165" Type="http://schemas.openxmlformats.org/officeDocument/2006/relationships/hyperlink" Target="mailto:kharrazi@sharif.edu" TargetMode="External"/><Relationship Id="rId372" Type="http://schemas.openxmlformats.org/officeDocument/2006/relationships/hyperlink" Target="mailto:Library@sharif" TargetMode="External"/><Relationship Id="rId428" Type="http://schemas.openxmlformats.org/officeDocument/2006/relationships/hyperlink" Target="mailto:rajabi@sharif.edu" TargetMode="External"/><Relationship Id="rId232" Type="http://schemas.openxmlformats.org/officeDocument/2006/relationships/hyperlink" Target="mailto:r.hashemabadi@ictic.sharif.edu" TargetMode="External"/><Relationship Id="rId274" Type="http://schemas.openxmlformats.org/officeDocument/2006/relationships/hyperlink" Target="mailto:dehbidipour@sharif.ir" TargetMode="External"/><Relationship Id="rId481" Type="http://schemas.openxmlformats.org/officeDocument/2006/relationships/hyperlink" Target="mailto:mahdi.jalali@ie.sharif.edu" TargetMode="External"/><Relationship Id="rId27" Type="http://schemas.openxmlformats.org/officeDocument/2006/relationships/hyperlink" Target="mailto:info@ce.sharif.ir" TargetMode="External"/><Relationship Id="rId69" Type="http://schemas.openxmlformats.org/officeDocument/2006/relationships/hyperlink" Target="mailto:rashtchian@sharif.edu" TargetMode="External"/><Relationship Id="rId134" Type="http://schemas.openxmlformats.org/officeDocument/2006/relationships/hyperlink" Target="mailto:isaai@sharif.ir" TargetMode="External"/><Relationship Id="rId537" Type="http://schemas.openxmlformats.org/officeDocument/2006/relationships/hyperlink" Target="mailto:s_asgari@sharif.edu" TargetMode="External"/><Relationship Id="rId80" Type="http://schemas.openxmlformats.org/officeDocument/2006/relationships/hyperlink" Target="mailto:edu@sharif.edu" TargetMode="External"/><Relationship Id="rId176" Type="http://schemas.openxmlformats.org/officeDocument/2006/relationships/hyperlink" Target="mailto:shahabhosseini@sharif.edu" TargetMode="External"/><Relationship Id="rId341" Type="http://schemas.openxmlformats.org/officeDocument/2006/relationships/hyperlink" Target="mailto:EDU@sharif" TargetMode="External"/><Relationship Id="rId383" Type="http://schemas.openxmlformats.org/officeDocument/2006/relationships/hyperlink" Target="mailto:Mech@sharif" TargetMode="External"/><Relationship Id="rId439" Type="http://schemas.openxmlformats.org/officeDocument/2006/relationships/hyperlink" Target="mailto:dehqanpour.mohammadsaleh@ee.sharif.edu" TargetMode="External"/><Relationship Id="rId201" Type="http://schemas.openxmlformats.org/officeDocument/2006/relationships/hyperlink" Target="mailto:azadegan@sharif.ir" TargetMode="External"/><Relationship Id="rId243" Type="http://schemas.openxmlformats.org/officeDocument/2006/relationships/hyperlink" Target="mailto:icdc@ee.sharif.edu" TargetMode="External"/><Relationship Id="rId285" Type="http://schemas.openxmlformats.org/officeDocument/2006/relationships/hyperlink" Target="mailto:ACM@CE" TargetMode="External"/><Relationship Id="rId450" Type="http://schemas.openxmlformats.org/officeDocument/2006/relationships/hyperlink" Target="mailto:a.gharedaghi@staff.sharif.ir" TargetMode="External"/><Relationship Id="rId506" Type="http://schemas.openxmlformats.org/officeDocument/2006/relationships/hyperlink" Target="mailto:zarrabi@sharif.edu" TargetMode="External"/><Relationship Id="rId38" Type="http://schemas.openxmlformats.org/officeDocument/2006/relationships/hyperlink" Target="mailto:amolaei@sharif.edu" TargetMode="External"/><Relationship Id="rId103" Type="http://schemas.openxmlformats.org/officeDocument/2006/relationships/hyperlink" Target="mailto:rashtchian@sharif.edu" TargetMode="External"/><Relationship Id="rId310" Type="http://schemas.openxmlformats.org/officeDocument/2006/relationships/hyperlink" Target="mailto:Culture@sharif" TargetMode="External"/><Relationship Id="rId492" Type="http://schemas.openxmlformats.org/officeDocument/2006/relationships/hyperlink" Target="mailto:amini@sharif.edu" TargetMode="External"/><Relationship Id="rId548" Type="http://schemas.openxmlformats.org/officeDocument/2006/relationships/hyperlink" Target="mailto:mahdida97@gmail.com" TargetMode="External"/><Relationship Id="rId91" Type="http://schemas.openxmlformats.org/officeDocument/2006/relationships/hyperlink" Target="mailto:rashtchian@sharif.edu" TargetMode="External"/><Relationship Id="rId145" Type="http://schemas.openxmlformats.org/officeDocument/2006/relationships/hyperlink" Target="mailto:isaai@sharif.ir" TargetMode="External"/><Relationship Id="rId187" Type="http://schemas.openxmlformats.org/officeDocument/2006/relationships/hyperlink" Target="mailto:mehrar.sharif@gmail.com" TargetMode="External"/><Relationship Id="rId352" Type="http://schemas.openxmlformats.org/officeDocument/2006/relationships/hyperlink" Target="mailto:GreenNGO@sharif" TargetMode="External"/><Relationship Id="rId394" Type="http://schemas.openxmlformats.org/officeDocument/2006/relationships/hyperlink" Target="mailto:Research@sharif" TargetMode="External"/><Relationship Id="rId408" Type="http://schemas.openxmlformats.org/officeDocument/2006/relationships/hyperlink" Target="mailto:Strategic@sharif" TargetMode="External"/><Relationship Id="rId212" Type="http://schemas.openxmlformats.org/officeDocument/2006/relationships/hyperlink" Target="mailto:rostami@sharif.ir" TargetMode="External"/><Relationship Id="rId254" Type="http://schemas.openxmlformats.org/officeDocument/2006/relationships/hyperlink" Target="mailto:arasti@sharif.edu" TargetMode="External"/><Relationship Id="rId49" Type="http://schemas.openxmlformats.org/officeDocument/2006/relationships/hyperlink" Target="mailto:clab@sharif.edu" TargetMode="External"/><Relationship Id="rId114" Type="http://schemas.openxmlformats.org/officeDocument/2006/relationships/hyperlink" Target="mailto:edu@sharif.edu" TargetMode="External"/><Relationship Id="rId296" Type="http://schemas.openxmlformats.org/officeDocument/2006/relationships/hyperlink" Target="mailto:CE@sharif" TargetMode="External"/><Relationship Id="rId461" Type="http://schemas.openxmlformats.org/officeDocument/2006/relationships/hyperlink" Target="mailto:md.dorani@gmail.com" TargetMode="External"/><Relationship Id="rId517" Type="http://schemas.openxmlformats.org/officeDocument/2006/relationships/hyperlink" Target="mailto:amini@sharif.edu" TargetMode="External"/><Relationship Id="rId60" Type="http://schemas.openxmlformats.org/officeDocument/2006/relationships/hyperlink" Target="mailto:amani_amir@ie.sharif.ir" TargetMode="External"/><Relationship Id="rId156" Type="http://schemas.openxmlformats.org/officeDocument/2006/relationships/hyperlink" Target="mailto:ictc@sharif.edu" TargetMode="External"/><Relationship Id="rId198" Type="http://schemas.openxmlformats.org/officeDocument/2006/relationships/hyperlink" Target="mailto:niaki@sharif.edu" TargetMode="External"/><Relationship Id="rId321" Type="http://schemas.openxmlformats.org/officeDocument/2006/relationships/hyperlink" Target="mailto:EDU@sharif" TargetMode="External"/><Relationship Id="rId363" Type="http://schemas.openxmlformats.org/officeDocument/2006/relationships/hyperlink" Target="mailto:ICTC@sharif" TargetMode="External"/><Relationship Id="rId419" Type="http://schemas.openxmlformats.org/officeDocument/2006/relationships/hyperlink" Target="mailto:Techpark@sharif" TargetMode="External"/><Relationship Id="rId223" Type="http://schemas.openxmlformats.org/officeDocument/2006/relationships/hyperlink" Target="mailto:sutreserch@sharif.edu" TargetMode="External"/><Relationship Id="rId430" Type="http://schemas.openxmlformats.org/officeDocument/2006/relationships/hyperlink" Target="mailto:rajabi@sharif.edu" TargetMode="External"/><Relationship Id="rId18" Type="http://schemas.openxmlformats.org/officeDocument/2006/relationships/hyperlink" Target="mailto:ejlali@sharif.edu" TargetMode="External"/><Relationship Id="rId265" Type="http://schemas.openxmlformats.org/officeDocument/2006/relationships/hyperlink" Target="mailto:rashvand7@gmail.com" TargetMode="External"/><Relationship Id="rId472" Type="http://schemas.openxmlformats.org/officeDocument/2006/relationships/hyperlink" Target="mailto:abdollahi.m87@gmail.com" TargetMode="External"/><Relationship Id="rId528" Type="http://schemas.openxmlformats.org/officeDocument/2006/relationships/hyperlink" Target="mailto:etemadi@ce.sharif.edu" TargetMode="External"/><Relationship Id="rId125" Type="http://schemas.openxmlformats.org/officeDocument/2006/relationships/hyperlink" Target="mailto:amini@sharif.edu" TargetMode="External"/><Relationship Id="rId167" Type="http://schemas.openxmlformats.org/officeDocument/2006/relationships/hyperlink" Target="mailto:bagheri@sharif.edu" TargetMode="External"/><Relationship Id="rId332" Type="http://schemas.openxmlformats.org/officeDocument/2006/relationships/hyperlink" Target="mailto:EDU@sharif" TargetMode="External"/><Relationship Id="rId374" Type="http://schemas.openxmlformats.org/officeDocument/2006/relationships/hyperlink" Target="mailto:Library@sharif" TargetMode="External"/><Relationship Id="rId71" Type="http://schemas.openxmlformats.org/officeDocument/2006/relationships/hyperlink" Target="mailto:rashtchian@sharif.edu" TargetMode="External"/><Relationship Id="rId234" Type="http://schemas.openxmlformats.org/officeDocument/2006/relationships/hyperlink" Target="mailto:r.hashemabadi@ictic.sharif.edu" TargetMode="External"/><Relationship Id="rId2" Type="http://schemas.openxmlformats.org/officeDocument/2006/relationships/hyperlink" Target="mailto:aliakbar.abolhasani@gmail.com" TargetMode="External"/><Relationship Id="rId29" Type="http://schemas.openxmlformats.org/officeDocument/2006/relationships/hyperlink" Target="mailto:info@ce.sharif.ir" TargetMode="External"/><Relationship Id="rId276" Type="http://schemas.openxmlformats.org/officeDocument/2006/relationships/hyperlink" Target="mailto:techpark@sharif.ir" TargetMode="External"/><Relationship Id="rId441" Type="http://schemas.openxmlformats.org/officeDocument/2006/relationships/hyperlink" Target="mailto:gtaghizadeh@ce.sharif.edu" TargetMode="External"/><Relationship Id="rId483" Type="http://schemas.openxmlformats.org/officeDocument/2006/relationships/hyperlink" Target="mailto:e_tallan@sharif.edu" TargetMode="External"/><Relationship Id="rId539" Type="http://schemas.openxmlformats.org/officeDocument/2006/relationships/hyperlink" Target="mailto:zarrabi@sharif.edu" TargetMode="External"/><Relationship Id="rId40" Type="http://schemas.openxmlformats.org/officeDocument/2006/relationships/hyperlink" Target="mailto:ghaemian@sharif.edu" TargetMode="External"/><Relationship Id="rId136" Type="http://schemas.openxmlformats.org/officeDocument/2006/relationships/hyperlink" Target="mailto:isaai@sharif.ir" TargetMode="External"/><Relationship Id="rId178" Type="http://schemas.openxmlformats.org/officeDocument/2006/relationships/hyperlink" Target="mailto:shahabhosseini@sharif.edu" TargetMode="External"/><Relationship Id="rId301" Type="http://schemas.openxmlformats.org/officeDocument/2006/relationships/hyperlink" Target="mailto:CHE@sharif" TargetMode="External"/><Relationship Id="rId343" Type="http://schemas.openxmlformats.org/officeDocument/2006/relationships/hyperlink" Target="mailto:EDU@sharif" TargetMode="External"/><Relationship Id="rId550" Type="http://schemas.openxmlformats.org/officeDocument/2006/relationships/hyperlink" Target="mailto:saba.ahmadian@sharif.edu" TargetMode="External"/><Relationship Id="rId82" Type="http://schemas.openxmlformats.org/officeDocument/2006/relationships/hyperlink" Target="mailto:edu@sharif.edu" TargetMode="External"/><Relationship Id="rId203" Type="http://schemas.openxmlformats.org/officeDocument/2006/relationships/hyperlink" Target="mailto:plearning.office@sharif.edu" TargetMode="External"/><Relationship Id="rId385" Type="http://schemas.openxmlformats.org/officeDocument/2006/relationships/hyperlink" Target="mailto:Nano@sharif" TargetMode="External"/><Relationship Id="rId245" Type="http://schemas.openxmlformats.org/officeDocument/2006/relationships/hyperlink" Target="mailto:taghavinia@sharif.edu" TargetMode="External"/><Relationship Id="rId287" Type="http://schemas.openxmlformats.org/officeDocument/2006/relationships/hyperlink" Target="mailto:Asadi@sharif" TargetMode="External"/><Relationship Id="rId410" Type="http://schemas.openxmlformats.org/officeDocument/2006/relationships/hyperlink" Target="mailto:Strategic@sharif" TargetMode="External"/><Relationship Id="rId452" Type="http://schemas.openxmlformats.org/officeDocument/2006/relationships/hyperlink" Target="mailto:mshakiba2000@yahoo.com" TargetMode="External"/><Relationship Id="rId494" Type="http://schemas.openxmlformats.org/officeDocument/2006/relationships/hyperlink" Target="mailto:zarrabi@sharif.edu" TargetMode="External"/><Relationship Id="rId508" Type="http://schemas.openxmlformats.org/officeDocument/2006/relationships/hyperlink" Target="mailto:zarrabi@sharif.edu" TargetMode="External"/><Relationship Id="rId105" Type="http://schemas.openxmlformats.org/officeDocument/2006/relationships/hyperlink" Target="mailto:rashtchian@sharif.edu" TargetMode="External"/><Relationship Id="rId147" Type="http://schemas.openxmlformats.org/officeDocument/2006/relationships/hyperlink" Target="mailto:isaai@sharif.ir" TargetMode="External"/><Relationship Id="rId312" Type="http://schemas.openxmlformats.org/officeDocument/2006/relationships/hyperlink" Target="mailto:Culture@sharif" TargetMode="External"/><Relationship Id="rId354" Type="http://schemas.openxmlformats.org/officeDocument/2006/relationships/hyperlink" Target="mailto:GSME@sharif" TargetMode="External"/><Relationship Id="rId51" Type="http://schemas.openxmlformats.org/officeDocument/2006/relationships/hyperlink" Target="mailto:clab@sharif.edu" TargetMode="External"/><Relationship Id="rId93" Type="http://schemas.openxmlformats.org/officeDocument/2006/relationships/hyperlink" Target="mailto:rashtchian@sharif.edu" TargetMode="External"/><Relationship Id="rId189" Type="http://schemas.openxmlformats.org/officeDocument/2006/relationships/hyperlink" Target="mailto:hannani@sharif.edu" TargetMode="External"/><Relationship Id="rId396" Type="http://schemas.openxmlformats.org/officeDocument/2006/relationships/hyperlink" Target="mailto:Research@sharif" TargetMode="External"/><Relationship Id="rId214" Type="http://schemas.openxmlformats.org/officeDocument/2006/relationships/hyperlink" Target="mailto:movahhed@sharif.edu" TargetMode="External"/><Relationship Id="rId256" Type="http://schemas.openxmlformats.org/officeDocument/2006/relationships/hyperlink" Target="mailto:arasti@sharif.edu" TargetMode="External"/><Relationship Id="rId298" Type="http://schemas.openxmlformats.org/officeDocument/2006/relationships/hyperlink" Target="mailto:CE@sharif" TargetMode="External"/><Relationship Id="rId421" Type="http://schemas.openxmlformats.org/officeDocument/2006/relationships/hyperlink" Target="mailto:Sati@Techpark" TargetMode="External"/><Relationship Id="rId463" Type="http://schemas.openxmlformats.org/officeDocument/2006/relationships/hyperlink" Target="mailto:ashkaan.ozlati71@student.sharif,ir" TargetMode="External"/><Relationship Id="rId519" Type="http://schemas.openxmlformats.org/officeDocument/2006/relationships/hyperlink" Target="mailto:nikbin@ce.sharif.edu" TargetMode="External"/><Relationship Id="rId116" Type="http://schemas.openxmlformats.org/officeDocument/2006/relationships/hyperlink" Target="mailto:edu@sharif.edu" TargetMode="External"/><Relationship Id="rId158" Type="http://schemas.openxmlformats.org/officeDocument/2006/relationships/hyperlink" Target="mailto:mahdi.jalali@ie.sharif.edu" TargetMode="External"/><Relationship Id="rId323" Type="http://schemas.openxmlformats.org/officeDocument/2006/relationships/hyperlink" Target="mailto:EDU@sharif" TargetMode="External"/><Relationship Id="rId530" Type="http://schemas.openxmlformats.org/officeDocument/2006/relationships/hyperlink" Target="mailto:m.varshabi@sharif.ir" TargetMode="External"/><Relationship Id="rId20" Type="http://schemas.openxmlformats.org/officeDocument/2006/relationships/hyperlink" Target="mailto:ejlali@sharif.edu" TargetMode="External"/><Relationship Id="rId62" Type="http://schemas.openxmlformats.org/officeDocument/2006/relationships/hyperlink" Target="mailto:traffic@sharif.ir" TargetMode="External"/><Relationship Id="rId365" Type="http://schemas.openxmlformats.org/officeDocument/2006/relationships/hyperlink" Target="mailto:ICTC@sharif" TargetMode="External"/><Relationship Id="rId225" Type="http://schemas.openxmlformats.org/officeDocument/2006/relationships/hyperlink" Target="mailto:sutreserch@sharif.edu" TargetMode="External"/><Relationship Id="rId267" Type="http://schemas.openxmlformats.org/officeDocument/2006/relationships/hyperlink" Target="mailto:rajabi@sharif.ir" TargetMode="External"/><Relationship Id="rId432" Type="http://schemas.openxmlformats.org/officeDocument/2006/relationships/hyperlink" Target="mailto:makbari@ce.sharif.edu" TargetMode="External"/><Relationship Id="rId474" Type="http://schemas.openxmlformats.org/officeDocument/2006/relationships/hyperlink" Target="mailto:lib_it@sharif.ir" TargetMode="External"/><Relationship Id="rId127" Type="http://schemas.openxmlformats.org/officeDocument/2006/relationships/hyperlink" Target="mailto:amini@sharif.edu" TargetMode="External"/><Relationship Id="rId31" Type="http://schemas.openxmlformats.org/officeDocument/2006/relationships/hyperlink" Target="mailto:info@ce.sharif.ir" TargetMode="External"/><Relationship Id="rId73" Type="http://schemas.openxmlformats.org/officeDocument/2006/relationships/hyperlink" Target="mailto:rashtchian@sharif.edu" TargetMode="External"/><Relationship Id="rId169" Type="http://schemas.openxmlformats.org/officeDocument/2006/relationships/hyperlink" Target="mailto:mehdi@sharif.ir" TargetMode="External"/><Relationship Id="rId334" Type="http://schemas.openxmlformats.org/officeDocument/2006/relationships/hyperlink" Target="mailto:EDU@sharif" TargetMode="External"/><Relationship Id="rId376" Type="http://schemas.openxmlformats.org/officeDocument/2006/relationships/hyperlink" Target="mailto:Logistics@sharif" TargetMode="External"/><Relationship Id="rId541" Type="http://schemas.openxmlformats.org/officeDocument/2006/relationships/hyperlink" Target="mailto:abam@sharif.edu" TargetMode="External"/><Relationship Id="rId4" Type="http://schemas.openxmlformats.org/officeDocument/2006/relationships/hyperlink" Target="mailto:zarrabi@sharif.edu" TargetMode="External"/><Relationship Id="rId180" Type="http://schemas.openxmlformats.org/officeDocument/2006/relationships/hyperlink" Target="mailto:mahsuli@sharif.edu" TargetMode="External"/><Relationship Id="rId236" Type="http://schemas.openxmlformats.org/officeDocument/2006/relationships/hyperlink" Target="mailto:r.hashemabadi@ictic.sharif.edu" TargetMode="External"/><Relationship Id="rId278" Type="http://schemas.openxmlformats.org/officeDocument/2006/relationships/hyperlink" Target="mailto:sati@sharif.edu" TargetMode="External"/><Relationship Id="rId401" Type="http://schemas.openxmlformats.org/officeDocument/2006/relationships/hyperlink" Target="mailto:Sbayat@sharif" TargetMode="External"/><Relationship Id="rId443" Type="http://schemas.openxmlformats.org/officeDocument/2006/relationships/hyperlink" Target="mailto:gtaghizadeh@ce.sharif.edu" TargetMode="External"/><Relationship Id="rId303" Type="http://schemas.openxmlformats.org/officeDocument/2006/relationships/hyperlink" Target="mailto:Civil@sharif" TargetMode="External"/><Relationship Id="rId485" Type="http://schemas.openxmlformats.org/officeDocument/2006/relationships/hyperlink" Target="mailto:heydarnoori@sharif.edu" TargetMode="External"/><Relationship Id="rId42" Type="http://schemas.openxmlformats.org/officeDocument/2006/relationships/hyperlink" Target="mailto:ejtehadi@sharif.ir" TargetMode="External"/><Relationship Id="rId84" Type="http://schemas.openxmlformats.org/officeDocument/2006/relationships/hyperlink" Target="mailto:edu@sharif.edu" TargetMode="External"/><Relationship Id="rId138" Type="http://schemas.openxmlformats.org/officeDocument/2006/relationships/hyperlink" Target="mailto:isaai@sharif.ir" TargetMode="External"/><Relationship Id="rId345" Type="http://schemas.openxmlformats.org/officeDocument/2006/relationships/hyperlink" Target="mailto:EDU@sharif" TargetMode="External"/><Relationship Id="rId387" Type="http://schemas.openxmlformats.org/officeDocument/2006/relationships/hyperlink" Target="mailto:Philosophy@sharif" TargetMode="External"/><Relationship Id="rId510" Type="http://schemas.openxmlformats.org/officeDocument/2006/relationships/hyperlink" Target="mailto:zarrabi@sharif.edu" TargetMode="External"/><Relationship Id="rId552" Type="http://schemas.openxmlformats.org/officeDocument/2006/relationships/hyperlink" Target="mailto:mirmohseni@sharif.edu" TargetMode="External"/><Relationship Id="rId191" Type="http://schemas.openxmlformats.org/officeDocument/2006/relationships/hyperlink" Target="mailto:hannani@sharif.edu" TargetMode="External"/><Relationship Id="rId205" Type="http://schemas.openxmlformats.org/officeDocument/2006/relationships/hyperlink" Target="mailto:prm@sharif.ir" TargetMode="External"/><Relationship Id="rId247" Type="http://schemas.openxmlformats.org/officeDocument/2006/relationships/hyperlink" Target="mailto:sameti@sharif.edu" TargetMode="External"/><Relationship Id="rId412" Type="http://schemas.openxmlformats.org/officeDocument/2006/relationships/hyperlink" Target="mailto:Strategic@sharif" TargetMode="External"/><Relationship Id="rId107" Type="http://schemas.openxmlformats.org/officeDocument/2006/relationships/hyperlink" Target="mailto:rashtchian@sharif.edu" TargetMode="External"/><Relationship Id="rId289" Type="http://schemas.openxmlformats.org/officeDocument/2006/relationships/hyperlink" Target="mailto:b.rezaie@staff.sharif.edu" TargetMode="External"/><Relationship Id="rId454" Type="http://schemas.openxmlformats.org/officeDocument/2006/relationships/hyperlink" Target="mailto:hadighadimi66@gmail.com" TargetMode="External"/><Relationship Id="rId496" Type="http://schemas.openxmlformats.org/officeDocument/2006/relationships/hyperlink" Target="mailto:zarrabi@sharif.edu" TargetMode="External"/><Relationship Id="rId11" Type="http://schemas.openxmlformats.org/officeDocument/2006/relationships/hyperlink" Target="mailto:asadi@sharif.edu" TargetMode="External"/><Relationship Id="rId53" Type="http://schemas.openxmlformats.org/officeDocument/2006/relationships/hyperlink" Target="mailto:hoseinih@sharif.edu" TargetMode="External"/><Relationship Id="rId149" Type="http://schemas.openxmlformats.org/officeDocument/2006/relationships/hyperlink" Target="mailto:heydarnoori@sharif.edu" TargetMode="External"/><Relationship Id="rId314" Type="http://schemas.openxmlformats.org/officeDocument/2006/relationships/hyperlink" Target="mailto:Edari@sharif" TargetMode="External"/><Relationship Id="rId356" Type="http://schemas.openxmlformats.org/officeDocument/2006/relationships/hyperlink" Target="mailto:GSME@sharif" TargetMode="External"/><Relationship Id="rId398" Type="http://schemas.openxmlformats.org/officeDocument/2006/relationships/hyperlink" Target="mailto:Research@sharif" TargetMode="External"/><Relationship Id="rId521" Type="http://schemas.openxmlformats.org/officeDocument/2006/relationships/hyperlink" Target="mailto:h.samiee@staff.sharif.ir" TargetMode="External"/><Relationship Id="rId95" Type="http://schemas.openxmlformats.org/officeDocument/2006/relationships/hyperlink" Target="mailto:rashtchian@sharif.edu" TargetMode="External"/><Relationship Id="rId160" Type="http://schemas.openxmlformats.org/officeDocument/2006/relationships/hyperlink" Target="mailto:jalili@sharif.ir" TargetMode="External"/><Relationship Id="rId216" Type="http://schemas.openxmlformats.org/officeDocument/2006/relationships/hyperlink" Target="mailto:movahhed@sharif.edu" TargetMode="External"/><Relationship Id="rId423" Type="http://schemas.openxmlformats.org/officeDocument/2006/relationships/hyperlink" Target="mailto:mohsen.salami1@gmail.com" TargetMode="External"/><Relationship Id="rId258" Type="http://schemas.openxmlformats.org/officeDocument/2006/relationships/hyperlink" Target="mailto:arasti@sharif.edu" TargetMode="External"/><Relationship Id="rId465" Type="http://schemas.openxmlformats.org/officeDocument/2006/relationships/hyperlink" Target="mailto:ebrahimirad.v@gmail.com" TargetMode="External"/><Relationship Id="rId22" Type="http://schemas.openxmlformats.org/officeDocument/2006/relationships/hyperlink" Target="mailto:ejlali@sharif.edu" TargetMode="External"/><Relationship Id="rId64" Type="http://schemas.openxmlformats.org/officeDocument/2006/relationships/hyperlink" Target="mailto:jahantigh@sharif.edu" TargetMode="External"/><Relationship Id="rId118" Type="http://schemas.openxmlformats.org/officeDocument/2006/relationships/hyperlink" Target="mailto:edu@sharif.edu" TargetMode="External"/><Relationship Id="rId325" Type="http://schemas.openxmlformats.org/officeDocument/2006/relationships/hyperlink" Target="mailto:EDU@sharif" TargetMode="External"/><Relationship Id="rId367" Type="http://schemas.openxmlformats.org/officeDocument/2006/relationships/hyperlink" Target="mailto:Jalili@Sharif" TargetMode="External"/><Relationship Id="rId532" Type="http://schemas.openxmlformats.org/officeDocument/2006/relationships/hyperlink" Target="mailto:s.tavakkoli@sharif.ir" TargetMode="External"/><Relationship Id="rId171" Type="http://schemas.openxmlformats.org/officeDocument/2006/relationships/hyperlink" Target="mailto:mehdi@sharif.ir" TargetMode="External"/><Relationship Id="rId227" Type="http://schemas.openxmlformats.org/officeDocument/2006/relationships/hyperlink" Target="mailto:sutreserch@sharif.edu" TargetMode="External"/><Relationship Id="rId269" Type="http://schemas.openxmlformats.org/officeDocument/2006/relationships/hyperlink" Target="mailto:rajabi@sharif.edu" TargetMode="External"/><Relationship Id="rId434" Type="http://schemas.openxmlformats.org/officeDocument/2006/relationships/hyperlink" Target="mailto:makbari@ce.sharif.edu" TargetMode="External"/><Relationship Id="rId476" Type="http://schemas.openxmlformats.org/officeDocument/2006/relationships/hyperlink" Target="mailto:bahrani@sharif.edu" TargetMode="External"/><Relationship Id="rId33" Type="http://schemas.openxmlformats.org/officeDocument/2006/relationships/hyperlink" Target="mailto:zarrabi@sharif.edu" TargetMode="External"/><Relationship Id="rId129" Type="http://schemas.openxmlformats.org/officeDocument/2006/relationships/hyperlink" Target="mailto:alireza_feyz@sharif.edu" TargetMode="External"/><Relationship Id="rId280" Type="http://schemas.openxmlformats.org/officeDocument/2006/relationships/hyperlink" Target="mailto:sati@sharif.edu" TargetMode="External"/><Relationship Id="rId336" Type="http://schemas.openxmlformats.org/officeDocument/2006/relationships/hyperlink" Target="mailto:EDU@sharif" TargetMode="External"/><Relationship Id="rId501" Type="http://schemas.openxmlformats.org/officeDocument/2006/relationships/hyperlink" Target="mailto:zarrabi@sharif.edu" TargetMode="External"/><Relationship Id="rId543" Type="http://schemas.openxmlformats.org/officeDocument/2006/relationships/hyperlink" Target="mailto:nikbin@ce.sharif.edu" TargetMode="External"/><Relationship Id="rId75" Type="http://schemas.openxmlformats.org/officeDocument/2006/relationships/hyperlink" Target="mailto:rashtchian@sharif.edu" TargetMode="External"/><Relationship Id="rId140" Type="http://schemas.openxmlformats.org/officeDocument/2006/relationships/hyperlink" Target="mailto:isaai@sharif.ir" TargetMode="External"/><Relationship Id="rId182" Type="http://schemas.openxmlformats.org/officeDocument/2006/relationships/hyperlink" Target="mailto:gonbadi@sharif.ir" TargetMode="External"/><Relationship Id="rId378" Type="http://schemas.openxmlformats.org/officeDocument/2006/relationships/hyperlink" Target="mailto:Mahsuli@sharif" TargetMode="External"/><Relationship Id="rId403" Type="http://schemas.openxmlformats.org/officeDocument/2006/relationships/hyperlink" Target="mailto:Sharifkhani@EE" TargetMode="External"/><Relationship Id="rId6" Type="http://schemas.openxmlformats.org/officeDocument/2006/relationships/hyperlink" Target="mailto:zarrabi@sharif.edu" TargetMode="External"/><Relationship Id="rId238" Type="http://schemas.openxmlformats.org/officeDocument/2006/relationships/hyperlink" Target="mailto:r.hashemabadi@ictic.sharif.edu" TargetMode="External"/><Relationship Id="rId445" Type="http://schemas.openxmlformats.org/officeDocument/2006/relationships/hyperlink" Target="mailto:mohseni@sharif.ir" TargetMode="External"/><Relationship Id="rId487" Type="http://schemas.openxmlformats.org/officeDocument/2006/relationships/hyperlink" Target="mailto:mohadeseh.hosseini@gsme.sharif.edu" TargetMode="External"/><Relationship Id="rId291" Type="http://schemas.openxmlformats.org/officeDocument/2006/relationships/hyperlink" Target="mailto:CE@sharif" TargetMode="External"/><Relationship Id="rId305" Type="http://schemas.openxmlformats.org/officeDocument/2006/relationships/hyperlink" Target="mailto:CLab@sharif" TargetMode="External"/><Relationship Id="rId347" Type="http://schemas.openxmlformats.org/officeDocument/2006/relationships/hyperlink" Target="mailto:Elearning@edu" TargetMode="External"/><Relationship Id="rId512" Type="http://schemas.openxmlformats.org/officeDocument/2006/relationships/hyperlink" Target="mailto:zarrabi@sharif.edu" TargetMode="External"/><Relationship Id="rId44" Type="http://schemas.openxmlformats.org/officeDocument/2006/relationships/hyperlink" Target="mailto:ejtehadi@sharif.ir" TargetMode="External"/><Relationship Id="rId86" Type="http://schemas.openxmlformats.org/officeDocument/2006/relationships/hyperlink" Target="mailto:edu@sharif.edu" TargetMode="External"/><Relationship Id="rId151" Type="http://schemas.openxmlformats.org/officeDocument/2006/relationships/hyperlink" Target="mailto:amini@sharif.edu" TargetMode="External"/><Relationship Id="rId389" Type="http://schemas.openxmlformats.org/officeDocument/2006/relationships/hyperlink" Target="mailto:PR@sharif" TargetMode="External"/><Relationship Id="rId554" Type="http://schemas.openxmlformats.org/officeDocument/2006/relationships/hyperlink" Target="mailto:zarrabi@sharif.edu" TargetMode="External"/><Relationship Id="rId193" Type="http://schemas.openxmlformats.org/officeDocument/2006/relationships/hyperlink" Target="mailto:hannani@sharif.edu" TargetMode="External"/><Relationship Id="rId207" Type="http://schemas.openxmlformats.org/officeDocument/2006/relationships/hyperlink" Target="mailto:prm@sharif.ir" TargetMode="External"/><Relationship Id="rId249" Type="http://schemas.openxmlformats.org/officeDocument/2006/relationships/hyperlink" Target="mailto:info@csprd.sharif.ir" TargetMode="External"/><Relationship Id="rId414" Type="http://schemas.openxmlformats.org/officeDocument/2006/relationships/hyperlink" Target="mailto:StuMgmt@sharif" TargetMode="External"/><Relationship Id="rId456" Type="http://schemas.openxmlformats.org/officeDocument/2006/relationships/hyperlink" Target="mailto:a.raoofi@staff.sharif.edu" TargetMode="External"/><Relationship Id="rId498" Type="http://schemas.openxmlformats.org/officeDocument/2006/relationships/hyperlink" Target="mailto:zarrabi@sharif.edu" TargetMode="External"/><Relationship Id="rId13" Type="http://schemas.openxmlformats.org/officeDocument/2006/relationships/hyperlink" Target="mailto:b.rezaie@staff.sharif.edu" TargetMode="External"/><Relationship Id="rId109" Type="http://schemas.openxmlformats.org/officeDocument/2006/relationships/hyperlink" Target="mailto:rashtchian@sharif.edu" TargetMode="External"/><Relationship Id="rId260" Type="http://schemas.openxmlformats.org/officeDocument/2006/relationships/hyperlink" Target="mailto:arasti@sharif.edu" TargetMode="External"/><Relationship Id="rId316" Type="http://schemas.openxmlformats.org/officeDocument/2006/relationships/hyperlink" Target="mailto:Edari@sharif" TargetMode="External"/><Relationship Id="rId523" Type="http://schemas.openxmlformats.org/officeDocument/2006/relationships/hyperlink" Target="mailto:h.samiee@staff.sharif.ir" TargetMode="External"/><Relationship Id="rId55" Type="http://schemas.openxmlformats.org/officeDocument/2006/relationships/hyperlink" Target="mailto:hoseinih@sharif.edu" TargetMode="External"/><Relationship Id="rId97" Type="http://schemas.openxmlformats.org/officeDocument/2006/relationships/hyperlink" Target="mailto:rashtchian@sharif.edu" TargetMode="External"/><Relationship Id="rId120" Type="http://schemas.openxmlformats.org/officeDocument/2006/relationships/hyperlink" Target="mailto:elarning@sharif.edu" TargetMode="External"/><Relationship Id="rId358" Type="http://schemas.openxmlformats.org/officeDocument/2006/relationships/hyperlink" Target="mailto:GSME@sharif" TargetMode="External"/><Relationship Id="rId162" Type="http://schemas.openxmlformats.org/officeDocument/2006/relationships/hyperlink" Target="mailto:karafarini@sharif.edu" TargetMode="External"/><Relationship Id="rId218" Type="http://schemas.openxmlformats.org/officeDocument/2006/relationships/hyperlink" Target="mailto:movahhed@sharif.edu" TargetMode="External"/><Relationship Id="rId425" Type="http://schemas.openxmlformats.org/officeDocument/2006/relationships/hyperlink" Target="mailto:ghodsi@outlook.com" TargetMode="External"/><Relationship Id="rId467" Type="http://schemas.openxmlformats.org/officeDocument/2006/relationships/hyperlink" Target="mailto:mshahidi@ce.sharif.edu" TargetMode="External"/><Relationship Id="rId271" Type="http://schemas.openxmlformats.org/officeDocument/2006/relationships/hyperlink" Target="mailto:rajabi@sharif.edu" TargetMode="External"/><Relationship Id="rId24" Type="http://schemas.openxmlformats.org/officeDocument/2006/relationships/hyperlink" Target="mailto:ejlali@sharif.edu" TargetMode="External"/><Relationship Id="rId66" Type="http://schemas.openxmlformats.org/officeDocument/2006/relationships/hyperlink" Target="mailto:jahantigh@sharif.edu" TargetMode="External"/><Relationship Id="rId131" Type="http://schemas.openxmlformats.org/officeDocument/2006/relationships/hyperlink" Target="mailto:isaai@sharif.ir" TargetMode="External"/><Relationship Id="rId327" Type="http://schemas.openxmlformats.org/officeDocument/2006/relationships/hyperlink" Target="mailto:EDU@sharif" TargetMode="External"/><Relationship Id="rId369" Type="http://schemas.openxmlformats.org/officeDocument/2006/relationships/hyperlink" Target="mailto:Kharrazi@sharif" TargetMode="External"/><Relationship Id="rId534" Type="http://schemas.openxmlformats.org/officeDocument/2006/relationships/hyperlink" Target="mailto:srs@mehr.sharif.ir" TargetMode="External"/><Relationship Id="rId173" Type="http://schemas.openxmlformats.org/officeDocument/2006/relationships/hyperlink" Target="mailto:mehdi@sharif.ir" TargetMode="External"/><Relationship Id="rId229" Type="http://schemas.openxmlformats.org/officeDocument/2006/relationships/hyperlink" Target="mailto:sbayat@sharif.edu" TargetMode="External"/><Relationship Id="rId380" Type="http://schemas.openxmlformats.org/officeDocument/2006/relationships/hyperlink" Target="mailto:Mali@sharif" TargetMode="External"/><Relationship Id="rId436" Type="http://schemas.openxmlformats.org/officeDocument/2006/relationships/hyperlink" Target="mailto:makbari@ce.sharif.edu" TargetMode="External"/><Relationship Id="rId240" Type="http://schemas.openxmlformats.org/officeDocument/2006/relationships/hyperlink" Target="mailto:r.hashemabadi@ictic.sharif.edu" TargetMode="External"/><Relationship Id="rId478" Type="http://schemas.openxmlformats.org/officeDocument/2006/relationships/hyperlink" Target="mailto:kharrazi@sharif.edu" TargetMode="External"/><Relationship Id="rId35" Type="http://schemas.openxmlformats.org/officeDocument/2006/relationships/hyperlink" Target="mailto:s_asgari@sharif.edu" TargetMode="External"/><Relationship Id="rId77" Type="http://schemas.openxmlformats.org/officeDocument/2006/relationships/hyperlink" Target="mailto:rashtchian@sharif.edu" TargetMode="External"/><Relationship Id="rId100" Type="http://schemas.openxmlformats.org/officeDocument/2006/relationships/hyperlink" Target="mailto:edu@sharif.edu" TargetMode="External"/><Relationship Id="rId282" Type="http://schemas.openxmlformats.org/officeDocument/2006/relationships/hyperlink" Target="mailto:ulrp@sharif.edu" TargetMode="External"/><Relationship Id="rId338" Type="http://schemas.openxmlformats.org/officeDocument/2006/relationships/hyperlink" Target="mailto:EDU@sharif" TargetMode="External"/><Relationship Id="rId503" Type="http://schemas.openxmlformats.org/officeDocument/2006/relationships/hyperlink" Target="mailto:zarrabi@sharif.edu" TargetMode="External"/><Relationship Id="rId545" Type="http://schemas.openxmlformats.org/officeDocument/2006/relationships/hyperlink" Target="mailto:motahari@sharif.ir" TargetMode="External"/><Relationship Id="rId8" Type="http://schemas.openxmlformats.org/officeDocument/2006/relationships/hyperlink" Target="mailto:mirmohseni@sharif.edu" TargetMode="External"/><Relationship Id="rId142" Type="http://schemas.openxmlformats.org/officeDocument/2006/relationships/hyperlink" Target="mailto:isaai@sharif.ir" TargetMode="External"/><Relationship Id="rId184" Type="http://schemas.openxmlformats.org/officeDocument/2006/relationships/hyperlink" Target="mailto:gonbadi@sharif.ir" TargetMode="External"/><Relationship Id="rId391" Type="http://schemas.openxmlformats.org/officeDocument/2006/relationships/hyperlink" Target="mailto:PR@sharif" TargetMode="External"/><Relationship Id="rId405" Type="http://schemas.openxmlformats.org/officeDocument/2006/relationships/hyperlink" Target="mailto:SpeechLab@CE" TargetMode="External"/><Relationship Id="rId447" Type="http://schemas.openxmlformats.org/officeDocument/2006/relationships/hyperlink" Target="mailto:ladanb@itorbit.net" TargetMode="External"/><Relationship Id="rId251" Type="http://schemas.openxmlformats.org/officeDocument/2006/relationships/hyperlink" Target="mailto:info@csprd.sharif.ir" TargetMode="External"/><Relationship Id="rId489" Type="http://schemas.openxmlformats.org/officeDocument/2006/relationships/hyperlink" Target="mailto:amini@sharif.edu" TargetMode="External"/><Relationship Id="rId46" Type="http://schemas.openxmlformats.org/officeDocument/2006/relationships/hyperlink" Target="mailto:ejtehadi@sharif.ir" TargetMode="External"/><Relationship Id="rId293" Type="http://schemas.openxmlformats.org/officeDocument/2006/relationships/hyperlink" Target="mailto:CE@sharif" TargetMode="External"/><Relationship Id="rId307" Type="http://schemas.openxmlformats.org/officeDocument/2006/relationships/hyperlink" Target="mailto:CLab@sharif" TargetMode="External"/><Relationship Id="rId349" Type="http://schemas.openxmlformats.org/officeDocument/2006/relationships/hyperlink" Target="mailto:Elearning@edu" TargetMode="External"/><Relationship Id="rId514" Type="http://schemas.openxmlformats.org/officeDocument/2006/relationships/hyperlink" Target="mailto:zarrabi@sharif.edu" TargetMode="External"/><Relationship Id="rId88" Type="http://schemas.openxmlformats.org/officeDocument/2006/relationships/hyperlink" Target="mailto:edu@sharif.edu" TargetMode="External"/><Relationship Id="rId111" Type="http://schemas.openxmlformats.org/officeDocument/2006/relationships/hyperlink" Target="mailto:rashtchian@sharif.edu" TargetMode="External"/><Relationship Id="rId153" Type="http://schemas.openxmlformats.org/officeDocument/2006/relationships/hyperlink" Target="mailto:amini@sharif.edu" TargetMode="External"/><Relationship Id="rId195" Type="http://schemas.openxmlformats.org/officeDocument/2006/relationships/hyperlink" Target="mailto:abbusa@sharif.edu" TargetMode="External"/><Relationship Id="rId209" Type="http://schemas.openxmlformats.org/officeDocument/2006/relationships/hyperlink" Target="mailto:prm@sharif.ir" TargetMode="External"/><Relationship Id="rId360" Type="http://schemas.openxmlformats.org/officeDocument/2006/relationships/hyperlink" Target="mailto:GSME@sharif" TargetMode="External"/><Relationship Id="rId416" Type="http://schemas.openxmlformats.org/officeDocument/2006/relationships/hyperlink" Target="mailto:Tasisat@sharif" TargetMode="External"/><Relationship Id="rId220" Type="http://schemas.openxmlformats.org/officeDocument/2006/relationships/hyperlink" Target="mailto:movahhed@sharif.edu" TargetMode="External"/><Relationship Id="rId458" Type="http://schemas.openxmlformats.org/officeDocument/2006/relationships/hyperlink" Target="mailto:behzad.kayvan@yahoo.com" TargetMode="External"/><Relationship Id="rId15" Type="http://schemas.openxmlformats.org/officeDocument/2006/relationships/hyperlink" Target="mailto:maddah_ali@sharif.edu" TargetMode="External"/><Relationship Id="rId57" Type="http://schemas.openxmlformats.org/officeDocument/2006/relationships/hyperlink" Target="mailto:hoseinih@sharif.edu" TargetMode="External"/><Relationship Id="rId262" Type="http://schemas.openxmlformats.org/officeDocument/2006/relationships/hyperlink" Target="mailto:arasti@sharif.edu" TargetMode="External"/><Relationship Id="rId318" Type="http://schemas.openxmlformats.org/officeDocument/2006/relationships/hyperlink" Target="mailto:Edari@sharif" TargetMode="External"/><Relationship Id="rId525" Type="http://schemas.openxmlformats.org/officeDocument/2006/relationships/hyperlink" Target="mailto:amani_amir@ie.sharif.ir" TargetMode="External"/><Relationship Id="rId99" Type="http://schemas.openxmlformats.org/officeDocument/2006/relationships/hyperlink" Target="mailto:rashtchian@sharif.edu" TargetMode="External"/><Relationship Id="rId122" Type="http://schemas.openxmlformats.org/officeDocument/2006/relationships/hyperlink" Target="mailto:elarning@sharif.edu" TargetMode="External"/><Relationship Id="rId164" Type="http://schemas.openxmlformats.org/officeDocument/2006/relationships/hyperlink" Target="mailto:kharrazi@sharif.edu" TargetMode="External"/><Relationship Id="rId371" Type="http://schemas.openxmlformats.org/officeDocument/2006/relationships/hyperlink" Target="mailto:Lang@sharif" TargetMode="External"/><Relationship Id="rId427" Type="http://schemas.openxmlformats.org/officeDocument/2006/relationships/hyperlink" Target="mailto:rajabi@sharif.edu" TargetMode="External"/><Relationship Id="rId469" Type="http://schemas.openxmlformats.org/officeDocument/2006/relationships/hyperlink" Target="mailto:chatrsimab@gmail.com" TargetMode="External"/><Relationship Id="rId26" Type="http://schemas.openxmlformats.org/officeDocument/2006/relationships/hyperlink" Target="mailto:ejlali@sharif.edu" TargetMode="External"/><Relationship Id="rId231" Type="http://schemas.openxmlformats.org/officeDocument/2006/relationships/hyperlink" Target="mailto:shahed@sharif.ir" TargetMode="External"/><Relationship Id="rId273" Type="http://schemas.openxmlformats.org/officeDocument/2006/relationships/hyperlink" Target="mailto:rajabi@sharif.edu" TargetMode="External"/><Relationship Id="rId329" Type="http://schemas.openxmlformats.org/officeDocument/2006/relationships/hyperlink" Target="mailto:EDU@sharif" TargetMode="External"/><Relationship Id="rId480" Type="http://schemas.openxmlformats.org/officeDocument/2006/relationships/hyperlink" Target="mailto:behradtajali@ce.sharif.edu" TargetMode="External"/><Relationship Id="rId536" Type="http://schemas.openxmlformats.org/officeDocument/2006/relationships/hyperlink" Target="mailto:s_asgari@sharif.edu" TargetMode="External"/><Relationship Id="rId68" Type="http://schemas.openxmlformats.org/officeDocument/2006/relationships/hyperlink" Target="mailto:jahantigh@sharif.edu" TargetMode="External"/><Relationship Id="rId133" Type="http://schemas.openxmlformats.org/officeDocument/2006/relationships/hyperlink" Target="mailto:isaai@sharif.ir" TargetMode="External"/><Relationship Id="rId175" Type="http://schemas.openxmlformats.org/officeDocument/2006/relationships/hyperlink" Target="mailto:shahabhosseini@sharif.edu" TargetMode="External"/><Relationship Id="rId340" Type="http://schemas.openxmlformats.org/officeDocument/2006/relationships/hyperlink" Target="mailto:EDU@sharif" TargetMode="External"/><Relationship Id="rId200" Type="http://schemas.openxmlformats.org/officeDocument/2006/relationships/hyperlink" Target="mailto:azadegan@sharif.ir" TargetMode="External"/><Relationship Id="rId382" Type="http://schemas.openxmlformats.org/officeDocument/2006/relationships/hyperlink" Target="mailto:Mech@sharif" TargetMode="External"/><Relationship Id="rId438" Type="http://schemas.openxmlformats.org/officeDocument/2006/relationships/hyperlink" Target="mailto:f.a.mahyari@sharif.edu" TargetMode="External"/><Relationship Id="rId242" Type="http://schemas.openxmlformats.org/officeDocument/2006/relationships/hyperlink" Target="mailto:msharifk@sharif.edu" TargetMode="External"/><Relationship Id="rId284" Type="http://schemas.openxmlformats.org/officeDocument/2006/relationships/hyperlink" Target="mailto:ACM@CE" TargetMode="External"/><Relationship Id="rId491" Type="http://schemas.openxmlformats.org/officeDocument/2006/relationships/hyperlink" Target="mailto:amini@sharif.edu" TargetMode="External"/><Relationship Id="rId505" Type="http://schemas.openxmlformats.org/officeDocument/2006/relationships/hyperlink" Target="mailto:zarrabi@sharif.edu" TargetMode="External"/><Relationship Id="rId37" Type="http://schemas.openxmlformats.org/officeDocument/2006/relationships/hyperlink" Target="mailto:s_asgari@sharif.edu" TargetMode="External"/><Relationship Id="rId79" Type="http://schemas.openxmlformats.org/officeDocument/2006/relationships/hyperlink" Target="mailto:rashtchian@sharif.edu" TargetMode="External"/><Relationship Id="rId102" Type="http://schemas.openxmlformats.org/officeDocument/2006/relationships/hyperlink" Target="mailto:edu@sharif.edu" TargetMode="External"/><Relationship Id="rId144" Type="http://schemas.openxmlformats.org/officeDocument/2006/relationships/hyperlink" Target="mailto:isaai@sharif.ir" TargetMode="External"/><Relationship Id="rId547" Type="http://schemas.openxmlformats.org/officeDocument/2006/relationships/hyperlink" Target="mailto:nikbin@ce.sharif.edu" TargetMode="External"/><Relationship Id="rId90" Type="http://schemas.openxmlformats.org/officeDocument/2006/relationships/hyperlink" Target="mailto:edu@sharif.edu" TargetMode="External"/><Relationship Id="rId186" Type="http://schemas.openxmlformats.org/officeDocument/2006/relationships/hyperlink" Target="mailto:khodaygan@sharif.edu" TargetMode="External"/><Relationship Id="rId351" Type="http://schemas.openxmlformats.org/officeDocument/2006/relationships/hyperlink" Target="mailto:Feyzbakhsh@sharif" TargetMode="External"/><Relationship Id="rId393" Type="http://schemas.openxmlformats.org/officeDocument/2006/relationships/hyperlink" Target="mailto:Rahbar@sharif" TargetMode="External"/><Relationship Id="rId407" Type="http://schemas.openxmlformats.org/officeDocument/2006/relationships/hyperlink" Target="mailto:Strategic@sharif" TargetMode="External"/><Relationship Id="rId449" Type="http://schemas.openxmlformats.org/officeDocument/2006/relationships/hyperlink" Target="mailto:ladanb@itorbit.net" TargetMode="External"/><Relationship Id="rId211" Type="http://schemas.openxmlformats.org/officeDocument/2006/relationships/hyperlink" Target="mailto:hd@sharif.edu" TargetMode="External"/><Relationship Id="rId253" Type="http://schemas.openxmlformats.org/officeDocument/2006/relationships/hyperlink" Target="mailto:info@csprd.sharif.ir" TargetMode="External"/><Relationship Id="rId295" Type="http://schemas.openxmlformats.org/officeDocument/2006/relationships/hyperlink" Target="mailto:CE@sharif" TargetMode="External"/><Relationship Id="rId309" Type="http://schemas.openxmlformats.org/officeDocument/2006/relationships/hyperlink" Target="mailto:Counseling@sharif" TargetMode="External"/><Relationship Id="rId460" Type="http://schemas.openxmlformats.org/officeDocument/2006/relationships/hyperlink" Target="mailto:behzad.face96@gmail.com" TargetMode="External"/><Relationship Id="rId516" Type="http://schemas.openxmlformats.org/officeDocument/2006/relationships/hyperlink" Target="mailto:fatehi.mh@gmail.com" TargetMode="External"/><Relationship Id="rId48" Type="http://schemas.openxmlformats.org/officeDocument/2006/relationships/hyperlink" Target="mailto:ejtehadi@sharif.ir" TargetMode="External"/><Relationship Id="rId113" Type="http://schemas.openxmlformats.org/officeDocument/2006/relationships/hyperlink" Target="mailto:rashtchian@sharif.edu" TargetMode="External"/><Relationship Id="rId320" Type="http://schemas.openxmlformats.org/officeDocument/2006/relationships/hyperlink" Target="mailto:Edari@sharif" TargetMode="External"/><Relationship Id="rId155" Type="http://schemas.openxmlformats.org/officeDocument/2006/relationships/hyperlink" Target="mailto:amini@sharif.edu" TargetMode="External"/><Relationship Id="rId197" Type="http://schemas.openxmlformats.org/officeDocument/2006/relationships/hyperlink" Target="mailto:INST@sharif.ir" TargetMode="External"/><Relationship Id="rId362" Type="http://schemas.openxmlformats.org/officeDocument/2006/relationships/hyperlink" Target="mailto:Heydarnoori@sharif" TargetMode="External"/><Relationship Id="rId418" Type="http://schemas.openxmlformats.org/officeDocument/2006/relationships/hyperlink" Target="mailto:Tasisat@sharif" TargetMode="External"/><Relationship Id="rId222" Type="http://schemas.openxmlformats.org/officeDocument/2006/relationships/hyperlink" Target="mailto:movahhed@sharif.edu" TargetMode="External"/><Relationship Id="rId264" Type="http://schemas.openxmlformats.org/officeDocument/2006/relationships/hyperlink" Target="mailto:siahbazi@sharif.ir" TargetMode="External"/><Relationship Id="rId471" Type="http://schemas.openxmlformats.org/officeDocument/2006/relationships/hyperlink" Target="mailto:abdollahi.m87@gmail.com" TargetMode="External"/><Relationship Id="rId17" Type="http://schemas.openxmlformats.org/officeDocument/2006/relationships/hyperlink" Target="mailto:info@ce.sharif.ir" TargetMode="External"/><Relationship Id="rId59" Type="http://schemas.openxmlformats.org/officeDocument/2006/relationships/hyperlink" Target="mailto:hoseinih@sharif.edu" TargetMode="External"/><Relationship Id="rId124" Type="http://schemas.openxmlformats.org/officeDocument/2006/relationships/hyperlink" Target="mailto:elearning@sharif.ir" TargetMode="External"/><Relationship Id="rId527" Type="http://schemas.openxmlformats.org/officeDocument/2006/relationships/hyperlink" Target="mailto:amani_amir@ie.sharif.ir" TargetMode="External"/><Relationship Id="rId70" Type="http://schemas.openxmlformats.org/officeDocument/2006/relationships/hyperlink" Target="mailto:edu@sharif.edu" TargetMode="External"/><Relationship Id="rId166" Type="http://schemas.openxmlformats.org/officeDocument/2006/relationships/hyperlink" Target="mailto:kharrazi@sharif.edu" TargetMode="External"/><Relationship Id="rId331" Type="http://schemas.openxmlformats.org/officeDocument/2006/relationships/hyperlink" Target="mailto:EDU@sharif" TargetMode="External"/><Relationship Id="rId373" Type="http://schemas.openxmlformats.org/officeDocument/2006/relationships/hyperlink" Target="mailto:Library@sharif" TargetMode="External"/><Relationship Id="rId429" Type="http://schemas.openxmlformats.org/officeDocument/2006/relationships/hyperlink" Target="mailto:rajabi@sharif.edu" TargetMode="External"/><Relationship Id="rId1" Type="http://schemas.openxmlformats.org/officeDocument/2006/relationships/hyperlink" Target="mailto:aliakbar.abolhasani@gmail.com" TargetMode="External"/><Relationship Id="rId233" Type="http://schemas.openxmlformats.org/officeDocument/2006/relationships/hyperlink" Target="mailto:ghasem.t1992@gmail.com" TargetMode="External"/><Relationship Id="rId440" Type="http://schemas.openxmlformats.org/officeDocument/2006/relationships/hyperlink" Target="mailto:gtaghizadeh@ce.sharif.edu" TargetMode="External"/><Relationship Id="rId28" Type="http://schemas.openxmlformats.org/officeDocument/2006/relationships/hyperlink" Target="mailto:ejlali@sharif.edu" TargetMode="External"/><Relationship Id="rId275" Type="http://schemas.openxmlformats.org/officeDocument/2006/relationships/hyperlink" Target="mailto:techpark@sharif.ir" TargetMode="External"/><Relationship Id="rId300" Type="http://schemas.openxmlformats.org/officeDocument/2006/relationships/hyperlink" Target="mailto:CHE@sharif" TargetMode="External"/><Relationship Id="rId482" Type="http://schemas.openxmlformats.org/officeDocument/2006/relationships/hyperlink" Target="mailto:m.shakiba@staff.sharif.edu" TargetMode="External"/><Relationship Id="rId538" Type="http://schemas.openxmlformats.org/officeDocument/2006/relationships/hyperlink" Target="mailto:mohseni@sharif.ir" TargetMode="External"/><Relationship Id="rId81" Type="http://schemas.openxmlformats.org/officeDocument/2006/relationships/hyperlink" Target="mailto:rashtchian@sharif.edu" TargetMode="External"/><Relationship Id="rId135" Type="http://schemas.openxmlformats.org/officeDocument/2006/relationships/hyperlink" Target="mailto:isaai@sharif.ir" TargetMode="External"/><Relationship Id="rId177" Type="http://schemas.openxmlformats.org/officeDocument/2006/relationships/hyperlink" Target="mailto:shahabhosseini@sharif.edu" TargetMode="External"/><Relationship Id="rId342" Type="http://schemas.openxmlformats.org/officeDocument/2006/relationships/hyperlink" Target="mailto:EDU@sharif" TargetMode="External"/><Relationship Id="rId384" Type="http://schemas.openxmlformats.org/officeDocument/2006/relationships/hyperlink" Target="mailto:MSE@sharif" TargetMode="External"/><Relationship Id="rId202" Type="http://schemas.openxmlformats.org/officeDocument/2006/relationships/hyperlink" Target="mailto:reza.akbari@sharif.edu" TargetMode="External"/><Relationship Id="rId244" Type="http://schemas.openxmlformats.org/officeDocument/2006/relationships/hyperlink" Target="mailto:taghavinia@sharif.edu" TargetMode="External"/><Relationship Id="rId39" Type="http://schemas.openxmlformats.org/officeDocument/2006/relationships/hyperlink" Target="mailto:s_asgari@sharif.edu" TargetMode="External"/><Relationship Id="rId286" Type="http://schemas.openxmlformats.org/officeDocument/2006/relationships/hyperlink" Target="mailto:Aref@sharif" TargetMode="External"/><Relationship Id="rId451" Type="http://schemas.openxmlformats.org/officeDocument/2006/relationships/hyperlink" Target="mailto:moayeri@staff.sharif.edu" TargetMode="External"/><Relationship Id="rId493" Type="http://schemas.openxmlformats.org/officeDocument/2006/relationships/hyperlink" Target="mailto:zarrabi@sharif.edu" TargetMode="External"/><Relationship Id="rId507" Type="http://schemas.openxmlformats.org/officeDocument/2006/relationships/hyperlink" Target="mailto:zarrabi@sharif.edu" TargetMode="External"/><Relationship Id="rId549" Type="http://schemas.openxmlformats.org/officeDocument/2006/relationships/hyperlink" Target="mailto:b.rezaie@staff.sharif.edu" TargetMode="External"/><Relationship Id="rId50" Type="http://schemas.openxmlformats.org/officeDocument/2006/relationships/hyperlink" Target="mailto:ejtehadi@sharif.ir" TargetMode="External"/><Relationship Id="rId104" Type="http://schemas.openxmlformats.org/officeDocument/2006/relationships/hyperlink" Target="mailto:edu@sharif.edu" TargetMode="External"/><Relationship Id="rId146" Type="http://schemas.openxmlformats.org/officeDocument/2006/relationships/hyperlink" Target="mailto:isaai@sharif.ir" TargetMode="External"/><Relationship Id="rId188" Type="http://schemas.openxmlformats.org/officeDocument/2006/relationships/hyperlink" Target="mailto:hannani@sharif.edu" TargetMode="External"/><Relationship Id="rId311" Type="http://schemas.openxmlformats.org/officeDocument/2006/relationships/hyperlink" Target="mailto:Culture@sharif" TargetMode="External"/><Relationship Id="rId353" Type="http://schemas.openxmlformats.org/officeDocument/2006/relationships/hyperlink" Target="mailto:GSME@sharif" TargetMode="External"/><Relationship Id="rId395" Type="http://schemas.openxmlformats.org/officeDocument/2006/relationships/hyperlink" Target="mailto:Research@sharif" TargetMode="External"/><Relationship Id="rId409" Type="http://schemas.openxmlformats.org/officeDocument/2006/relationships/hyperlink" Target="mailto:Strategic@sharif" TargetMode="External"/><Relationship Id="rId92" Type="http://schemas.openxmlformats.org/officeDocument/2006/relationships/hyperlink" Target="mailto:edu@sharif.edu" TargetMode="External"/><Relationship Id="rId213" Type="http://schemas.openxmlformats.org/officeDocument/2006/relationships/hyperlink" Target="mailto:hd@sharif.edu" TargetMode="External"/><Relationship Id="rId420" Type="http://schemas.openxmlformats.org/officeDocument/2006/relationships/hyperlink" Target="mailto:Sati@Techpark" TargetMode="External"/><Relationship Id="rId255" Type="http://schemas.openxmlformats.org/officeDocument/2006/relationships/hyperlink" Target="mailto:info@csprd.sharif.ir" TargetMode="External"/><Relationship Id="rId297" Type="http://schemas.openxmlformats.org/officeDocument/2006/relationships/hyperlink" Target="mailto:CE@sharif" TargetMode="External"/><Relationship Id="rId462" Type="http://schemas.openxmlformats.org/officeDocument/2006/relationships/hyperlink" Target="mailto:m_bahari@che.sharif.ir" TargetMode="External"/><Relationship Id="rId518" Type="http://schemas.openxmlformats.org/officeDocument/2006/relationships/hyperlink" Target="mailto:h.samiee@staff.sharif.ir" TargetMode="External"/><Relationship Id="rId115" Type="http://schemas.openxmlformats.org/officeDocument/2006/relationships/hyperlink" Target="mailto:rashtchian@sharif.edu" TargetMode="External"/><Relationship Id="rId157" Type="http://schemas.openxmlformats.org/officeDocument/2006/relationships/hyperlink" Target="mailto:reza.akbari@sharif.edu" TargetMode="External"/><Relationship Id="rId322" Type="http://schemas.openxmlformats.org/officeDocument/2006/relationships/hyperlink" Target="mailto:EDU@sharif" TargetMode="External"/><Relationship Id="rId364" Type="http://schemas.openxmlformats.org/officeDocument/2006/relationships/hyperlink" Target="mailto:ICTC@sharif" TargetMode="External"/><Relationship Id="rId61" Type="http://schemas.openxmlformats.org/officeDocument/2006/relationships/hyperlink" Target="mailto:jahantigh@sharif.edu" TargetMode="External"/><Relationship Id="rId199" Type="http://schemas.openxmlformats.org/officeDocument/2006/relationships/hyperlink" Target="mailto:pajouhesh@sharif.edu" TargetMode="External"/><Relationship Id="rId19" Type="http://schemas.openxmlformats.org/officeDocument/2006/relationships/hyperlink" Target="mailto:info@ce.sharif.ir" TargetMode="External"/><Relationship Id="rId224" Type="http://schemas.openxmlformats.org/officeDocument/2006/relationships/hyperlink" Target="mailto:movahhed@sharif.edu" TargetMode="External"/><Relationship Id="rId266" Type="http://schemas.openxmlformats.org/officeDocument/2006/relationships/hyperlink" Target="mailto:rajabi@sharif.edu" TargetMode="External"/><Relationship Id="rId431" Type="http://schemas.openxmlformats.org/officeDocument/2006/relationships/hyperlink" Target="mailto:fatehi.mh@gmail.com" TargetMode="External"/><Relationship Id="rId473" Type="http://schemas.openxmlformats.org/officeDocument/2006/relationships/hyperlink" Target="mailto:lib_it@sharif.ir" TargetMode="External"/><Relationship Id="rId529" Type="http://schemas.openxmlformats.org/officeDocument/2006/relationships/hyperlink" Target="mailto:tamouk@sharif.ir" TargetMode="External"/><Relationship Id="rId30" Type="http://schemas.openxmlformats.org/officeDocument/2006/relationships/hyperlink" Target="mailto:ejlali@sharif.edu" TargetMode="External"/><Relationship Id="rId126" Type="http://schemas.openxmlformats.org/officeDocument/2006/relationships/hyperlink" Target="mailto:elarning@sharif.edu" TargetMode="External"/><Relationship Id="rId168" Type="http://schemas.openxmlformats.org/officeDocument/2006/relationships/hyperlink" Target="mailto:bagheri@sharif.edu" TargetMode="External"/><Relationship Id="rId333" Type="http://schemas.openxmlformats.org/officeDocument/2006/relationships/hyperlink" Target="mailto:EDU@sharif" TargetMode="External"/><Relationship Id="rId540" Type="http://schemas.openxmlformats.org/officeDocument/2006/relationships/hyperlink" Target="mailto:nikbin@ce.sharif.edu" TargetMode="External"/><Relationship Id="rId72" Type="http://schemas.openxmlformats.org/officeDocument/2006/relationships/hyperlink" Target="mailto:edu@sharif.edu" TargetMode="External"/><Relationship Id="rId375" Type="http://schemas.openxmlformats.org/officeDocument/2006/relationships/hyperlink" Target="mailto:Logistics@sharif" TargetMode="External"/><Relationship Id="rId3" Type="http://schemas.openxmlformats.org/officeDocument/2006/relationships/hyperlink" Target="mailto:ejlali@sharif.edu" TargetMode="External"/><Relationship Id="rId235" Type="http://schemas.openxmlformats.org/officeDocument/2006/relationships/hyperlink" Target="mailto:ghasem.t1992@gmail.com" TargetMode="External"/><Relationship Id="rId277" Type="http://schemas.openxmlformats.org/officeDocument/2006/relationships/hyperlink" Target="mailto:sati@sharif.edu" TargetMode="External"/><Relationship Id="rId400" Type="http://schemas.openxmlformats.org/officeDocument/2006/relationships/hyperlink" Target="mailto:Research@sharif" TargetMode="External"/><Relationship Id="rId442" Type="http://schemas.openxmlformats.org/officeDocument/2006/relationships/hyperlink" Target="mailto:gtaghizadeh@ce.sharif.edu" TargetMode="External"/><Relationship Id="rId484" Type="http://schemas.openxmlformats.org/officeDocument/2006/relationships/hyperlink" Target="mailto:ebrahim@bonyan.co" TargetMode="External"/><Relationship Id="rId137" Type="http://schemas.openxmlformats.org/officeDocument/2006/relationships/hyperlink" Target="mailto:isaai@sharif.ir" TargetMode="External"/><Relationship Id="rId302" Type="http://schemas.openxmlformats.org/officeDocument/2006/relationships/hyperlink" Target="mailto:CHE@sharif" TargetMode="External"/><Relationship Id="rId344" Type="http://schemas.openxmlformats.org/officeDocument/2006/relationships/hyperlink" Target="mailto:EDU@sharif" TargetMode="External"/><Relationship Id="rId41" Type="http://schemas.openxmlformats.org/officeDocument/2006/relationships/hyperlink" Target="mailto:alvanchi@sharif.edu" TargetMode="External"/><Relationship Id="rId83" Type="http://schemas.openxmlformats.org/officeDocument/2006/relationships/hyperlink" Target="mailto:rashtchian@sharif.edu" TargetMode="External"/><Relationship Id="rId179" Type="http://schemas.openxmlformats.org/officeDocument/2006/relationships/hyperlink" Target="mailto:abdollahi.m87@gmail.com" TargetMode="External"/><Relationship Id="rId386" Type="http://schemas.openxmlformats.org/officeDocument/2006/relationships/hyperlink" Target="mailto:ResearchMag@sharif" TargetMode="External"/><Relationship Id="rId551" Type="http://schemas.openxmlformats.org/officeDocument/2006/relationships/hyperlink" Target="mailto:tahzibi@ce.sharif.edu" TargetMode="External"/><Relationship Id="rId190" Type="http://schemas.openxmlformats.org/officeDocument/2006/relationships/hyperlink" Target="mailto:hannani@sharif.edu" TargetMode="External"/><Relationship Id="rId204" Type="http://schemas.openxmlformats.org/officeDocument/2006/relationships/hyperlink" Target="mailto:prm@sharif.ir" TargetMode="External"/><Relationship Id="rId246" Type="http://schemas.openxmlformats.org/officeDocument/2006/relationships/hyperlink" Target="mailto:sameti@sharif.edu" TargetMode="External"/><Relationship Id="rId288" Type="http://schemas.openxmlformats.org/officeDocument/2006/relationships/hyperlink" Target="mailto:Asadi@sharif" TargetMode="External"/><Relationship Id="rId411" Type="http://schemas.openxmlformats.org/officeDocument/2006/relationships/hyperlink" Target="mailto:Strategic@sharif" TargetMode="External"/><Relationship Id="rId453" Type="http://schemas.openxmlformats.org/officeDocument/2006/relationships/hyperlink" Target="mailto:moayeri@staff.sharif.edu" TargetMode="External"/><Relationship Id="rId509" Type="http://schemas.openxmlformats.org/officeDocument/2006/relationships/hyperlink" Target="mailto:zarrabi@sharif.edu" TargetMode="External"/><Relationship Id="rId106" Type="http://schemas.openxmlformats.org/officeDocument/2006/relationships/hyperlink" Target="mailto:edu@sharif.edu" TargetMode="External"/><Relationship Id="rId313" Type="http://schemas.openxmlformats.org/officeDocument/2006/relationships/hyperlink" Target="mailto:Culture@sharif" TargetMode="External"/><Relationship Id="rId495" Type="http://schemas.openxmlformats.org/officeDocument/2006/relationships/hyperlink" Target="mailto:zarrabi@sharif.edu" TargetMode="External"/><Relationship Id="rId10" Type="http://schemas.openxmlformats.org/officeDocument/2006/relationships/hyperlink" Target="mailto:tahzibi@ce.sharif.edu" TargetMode="External"/><Relationship Id="rId52" Type="http://schemas.openxmlformats.org/officeDocument/2006/relationships/hyperlink" Target="mailto:mitra.aghajani@sharif.ir" TargetMode="External"/><Relationship Id="rId94" Type="http://schemas.openxmlformats.org/officeDocument/2006/relationships/hyperlink" Target="mailto:edu@sharif.edu" TargetMode="External"/><Relationship Id="rId148" Type="http://schemas.openxmlformats.org/officeDocument/2006/relationships/hyperlink" Target="mailto:isaai@sharif.ir" TargetMode="External"/><Relationship Id="rId355" Type="http://schemas.openxmlformats.org/officeDocument/2006/relationships/hyperlink" Target="mailto:GSME@sharif" TargetMode="External"/><Relationship Id="rId397" Type="http://schemas.openxmlformats.org/officeDocument/2006/relationships/hyperlink" Target="mailto:Research@sharif" TargetMode="External"/><Relationship Id="rId520" Type="http://schemas.openxmlformats.org/officeDocument/2006/relationships/hyperlink" Target="mailto:vaseghi@sharif.edu" TargetMode="External"/><Relationship Id="rId215" Type="http://schemas.openxmlformats.org/officeDocument/2006/relationships/hyperlink" Target="mailto:moayeri@staff.sharif.edu" TargetMode="External"/><Relationship Id="rId257" Type="http://schemas.openxmlformats.org/officeDocument/2006/relationships/hyperlink" Target="mailto:info@csprd.sharif.ir" TargetMode="External"/><Relationship Id="rId422" Type="http://schemas.openxmlformats.org/officeDocument/2006/relationships/hyperlink" Target="mailto:ULRP@sharif" TargetMode="External"/><Relationship Id="rId464" Type="http://schemas.openxmlformats.org/officeDocument/2006/relationships/hyperlink" Target="mailto:m.shahidi.2424@gmail.com" TargetMode="External"/><Relationship Id="rId299" Type="http://schemas.openxmlformats.org/officeDocument/2006/relationships/hyperlink" Target="mailto:CE@sharif" TargetMode="External"/><Relationship Id="rId63" Type="http://schemas.openxmlformats.org/officeDocument/2006/relationships/hyperlink" Target="mailto:jahantigh@sharif.edu" TargetMode="External"/><Relationship Id="rId159" Type="http://schemas.openxmlformats.org/officeDocument/2006/relationships/hyperlink" Target="mailto:jalili@sharif.ir" TargetMode="External"/><Relationship Id="rId366" Type="http://schemas.openxmlformats.org/officeDocument/2006/relationships/hyperlink" Target="mailto:IPL@CE" TargetMode="External"/><Relationship Id="rId226" Type="http://schemas.openxmlformats.org/officeDocument/2006/relationships/hyperlink" Target="mailto:movahhed@sharif.edu" TargetMode="External"/><Relationship Id="rId433" Type="http://schemas.openxmlformats.org/officeDocument/2006/relationships/hyperlink" Target="mailto:makbari@ce.sharif.edu" TargetMode="External"/><Relationship Id="rId74" Type="http://schemas.openxmlformats.org/officeDocument/2006/relationships/hyperlink" Target="mailto:edu@sharif.edu" TargetMode="External"/><Relationship Id="rId377" Type="http://schemas.openxmlformats.org/officeDocument/2006/relationships/hyperlink" Target="mailto:Logistics@sharif" TargetMode="External"/><Relationship Id="rId500" Type="http://schemas.openxmlformats.org/officeDocument/2006/relationships/hyperlink" Target="mailto:zarrabi@sharif.edu" TargetMode="External"/><Relationship Id="rId5" Type="http://schemas.openxmlformats.org/officeDocument/2006/relationships/hyperlink" Target="mailto:ejlali@sharif.edu" TargetMode="External"/><Relationship Id="rId237" Type="http://schemas.openxmlformats.org/officeDocument/2006/relationships/hyperlink" Target="mailto:ghasem.t1992@gmail.com" TargetMode="External"/><Relationship Id="rId444" Type="http://schemas.openxmlformats.org/officeDocument/2006/relationships/hyperlink" Target="mailto:gtaghizadeh@ce.sharif.edu" TargetMode="External"/><Relationship Id="rId290" Type="http://schemas.openxmlformats.org/officeDocument/2006/relationships/hyperlink" Target="mailto:Blockchain@sharif" TargetMode="External"/><Relationship Id="rId304" Type="http://schemas.openxmlformats.org/officeDocument/2006/relationships/hyperlink" Target="mailto:CLab@sharif" TargetMode="External"/><Relationship Id="rId388" Type="http://schemas.openxmlformats.org/officeDocument/2006/relationships/hyperlink" Target="mailto:Plearning@edu" TargetMode="External"/><Relationship Id="rId511" Type="http://schemas.openxmlformats.org/officeDocument/2006/relationships/hyperlink" Target="mailto:zarrabi@sharif.edu" TargetMode="External"/><Relationship Id="rId85" Type="http://schemas.openxmlformats.org/officeDocument/2006/relationships/hyperlink" Target="mailto:rashtchian@sharif.edu" TargetMode="External"/><Relationship Id="rId150" Type="http://schemas.openxmlformats.org/officeDocument/2006/relationships/hyperlink" Target="mailto:heydarnoori@gmail.com" TargetMode="External"/><Relationship Id="rId248" Type="http://schemas.openxmlformats.org/officeDocument/2006/relationships/hyperlink" Target="mailto:arasti@sharif.edu" TargetMode="External"/><Relationship Id="rId455" Type="http://schemas.openxmlformats.org/officeDocument/2006/relationships/hyperlink" Target="mailto:hd@sharif.edu" TargetMode="External"/><Relationship Id="rId12" Type="http://schemas.openxmlformats.org/officeDocument/2006/relationships/hyperlink" Target="mailto:dsn@ce.sharif.edu" TargetMode="External"/><Relationship Id="rId108" Type="http://schemas.openxmlformats.org/officeDocument/2006/relationships/hyperlink" Target="mailto:edu@sharif.edu" TargetMode="External"/><Relationship Id="rId315" Type="http://schemas.openxmlformats.org/officeDocument/2006/relationships/hyperlink" Target="mailto:Edari@sharif" TargetMode="External"/><Relationship Id="rId522" Type="http://schemas.openxmlformats.org/officeDocument/2006/relationships/hyperlink" Target="mailto:h.samiee@staff.sharif.i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hodsi@hpds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0"/>
  <sheetViews>
    <sheetView rightToLeft="1" topLeftCell="AJ1" zoomScale="50" zoomScaleNormal="50" workbookViewId="0">
      <pane ySplit="1" topLeftCell="A19" activePane="bottomLeft" state="frozen"/>
      <selection pane="bottomLeft" activeCell="AR26" sqref="AR26"/>
    </sheetView>
  </sheetViews>
  <sheetFormatPr defaultColWidth="9.15625" defaultRowHeight="18"/>
  <cols>
    <col min="1" max="1" width="18.68359375" style="11" customWidth="1"/>
    <col min="2" max="2" width="12.41796875" style="1" customWidth="1"/>
    <col min="3" max="3" width="16.41796875" style="1" customWidth="1"/>
    <col min="4" max="4" width="12.83984375" style="10" customWidth="1"/>
    <col min="5" max="5" width="12.41796875" style="10" customWidth="1"/>
    <col min="6" max="6" width="13.68359375" style="10" customWidth="1"/>
    <col min="7" max="7" width="30.15625" style="11" customWidth="1"/>
    <col min="8" max="8" width="11.26171875" style="1" customWidth="1"/>
    <col min="9" max="9" width="16.68359375" style="1" customWidth="1"/>
    <col min="10" max="10" width="15.68359375" style="10" customWidth="1"/>
    <col min="11" max="11" width="16" style="10" customWidth="1"/>
    <col min="12" max="12" width="16.41796875" style="10" customWidth="1"/>
    <col min="13" max="13" width="31" style="11" customWidth="1"/>
    <col min="14" max="14" width="25.41796875" style="1" customWidth="1"/>
    <col min="15" max="15" width="47.15625" style="1" customWidth="1"/>
    <col min="16" max="16" width="48.15625" style="1" customWidth="1"/>
    <col min="17" max="17" width="25.41796875" style="1" customWidth="1"/>
    <col min="18" max="18" width="13.26171875" style="10" customWidth="1"/>
    <col min="19" max="19" width="25.41796875" style="10" customWidth="1"/>
    <col min="20" max="20" width="13.68359375" style="10" customWidth="1"/>
    <col min="21" max="21" width="13.68359375" style="42" customWidth="1"/>
    <col min="22" max="22" width="32.41796875" style="10" customWidth="1"/>
    <col min="23" max="23" width="29.578125" style="11" customWidth="1"/>
    <col min="24" max="24" width="36.26171875" style="1" customWidth="1"/>
    <col min="25" max="25" width="30.15625" style="11" customWidth="1"/>
    <col min="27" max="27" width="77.26171875" style="1" bestFit="1" customWidth="1"/>
    <col min="28" max="28" width="57.83984375" style="1" customWidth="1"/>
    <col min="29" max="29" width="9.15625" style="1" customWidth="1"/>
    <col min="30" max="30" width="25" style="1" customWidth="1"/>
    <col min="31" max="31" width="17.68359375" style="1" customWidth="1"/>
    <col min="32" max="32" width="18.15625" style="1" customWidth="1"/>
    <col min="33" max="33" width="22.68359375" style="1" bestFit="1" customWidth="1"/>
    <col min="34" max="34" width="13.26171875" style="1" customWidth="1"/>
    <col min="35" max="35" width="57.15625" style="1" customWidth="1"/>
    <col min="36" max="36" width="13.15625" style="11" customWidth="1"/>
    <col min="37" max="37" width="54.26171875" style="11" customWidth="1"/>
    <col min="38" max="38" width="25.26171875" style="1" customWidth="1"/>
    <col min="39" max="39" width="28.15625" style="1" bestFit="1" customWidth="1"/>
    <col min="40" max="40" width="39.68359375" style="1" bestFit="1" customWidth="1"/>
    <col min="41" max="41" width="12.15625" style="1" bestFit="1" customWidth="1"/>
    <col min="42" max="42" width="15.7890625" style="1" customWidth="1"/>
    <col min="43" max="43" width="14.3125" style="1" customWidth="1"/>
    <col min="44" max="44" width="27.68359375" style="1" bestFit="1" customWidth="1"/>
    <col min="45" max="45" width="46.15625" style="1" customWidth="1"/>
    <col min="46" max="46" width="16.41796875" style="1" customWidth="1"/>
    <col min="47" max="47" width="17.83984375" style="1" customWidth="1"/>
    <col min="48" max="48" width="47.26171875" style="1" customWidth="1"/>
    <col min="49" max="16384" width="9.15625" style="1"/>
  </cols>
  <sheetData>
    <row r="1" spans="1:16383" s="169" customFormat="1" ht="35.25" customHeight="1">
      <c r="A1" s="87" t="s">
        <v>11</v>
      </c>
      <c r="B1" s="87" t="s">
        <v>0</v>
      </c>
      <c r="C1" s="87" t="s">
        <v>1</v>
      </c>
      <c r="D1" s="88" t="s">
        <v>12</v>
      </c>
      <c r="E1" s="88" t="s">
        <v>3</v>
      </c>
      <c r="F1" s="88" t="s">
        <v>2</v>
      </c>
      <c r="G1" s="88" t="s">
        <v>4</v>
      </c>
      <c r="H1" s="88" t="s">
        <v>17</v>
      </c>
      <c r="I1" s="88" t="s">
        <v>18</v>
      </c>
      <c r="J1" s="88" t="s">
        <v>19</v>
      </c>
      <c r="K1" s="88" t="s">
        <v>20</v>
      </c>
      <c r="L1" s="88" t="s">
        <v>21</v>
      </c>
      <c r="M1" s="88" t="s">
        <v>22</v>
      </c>
      <c r="N1" s="87" t="s">
        <v>5</v>
      </c>
      <c r="O1" s="87" t="s">
        <v>9</v>
      </c>
      <c r="P1" s="88" t="s">
        <v>46</v>
      </c>
      <c r="Q1" s="87"/>
      <c r="R1" s="88" t="s">
        <v>6</v>
      </c>
      <c r="S1" s="88" t="s">
        <v>7</v>
      </c>
      <c r="T1" s="88" t="s">
        <v>8</v>
      </c>
      <c r="U1" s="89" t="s">
        <v>16</v>
      </c>
      <c r="V1" s="88" t="s">
        <v>10</v>
      </c>
      <c r="W1" s="88" t="s">
        <v>45</v>
      </c>
      <c r="X1" s="87" t="s">
        <v>199</v>
      </c>
      <c r="Y1" s="87" t="s">
        <v>409</v>
      </c>
      <c r="Z1" s="90"/>
      <c r="AA1" s="87" t="s">
        <v>200</v>
      </c>
      <c r="AB1" s="87" t="s">
        <v>201</v>
      </c>
      <c r="AC1" s="87" t="s">
        <v>202</v>
      </c>
      <c r="AD1" s="87" t="s">
        <v>203</v>
      </c>
      <c r="AE1" s="87" t="s">
        <v>204</v>
      </c>
      <c r="AF1" s="87" t="s">
        <v>205</v>
      </c>
      <c r="AG1" s="87" t="s">
        <v>1222</v>
      </c>
      <c r="AH1" s="87" t="s">
        <v>1231</v>
      </c>
      <c r="AI1" s="87" t="s">
        <v>1043</v>
      </c>
      <c r="AJ1" s="91" t="s">
        <v>1044</v>
      </c>
      <c r="AK1" s="91" t="s">
        <v>1045</v>
      </c>
      <c r="AL1" s="87"/>
      <c r="AM1" s="87" t="s">
        <v>1230</v>
      </c>
      <c r="AN1" s="87"/>
      <c r="AO1" s="87"/>
      <c r="AP1" s="87"/>
      <c r="AQ1" s="87" t="s">
        <v>410</v>
      </c>
      <c r="AR1" s="87"/>
      <c r="AS1" s="87" t="s">
        <v>1603</v>
      </c>
      <c r="AT1" s="87"/>
      <c r="AU1" s="87"/>
      <c r="AV1" s="87" t="s">
        <v>1604</v>
      </c>
    </row>
    <row r="2" spans="1:16383" s="57" customFormat="1" ht="91.5" customHeight="1">
      <c r="A2" s="376" t="s">
        <v>1207</v>
      </c>
      <c r="B2" s="365" t="s">
        <v>1208</v>
      </c>
      <c r="C2" s="365" t="s">
        <v>1268</v>
      </c>
      <c r="D2" s="377" t="s">
        <v>1209</v>
      </c>
      <c r="E2" s="377" t="s">
        <v>1210</v>
      </c>
      <c r="F2" s="377" t="s">
        <v>1211</v>
      </c>
      <c r="G2" s="378" t="s">
        <v>1212</v>
      </c>
      <c r="H2" s="377" t="s">
        <v>72</v>
      </c>
      <c r="I2" s="377" t="s">
        <v>73</v>
      </c>
      <c r="J2" s="377" t="s">
        <v>74</v>
      </c>
      <c r="K2" s="377" t="s">
        <v>75</v>
      </c>
      <c r="L2" s="377" t="s">
        <v>76</v>
      </c>
      <c r="M2" s="379" t="s">
        <v>77</v>
      </c>
      <c r="N2" s="365" t="s">
        <v>15</v>
      </c>
      <c r="O2" s="365" t="s">
        <v>185</v>
      </c>
      <c r="P2" s="377" t="s">
        <v>1214</v>
      </c>
      <c r="Q2" s="365"/>
      <c r="R2" s="377"/>
      <c r="S2" s="377"/>
      <c r="T2" s="377"/>
      <c r="U2" s="380" t="s">
        <v>1213</v>
      </c>
      <c r="V2" s="377"/>
      <c r="W2" s="378" t="s">
        <v>1212</v>
      </c>
      <c r="X2" s="365" t="s">
        <v>334</v>
      </c>
      <c r="Y2" s="381" t="s">
        <v>1215</v>
      </c>
      <c r="Z2" s="130"/>
      <c r="AA2" s="365" t="s">
        <v>1216</v>
      </c>
      <c r="AB2" s="365" t="s">
        <v>1217</v>
      </c>
      <c r="AC2" s="365">
        <v>2</v>
      </c>
      <c r="AD2" s="365" t="s">
        <v>208</v>
      </c>
      <c r="AE2" s="365" t="s">
        <v>1218</v>
      </c>
      <c r="AF2" s="365" t="s">
        <v>210</v>
      </c>
      <c r="AG2" s="365" t="s">
        <v>210</v>
      </c>
      <c r="AH2" s="365" t="s">
        <v>210</v>
      </c>
      <c r="AI2" s="382" t="s">
        <v>1219</v>
      </c>
      <c r="AJ2" s="383" t="s">
        <v>1066</v>
      </c>
      <c r="AK2" s="376" t="s">
        <v>1050</v>
      </c>
      <c r="AL2" s="130"/>
      <c r="AM2" s="130"/>
      <c r="AN2" s="384" t="s">
        <v>1380</v>
      </c>
      <c r="AO2" s="384" t="s">
        <v>422</v>
      </c>
      <c r="AP2" s="384" t="s">
        <v>1381</v>
      </c>
      <c r="AQ2" s="365" t="s">
        <v>421</v>
      </c>
      <c r="AR2" s="384" t="s">
        <v>1382</v>
      </c>
      <c r="AS2" s="384" t="s">
        <v>1216</v>
      </c>
      <c r="AT2" s="385">
        <v>43605</v>
      </c>
      <c r="AU2" s="384" t="s">
        <v>1299</v>
      </c>
      <c r="AV2" s="384"/>
    </row>
    <row r="3" spans="1:16383" s="57" customFormat="1" ht="133.5" customHeight="1">
      <c r="A3" s="367" t="s">
        <v>974</v>
      </c>
      <c r="B3" s="368" t="s">
        <v>975</v>
      </c>
      <c r="C3" s="368" t="s">
        <v>976</v>
      </c>
      <c r="D3" s="368">
        <v>1382226225</v>
      </c>
      <c r="E3" s="368">
        <v>66164394</v>
      </c>
      <c r="F3" s="371" t="s">
        <v>977</v>
      </c>
      <c r="G3" s="366" t="s">
        <v>978</v>
      </c>
      <c r="H3" s="368" t="s">
        <v>975</v>
      </c>
      <c r="I3" s="368" t="s">
        <v>976</v>
      </c>
      <c r="J3" s="368">
        <v>1382226225</v>
      </c>
      <c r="K3" s="368">
        <v>66164394</v>
      </c>
      <c r="L3" s="371" t="s">
        <v>977</v>
      </c>
      <c r="M3" s="366" t="s">
        <v>978</v>
      </c>
      <c r="N3" s="368" t="s">
        <v>15</v>
      </c>
      <c r="O3" s="368" t="s">
        <v>185</v>
      </c>
      <c r="P3" s="368" t="s">
        <v>979</v>
      </c>
      <c r="Q3" s="368"/>
      <c r="R3" s="368"/>
      <c r="S3" s="368"/>
      <c r="T3" s="368"/>
      <c r="U3" s="370">
        <v>66164394</v>
      </c>
      <c r="V3" s="371"/>
      <c r="W3" s="366" t="s">
        <v>978</v>
      </c>
      <c r="X3" s="368" t="s">
        <v>334</v>
      </c>
      <c r="Y3" s="367" t="s">
        <v>982</v>
      </c>
      <c r="Z3" s="130"/>
      <c r="AA3" s="369" t="s">
        <v>1233</v>
      </c>
      <c r="AB3" s="368" t="s">
        <v>980</v>
      </c>
      <c r="AC3" s="368">
        <v>5</v>
      </c>
      <c r="AD3" s="368" t="s">
        <v>208</v>
      </c>
      <c r="AE3" s="368" t="s">
        <v>981</v>
      </c>
      <c r="AF3" s="368" t="s">
        <v>210</v>
      </c>
      <c r="AG3" s="368" t="s">
        <v>210</v>
      </c>
      <c r="AH3" s="368" t="s">
        <v>210</v>
      </c>
      <c r="AI3" s="257" t="s">
        <v>1173</v>
      </c>
      <c r="AJ3" s="367">
        <v>16</v>
      </c>
      <c r="AK3" s="367" t="s">
        <v>1046</v>
      </c>
      <c r="AL3" s="130"/>
      <c r="AM3" s="130"/>
      <c r="AN3" s="67" t="s">
        <v>1383</v>
      </c>
      <c r="AO3" s="67" t="s">
        <v>422</v>
      </c>
      <c r="AP3" s="67"/>
      <c r="AQ3" s="368" t="s">
        <v>421</v>
      </c>
      <c r="AR3" s="67" t="s">
        <v>1384</v>
      </c>
      <c r="AS3" s="67" t="s">
        <v>1385</v>
      </c>
      <c r="AT3" s="68">
        <v>43535</v>
      </c>
      <c r="AU3" s="67" t="s">
        <v>1350</v>
      </c>
      <c r="AV3" s="67" t="s">
        <v>1386</v>
      </c>
      <c r="AW3" s="225"/>
      <c r="AX3" s="225"/>
      <c r="AY3" s="225"/>
      <c r="AZ3" s="225"/>
      <c r="BA3" s="225"/>
      <c r="BB3" s="225"/>
      <c r="BC3" s="225"/>
      <c r="BD3" s="225"/>
      <c r="BE3" s="225"/>
      <c r="BF3" s="225"/>
      <c r="BG3" s="225"/>
      <c r="BH3" s="225"/>
      <c r="BI3" s="225"/>
      <c r="BJ3" s="225"/>
      <c r="BK3" s="225"/>
      <c r="BL3" s="225"/>
      <c r="BM3" s="225"/>
      <c r="BN3" s="225"/>
      <c r="BO3" s="225"/>
      <c r="BP3" s="225"/>
      <c r="BQ3" s="225"/>
      <c r="BR3" s="225"/>
      <c r="BS3" s="225"/>
      <c r="BT3" s="225"/>
      <c r="BU3" s="225"/>
      <c r="BV3" s="225"/>
      <c r="BW3" s="225"/>
      <c r="BX3" s="225"/>
      <c r="BY3" s="225"/>
      <c r="BZ3" s="225"/>
      <c r="CA3" s="225"/>
      <c r="CB3" s="225"/>
      <c r="CC3" s="225"/>
      <c r="CD3" s="225"/>
      <c r="CE3" s="225"/>
      <c r="CF3" s="225"/>
      <c r="CG3" s="225"/>
      <c r="CH3" s="225"/>
      <c r="CI3" s="225"/>
      <c r="CJ3" s="225"/>
      <c r="CK3" s="225"/>
      <c r="CL3" s="225"/>
      <c r="CM3" s="225"/>
      <c r="CN3" s="225"/>
      <c r="CO3" s="225"/>
      <c r="CP3" s="225"/>
      <c r="CQ3" s="225"/>
      <c r="CR3" s="225"/>
      <c r="CS3" s="225"/>
      <c r="CT3" s="225"/>
      <c r="CU3" s="225"/>
      <c r="CV3" s="225"/>
      <c r="CW3" s="225"/>
      <c r="CX3" s="225"/>
      <c r="CY3" s="225"/>
      <c r="CZ3" s="225"/>
      <c r="DA3" s="225"/>
      <c r="DB3" s="225"/>
      <c r="DC3" s="225"/>
      <c r="DD3" s="225"/>
      <c r="DE3" s="225"/>
      <c r="DF3" s="225"/>
      <c r="DG3" s="225"/>
      <c r="DH3" s="225"/>
      <c r="DI3" s="225"/>
      <c r="DJ3" s="225"/>
      <c r="DK3" s="225"/>
      <c r="DL3" s="225"/>
      <c r="DM3" s="225"/>
      <c r="DN3" s="225"/>
      <c r="DO3" s="225"/>
      <c r="DP3" s="225"/>
      <c r="DQ3" s="225"/>
      <c r="DR3" s="225"/>
      <c r="DS3" s="225"/>
      <c r="DT3" s="225"/>
      <c r="DU3" s="225"/>
      <c r="DV3" s="225"/>
      <c r="DW3" s="225"/>
      <c r="DX3" s="225"/>
      <c r="DY3" s="225"/>
      <c r="DZ3" s="225"/>
      <c r="EA3" s="225"/>
      <c r="EB3" s="225"/>
      <c r="EC3" s="225"/>
      <c r="ED3" s="225"/>
      <c r="EE3" s="225"/>
      <c r="EF3" s="225"/>
      <c r="EG3" s="225"/>
      <c r="EH3" s="225"/>
      <c r="EI3" s="225"/>
      <c r="EJ3" s="225"/>
      <c r="EK3" s="225"/>
      <c r="EL3" s="225"/>
      <c r="EM3" s="225"/>
      <c r="EN3" s="225"/>
      <c r="EO3" s="225"/>
      <c r="EP3" s="225"/>
      <c r="EQ3" s="225"/>
      <c r="ER3" s="225"/>
      <c r="ES3" s="225"/>
      <c r="ET3" s="225"/>
      <c r="EU3" s="225"/>
      <c r="EV3" s="225"/>
      <c r="EW3" s="225"/>
      <c r="EX3" s="225"/>
      <c r="EY3" s="225"/>
      <c r="EZ3" s="225"/>
      <c r="FA3" s="225"/>
      <c r="FB3" s="225"/>
      <c r="FC3" s="225"/>
      <c r="FD3" s="225"/>
      <c r="FE3" s="225"/>
      <c r="FF3" s="225"/>
      <c r="FG3" s="225"/>
      <c r="FH3" s="225"/>
      <c r="FI3" s="225"/>
      <c r="FJ3" s="225"/>
      <c r="FK3" s="225"/>
      <c r="FL3" s="225"/>
      <c r="FM3" s="225"/>
      <c r="FN3" s="225"/>
      <c r="FO3" s="225"/>
      <c r="FP3" s="225"/>
      <c r="FQ3" s="225"/>
      <c r="FR3" s="225"/>
      <c r="FS3" s="225"/>
      <c r="FT3" s="225"/>
      <c r="FU3" s="225"/>
      <c r="FV3" s="225"/>
      <c r="FW3" s="225"/>
      <c r="FX3" s="225"/>
      <c r="FY3" s="225"/>
      <c r="FZ3" s="225"/>
      <c r="GA3" s="225"/>
      <c r="GB3" s="225"/>
      <c r="GC3" s="225"/>
      <c r="GD3" s="225"/>
      <c r="GE3" s="225"/>
      <c r="GF3" s="225"/>
      <c r="GG3" s="225"/>
      <c r="GH3" s="225"/>
      <c r="GI3" s="225"/>
      <c r="GJ3" s="225"/>
      <c r="GK3" s="225"/>
      <c r="GL3" s="225"/>
      <c r="GM3" s="225"/>
      <c r="GN3" s="225"/>
      <c r="GO3" s="225"/>
      <c r="GP3" s="225"/>
      <c r="GQ3" s="225"/>
      <c r="GR3" s="225"/>
      <c r="GS3" s="225"/>
      <c r="GT3" s="225"/>
      <c r="GU3" s="225"/>
      <c r="GV3" s="225"/>
      <c r="GW3" s="225"/>
      <c r="GX3" s="225"/>
      <c r="GY3" s="225"/>
      <c r="GZ3" s="225"/>
      <c r="HA3" s="225"/>
      <c r="HB3" s="225"/>
      <c r="HC3" s="225"/>
      <c r="HD3" s="225"/>
      <c r="HE3" s="225"/>
      <c r="HF3" s="225"/>
      <c r="HG3" s="225"/>
      <c r="HH3" s="225"/>
      <c r="HI3" s="225"/>
      <c r="HJ3" s="225"/>
      <c r="HK3" s="225"/>
      <c r="HL3" s="225"/>
      <c r="HM3" s="225"/>
      <c r="HN3" s="225"/>
      <c r="HO3" s="225"/>
      <c r="HP3" s="225"/>
      <c r="HQ3" s="225"/>
      <c r="HR3" s="225"/>
      <c r="HS3" s="225"/>
      <c r="HT3" s="225"/>
      <c r="HU3" s="225"/>
      <c r="HV3" s="225"/>
      <c r="HW3" s="225"/>
      <c r="HX3" s="225"/>
      <c r="HY3" s="225"/>
      <c r="HZ3" s="225"/>
      <c r="IA3" s="225"/>
      <c r="IB3" s="225"/>
      <c r="IC3" s="225"/>
      <c r="ID3" s="225"/>
      <c r="IE3" s="225"/>
      <c r="IF3" s="225"/>
      <c r="IG3" s="225"/>
      <c r="IH3" s="225"/>
      <c r="II3" s="225"/>
      <c r="IJ3" s="225"/>
      <c r="IK3" s="225"/>
      <c r="IL3" s="225"/>
      <c r="IM3" s="225"/>
      <c r="IN3" s="225"/>
      <c r="IO3" s="225"/>
      <c r="IP3" s="225"/>
      <c r="IQ3" s="225"/>
      <c r="IR3" s="225"/>
      <c r="IS3" s="225"/>
      <c r="IT3" s="225"/>
      <c r="IU3" s="225"/>
      <c r="IV3" s="225"/>
      <c r="IW3" s="225"/>
      <c r="IX3" s="225"/>
      <c r="IY3" s="225"/>
      <c r="IZ3" s="225"/>
      <c r="JA3" s="225"/>
      <c r="JB3" s="225"/>
      <c r="JC3" s="225"/>
      <c r="JD3" s="225"/>
      <c r="JE3" s="225"/>
      <c r="JF3" s="225"/>
      <c r="JG3" s="225"/>
      <c r="JH3" s="225"/>
      <c r="JI3" s="225"/>
      <c r="JJ3" s="225"/>
      <c r="JK3" s="225"/>
      <c r="JL3" s="225"/>
      <c r="JM3" s="225"/>
      <c r="JN3" s="225"/>
      <c r="JO3" s="225"/>
      <c r="JP3" s="225"/>
      <c r="JQ3" s="225"/>
      <c r="JR3" s="225"/>
      <c r="JS3" s="225"/>
      <c r="JT3" s="225"/>
      <c r="JU3" s="225"/>
      <c r="JV3" s="225"/>
      <c r="JW3" s="225"/>
      <c r="JX3" s="225"/>
      <c r="JY3" s="225"/>
      <c r="JZ3" s="225"/>
      <c r="KA3" s="225"/>
      <c r="KB3" s="225"/>
      <c r="KC3" s="225"/>
      <c r="KD3" s="225"/>
      <c r="KE3" s="225"/>
      <c r="KF3" s="225"/>
      <c r="KG3" s="225"/>
      <c r="KH3" s="225"/>
      <c r="KI3" s="225"/>
      <c r="KJ3" s="225"/>
      <c r="KK3" s="225"/>
      <c r="KL3" s="225"/>
      <c r="KM3" s="225"/>
      <c r="KN3" s="225"/>
      <c r="KO3" s="225"/>
      <c r="KP3" s="225"/>
      <c r="KQ3" s="225"/>
      <c r="KR3" s="225"/>
      <c r="KS3" s="225"/>
      <c r="KT3" s="225"/>
      <c r="KU3" s="225"/>
      <c r="KV3" s="225"/>
      <c r="KW3" s="225"/>
      <c r="KX3" s="225"/>
      <c r="KY3" s="225"/>
      <c r="KZ3" s="225"/>
      <c r="LA3" s="225"/>
      <c r="LB3" s="225"/>
      <c r="LC3" s="225"/>
      <c r="LD3" s="225"/>
      <c r="LE3" s="225"/>
      <c r="LF3" s="225"/>
      <c r="LG3" s="225"/>
      <c r="LH3" s="225"/>
      <c r="LI3" s="225"/>
      <c r="LJ3" s="225"/>
      <c r="LK3" s="225"/>
      <c r="LL3" s="225"/>
      <c r="LM3" s="225"/>
      <c r="LN3" s="225"/>
      <c r="LO3" s="225"/>
      <c r="LP3" s="225"/>
      <c r="LQ3" s="225"/>
      <c r="LR3" s="225"/>
      <c r="LS3" s="225"/>
      <c r="LT3" s="225"/>
      <c r="LU3" s="225"/>
      <c r="LV3" s="225"/>
      <c r="LW3" s="225"/>
      <c r="LX3" s="225"/>
      <c r="LY3" s="225"/>
      <c r="LZ3" s="225"/>
      <c r="MA3" s="225"/>
      <c r="MB3" s="225"/>
      <c r="MC3" s="225"/>
      <c r="MD3" s="225"/>
      <c r="ME3" s="225"/>
      <c r="MF3" s="225"/>
      <c r="MG3" s="225"/>
      <c r="MH3" s="225"/>
      <c r="MI3" s="225"/>
      <c r="MJ3" s="225"/>
      <c r="MK3" s="225"/>
      <c r="ML3" s="225"/>
      <c r="MM3" s="225"/>
      <c r="MN3" s="225"/>
      <c r="MO3" s="225"/>
      <c r="MP3" s="225"/>
      <c r="MQ3" s="225"/>
      <c r="MR3" s="225"/>
      <c r="MS3" s="225"/>
      <c r="MT3" s="225"/>
      <c r="MU3" s="225"/>
      <c r="MV3" s="225"/>
      <c r="MW3" s="225"/>
      <c r="MX3" s="225"/>
      <c r="MY3" s="225"/>
      <c r="MZ3" s="225"/>
      <c r="NA3" s="225"/>
      <c r="NB3" s="225"/>
      <c r="NC3" s="225"/>
      <c r="ND3" s="225"/>
      <c r="NE3" s="225"/>
      <c r="NF3" s="225"/>
      <c r="NG3" s="225"/>
      <c r="NH3" s="225"/>
      <c r="NI3" s="225"/>
      <c r="NJ3" s="225"/>
      <c r="NK3" s="225"/>
      <c r="NL3" s="225"/>
      <c r="NM3" s="225"/>
      <c r="NN3" s="225"/>
      <c r="NO3" s="225"/>
      <c r="NP3" s="225"/>
      <c r="NQ3" s="225"/>
      <c r="NR3" s="225"/>
      <c r="NS3" s="225"/>
      <c r="NT3" s="225"/>
      <c r="NU3" s="225"/>
      <c r="NV3" s="225"/>
      <c r="NW3" s="225"/>
      <c r="NX3" s="225"/>
      <c r="NY3" s="225"/>
      <c r="NZ3" s="225"/>
      <c r="OA3" s="225"/>
      <c r="OB3" s="225"/>
      <c r="OC3" s="225"/>
      <c r="OD3" s="225"/>
      <c r="OE3" s="225"/>
      <c r="OF3" s="225"/>
      <c r="OG3" s="225"/>
      <c r="OH3" s="225"/>
      <c r="OI3" s="225"/>
      <c r="OJ3" s="225"/>
      <c r="OK3" s="225"/>
      <c r="OL3" s="225"/>
      <c r="OM3" s="225"/>
      <c r="ON3" s="225"/>
      <c r="OO3" s="225"/>
      <c r="OP3" s="225"/>
      <c r="OQ3" s="225"/>
      <c r="OR3" s="225"/>
      <c r="OS3" s="225"/>
      <c r="OT3" s="225"/>
      <c r="OU3" s="225"/>
      <c r="OV3" s="225"/>
      <c r="OW3" s="225"/>
      <c r="OX3" s="225"/>
      <c r="OY3" s="225"/>
      <c r="OZ3" s="225"/>
      <c r="PA3" s="225"/>
      <c r="PB3" s="225"/>
      <c r="PC3" s="225"/>
      <c r="PD3" s="225"/>
      <c r="PE3" s="225"/>
      <c r="PF3" s="225"/>
      <c r="PG3" s="225"/>
      <c r="PH3" s="225"/>
      <c r="PI3" s="225"/>
      <c r="PJ3" s="225"/>
      <c r="PK3" s="225"/>
      <c r="PL3" s="225"/>
      <c r="PM3" s="225"/>
      <c r="PN3" s="225"/>
      <c r="PO3" s="225"/>
      <c r="PP3" s="225"/>
      <c r="PQ3" s="225"/>
      <c r="PR3" s="225"/>
      <c r="PS3" s="225"/>
      <c r="PT3" s="225"/>
      <c r="PU3" s="225"/>
      <c r="PV3" s="225"/>
      <c r="PW3" s="225"/>
      <c r="PX3" s="225"/>
      <c r="PY3" s="225"/>
      <c r="PZ3" s="225"/>
      <c r="QA3" s="225"/>
      <c r="QB3" s="225"/>
      <c r="QC3" s="225"/>
      <c r="QD3" s="225"/>
      <c r="QE3" s="225"/>
      <c r="QF3" s="225"/>
      <c r="QG3" s="225"/>
      <c r="QH3" s="225"/>
      <c r="QI3" s="225"/>
      <c r="QJ3" s="225"/>
      <c r="QK3" s="225"/>
      <c r="QL3" s="225"/>
      <c r="QM3" s="225"/>
      <c r="QN3" s="225"/>
      <c r="QO3" s="225"/>
      <c r="QP3" s="225"/>
      <c r="QQ3" s="225"/>
      <c r="QR3" s="225"/>
      <c r="QS3" s="225"/>
      <c r="QT3" s="225"/>
      <c r="QU3" s="225"/>
      <c r="QV3" s="225"/>
      <c r="QW3" s="225"/>
      <c r="QX3" s="225"/>
      <c r="QY3" s="225"/>
      <c r="QZ3" s="225"/>
      <c r="RA3" s="225"/>
      <c r="RB3" s="225"/>
      <c r="RC3" s="225"/>
      <c r="RD3" s="225"/>
      <c r="RE3" s="225"/>
      <c r="RF3" s="225"/>
      <c r="RG3" s="225"/>
      <c r="RH3" s="225"/>
      <c r="RI3" s="225"/>
      <c r="RJ3" s="225"/>
      <c r="RK3" s="225"/>
      <c r="RL3" s="225"/>
      <c r="RM3" s="225"/>
      <c r="RN3" s="225"/>
      <c r="RO3" s="225"/>
      <c r="RP3" s="225"/>
      <c r="RQ3" s="225"/>
      <c r="RR3" s="225"/>
      <c r="RS3" s="225"/>
      <c r="RT3" s="225"/>
      <c r="RU3" s="225"/>
      <c r="RV3" s="225"/>
      <c r="RW3" s="225"/>
      <c r="RX3" s="225"/>
      <c r="RY3" s="225"/>
      <c r="RZ3" s="225"/>
      <c r="SA3" s="225"/>
      <c r="SB3" s="225"/>
      <c r="SC3" s="225"/>
      <c r="SD3" s="225"/>
      <c r="SE3" s="225"/>
      <c r="SF3" s="225"/>
      <c r="SG3" s="225"/>
      <c r="SH3" s="225"/>
      <c r="SI3" s="225"/>
      <c r="SJ3" s="225"/>
      <c r="SK3" s="225"/>
      <c r="SL3" s="225"/>
      <c r="SM3" s="225"/>
      <c r="SN3" s="225"/>
      <c r="SO3" s="225"/>
      <c r="SP3" s="225"/>
      <c r="SQ3" s="225"/>
      <c r="SR3" s="225"/>
      <c r="SS3" s="225"/>
      <c r="ST3" s="225"/>
      <c r="SU3" s="225"/>
      <c r="SV3" s="225"/>
      <c r="SW3" s="225"/>
      <c r="SX3" s="225"/>
      <c r="SY3" s="225"/>
      <c r="SZ3" s="225"/>
      <c r="TA3" s="225"/>
      <c r="TB3" s="225"/>
      <c r="TC3" s="225"/>
      <c r="TD3" s="225"/>
      <c r="TE3" s="225"/>
      <c r="TF3" s="225"/>
      <c r="TG3" s="225"/>
      <c r="TH3" s="225"/>
      <c r="TI3" s="225"/>
      <c r="TJ3" s="225"/>
      <c r="TK3" s="225"/>
      <c r="TL3" s="225"/>
      <c r="TM3" s="225"/>
      <c r="TN3" s="225"/>
      <c r="TO3" s="225"/>
      <c r="TP3" s="225"/>
      <c r="TQ3" s="225"/>
      <c r="TR3" s="225"/>
      <c r="TS3" s="225"/>
      <c r="TT3" s="225"/>
      <c r="TU3" s="225"/>
      <c r="TV3" s="225"/>
      <c r="TW3" s="225"/>
      <c r="TX3" s="225"/>
      <c r="TY3" s="225"/>
      <c r="TZ3" s="225"/>
      <c r="UA3" s="225"/>
      <c r="UB3" s="225"/>
      <c r="UC3" s="225"/>
      <c r="UD3" s="225"/>
      <c r="UE3" s="225"/>
      <c r="UF3" s="225"/>
      <c r="UG3" s="225"/>
      <c r="UH3" s="225"/>
      <c r="UI3" s="225"/>
      <c r="UJ3" s="225"/>
      <c r="UK3" s="225"/>
      <c r="UL3" s="225"/>
      <c r="UM3" s="225"/>
      <c r="UN3" s="225"/>
      <c r="UO3" s="225"/>
      <c r="UP3" s="225"/>
      <c r="UQ3" s="225"/>
      <c r="UR3" s="225"/>
      <c r="US3" s="225"/>
      <c r="UT3" s="225"/>
      <c r="UU3" s="225"/>
      <c r="UV3" s="225"/>
      <c r="UW3" s="225"/>
      <c r="UX3" s="225"/>
      <c r="UY3" s="225"/>
      <c r="UZ3" s="225"/>
      <c r="VA3" s="225"/>
      <c r="VB3" s="225"/>
      <c r="VC3" s="225"/>
      <c r="VD3" s="225"/>
      <c r="VE3" s="225"/>
      <c r="VF3" s="225"/>
      <c r="VG3" s="225"/>
      <c r="VH3" s="225"/>
      <c r="VI3" s="225"/>
      <c r="VJ3" s="225"/>
      <c r="VK3" s="225"/>
      <c r="VL3" s="225"/>
      <c r="VM3" s="225"/>
      <c r="VN3" s="225"/>
      <c r="VO3" s="225"/>
      <c r="VP3" s="225"/>
      <c r="VQ3" s="225"/>
      <c r="VR3" s="225"/>
      <c r="VS3" s="225"/>
      <c r="VT3" s="225"/>
      <c r="VU3" s="225"/>
      <c r="VV3" s="225"/>
      <c r="VW3" s="225"/>
      <c r="VX3" s="225"/>
      <c r="VY3" s="225"/>
      <c r="VZ3" s="225"/>
      <c r="WA3" s="225"/>
      <c r="WB3" s="225"/>
      <c r="WC3" s="225"/>
      <c r="WD3" s="225"/>
      <c r="WE3" s="225"/>
      <c r="WF3" s="225"/>
      <c r="WG3" s="225"/>
      <c r="WH3" s="225"/>
      <c r="WI3" s="225"/>
      <c r="WJ3" s="225"/>
      <c r="WK3" s="225"/>
      <c r="WL3" s="225"/>
      <c r="WM3" s="225"/>
      <c r="WN3" s="225"/>
      <c r="WO3" s="225"/>
      <c r="WP3" s="225"/>
      <c r="WQ3" s="225"/>
      <c r="WR3" s="225"/>
      <c r="WS3" s="225"/>
      <c r="WT3" s="225"/>
      <c r="WU3" s="225"/>
      <c r="WV3" s="225"/>
      <c r="WW3" s="225"/>
      <c r="WX3" s="225"/>
      <c r="WY3" s="225"/>
      <c r="WZ3" s="225"/>
      <c r="XA3" s="225"/>
      <c r="XB3" s="225"/>
      <c r="XC3" s="225"/>
      <c r="XD3" s="225"/>
      <c r="XE3" s="225"/>
      <c r="XF3" s="225"/>
      <c r="XG3" s="225"/>
      <c r="XH3" s="225"/>
      <c r="XI3" s="225"/>
      <c r="XJ3" s="225"/>
      <c r="XK3" s="225"/>
      <c r="XL3" s="225"/>
      <c r="XM3" s="225"/>
      <c r="XN3" s="225"/>
      <c r="XO3" s="225"/>
      <c r="XP3" s="225"/>
      <c r="XQ3" s="225"/>
      <c r="XR3" s="225"/>
      <c r="XS3" s="225"/>
      <c r="XT3" s="225"/>
      <c r="XU3" s="225"/>
      <c r="XV3" s="225"/>
      <c r="XW3" s="225"/>
      <c r="XX3" s="225"/>
      <c r="XY3" s="225"/>
      <c r="XZ3" s="225"/>
      <c r="YA3" s="225"/>
      <c r="YB3" s="225"/>
      <c r="YC3" s="225"/>
      <c r="YD3" s="225"/>
      <c r="YE3" s="225"/>
      <c r="YF3" s="225"/>
      <c r="YG3" s="225"/>
      <c r="YH3" s="225"/>
      <c r="YI3" s="225"/>
      <c r="YJ3" s="225"/>
      <c r="YK3" s="225"/>
      <c r="YL3" s="225"/>
      <c r="YM3" s="225"/>
      <c r="YN3" s="225"/>
      <c r="YO3" s="225"/>
      <c r="YP3" s="225"/>
      <c r="YQ3" s="225"/>
      <c r="YR3" s="225"/>
      <c r="YS3" s="225"/>
      <c r="YT3" s="225"/>
      <c r="YU3" s="225"/>
      <c r="YV3" s="225"/>
      <c r="YW3" s="225"/>
      <c r="YX3" s="225"/>
      <c r="YY3" s="225"/>
      <c r="YZ3" s="225"/>
      <c r="ZA3" s="225"/>
      <c r="ZB3" s="225"/>
      <c r="ZC3" s="225"/>
      <c r="ZD3" s="225"/>
      <c r="ZE3" s="225"/>
      <c r="ZF3" s="225"/>
      <c r="ZG3" s="225"/>
      <c r="ZH3" s="225"/>
      <c r="ZI3" s="225"/>
      <c r="ZJ3" s="225"/>
      <c r="ZK3" s="225"/>
      <c r="ZL3" s="225"/>
      <c r="ZM3" s="225"/>
      <c r="ZN3" s="225"/>
      <c r="ZO3" s="225"/>
      <c r="ZP3" s="225"/>
      <c r="ZQ3" s="225"/>
      <c r="ZR3" s="225"/>
      <c r="ZS3" s="225"/>
      <c r="ZT3" s="225"/>
      <c r="ZU3" s="225"/>
      <c r="ZV3" s="225"/>
      <c r="ZW3" s="225"/>
      <c r="ZX3" s="225"/>
      <c r="ZY3" s="225"/>
      <c r="ZZ3" s="225"/>
      <c r="AAA3" s="225"/>
      <c r="AAB3" s="225"/>
      <c r="AAC3" s="225"/>
      <c r="AAD3" s="225"/>
      <c r="AAE3" s="225"/>
      <c r="AAF3" s="225"/>
      <c r="AAG3" s="225"/>
      <c r="AAH3" s="225"/>
      <c r="AAI3" s="225"/>
      <c r="AAJ3" s="225"/>
      <c r="AAK3" s="225"/>
      <c r="AAL3" s="225"/>
      <c r="AAM3" s="225"/>
      <c r="AAN3" s="225"/>
      <c r="AAO3" s="225"/>
      <c r="AAP3" s="225"/>
      <c r="AAQ3" s="225"/>
      <c r="AAR3" s="225"/>
      <c r="AAS3" s="225"/>
      <c r="AAT3" s="225"/>
      <c r="AAU3" s="225"/>
      <c r="AAV3" s="225"/>
      <c r="AAW3" s="225"/>
      <c r="AAX3" s="225"/>
      <c r="AAY3" s="225"/>
      <c r="AAZ3" s="225"/>
      <c r="ABA3" s="225"/>
      <c r="ABB3" s="225"/>
      <c r="ABC3" s="225"/>
      <c r="ABD3" s="225"/>
      <c r="ABE3" s="225"/>
      <c r="ABF3" s="225"/>
      <c r="ABG3" s="225"/>
      <c r="ABH3" s="225"/>
      <c r="ABI3" s="225"/>
      <c r="ABJ3" s="225"/>
      <c r="ABK3" s="225"/>
      <c r="ABL3" s="225"/>
      <c r="ABM3" s="225"/>
      <c r="ABN3" s="225"/>
      <c r="ABO3" s="225"/>
      <c r="ABP3" s="225"/>
      <c r="ABQ3" s="225"/>
      <c r="ABR3" s="225"/>
      <c r="ABS3" s="225"/>
      <c r="ABT3" s="225"/>
      <c r="ABU3" s="225"/>
      <c r="ABV3" s="225"/>
      <c r="ABW3" s="225"/>
      <c r="ABX3" s="225"/>
      <c r="ABY3" s="225"/>
      <c r="ABZ3" s="225"/>
      <c r="ACA3" s="225"/>
      <c r="ACB3" s="225"/>
      <c r="ACC3" s="225"/>
      <c r="ACD3" s="225"/>
      <c r="ACE3" s="225"/>
      <c r="ACF3" s="225"/>
      <c r="ACG3" s="225"/>
      <c r="ACH3" s="225"/>
      <c r="ACI3" s="225"/>
      <c r="ACJ3" s="225"/>
      <c r="ACK3" s="225"/>
      <c r="ACL3" s="225"/>
      <c r="ACM3" s="225"/>
      <c r="ACN3" s="225"/>
      <c r="ACO3" s="225"/>
      <c r="ACP3" s="225"/>
      <c r="ACQ3" s="225"/>
      <c r="ACR3" s="225"/>
      <c r="ACS3" s="225"/>
      <c r="ACT3" s="225"/>
      <c r="ACU3" s="225"/>
      <c r="ACV3" s="225"/>
      <c r="ACW3" s="225"/>
      <c r="ACX3" s="225"/>
      <c r="ACY3" s="225"/>
      <c r="ACZ3" s="225"/>
      <c r="ADA3" s="225"/>
      <c r="ADB3" s="225"/>
      <c r="ADC3" s="225"/>
      <c r="ADD3" s="225"/>
      <c r="ADE3" s="225"/>
      <c r="ADF3" s="225"/>
      <c r="ADG3" s="225"/>
      <c r="ADH3" s="225"/>
      <c r="ADI3" s="225"/>
      <c r="ADJ3" s="225"/>
      <c r="ADK3" s="225"/>
      <c r="ADL3" s="225"/>
      <c r="ADM3" s="225"/>
      <c r="ADN3" s="225"/>
      <c r="ADO3" s="225"/>
      <c r="ADP3" s="225"/>
      <c r="ADQ3" s="225"/>
      <c r="ADR3" s="225"/>
      <c r="ADS3" s="225"/>
      <c r="ADT3" s="225"/>
      <c r="ADU3" s="225"/>
      <c r="ADV3" s="225"/>
      <c r="ADW3" s="225"/>
      <c r="ADX3" s="225"/>
      <c r="ADY3" s="225"/>
      <c r="ADZ3" s="225"/>
      <c r="AEA3" s="225"/>
      <c r="AEB3" s="225"/>
      <c r="AEC3" s="225"/>
      <c r="AED3" s="225"/>
      <c r="AEE3" s="225"/>
      <c r="AEF3" s="225"/>
      <c r="AEG3" s="225"/>
      <c r="AEH3" s="225"/>
      <c r="AEI3" s="225"/>
      <c r="AEJ3" s="225"/>
      <c r="AEK3" s="225"/>
      <c r="AEL3" s="225"/>
      <c r="AEM3" s="225"/>
      <c r="AEN3" s="225"/>
      <c r="AEO3" s="225"/>
      <c r="AEP3" s="225"/>
      <c r="AEQ3" s="225"/>
      <c r="AER3" s="225"/>
      <c r="AES3" s="225"/>
      <c r="AET3" s="225"/>
      <c r="AEU3" s="225"/>
      <c r="AEV3" s="225"/>
      <c r="AEW3" s="225"/>
      <c r="AEX3" s="225"/>
      <c r="AEY3" s="225"/>
      <c r="AEZ3" s="225"/>
      <c r="AFA3" s="225"/>
      <c r="AFB3" s="225"/>
      <c r="AFC3" s="225"/>
      <c r="AFD3" s="225"/>
      <c r="AFE3" s="225"/>
      <c r="AFF3" s="225"/>
      <c r="AFG3" s="225"/>
      <c r="AFH3" s="225"/>
      <c r="AFI3" s="225"/>
      <c r="AFJ3" s="225"/>
      <c r="AFK3" s="225"/>
      <c r="AFL3" s="225"/>
      <c r="AFM3" s="225"/>
      <c r="AFN3" s="225"/>
      <c r="AFO3" s="225"/>
      <c r="AFP3" s="225"/>
      <c r="AFQ3" s="225"/>
      <c r="AFR3" s="225"/>
      <c r="AFS3" s="225"/>
      <c r="AFT3" s="225"/>
      <c r="AFU3" s="225"/>
      <c r="AFV3" s="225"/>
      <c r="AFW3" s="225"/>
      <c r="AFX3" s="225"/>
      <c r="AFY3" s="225"/>
      <c r="AFZ3" s="225"/>
      <c r="AGA3" s="225"/>
      <c r="AGB3" s="225"/>
      <c r="AGC3" s="225"/>
      <c r="AGD3" s="225"/>
      <c r="AGE3" s="225"/>
      <c r="AGF3" s="225"/>
      <c r="AGG3" s="225"/>
      <c r="AGH3" s="225"/>
      <c r="AGI3" s="225"/>
      <c r="AGJ3" s="225"/>
      <c r="AGK3" s="225"/>
      <c r="AGL3" s="225"/>
      <c r="AGM3" s="225"/>
      <c r="AGN3" s="225"/>
      <c r="AGO3" s="225"/>
      <c r="AGP3" s="225"/>
      <c r="AGQ3" s="225"/>
      <c r="AGR3" s="225"/>
      <c r="AGS3" s="225"/>
      <c r="AGT3" s="225"/>
      <c r="AGU3" s="225"/>
      <c r="AGV3" s="225"/>
      <c r="AGW3" s="225"/>
      <c r="AGX3" s="225"/>
      <c r="AGY3" s="225"/>
      <c r="AGZ3" s="225"/>
      <c r="AHA3" s="225"/>
      <c r="AHB3" s="225"/>
      <c r="AHC3" s="225"/>
      <c r="AHD3" s="225"/>
      <c r="AHE3" s="225"/>
      <c r="AHF3" s="225"/>
      <c r="AHG3" s="225"/>
      <c r="AHH3" s="225"/>
      <c r="AHI3" s="225"/>
      <c r="AHJ3" s="225"/>
      <c r="AHK3" s="225"/>
      <c r="AHL3" s="225"/>
      <c r="AHM3" s="225"/>
      <c r="AHN3" s="225"/>
      <c r="AHO3" s="225"/>
      <c r="AHP3" s="225"/>
      <c r="AHQ3" s="225"/>
      <c r="AHR3" s="225"/>
      <c r="AHS3" s="225"/>
      <c r="AHT3" s="225"/>
      <c r="AHU3" s="225"/>
      <c r="AHV3" s="225"/>
      <c r="AHW3" s="225"/>
      <c r="AHX3" s="225"/>
      <c r="AHY3" s="225"/>
      <c r="AHZ3" s="225"/>
      <c r="AIA3" s="225"/>
      <c r="AIB3" s="225"/>
      <c r="AIC3" s="225"/>
      <c r="AID3" s="225"/>
      <c r="AIE3" s="225"/>
      <c r="AIF3" s="225"/>
      <c r="AIG3" s="225"/>
      <c r="AIH3" s="225"/>
      <c r="AII3" s="225"/>
      <c r="AIJ3" s="225"/>
      <c r="AIK3" s="225"/>
      <c r="AIL3" s="225"/>
      <c r="AIM3" s="225"/>
      <c r="AIN3" s="225"/>
      <c r="AIO3" s="225"/>
      <c r="AIP3" s="225"/>
      <c r="AIQ3" s="225"/>
      <c r="AIR3" s="225"/>
      <c r="AIS3" s="225"/>
      <c r="AIT3" s="225"/>
      <c r="AIU3" s="225"/>
      <c r="AIV3" s="225"/>
      <c r="AIW3" s="225"/>
      <c r="AIX3" s="225"/>
      <c r="AIY3" s="225"/>
      <c r="AIZ3" s="225"/>
      <c r="AJA3" s="225"/>
      <c r="AJB3" s="225"/>
      <c r="AJC3" s="225"/>
      <c r="AJD3" s="225"/>
      <c r="AJE3" s="225"/>
      <c r="AJF3" s="225"/>
      <c r="AJG3" s="225"/>
      <c r="AJH3" s="225"/>
      <c r="AJI3" s="225"/>
      <c r="AJJ3" s="225"/>
      <c r="AJK3" s="225"/>
      <c r="AJL3" s="225"/>
      <c r="AJM3" s="225"/>
      <c r="AJN3" s="225"/>
      <c r="AJO3" s="225"/>
      <c r="AJP3" s="225"/>
      <c r="AJQ3" s="225"/>
      <c r="AJR3" s="225"/>
      <c r="AJS3" s="225"/>
      <c r="AJT3" s="225"/>
      <c r="AJU3" s="225"/>
      <c r="AJV3" s="225"/>
      <c r="AJW3" s="225"/>
      <c r="AJX3" s="225"/>
      <c r="AJY3" s="225"/>
      <c r="AJZ3" s="225"/>
      <c r="AKA3" s="225"/>
      <c r="AKB3" s="225"/>
      <c r="AKC3" s="225"/>
      <c r="AKD3" s="225"/>
      <c r="AKE3" s="225"/>
      <c r="AKF3" s="225"/>
      <c r="AKG3" s="225"/>
      <c r="AKH3" s="225"/>
      <c r="AKI3" s="225"/>
      <c r="AKJ3" s="225"/>
      <c r="AKK3" s="225"/>
      <c r="AKL3" s="225"/>
      <c r="AKM3" s="225"/>
      <c r="AKN3" s="225"/>
      <c r="AKO3" s="225"/>
      <c r="AKP3" s="225"/>
      <c r="AKQ3" s="225"/>
      <c r="AKR3" s="225"/>
      <c r="AKS3" s="225"/>
      <c r="AKT3" s="225"/>
      <c r="AKU3" s="225"/>
      <c r="AKV3" s="225"/>
      <c r="AKW3" s="225"/>
      <c r="AKX3" s="225"/>
      <c r="AKY3" s="225"/>
      <c r="AKZ3" s="225"/>
      <c r="ALA3" s="225"/>
      <c r="ALB3" s="225"/>
      <c r="ALC3" s="225"/>
      <c r="ALD3" s="225"/>
      <c r="ALE3" s="225"/>
      <c r="ALF3" s="225"/>
      <c r="ALG3" s="225"/>
      <c r="ALH3" s="225"/>
      <c r="ALI3" s="225"/>
      <c r="ALJ3" s="225"/>
      <c r="ALK3" s="225"/>
      <c r="ALL3" s="225"/>
      <c r="ALM3" s="225"/>
      <c r="ALN3" s="225"/>
      <c r="ALO3" s="225"/>
      <c r="ALP3" s="225"/>
      <c r="ALQ3" s="225"/>
      <c r="ALR3" s="225"/>
      <c r="ALS3" s="225"/>
      <c r="ALT3" s="225"/>
      <c r="ALU3" s="225"/>
      <c r="ALV3" s="225"/>
      <c r="ALW3" s="225"/>
      <c r="ALX3" s="225"/>
      <c r="ALY3" s="225"/>
      <c r="ALZ3" s="225"/>
      <c r="AMA3" s="225"/>
      <c r="AMB3" s="225"/>
      <c r="AMC3" s="225"/>
      <c r="AMD3" s="225"/>
      <c r="AME3" s="225"/>
      <c r="AMF3" s="225"/>
      <c r="AMG3" s="225"/>
      <c r="AMH3" s="225"/>
      <c r="AMI3" s="225"/>
      <c r="AMJ3" s="225"/>
      <c r="AMK3" s="225"/>
      <c r="AML3" s="225"/>
      <c r="AMM3" s="225"/>
      <c r="AMN3" s="225"/>
      <c r="AMO3" s="225"/>
      <c r="AMP3" s="225"/>
      <c r="AMQ3" s="225"/>
      <c r="AMR3" s="225"/>
      <c r="AMS3" s="225"/>
      <c r="AMT3" s="225"/>
      <c r="AMU3" s="225"/>
      <c r="AMV3" s="225"/>
      <c r="AMW3" s="225"/>
      <c r="AMX3" s="225"/>
      <c r="AMY3" s="225"/>
      <c r="AMZ3" s="225"/>
      <c r="ANA3" s="225"/>
      <c r="ANB3" s="225"/>
      <c r="ANC3" s="225"/>
      <c r="AND3" s="225"/>
      <c r="ANE3" s="225"/>
      <c r="ANF3" s="225"/>
      <c r="ANG3" s="225"/>
      <c r="ANH3" s="225"/>
      <c r="ANI3" s="225"/>
      <c r="ANJ3" s="225"/>
      <c r="ANK3" s="225"/>
      <c r="ANL3" s="225"/>
      <c r="ANM3" s="225"/>
      <c r="ANN3" s="225"/>
      <c r="ANO3" s="225"/>
      <c r="ANP3" s="225"/>
      <c r="ANQ3" s="225"/>
      <c r="ANR3" s="225"/>
      <c r="ANS3" s="225"/>
      <c r="ANT3" s="225"/>
      <c r="ANU3" s="225"/>
      <c r="ANV3" s="225"/>
      <c r="ANW3" s="225"/>
      <c r="ANX3" s="225"/>
      <c r="ANY3" s="225"/>
      <c r="ANZ3" s="225"/>
      <c r="AOA3" s="225"/>
      <c r="AOB3" s="225"/>
      <c r="AOC3" s="225"/>
      <c r="AOD3" s="225"/>
      <c r="AOE3" s="225"/>
      <c r="AOF3" s="225"/>
      <c r="AOG3" s="225"/>
      <c r="AOH3" s="225"/>
      <c r="AOI3" s="225"/>
      <c r="AOJ3" s="225"/>
      <c r="AOK3" s="225"/>
      <c r="AOL3" s="225"/>
      <c r="AOM3" s="225"/>
      <c r="AON3" s="225"/>
      <c r="AOO3" s="225"/>
      <c r="AOP3" s="225"/>
      <c r="AOQ3" s="225"/>
      <c r="AOR3" s="225"/>
      <c r="AOS3" s="225"/>
      <c r="AOT3" s="225"/>
      <c r="AOU3" s="225"/>
      <c r="AOV3" s="225"/>
      <c r="AOW3" s="225"/>
      <c r="AOX3" s="225"/>
      <c r="AOY3" s="225"/>
      <c r="AOZ3" s="225"/>
      <c r="APA3" s="225"/>
      <c r="APB3" s="225"/>
      <c r="APC3" s="225"/>
      <c r="APD3" s="225"/>
      <c r="APE3" s="225"/>
      <c r="APF3" s="225"/>
      <c r="APG3" s="225"/>
      <c r="APH3" s="225"/>
      <c r="API3" s="225"/>
      <c r="APJ3" s="225"/>
      <c r="APK3" s="225"/>
      <c r="APL3" s="225"/>
      <c r="APM3" s="225"/>
      <c r="APN3" s="225"/>
      <c r="APO3" s="225"/>
      <c r="APP3" s="225"/>
      <c r="APQ3" s="225"/>
      <c r="APR3" s="225"/>
      <c r="APS3" s="225"/>
      <c r="APT3" s="225"/>
      <c r="APU3" s="225"/>
      <c r="APV3" s="225"/>
      <c r="APW3" s="225"/>
      <c r="APX3" s="225"/>
      <c r="APY3" s="225"/>
      <c r="APZ3" s="225"/>
      <c r="AQA3" s="225"/>
      <c r="AQB3" s="225"/>
      <c r="AQC3" s="225"/>
      <c r="AQD3" s="225"/>
      <c r="AQE3" s="225"/>
      <c r="AQF3" s="225"/>
      <c r="AQG3" s="225"/>
      <c r="AQH3" s="225"/>
      <c r="AQI3" s="225"/>
      <c r="AQJ3" s="225"/>
      <c r="AQK3" s="225"/>
      <c r="AQL3" s="225"/>
      <c r="AQM3" s="225"/>
      <c r="AQN3" s="225"/>
      <c r="AQO3" s="225"/>
      <c r="AQP3" s="225"/>
      <c r="AQQ3" s="225"/>
      <c r="AQR3" s="225"/>
      <c r="AQS3" s="225"/>
      <c r="AQT3" s="225"/>
      <c r="AQU3" s="225"/>
      <c r="AQV3" s="225"/>
      <c r="AQW3" s="225"/>
      <c r="AQX3" s="225"/>
      <c r="AQY3" s="225"/>
      <c r="AQZ3" s="225"/>
      <c r="ARA3" s="225"/>
      <c r="ARB3" s="225"/>
      <c r="ARC3" s="225"/>
      <c r="ARD3" s="225"/>
      <c r="ARE3" s="225"/>
      <c r="ARF3" s="225"/>
      <c r="ARG3" s="225"/>
      <c r="ARH3" s="225"/>
      <c r="ARI3" s="225"/>
      <c r="ARJ3" s="225"/>
      <c r="ARK3" s="225"/>
      <c r="ARL3" s="225"/>
      <c r="ARM3" s="225"/>
      <c r="ARN3" s="225"/>
      <c r="ARO3" s="225"/>
      <c r="ARP3" s="225"/>
      <c r="ARQ3" s="225"/>
      <c r="ARR3" s="225"/>
      <c r="ARS3" s="225"/>
      <c r="ART3" s="225"/>
      <c r="ARU3" s="225"/>
      <c r="ARV3" s="225"/>
      <c r="ARW3" s="225"/>
      <c r="ARX3" s="225"/>
      <c r="ARY3" s="225"/>
      <c r="ARZ3" s="225"/>
      <c r="ASA3" s="225"/>
      <c r="ASB3" s="225"/>
      <c r="ASC3" s="225"/>
      <c r="ASD3" s="225"/>
      <c r="ASE3" s="225"/>
      <c r="ASF3" s="225"/>
      <c r="ASG3" s="225"/>
      <c r="ASH3" s="225"/>
      <c r="ASI3" s="225"/>
      <c r="ASJ3" s="225"/>
      <c r="ASK3" s="225"/>
      <c r="ASL3" s="225"/>
      <c r="ASM3" s="225"/>
      <c r="ASN3" s="225"/>
      <c r="ASO3" s="225"/>
      <c r="ASP3" s="225"/>
      <c r="ASQ3" s="225"/>
      <c r="ASR3" s="225"/>
      <c r="ASS3" s="225"/>
      <c r="AST3" s="225"/>
      <c r="ASU3" s="225"/>
      <c r="ASV3" s="225"/>
      <c r="ASW3" s="225"/>
      <c r="ASX3" s="225"/>
      <c r="ASY3" s="225"/>
      <c r="ASZ3" s="225"/>
      <c r="ATA3" s="225"/>
      <c r="ATB3" s="225"/>
      <c r="ATC3" s="225"/>
      <c r="ATD3" s="225"/>
      <c r="ATE3" s="225"/>
      <c r="ATF3" s="225"/>
      <c r="ATG3" s="225"/>
      <c r="ATH3" s="225"/>
      <c r="ATI3" s="225"/>
      <c r="ATJ3" s="225"/>
      <c r="ATK3" s="225"/>
      <c r="ATL3" s="225"/>
      <c r="ATM3" s="225"/>
      <c r="ATN3" s="225"/>
      <c r="ATO3" s="225"/>
      <c r="ATP3" s="225"/>
      <c r="ATQ3" s="225"/>
      <c r="ATR3" s="225"/>
      <c r="ATS3" s="225"/>
      <c r="ATT3" s="225"/>
      <c r="ATU3" s="225"/>
      <c r="ATV3" s="225"/>
      <c r="ATW3" s="225"/>
      <c r="ATX3" s="225"/>
      <c r="ATY3" s="225"/>
      <c r="ATZ3" s="225"/>
      <c r="AUA3" s="225"/>
      <c r="AUB3" s="225"/>
      <c r="AUC3" s="225"/>
      <c r="AUD3" s="225"/>
      <c r="AUE3" s="225"/>
      <c r="AUF3" s="225"/>
      <c r="AUG3" s="225"/>
      <c r="AUH3" s="225"/>
      <c r="AUI3" s="225"/>
      <c r="AUJ3" s="225"/>
      <c r="AUK3" s="225"/>
      <c r="AUL3" s="225"/>
      <c r="AUM3" s="225"/>
      <c r="AUN3" s="225"/>
      <c r="AUO3" s="225"/>
      <c r="AUP3" s="225"/>
      <c r="AUQ3" s="225"/>
      <c r="AUR3" s="225"/>
      <c r="AUS3" s="225"/>
      <c r="AUT3" s="225"/>
      <c r="AUU3" s="225"/>
      <c r="AUV3" s="225"/>
      <c r="AUW3" s="225"/>
      <c r="AUX3" s="225"/>
      <c r="AUY3" s="225"/>
      <c r="AUZ3" s="225"/>
      <c r="AVA3" s="225"/>
      <c r="AVB3" s="225"/>
      <c r="AVC3" s="225"/>
      <c r="AVD3" s="225"/>
      <c r="AVE3" s="225"/>
      <c r="AVF3" s="225"/>
      <c r="AVG3" s="225"/>
      <c r="AVH3" s="225"/>
      <c r="AVI3" s="225"/>
      <c r="AVJ3" s="225"/>
      <c r="AVK3" s="225"/>
      <c r="AVL3" s="225"/>
      <c r="AVM3" s="225"/>
      <c r="AVN3" s="225"/>
      <c r="AVO3" s="225"/>
      <c r="AVP3" s="225"/>
      <c r="AVQ3" s="225"/>
      <c r="AVR3" s="225"/>
      <c r="AVS3" s="225"/>
      <c r="AVT3" s="225"/>
      <c r="AVU3" s="225"/>
      <c r="AVV3" s="225"/>
      <c r="AVW3" s="225"/>
      <c r="AVX3" s="225"/>
      <c r="AVY3" s="225"/>
      <c r="AVZ3" s="225"/>
      <c r="AWA3" s="225"/>
      <c r="AWB3" s="225"/>
      <c r="AWC3" s="225"/>
      <c r="AWD3" s="225"/>
      <c r="AWE3" s="225"/>
      <c r="AWF3" s="225"/>
      <c r="AWG3" s="225"/>
      <c r="AWH3" s="225"/>
      <c r="AWI3" s="225"/>
      <c r="AWJ3" s="225"/>
      <c r="AWK3" s="225"/>
      <c r="AWL3" s="225"/>
      <c r="AWM3" s="225"/>
      <c r="AWN3" s="225"/>
      <c r="AWO3" s="225"/>
      <c r="AWP3" s="225"/>
      <c r="AWQ3" s="225"/>
      <c r="AWR3" s="225"/>
      <c r="AWS3" s="225"/>
      <c r="AWT3" s="225"/>
      <c r="AWU3" s="225"/>
      <c r="AWV3" s="225"/>
      <c r="AWW3" s="225"/>
      <c r="AWX3" s="225"/>
      <c r="AWY3" s="225"/>
      <c r="AWZ3" s="225"/>
      <c r="AXA3" s="225"/>
      <c r="AXB3" s="225"/>
      <c r="AXC3" s="225"/>
      <c r="AXD3" s="225"/>
      <c r="AXE3" s="225"/>
      <c r="AXF3" s="225"/>
      <c r="AXG3" s="225"/>
      <c r="AXH3" s="225"/>
      <c r="AXI3" s="225"/>
      <c r="AXJ3" s="225"/>
      <c r="AXK3" s="225"/>
      <c r="AXL3" s="225"/>
      <c r="AXM3" s="225"/>
      <c r="AXN3" s="225"/>
      <c r="AXO3" s="225"/>
      <c r="AXP3" s="225"/>
      <c r="AXQ3" s="225"/>
      <c r="AXR3" s="225"/>
      <c r="AXS3" s="225"/>
      <c r="AXT3" s="225"/>
      <c r="AXU3" s="225"/>
      <c r="AXV3" s="225"/>
      <c r="AXW3" s="225"/>
      <c r="AXX3" s="225"/>
      <c r="AXY3" s="225"/>
      <c r="AXZ3" s="225"/>
      <c r="AYA3" s="225"/>
      <c r="AYB3" s="225"/>
      <c r="AYC3" s="225"/>
      <c r="AYD3" s="225"/>
      <c r="AYE3" s="225"/>
      <c r="AYF3" s="225"/>
      <c r="AYG3" s="225"/>
      <c r="AYH3" s="225"/>
      <c r="AYI3" s="225"/>
      <c r="AYJ3" s="225"/>
      <c r="AYK3" s="225"/>
      <c r="AYL3" s="225"/>
      <c r="AYM3" s="225"/>
      <c r="AYN3" s="225"/>
      <c r="AYO3" s="225"/>
      <c r="AYP3" s="225"/>
      <c r="AYQ3" s="225"/>
      <c r="AYR3" s="225"/>
      <c r="AYS3" s="225"/>
      <c r="AYT3" s="225"/>
      <c r="AYU3" s="225"/>
      <c r="AYV3" s="225"/>
      <c r="AYW3" s="225"/>
      <c r="AYX3" s="225"/>
      <c r="AYY3" s="225"/>
      <c r="AYZ3" s="225"/>
      <c r="AZA3" s="225"/>
      <c r="AZB3" s="225"/>
      <c r="AZC3" s="225"/>
      <c r="AZD3" s="225"/>
      <c r="AZE3" s="225"/>
      <c r="AZF3" s="225"/>
      <c r="AZG3" s="225"/>
      <c r="AZH3" s="225"/>
      <c r="AZI3" s="225"/>
      <c r="AZJ3" s="225"/>
      <c r="AZK3" s="225"/>
      <c r="AZL3" s="225"/>
      <c r="AZM3" s="225"/>
      <c r="AZN3" s="225"/>
      <c r="AZO3" s="225"/>
      <c r="AZP3" s="225"/>
      <c r="AZQ3" s="225"/>
      <c r="AZR3" s="225"/>
      <c r="AZS3" s="225"/>
      <c r="AZT3" s="225"/>
      <c r="AZU3" s="225"/>
      <c r="AZV3" s="225"/>
      <c r="AZW3" s="225"/>
      <c r="AZX3" s="225"/>
      <c r="AZY3" s="225"/>
      <c r="AZZ3" s="225"/>
      <c r="BAA3" s="225"/>
      <c r="BAB3" s="225"/>
      <c r="BAC3" s="225"/>
      <c r="BAD3" s="225"/>
      <c r="BAE3" s="225"/>
      <c r="BAF3" s="225"/>
      <c r="BAG3" s="225"/>
      <c r="BAH3" s="225"/>
      <c r="BAI3" s="225"/>
      <c r="BAJ3" s="225"/>
      <c r="BAK3" s="225"/>
      <c r="BAL3" s="225"/>
      <c r="BAM3" s="225"/>
      <c r="BAN3" s="225"/>
      <c r="BAO3" s="225"/>
      <c r="BAP3" s="225"/>
      <c r="BAQ3" s="225"/>
      <c r="BAR3" s="225"/>
      <c r="BAS3" s="225"/>
      <c r="BAT3" s="225"/>
      <c r="BAU3" s="225"/>
      <c r="BAV3" s="225"/>
      <c r="BAW3" s="225"/>
      <c r="BAX3" s="225"/>
      <c r="BAY3" s="225"/>
      <c r="BAZ3" s="225"/>
      <c r="BBA3" s="225"/>
      <c r="BBB3" s="225"/>
      <c r="BBC3" s="225"/>
      <c r="BBD3" s="225"/>
      <c r="BBE3" s="225"/>
      <c r="BBF3" s="225"/>
      <c r="BBG3" s="225"/>
      <c r="BBH3" s="225"/>
      <c r="BBI3" s="225"/>
      <c r="BBJ3" s="225"/>
      <c r="BBK3" s="225"/>
      <c r="BBL3" s="225"/>
      <c r="BBM3" s="225"/>
      <c r="BBN3" s="225"/>
      <c r="BBO3" s="225"/>
      <c r="BBP3" s="225"/>
      <c r="BBQ3" s="225"/>
      <c r="BBR3" s="225"/>
      <c r="BBS3" s="225"/>
      <c r="BBT3" s="225"/>
      <c r="BBU3" s="225"/>
      <c r="BBV3" s="225"/>
      <c r="BBW3" s="225"/>
      <c r="BBX3" s="225"/>
      <c r="BBY3" s="225"/>
      <c r="BBZ3" s="225"/>
      <c r="BCA3" s="225"/>
      <c r="BCB3" s="225"/>
      <c r="BCC3" s="225"/>
      <c r="BCD3" s="225"/>
      <c r="BCE3" s="225"/>
      <c r="BCF3" s="225"/>
      <c r="BCG3" s="225"/>
      <c r="BCH3" s="225"/>
      <c r="BCI3" s="225"/>
      <c r="BCJ3" s="225"/>
      <c r="BCK3" s="225"/>
      <c r="BCL3" s="225"/>
      <c r="BCM3" s="225"/>
      <c r="BCN3" s="225"/>
      <c r="BCO3" s="225"/>
      <c r="BCP3" s="225"/>
      <c r="BCQ3" s="225"/>
      <c r="BCR3" s="225"/>
      <c r="BCS3" s="225"/>
      <c r="BCT3" s="225"/>
      <c r="BCU3" s="225"/>
      <c r="BCV3" s="225"/>
      <c r="BCW3" s="225"/>
      <c r="BCX3" s="225"/>
      <c r="BCY3" s="225"/>
      <c r="BCZ3" s="225"/>
      <c r="BDA3" s="225"/>
      <c r="BDB3" s="225"/>
      <c r="BDC3" s="225"/>
      <c r="BDD3" s="225"/>
      <c r="BDE3" s="225"/>
      <c r="BDF3" s="225"/>
      <c r="BDG3" s="225"/>
      <c r="BDH3" s="225"/>
      <c r="BDI3" s="225"/>
      <c r="BDJ3" s="225"/>
      <c r="BDK3" s="225"/>
      <c r="BDL3" s="225"/>
      <c r="BDM3" s="225"/>
      <c r="BDN3" s="225"/>
      <c r="BDO3" s="225"/>
      <c r="BDP3" s="225"/>
      <c r="BDQ3" s="225"/>
      <c r="BDR3" s="225"/>
      <c r="BDS3" s="225"/>
      <c r="BDT3" s="225"/>
      <c r="BDU3" s="225"/>
      <c r="BDV3" s="225"/>
      <c r="BDW3" s="225"/>
      <c r="BDX3" s="225"/>
      <c r="BDY3" s="225"/>
      <c r="BDZ3" s="225"/>
      <c r="BEA3" s="225"/>
      <c r="BEB3" s="225"/>
      <c r="BEC3" s="225"/>
      <c r="BED3" s="225"/>
      <c r="BEE3" s="225"/>
      <c r="BEF3" s="225"/>
      <c r="BEG3" s="225"/>
      <c r="BEH3" s="225"/>
      <c r="BEI3" s="225"/>
      <c r="BEJ3" s="225"/>
      <c r="BEK3" s="225"/>
      <c r="BEL3" s="225"/>
      <c r="BEM3" s="225"/>
      <c r="BEN3" s="225"/>
      <c r="BEO3" s="225"/>
      <c r="BEP3" s="225"/>
      <c r="BEQ3" s="225"/>
      <c r="BER3" s="225"/>
      <c r="BES3" s="225"/>
      <c r="BET3" s="225"/>
      <c r="BEU3" s="225"/>
      <c r="BEV3" s="225"/>
      <c r="BEW3" s="225"/>
      <c r="BEX3" s="225"/>
      <c r="BEY3" s="225"/>
      <c r="BEZ3" s="225"/>
      <c r="BFA3" s="225"/>
      <c r="BFB3" s="225"/>
      <c r="BFC3" s="225"/>
      <c r="BFD3" s="225"/>
      <c r="BFE3" s="225"/>
      <c r="BFF3" s="225"/>
      <c r="BFG3" s="225"/>
      <c r="BFH3" s="225"/>
      <c r="BFI3" s="225"/>
      <c r="BFJ3" s="225"/>
      <c r="BFK3" s="225"/>
      <c r="BFL3" s="225"/>
      <c r="BFM3" s="225"/>
      <c r="BFN3" s="225"/>
      <c r="BFO3" s="225"/>
      <c r="BFP3" s="225"/>
      <c r="BFQ3" s="225"/>
      <c r="BFR3" s="225"/>
      <c r="BFS3" s="225"/>
      <c r="BFT3" s="225"/>
      <c r="BFU3" s="225"/>
      <c r="BFV3" s="225"/>
      <c r="BFW3" s="225"/>
      <c r="BFX3" s="225"/>
      <c r="BFY3" s="225"/>
      <c r="BFZ3" s="225"/>
      <c r="BGA3" s="225"/>
      <c r="BGB3" s="225"/>
      <c r="BGC3" s="225"/>
      <c r="BGD3" s="225"/>
      <c r="BGE3" s="225"/>
      <c r="BGF3" s="225"/>
      <c r="BGG3" s="225"/>
      <c r="BGH3" s="225"/>
      <c r="BGI3" s="225"/>
      <c r="BGJ3" s="225"/>
      <c r="BGK3" s="225"/>
      <c r="BGL3" s="225"/>
      <c r="BGM3" s="225"/>
      <c r="BGN3" s="225"/>
      <c r="BGO3" s="225"/>
      <c r="BGP3" s="225"/>
      <c r="BGQ3" s="225"/>
      <c r="BGR3" s="225"/>
      <c r="BGS3" s="225"/>
      <c r="BGT3" s="225"/>
      <c r="BGU3" s="225"/>
      <c r="BGV3" s="225"/>
      <c r="BGW3" s="225"/>
      <c r="BGX3" s="225"/>
      <c r="BGY3" s="225"/>
      <c r="BGZ3" s="225"/>
      <c r="BHA3" s="225"/>
      <c r="BHB3" s="225"/>
      <c r="BHC3" s="225"/>
      <c r="BHD3" s="225"/>
      <c r="BHE3" s="225"/>
      <c r="BHF3" s="225"/>
      <c r="BHG3" s="225"/>
      <c r="BHH3" s="225"/>
      <c r="BHI3" s="225"/>
      <c r="BHJ3" s="225"/>
      <c r="BHK3" s="225"/>
      <c r="BHL3" s="225"/>
      <c r="BHM3" s="225"/>
      <c r="BHN3" s="225"/>
      <c r="BHO3" s="225"/>
      <c r="BHP3" s="225"/>
      <c r="BHQ3" s="225"/>
      <c r="BHR3" s="225"/>
      <c r="BHS3" s="225"/>
      <c r="BHT3" s="225"/>
      <c r="BHU3" s="225"/>
      <c r="BHV3" s="225"/>
      <c r="BHW3" s="225"/>
      <c r="BHX3" s="225"/>
      <c r="BHY3" s="225"/>
      <c r="BHZ3" s="225"/>
      <c r="BIA3" s="225"/>
      <c r="BIB3" s="225"/>
      <c r="BIC3" s="225"/>
      <c r="BID3" s="225"/>
      <c r="BIE3" s="225"/>
      <c r="BIF3" s="225"/>
      <c r="BIG3" s="225"/>
      <c r="BIH3" s="225"/>
      <c r="BII3" s="225"/>
      <c r="BIJ3" s="225"/>
      <c r="BIK3" s="225"/>
      <c r="BIL3" s="225"/>
      <c r="BIM3" s="225"/>
      <c r="BIN3" s="225"/>
      <c r="BIO3" s="225"/>
      <c r="BIP3" s="225"/>
      <c r="BIQ3" s="225"/>
      <c r="BIR3" s="225"/>
      <c r="BIS3" s="225"/>
      <c r="BIT3" s="225"/>
      <c r="BIU3" s="225"/>
      <c r="BIV3" s="225"/>
      <c r="BIW3" s="225"/>
      <c r="BIX3" s="225"/>
      <c r="BIY3" s="225"/>
      <c r="BIZ3" s="225"/>
      <c r="BJA3" s="225"/>
      <c r="BJB3" s="225"/>
      <c r="BJC3" s="225"/>
      <c r="BJD3" s="225"/>
      <c r="BJE3" s="225"/>
      <c r="BJF3" s="225"/>
      <c r="BJG3" s="225"/>
      <c r="BJH3" s="225"/>
      <c r="BJI3" s="225"/>
      <c r="BJJ3" s="225"/>
      <c r="BJK3" s="225"/>
      <c r="BJL3" s="225"/>
      <c r="BJM3" s="225"/>
      <c r="BJN3" s="225"/>
      <c r="BJO3" s="225"/>
      <c r="BJP3" s="225"/>
      <c r="BJQ3" s="225"/>
      <c r="BJR3" s="225"/>
      <c r="BJS3" s="225"/>
      <c r="BJT3" s="225"/>
      <c r="BJU3" s="225"/>
      <c r="BJV3" s="225"/>
      <c r="BJW3" s="225"/>
      <c r="BJX3" s="225"/>
      <c r="BJY3" s="225"/>
      <c r="BJZ3" s="225"/>
      <c r="BKA3" s="225"/>
      <c r="BKB3" s="225"/>
      <c r="BKC3" s="225"/>
      <c r="BKD3" s="225"/>
      <c r="BKE3" s="225"/>
      <c r="BKF3" s="225"/>
      <c r="BKG3" s="225"/>
      <c r="BKH3" s="225"/>
      <c r="BKI3" s="225"/>
      <c r="BKJ3" s="225"/>
      <c r="BKK3" s="225"/>
      <c r="BKL3" s="225"/>
      <c r="BKM3" s="225"/>
      <c r="BKN3" s="225"/>
      <c r="BKO3" s="225"/>
      <c r="BKP3" s="225"/>
      <c r="BKQ3" s="225"/>
      <c r="BKR3" s="225"/>
      <c r="BKS3" s="225"/>
      <c r="BKT3" s="225"/>
      <c r="BKU3" s="225"/>
      <c r="BKV3" s="225"/>
      <c r="BKW3" s="225"/>
      <c r="BKX3" s="225"/>
      <c r="BKY3" s="225"/>
      <c r="BKZ3" s="225"/>
      <c r="BLA3" s="225"/>
      <c r="BLB3" s="225"/>
      <c r="BLC3" s="225"/>
      <c r="BLD3" s="225"/>
      <c r="BLE3" s="225"/>
      <c r="BLF3" s="225"/>
      <c r="BLG3" s="225"/>
      <c r="BLH3" s="225"/>
      <c r="BLI3" s="225"/>
      <c r="BLJ3" s="225"/>
      <c r="BLK3" s="225"/>
      <c r="BLL3" s="225"/>
      <c r="BLM3" s="225"/>
      <c r="BLN3" s="225"/>
      <c r="BLO3" s="225"/>
      <c r="BLP3" s="225"/>
      <c r="BLQ3" s="225"/>
      <c r="BLR3" s="225"/>
      <c r="BLS3" s="225"/>
      <c r="BLT3" s="225"/>
      <c r="BLU3" s="225"/>
      <c r="BLV3" s="225"/>
      <c r="BLW3" s="225"/>
      <c r="BLX3" s="225"/>
      <c r="BLY3" s="225"/>
      <c r="BLZ3" s="225"/>
      <c r="BMA3" s="225"/>
      <c r="BMB3" s="225"/>
      <c r="BMC3" s="225"/>
      <c r="BMD3" s="225"/>
      <c r="BME3" s="225"/>
      <c r="BMF3" s="225"/>
      <c r="BMG3" s="225"/>
      <c r="BMH3" s="225"/>
      <c r="BMI3" s="225"/>
      <c r="BMJ3" s="225"/>
      <c r="BMK3" s="225"/>
      <c r="BML3" s="225"/>
      <c r="BMM3" s="225"/>
      <c r="BMN3" s="225"/>
      <c r="BMO3" s="225"/>
      <c r="BMP3" s="225"/>
      <c r="BMQ3" s="225"/>
      <c r="BMR3" s="225"/>
      <c r="BMS3" s="225"/>
      <c r="BMT3" s="225"/>
      <c r="BMU3" s="225"/>
      <c r="BMV3" s="225"/>
      <c r="BMW3" s="225"/>
      <c r="BMX3" s="225"/>
      <c r="BMY3" s="225"/>
      <c r="BMZ3" s="225"/>
      <c r="BNA3" s="225"/>
      <c r="BNB3" s="225"/>
      <c r="BNC3" s="225"/>
      <c r="BND3" s="225"/>
      <c r="BNE3" s="225"/>
      <c r="BNF3" s="225"/>
      <c r="BNG3" s="225"/>
      <c r="BNH3" s="225"/>
      <c r="BNI3" s="225"/>
      <c r="BNJ3" s="225"/>
      <c r="BNK3" s="225"/>
      <c r="BNL3" s="225"/>
      <c r="BNM3" s="225"/>
      <c r="BNN3" s="225"/>
      <c r="BNO3" s="225"/>
      <c r="BNP3" s="225"/>
      <c r="BNQ3" s="225"/>
      <c r="BNR3" s="225"/>
      <c r="BNS3" s="225"/>
      <c r="BNT3" s="225"/>
      <c r="BNU3" s="225"/>
      <c r="BNV3" s="225"/>
      <c r="BNW3" s="225"/>
      <c r="BNX3" s="225"/>
      <c r="BNY3" s="225"/>
      <c r="BNZ3" s="225"/>
      <c r="BOA3" s="225"/>
      <c r="BOB3" s="225"/>
      <c r="BOC3" s="225"/>
      <c r="BOD3" s="225"/>
      <c r="BOE3" s="225"/>
      <c r="BOF3" s="225"/>
      <c r="BOG3" s="225"/>
      <c r="BOH3" s="225"/>
      <c r="BOI3" s="225"/>
      <c r="BOJ3" s="225"/>
      <c r="BOK3" s="225"/>
      <c r="BOL3" s="225"/>
      <c r="BOM3" s="225"/>
      <c r="BON3" s="225"/>
      <c r="BOO3" s="225"/>
      <c r="BOP3" s="225"/>
      <c r="BOQ3" s="225"/>
      <c r="BOR3" s="225"/>
      <c r="BOS3" s="225"/>
      <c r="BOT3" s="225"/>
      <c r="BOU3" s="225"/>
      <c r="BOV3" s="225"/>
      <c r="BOW3" s="225"/>
      <c r="BOX3" s="225"/>
      <c r="BOY3" s="225"/>
      <c r="BOZ3" s="225"/>
      <c r="BPA3" s="225"/>
      <c r="BPB3" s="225"/>
      <c r="BPC3" s="225"/>
      <c r="BPD3" s="225"/>
      <c r="BPE3" s="225"/>
      <c r="BPF3" s="225"/>
      <c r="BPG3" s="225"/>
      <c r="BPH3" s="225"/>
      <c r="BPI3" s="225"/>
      <c r="BPJ3" s="225"/>
      <c r="BPK3" s="225"/>
      <c r="BPL3" s="225"/>
      <c r="BPM3" s="225"/>
      <c r="BPN3" s="225"/>
      <c r="BPO3" s="225"/>
      <c r="BPP3" s="225"/>
      <c r="BPQ3" s="225"/>
      <c r="BPR3" s="225"/>
      <c r="BPS3" s="225"/>
      <c r="BPT3" s="225"/>
      <c r="BPU3" s="225"/>
      <c r="BPV3" s="225"/>
      <c r="BPW3" s="225"/>
      <c r="BPX3" s="225"/>
      <c r="BPY3" s="225"/>
      <c r="BPZ3" s="225"/>
      <c r="BQA3" s="225"/>
      <c r="BQB3" s="225"/>
      <c r="BQC3" s="225"/>
      <c r="BQD3" s="225"/>
      <c r="BQE3" s="225"/>
      <c r="BQF3" s="225"/>
      <c r="BQG3" s="225"/>
      <c r="BQH3" s="225"/>
      <c r="BQI3" s="225"/>
      <c r="BQJ3" s="225"/>
      <c r="BQK3" s="225"/>
      <c r="BQL3" s="225"/>
      <c r="BQM3" s="225"/>
      <c r="BQN3" s="225"/>
      <c r="BQO3" s="225"/>
      <c r="BQP3" s="225"/>
      <c r="BQQ3" s="225"/>
      <c r="BQR3" s="225"/>
      <c r="BQS3" s="225"/>
      <c r="BQT3" s="225"/>
      <c r="BQU3" s="225"/>
      <c r="BQV3" s="225"/>
      <c r="BQW3" s="225"/>
      <c r="BQX3" s="225"/>
      <c r="BQY3" s="225"/>
      <c r="BQZ3" s="225"/>
      <c r="BRA3" s="225"/>
      <c r="BRB3" s="225"/>
      <c r="BRC3" s="225"/>
      <c r="BRD3" s="225"/>
      <c r="BRE3" s="225"/>
      <c r="BRF3" s="225"/>
      <c r="BRG3" s="225"/>
      <c r="BRH3" s="225"/>
      <c r="BRI3" s="225"/>
      <c r="BRJ3" s="225"/>
      <c r="BRK3" s="225"/>
      <c r="BRL3" s="225"/>
      <c r="BRM3" s="225"/>
      <c r="BRN3" s="225"/>
      <c r="BRO3" s="225"/>
      <c r="BRP3" s="225"/>
      <c r="BRQ3" s="225"/>
      <c r="BRR3" s="225"/>
      <c r="BRS3" s="225"/>
      <c r="BRT3" s="225"/>
      <c r="BRU3" s="225"/>
      <c r="BRV3" s="225"/>
      <c r="BRW3" s="225"/>
      <c r="BRX3" s="225"/>
      <c r="BRY3" s="225"/>
      <c r="BRZ3" s="225"/>
      <c r="BSA3" s="225"/>
      <c r="BSB3" s="225"/>
      <c r="BSC3" s="225"/>
      <c r="BSD3" s="225"/>
      <c r="BSE3" s="225"/>
      <c r="BSF3" s="225"/>
      <c r="BSG3" s="225"/>
      <c r="BSH3" s="225"/>
      <c r="BSI3" s="225"/>
      <c r="BSJ3" s="225"/>
      <c r="BSK3" s="225"/>
      <c r="BSL3" s="225"/>
      <c r="BSM3" s="225"/>
      <c r="BSN3" s="225"/>
      <c r="BSO3" s="225"/>
      <c r="BSP3" s="225"/>
      <c r="BSQ3" s="225"/>
      <c r="BSR3" s="225"/>
      <c r="BSS3" s="225"/>
      <c r="BST3" s="225"/>
      <c r="BSU3" s="225"/>
      <c r="BSV3" s="225"/>
      <c r="BSW3" s="225"/>
      <c r="BSX3" s="225"/>
      <c r="BSY3" s="225"/>
      <c r="BSZ3" s="225"/>
      <c r="BTA3" s="225"/>
      <c r="BTB3" s="225"/>
      <c r="BTC3" s="225"/>
      <c r="BTD3" s="225"/>
      <c r="BTE3" s="225"/>
      <c r="BTF3" s="225"/>
      <c r="BTG3" s="225"/>
      <c r="BTH3" s="225"/>
      <c r="BTI3" s="225"/>
      <c r="BTJ3" s="225"/>
      <c r="BTK3" s="225"/>
      <c r="BTL3" s="225"/>
      <c r="BTM3" s="225"/>
      <c r="BTN3" s="225"/>
      <c r="BTO3" s="225"/>
      <c r="BTP3" s="225"/>
      <c r="BTQ3" s="225"/>
      <c r="BTR3" s="225"/>
      <c r="BTS3" s="225"/>
      <c r="BTT3" s="225"/>
      <c r="BTU3" s="225"/>
      <c r="BTV3" s="225"/>
      <c r="BTW3" s="225"/>
      <c r="BTX3" s="225"/>
      <c r="BTY3" s="225"/>
      <c r="BTZ3" s="225"/>
      <c r="BUA3" s="225"/>
      <c r="BUB3" s="225"/>
      <c r="BUC3" s="225"/>
      <c r="BUD3" s="225"/>
      <c r="BUE3" s="225"/>
      <c r="BUF3" s="225"/>
      <c r="BUG3" s="225"/>
      <c r="BUH3" s="225"/>
      <c r="BUI3" s="225"/>
      <c r="BUJ3" s="225"/>
      <c r="BUK3" s="225"/>
      <c r="BUL3" s="225"/>
      <c r="BUM3" s="225"/>
      <c r="BUN3" s="225"/>
      <c r="BUO3" s="225"/>
      <c r="BUP3" s="225"/>
      <c r="BUQ3" s="225"/>
      <c r="BUR3" s="225"/>
      <c r="BUS3" s="225"/>
      <c r="BUT3" s="225"/>
      <c r="BUU3" s="225"/>
      <c r="BUV3" s="225"/>
      <c r="BUW3" s="225"/>
      <c r="BUX3" s="225"/>
      <c r="BUY3" s="225"/>
      <c r="BUZ3" s="225"/>
      <c r="BVA3" s="225"/>
      <c r="BVB3" s="225"/>
      <c r="BVC3" s="225"/>
      <c r="BVD3" s="225"/>
      <c r="BVE3" s="225"/>
      <c r="BVF3" s="225"/>
      <c r="BVG3" s="225"/>
      <c r="BVH3" s="225"/>
      <c r="BVI3" s="225"/>
      <c r="BVJ3" s="225"/>
      <c r="BVK3" s="225"/>
      <c r="BVL3" s="225"/>
      <c r="BVM3" s="225"/>
      <c r="BVN3" s="225"/>
      <c r="BVO3" s="225"/>
      <c r="BVP3" s="225"/>
      <c r="BVQ3" s="225"/>
      <c r="BVR3" s="225"/>
      <c r="BVS3" s="225"/>
      <c r="BVT3" s="225"/>
      <c r="BVU3" s="225"/>
      <c r="BVV3" s="225"/>
      <c r="BVW3" s="225"/>
      <c r="BVX3" s="225"/>
      <c r="BVY3" s="225"/>
      <c r="BVZ3" s="225"/>
      <c r="BWA3" s="225"/>
      <c r="BWB3" s="225"/>
      <c r="BWC3" s="225"/>
      <c r="BWD3" s="225"/>
      <c r="BWE3" s="225"/>
      <c r="BWF3" s="225"/>
      <c r="BWG3" s="225"/>
      <c r="BWH3" s="225"/>
      <c r="BWI3" s="225"/>
      <c r="BWJ3" s="225"/>
      <c r="BWK3" s="225"/>
      <c r="BWL3" s="225"/>
      <c r="BWM3" s="225"/>
      <c r="BWN3" s="225"/>
      <c r="BWO3" s="225"/>
      <c r="BWP3" s="225"/>
      <c r="BWQ3" s="225"/>
      <c r="BWR3" s="225"/>
      <c r="BWS3" s="225"/>
      <c r="BWT3" s="225"/>
      <c r="BWU3" s="225"/>
      <c r="BWV3" s="225"/>
      <c r="BWW3" s="225"/>
      <c r="BWX3" s="225"/>
      <c r="BWY3" s="225"/>
      <c r="BWZ3" s="225"/>
      <c r="BXA3" s="225"/>
      <c r="BXB3" s="225"/>
      <c r="BXC3" s="225"/>
      <c r="BXD3" s="225"/>
      <c r="BXE3" s="225"/>
      <c r="BXF3" s="225"/>
      <c r="BXG3" s="225"/>
      <c r="BXH3" s="225"/>
      <c r="BXI3" s="225"/>
      <c r="BXJ3" s="225"/>
      <c r="BXK3" s="225"/>
      <c r="BXL3" s="225"/>
      <c r="BXM3" s="225"/>
      <c r="BXN3" s="225"/>
      <c r="BXO3" s="225"/>
      <c r="BXP3" s="225"/>
      <c r="BXQ3" s="225"/>
      <c r="BXR3" s="225"/>
      <c r="BXS3" s="225"/>
      <c r="BXT3" s="225"/>
      <c r="BXU3" s="225"/>
      <c r="BXV3" s="225"/>
      <c r="BXW3" s="225"/>
      <c r="BXX3" s="225"/>
      <c r="BXY3" s="225"/>
      <c r="BXZ3" s="225"/>
      <c r="BYA3" s="225"/>
      <c r="BYB3" s="225"/>
      <c r="BYC3" s="225"/>
      <c r="BYD3" s="225"/>
      <c r="BYE3" s="225"/>
      <c r="BYF3" s="225"/>
      <c r="BYG3" s="225"/>
      <c r="BYH3" s="225"/>
      <c r="BYI3" s="225"/>
      <c r="BYJ3" s="225"/>
      <c r="BYK3" s="225"/>
      <c r="BYL3" s="225"/>
      <c r="BYM3" s="225"/>
      <c r="BYN3" s="225"/>
      <c r="BYO3" s="225"/>
      <c r="BYP3" s="225"/>
      <c r="BYQ3" s="225"/>
      <c r="BYR3" s="225"/>
      <c r="BYS3" s="225"/>
      <c r="BYT3" s="225"/>
      <c r="BYU3" s="225"/>
      <c r="BYV3" s="225"/>
      <c r="BYW3" s="225"/>
      <c r="BYX3" s="225"/>
      <c r="BYY3" s="225"/>
      <c r="BYZ3" s="225"/>
      <c r="BZA3" s="225"/>
      <c r="BZB3" s="225"/>
      <c r="BZC3" s="225"/>
      <c r="BZD3" s="225"/>
      <c r="BZE3" s="225"/>
      <c r="BZF3" s="225"/>
      <c r="BZG3" s="225"/>
      <c r="BZH3" s="225"/>
      <c r="BZI3" s="225"/>
      <c r="BZJ3" s="225"/>
      <c r="BZK3" s="225"/>
      <c r="BZL3" s="225"/>
      <c r="BZM3" s="225"/>
      <c r="BZN3" s="225"/>
      <c r="BZO3" s="225"/>
      <c r="BZP3" s="225"/>
      <c r="BZQ3" s="225"/>
      <c r="BZR3" s="225"/>
      <c r="BZS3" s="225"/>
      <c r="BZT3" s="225"/>
      <c r="BZU3" s="225"/>
      <c r="BZV3" s="225"/>
      <c r="BZW3" s="225"/>
      <c r="BZX3" s="225"/>
      <c r="BZY3" s="225"/>
      <c r="BZZ3" s="225"/>
      <c r="CAA3" s="225"/>
      <c r="CAB3" s="225"/>
      <c r="CAC3" s="225"/>
      <c r="CAD3" s="225"/>
      <c r="CAE3" s="225"/>
      <c r="CAF3" s="225"/>
      <c r="CAG3" s="225"/>
      <c r="CAH3" s="225"/>
      <c r="CAI3" s="225"/>
      <c r="CAJ3" s="225"/>
      <c r="CAK3" s="225"/>
      <c r="CAL3" s="225"/>
      <c r="CAM3" s="225"/>
      <c r="CAN3" s="225"/>
      <c r="CAO3" s="225"/>
      <c r="CAP3" s="225"/>
      <c r="CAQ3" s="225"/>
      <c r="CAR3" s="225"/>
      <c r="CAS3" s="225"/>
      <c r="CAT3" s="225"/>
      <c r="CAU3" s="225"/>
      <c r="CAV3" s="225"/>
      <c r="CAW3" s="225"/>
      <c r="CAX3" s="225"/>
      <c r="CAY3" s="225"/>
      <c r="CAZ3" s="225"/>
      <c r="CBA3" s="225"/>
      <c r="CBB3" s="225"/>
      <c r="CBC3" s="225"/>
      <c r="CBD3" s="225"/>
      <c r="CBE3" s="225"/>
      <c r="CBF3" s="225"/>
      <c r="CBG3" s="225"/>
      <c r="CBH3" s="225"/>
      <c r="CBI3" s="225"/>
      <c r="CBJ3" s="225"/>
      <c r="CBK3" s="225"/>
      <c r="CBL3" s="225"/>
      <c r="CBM3" s="225"/>
      <c r="CBN3" s="225"/>
      <c r="CBO3" s="225"/>
      <c r="CBP3" s="225"/>
      <c r="CBQ3" s="225"/>
      <c r="CBR3" s="225"/>
      <c r="CBS3" s="225"/>
      <c r="CBT3" s="225"/>
      <c r="CBU3" s="225"/>
      <c r="CBV3" s="225"/>
      <c r="CBW3" s="225"/>
      <c r="CBX3" s="225"/>
      <c r="CBY3" s="225"/>
      <c r="CBZ3" s="225"/>
      <c r="CCA3" s="225"/>
      <c r="CCB3" s="225"/>
      <c r="CCC3" s="225"/>
      <c r="CCD3" s="225"/>
      <c r="CCE3" s="225"/>
      <c r="CCF3" s="225"/>
      <c r="CCG3" s="225"/>
      <c r="CCH3" s="225"/>
      <c r="CCI3" s="225"/>
      <c r="CCJ3" s="225"/>
      <c r="CCK3" s="225"/>
      <c r="CCL3" s="225"/>
      <c r="CCM3" s="225"/>
      <c r="CCN3" s="225"/>
      <c r="CCO3" s="225"/>
      <c r="CCP3" s="225"/>
      <c r="CCQ3" s="225"/>
      <c r="CCR3" s="225"/>
      <c r="CCS3" s="225"/>
      <c r="CCT3" s="225"/>
      <c r="CCU3" s="225"/>
      <c r="CCV3" s="225"/>
      <c r="CCW3" s="225"/>
      <c r="CCX3" s="225"/>
      <c r="CCY3" s="225"/>
      <c r="CCZ3" s="225"/>
      <c r="CDA3" s="225"/>
      <c r="CDB3" s="225"/>
      <c r="CDC3" s="225"/>
      <c r="CDD3" s="225"/>
      <c r="CDE3" s="225"/>
      <c r="CDF3" s="225"/>
      <c r="CDG3" s="225"/>
      <c r="CDH3" s="225"/>
      <c r="CDI3" s="225"/>
      <c r="CDJ3" s="225"/>
      <c r="CDK3" s="225"/>
      <c r="CDL3" s="225"/>
      <c r="CDM3" s="225"/>
      <c r="CDN3" s="225"/>
      <c r="CDO3" s="225"/>
      <c r="CDP3" s="225"/>
      <c r="CDQ3" s="225"/>
      <c r="CDR3" s="225"/>
      <c r="CDS3" s="225"/>
      <c r="CDT3" s="225"/>
      <c r="CDU3" s="225"/>
      <c r="CDV3" s="225"/>
      <c r="CDW3" s="225"/>
      <c r="CDX3" s="225"/>
      <c r="CDY3" s="225"/>
      <c r="CDZ3" s="225"/>
      <c r="CEA3" s="225"/>
      <c r="CEB3" s="225"/>
      <c r="CEC3" s="225"/>
      <c r="CED3" s="225"/>
      <c r="CEE3" s="225"/>
      <c r="CEF3" s="225"/>
      <c r="CEG3" s="225"/>
      <c r="CEH3" s="225"/>
      <c r="CEI3" s="225"/>
      <c r="CEJ3" s="225"/>
      <c r="CEK3" s="225"/>
      <c r="CEL3" s="225"/>
      <c r="CEM3" s="225"/>
      <c r="CEN3" s="225"/>
      <c r="CEO3" s="225"/>
      <c r="CEP3" s="225"/>
      <c r="CEQ3" s="225"/>
      <c r="CER3" s="225"/>
      <c r="CES3" s="225"/>
      <c r="CET3" s="225"/>
      <c r="CEU3" s="225"/>
      <c r="CEV3" s="225"/>
      <c r="CEW3" s="225"/>
      <c r="CEX3" s="225"/>
      <c r="CEY3" s="225"/>
      <c r="CEZ3" s="225"/>
      <c r="CFA3" s="225"/>
      <c r="CFB3" s="225"/>
      <c r="CFC3" s="225"/>
      <c r="CFD3" s="225"/>
      <c r="CFE3" s="225"/>
      <c r="CFF3" s="225"/>
      <c r="CFG3" s="225"/>
      <c r="CFH3" s="225"/>
      <c r="CFI3" s="225"/>
      <c r="CFJ3" s="225"/>
      <c r="CFK3" s="225"/>
      <c r="CFL3" s="225"/>
      <c r="CFM3" s="225"/>
      <c r="CFN3" s="225"/>
      <c r="CFO3" s="225"/>
      <c r="CFP3" s="225"/>
      <c r="CFQ3" s="225"/>
      <c r="CFR3" s="225"/>
      <c r="CFS3" s="225"/>
      <c r="CFT3" s="225"/>
      <c r="CFU3" s="225"/>
      <c r="CFV3" s="225"/>
      <c r="CFW3" s="225"/>
      <c r="CFX3" s="225"/>
      <c r="CFY3" s="225"/>
      <c r="CFZ3" s="225"/>
      <c r="CGA3" s="225"/>
      <c r="CGB3" s="225"/>
      <c r="CGC3" s="225"/>
      <c r="CGD3" s="225"/>
      <c r="CGE3" s="225"/>
      <c r="CGF3" s="225"/>
      <c r="CGG3" s="225"/>
      <c r="CGH3" s="225"/>
      <c r="CGI3" s="225"/>
      <c r="CGJ3" s="225"/>
      <c r="CGK3" s="225"/>
      <c r="CGL3" s="225"/>
      <c r="CGM3" s="225"/>
      <c r="CGN3" s="225"/>
      <c r="CGO3" s="225"/>
      <c r="CGP3" s="225"/>
      <c r="CGQ3" s="225"/>
      <c r="CGR3" s="225"/>
      <c r="CGS3" s="225"/>
      <c r="CGT3" s="225"/>
      <c r="CGU3" s="225"/>
      <c r="CGV3" s="225"/>
      <c r="CGW3" s="225"/>
      <c r="CGX3" s="225"/>
      <c r="CGY3" s="225"/>
      <c r="CGZ3" s="225"/>
      <c r="CHA3" s="225"/>
      <c r="CHB3" s="225"/>
      <c r="CHC3" s="225"/>
      <c r="CHD3" s="225"/>
      <c r="CHE3" s="225"/>
      <c r="CHF3" s="225"/>
      <c r="CHG3" s="225"/>
      <c r="CHH3" s="225"/>
      <c r="CHI3" s="225"/>
      <c r="CHJ3" s="225"/>
      <c r="CHK3" s="225"/>
      <c r="CHL3" s="225"/>
      <c r="CHM3" s="225"/>
      <c r="CHN3" s="225"/>
      <c r="CHO3" s="225"/>
      <c r="CHP3" s="225"/>
      <c r="CHQ3" s="225"/>
      <c r="CHR3" s="225"/>
      <c r="CHS3" s="225"/>
      <c r="CHT3" s="225"/>
      <c r="CHU3" s="225"/>
      <c r="CHV3" s="225"/>
      <c r="CHW3" s="225"/>
      <c r="CHX3" s="225"/>
      <c r="CHY3" s="225"/>
      <c r="CHZ3" s="225"/>
      <c r="CIA3" s="225"/>
      <c r="CIB3" s="225"/>
      <c r="CIC3" s="225"/>
      <c r="CID3" s="225"/>
      <c r="CIE3" s="225"/>
      <c r="CIF3" s="225"/>
      <c r="CIG3" s="225"/>
      <c r="CIH3" s="225"/>
      <c r="CII3" s="225"/>
      <c r="CIJ3" s="225"/>
      <c r="CIK3" s="225"/>
      <c r="CIL3" s="225"/>
      <c r="CIM3" s="225"/>
      <c r="CIN3" s="225"/>
      <c r="CIO3" s="225"/>
      <c r="CIP3" s="225"/>
      <c r="CIQ3" s="225"/>
      <c r="CIR3" s="225"/>
      <c r="CIS3" s="225"/>
      <c r="CIT3" s="225"/>
      <c r="CIU3" s="225"/>
      <c r="CIV3" s="225"/>
      <c r="CIW3" s="225"/>
      <c r="CIX3" s="225"/>
      <c r="CIY3" s="225"/>
      <c r="CIZ3" s="225"/>
      <c r="CJA3" s="225"/>
      <c r="CJB3" s="225"/>
      <c r="CJC3" s="225"/>
      <c r="CJD3" s="225"/>
      <c r="CJE3" s="225"/>
      <c r="CJF3" s="225"/>
      <c r="CJG3" s="225"/>
      <c r="CJH3" s="225"/>
      <c r="CJI3" s="225"/>
      <c r="CJJ3" s="225"/>
      <c r="CJK3" s="225"/>
      <c r="CJL3" s="225"/>
      <c r="CJM3" s="225"/>
      <c r="CJN3" s="225"/>
      <c r="CJO3" s="225"/>
      <c r="CJP3" s="225"/>
      <c r="CJQ3" s="225"/>
      <c r="CJR3" s="225"/>
      <c r="CJS3" s="225"/>
      <c r="CJT3" s="225"/>
      <c r="CJU3" s="225"/>
      <c r="CJV3" s="225"/>
      <c r="CJW3" s="225"/>
      <c r="CJX3" s="225"/>
      <c r="CJY3" s="225"/>
      <c r="CJZ3" s="225"/>
      <c r="CKA3" s="225"/>
      <c r="CKB3" s="225"/>
      <c r="CKC3" s="225"/>
      <c r="CKD3" s="225"/>
      <c r="CKE3" s="225"/>
      <c r="CKF3" s="225"/>
      <c r="CKG3" s="225"/>
      <c r="CKH3" s="225"/>
      <c r="CKI3" s="225"/>
      <c r="CKJ3" s="225"/>
      <c r="CKK3" s="225"/>
      <c r="CKL3" s="225"/>
      <c r="CKM3" s="225"/>
      <c r="CKN3" s="225"/>
      <c r="CKO3" s="225"/>
      <c r="CKP3" s="225"/>
      <c r="CKQ3" s="225"/>
      <c r="CKR3" s="225"/>
      <c r="CKS3" s="225"/>
      <c r="CKT3" s="225"/>
      <c r="CKU3" s="225"/>
      <c r="CKV3" s="225"/>
      <c r="CKW3" s="225"/>
      <c r="CKX3" s="225"/>
      <c r="CKY3" s="225"/>
      <c r="CKZ3" s="225"/>
      <c r="CLA3" s="225"/>
      <c r="CLB3" s="225"/>
      <c r="CLC3" s="225"/>
      <c r="CLD3" s="225"/>
      <c r="CLE3" s="225"/>
      <c r="CLF3" s="225"/>
      <c r="CLG3" s="225"/>
      <c r="CLH3" s="225"/>
      <c r="CLI3" s="225"/>
      <c r="CLJ3" s="225"/>
      <c r="CLK3" s="225"/>
      <c r="CLL3" s="225"/>
      <c r="CLM3" s="225"/>
      <c r="CLN3" s="225"/>
      <c r="CLO3" s="225"/>
      <c r="CLP3" s="225"/>
      <c r="CLQ3" s="225"/>
      <c r="CLR3" s="225"/>
      <c r="CLS3" s="225"/>
      <c r="CLT3" s="225"/>
      <c r="CLU3" s="225"/>
      <c r="CLV3" s="225"/>
      <c r="CLW3" s="225"/>
      <c r="CLX3" s="225"/>
      <c r="CLY3" s="225"/>
      <c r="CLZ3" s="225"/>
      <c r="CMA3" s="225"/>
      <c r="CMB3" s="225"/>
      <c r="CMC3" s="225"/>
      <c r="CMD3" s="225"/>
      <c r="CME3" s="225"/>
      <c r="CMF3" s="225"/>
      <c r="CMG3" s="225"/>
      <c r="CMH3" s="225"/>
      <c r="CMI3" s="225"/>
      <c r="CMJ3" s="225"/>
      <c r="CMK3" s="225"/>
      <c r="CML3" s="225"/>
      <c r="CMM3" s="225"/>
      <c r="CMN3" s="225"/>
      <c r="CMO3" s="225"/>
      <c r="CMP3" s="225"/>
      <c r="CMQ3" s="225"/>
      <c r="CMR3" s="225"/>
      <c r="CMS3" s="225"/>
      <c r="CMT3" s="225"/>
      <c r="CMU3" s="225"/>
      <c r="CMV3" s="225"/>
      <c r="CMW3" s="225"/>
      <c r="CMX3" s="225"/>
      <c r="CMY3" s="225"/>
      <c r="CMZ3" s="225"/>
      <c r="CNA3" s="225"/>
      <c r="CNB3" s="225"/>
      <c r="CNC3" s="225"/>
      <c r="CND3" s="225"/>
      <c r="CNE3" s="225"/>
      <c r="CNF3" s="225"/>
      <c r="CNG3" s="225"/>
      <c r="CNH3" s="225"/>
      <c r="CNI3" s="225"/>
      <c r="CNJ3" s="225"/>
      <c r="CNK3" s="225"/>
      <c r="CNL3" s="225"/>
      <c r="CNM3" s="225"/>
      <c r="CNN3" s="225"/>
      <c r="CNO3" s="225"/>
      <c r="CNP3" s="225"/>
      <c r="CNQ3" s="225"/>
      <c r="CNR3" s="225"/>
      <c r="CNS3" s="225"/>
      <c r="CNT3" s="225"/>
      <c r="CNU3" s="225"/>
      <c r="CNV3" s="225"/>
      <c r="CNW3" s="225"/>
      <c r="CNX3" s="225"/>
      <c r="CNY3" s="225"/>
      <c r="CNZ3" s="225"/>
      <c r="COA3" s="225"/>
      <c r="COB3" s="225"/>
      <c r="COC3" s="225"/>
      <c r="COD3" s="225"/>
      <c r="COE3" s="225"/>
      <c r="COF3" s="225"/>
      <c r="COG3" s="225"/>
      <c r="COH3" s="225"/>
      <c r="COI3" s="225"/>
      <c r="COJ3" s="225"/>
      <c r="COK3" s="225"/>
      <c r="COL3" s="225"/>
      <c r="COM3" s="225"/>
      <c r="CON3" s="225"/>
      <c r="COO3" s="225"/>
      <c r="COP3" s="225"/>
      <c r="COQ3" s="225"/>
      <c r="COR3" s="225"/>
      <c r="COS3" s="225"/>
      <c r="COT3" s="225"/>
      <c r="COU3" s="225"/>
      <c r="COV3" s="225"/>
      <c r="COW3" s="225"/>
      <c r="COX3" s="225"/>
      <c r="COY3" s="225"/>
      <c r="COZ3" s="225"/>
      <c r="CPA3" s="225"/>
      <c r="CPB3" s="225"/>
      <c r="CPC3" s="225"/>
      <c r="CPD3" s="225"/>
      <c r="CPE3" s="225"/>
      <c r="CPF3" s="225"/>
      <c r="CPG3" s="225"/>
      <c r="CPH3" s="225"/>
      <c r="CPI3" s="225"/>
      <c r="CPJ3" s="225"/>
      <c r="CPK3" s="225"/>
      <c r="CPL3" s="225"/>
      <c r="CPM3" s="225"/>
      <c r="CPN3" s="225"/>
      <c r="CPO3" s="225"/>
      <c r="CPP3" s="225"/>
      <c r="CPQ3" s="225"/>
      <c r="CPR3" s="225"/>
      <c r="CPS3" s="225"/>
      <c r="CPT3" s="225"/>
      <c r="CPU3" s="225"/>
      <c r="CPV3" s="225"/>
      <c r="CPW3" s="225"/>
      <c r="CPX3" s="225"/>
      <c r="CPY3" s="225"/>
      <c r="CPZ3" s="225"/>
      <c r="CQA3" s="225"/>
      <c r="CQB3" s="225"/>
      <c r="CQC3" s="225"/>
      <c r="CQD3" s="225"/>
      <c r="CQE3" s="225"/>
      <c r="CQF3" s="225"/>
      <c r="CQG3" s="225"/>
      <c r="CQH3" s="225"/>
      <c r="CQI3" s="225"/>
      <c r="CQJ3" s="225"/>
      <c r="CQK3" s="225"/>
      <c r="CQL3" s="225"/>
      <c r="CQM3" s="225"/>
      <c r="CQN3" s="225"/>
      <c r="CQO3" s="225"/>
      <c r="CQP3" s="225"/>
      <c r="CQQ3" s="225"/>
      <c r="CQR3" s="225"/>
      <c r="CQS3" s="225"/>
      <c r="CQT3" s="225"/>
      <c r="CQU3" s="225"/>
      <c r="CQV3" s="225"/>
      <c r="CQW3" s="225"/>
      <c r="CQX3" s="225"/>
      <c r="CQY3" s="225"/>
      <c r="CQZ3" s="225"/>
      <c r="CRA3" s="225"/>
      <c r="CRB3" s="225"/>
      <c r="CRC3" s="225"/>
      <c r="CRD3" s="225"/>
      <c r="CRE3" s="225"/>
      <c r="CRF3" s="225"/>
      <c r="CRG3" s="225"/>
      <c r="CRH3" s="225"/>
      <c r="CRI3" s="225"/>
      <c r="CRJ3" s="225"/>
      <c r="CRK3" s="225"/>
      <c r="CRL3" s="225"/>
      <c r="CRM3" s="225"/>
      <c r="CRN3" s="225"/>
      <c r="CRO3" s="225"/>
      <c r="CRP3" s="225"/>
      <c r="CRQ3" s="225"/>
      <c r="CRR3" s="225"/>
      <c r="CRS3" s="225"/>
      <c r="CRT3" s="225"/>
      <c r="CRU3" s="225"/>
      <c r="CRV3" s="225"/>
      <c r="CRW3" s="225"/>
      <c r="CRX3" s="225"/>
      <c r="CRY3" s="225"/>
      <c r="CRZ3" s="225"/>
      <c r="CSA3" s="225"/>
      <c r="CSB3" s="225"/>
      <c r="CSC3" s="225"/>
      <c r="CSD3" s="225"/>
      <c r="CSE3" s="225"/>
      <c r="CSF3" s="225"/>
      <c r="CSG3" s="225"/>
      <c r="CSH3" s="225"/>
      <c r="CSI3" s="225"/>
      <c r="CSJ3" s="225"/>
      <c r="CSK3" s="225"/>
      <c r="CSL3" s="225"/>
      <c r="CSM3" s="225"/>
      <c r="CSN3" s="225"/>
      <c r="CSO3" s="225"/>
      <c r="CSP3" s="225"/>
      <c r="CSQ3" s="225"/>
      <c r="CSR3" s="225"/>
      <c r="CSS3" s="225"/>
      <c r="CST3" s="225"/>
      <c r="CSU3" s="225"/>
      <c r="CSV3" s="225"/>
      <c r="CSW3" s="225"/>
      <c r="CSX3" s="225"/>
      <c r="CSY3" s="225"/>
      <c r="CSZ3" s="225"/>
      <c r="CTA3" s="225"/>
      <c r="CTB3" s="225"/>
      <c r="CTC3" s="225"/>
      <c r="CTD3" s="225"/>
      <c r="CTE3" s="225"/>
      <c r="CTF3" s="225"/>
      <c r="CTG3" s="225"/>
      <c r="CTH3" s="225"/>
      <c r="CTI3" s="225"/>
      <c r="CTJ3" s="225"/>
      <c r="CTK3" s="225"/>
      <c r="CTL3" s="225"/>
      <c r="CTM3" s="225"/>
      <c r="CTN3" s="225"/>
      <c r="CTO3" s="225"/>
      <c r="CTP3" s="225"/>
      <c r="CTQ3" s="225"/>
      <c r="CTR3" s="225"/>
      <c r="CTS3" s="225"/>
      <c r="CTT3" s="225"/>
      <c r="CTU3" s="225"/>
      <c r="CTV3" s="225"/>
      <c r="CTW3" s="225"/>
      <c r="CTX3" s="225"/>
      <c r="CTY3" s="225"/>
      <c r="CTZ3" s="225"/>
      <c r="CUA3" s="225"/>
      <c r="CUB3" s="225"/>
      <c r="CUC3" s="225"/>
      <c r="CUD3" s="225"/>
      <c r="CUE3" s="225"/>
      <c r="CUF3" s="225"/>
      <c r="CUG3" s="225"/>
      <c r="CUH3" s="225"/>
      <c r="CUI3" s="225"/>
      <c r="CUJ3" s="225"/>
      <c r="CUK3" s="225"/>
      <c r="CUL3" s="225"/>
      <c r="CUM3" s="225"/>
      <c r="CUN3" s="225"/>
      <c r="CUO3" s="225"/>
      <c r="CUP3" s="225"/>
      <c r="CUQ3" s="225"/>
      <c r="CUR3" s="225"/>
      <c r="CUS3" s="225"/>
      <c r="CUT3" s="225"/>
      <c r="CUU3" s="225"/>
      <c r="CUV3" s="225"/>
      <c r="CUW3" s="225"/>
      <c r="CUX3" s="225"/>
      <c r="CUY3" s="225"/>
      <c r="CUZ3" s="225"/>
      <c r="CVA3" s="225"/>
      <c r="CVB3" s="225"/>
      <c r="CVC3" s="225"/>
      <c r="CVD3" s="225"/>
      <c r="CVE3" s="225"/>
      <c r="CVF3" s="225"/>
      <c r="CVG3" s="225"/>
      <c r="CVH3" s="225"/>
      <c r="CVI3" s="225"/>
      <c r="CVJ3" s="225"/>
      <c r="CVK3" s="225"/>
      <c r="CVL3" s="225"/>
      <c r="CVM3" s="225"/>
      <c r="CVN3" s="225"/>
      <c r="CVO3" s="225"/>
      <c r="CVP3" s="225"/>
      <c r="CVQ3" s="225"/>
      <c r="CVR3" s="225"/>
      <c r="CVS3" s="225"/>
      <c r="CVT3" s="225"/>
      <c r="CVU3" s="225"/>
      <c r="CVV3" s="225"/>
      <c r="CVW3" s="225"/>
      <c r="CVX3" s="225"/>
      <c r="CVY3" s="225"/>
      <c r="CVZ3" s="225"/>
      <c r="CWA3" s="225"/>
      <c r="CWB3" s="225"/>
      <c r="CWC3" s="225"/>
      <c r="CWD3" s="225"/>
      <c r="CWE3" s="225"/>
      <c r="CWF3" s="225"/>
      <c r="CWG3" s="225"/>
      <c r="CWH3" s="225"/>
      <c r="CWI3" s="225"/>
      <c r="CWJ3" s="225"/>
      <c r="CWK3" s="225"/>
      <c r="CWL3" s="225"/>
      <c r="CWM3" s="225"/>
      <c r="CWN3" s="225"/>
      <c r="CWO3" s="225"/>
      <c r="CWP3" s="225"/>
      <c r="CWQ3" s="225"/>
      <c r="CWR3" s="225"/>
      <c r="CWS3" s="225"/>
      <c r="CWT3" s="225"/>
      <c r="CWU3" s="225"/>
      <c r="CWV3" s="225"/>
      <c r="CWW3" s="225"/>
      <c r="CWX3" s="225"/>
      <c r="CWY3" s="225"/>
      <c r="CWZ3" s="225"/>
      <c r="CXA3" s="225"/>
      <c r="CXB3" s="225"/>
      <c r="CXC3" s="225"/>
      <c r="CXD3" s="225"/>
      <c r="CXE3" s="225"/>
      <c r="CXF3" s="225"/>
      <c r="CXG3" s="225"/>
      <c r="CXH3" s="225"/>
      <c r="CXI3" s="225"/>
      <c r="CXJ3" s="225"/>
      <c r="CXK3" s="225"/>
      <c r="CXL3" s="225"/>
      <c r="CXM3" s="225"/>
      <c r="CXN3" s="225"/>
      <c r="CXO3" s="225"/>
      <c r="CXP3" s="225"/>
      <c r="CXQ3" s="225"/>
      <c r="CXR3" s="225"/>
      <c r="CXS3" s="225"/>
      <c r="CXT3" s="225"/>
      <c r="CXU3" s="225"/>
      <c r="CXV3" s="225"/>
      <c r="CXW3" s="225"/>
      <c r="CXX3" s="225"/>
      <c r="CXY3" s="225"/>
      <c r="CXZ3" s="225"/>
      <c r="CYA3" s="225"/>
      <c r="CYB3" s="225"/>
      <c r="CYC3" s="225"/>
      <c r="CYD3" s="225"/>
      <c r="CYE3" s="225"/>
      <c r="CYF3" s="225"/>
      <c r="CYG3" s="225"/>
      <c r="CYH3" s="225"/>
      <c r="CYI3" s="225"/>
      <c r="CYJ3" s="225"/>
      <c r="CYK3" s="225"/>
      <c r="CYL3" s="225"/>
      <c r="CYM3" s="225"/>
      <c r="CYN3" s="225"/>
      <c r="CYO3" s="225"/>
      <c r="CYP3" s="225"/>
      <c r="CYQ3" s="225"/>
      <c r="CYR3" s="225"/>
      <c r="CYS3" s="225"/>
      <c r="CYT3" s="225"/>
      <c r="CYU3" s="225"/>
      <c r="CYV3" s="225"/>
      <c r="CYW3" s="225"/>
      <c r="CYX3" s="225"/>
      <c r="CYY3" s="225"/>
      <c r="CYZ3" s="225"/>
      <c r="CZA3" s="225"/>
      <c r="CZB3" s="225"/>
      <c r="CZC3" s="225"/>
      <c r="CZD3" s="225"/>
      <c r="CZE3" s="225"/>
      <c r="CZF3" s="225"/>
      <c r="CZG3" s="225"/>
      <c r="CZH3" s="225"/>
      <c r="CZI3" s="225"/>
      <c r="CZJ3" s="225"/>
      <c r="CZK3" s="225"/>
      <c r="CZL3" s="225"/>
      <c r="CZM3" s="225"/>
      <c r="CZN3" s="225"/>
      <c r="CZO3" s="225"/>
      <c r="CZP3" s="225"/>
      <c r="CZQ3" s="225"/>
      <c r="CZR3" s="225"/>
      <c r="CZS3" s="225"/>
      <c r="CZT3" s="225"/>
      <c r="CZU3" s="225"/>
      <c r="CZV3" s="225"/>
      <c r="CZW3" s="225"/>
      <c r="CZX3" s="225"/>
      <c r="CZY3" s="225"/>
      <c r="CZZ3" s="225"/>
      <c r="DAA3" s="225"/>
      <c r="DAB3" s="225"/>
      <c r="DAC3" s="225"/>
      <c r="DAD3" s="225"/>
      <c r="DAE3" s="225"/>
      <c r="DAF3" s="225"/>
      <c r="DAG3" s="225"/>
      <c r="DAH3" s="225"/>
      <c r="DAI3" s="225"/>
      <c r="DAJ3" s="225"/>
      <c r="DAK3" s="225"/>
      <c r="DAL3" s="225"/>
      <c r="DAM3" s="225"/>
      <c r="DAN3" s="225"/>
      <c r="DAO3" s="225"/>
      <c r="DAP3" s="225"/>
      <c r="DAQ3" s="225"/>
      <c r="DAR3" s="225"/>
      <c r="DAS3" s="225"/>
      <c r="DAT3" s="225"/>
      <c r="DAU3" s="225"/>
      <c r="DAV3" s="225"/>
      <c r="DAW3" s="225"/>
      <c r="DAX3" s="225"/>
      <c r="DAY3" s="225"/>
      <c r="DAZ3" s="225"/>
      <c r="DBA3" s="225"/>
      <c r="DBB3" s="225"/>
      <c r="DBC3" s="225"/>
      <c r="DBD3" s="225"/>
      <c r="DBE3" s="225"/>
      <c r="DBF3" s="225"/>
      <c r="DBG3" s="225"/>
      <c r="DBH3" s="225"/>
      <c r="DBI3" s="225"/>
      <c r="DBJ3" s="225"/>
      <c r="DBK3" s="225"/>
      <c r="DBL3" s="225"/>
      <c r="DBM3" s="225"/>
      <c r="DBN3" s="225"/>
      <c r="DBO3" s="225"/>
      <c r="DBP3" s="225"/>
      <c r="DBQ3" s="225"/>
      <c r="DBR3" s="225"/>
      <c r="DBS3" s="225"/>
      <c r="DBT3" s="225"/>
      <c r="DBU3" s="225"/>
      <c r="DBV3" s="225"/>
      <c r="DBW3" s="225"/>
      <c r="DBX3" s="225"/>
      <c r="DBY3" s="225"/>
      <c r="DBZ3" s="225"/>
      <c r="DCA3" s="225"/>
      <c r="DCB3" s="225"/>
      <c r="DCC3" s="225"/>
      <c r="DCD3" s="225"/>
      <c r="DCE3" s="225"/>
      <c r="DCF3" s="225"/>
      <c r="DCG3" s="225"/>
      <c r="DCH3" s="225"/>
      <c r="DCI3" s="225"/>
      <c r="DCJ3" s="225"/>
      <c r="DCK3" s="225"/>
      <c r="DCL3" s="225"/>
      <c r="DCM3" s="225"/>
      <c r="DCN3" s="225"/>
      <c r="DCO3" s="225"/>
      <c r="DCP3" s="225"/>
      <c r="DCQ3" s="225"/>
      <c r="DCR3" s="225"/>
      <c r="DCS3" s="225"/>
      <c r="DCT3" s="225"/>
      <c r="DCU3" s="225"/>
      <c r="DCV3" s="225"/>
      <c r="DCW3" s="225"/>
      <c r="DCX3" s="225"/>
      <c r="DCY3" s="225"/>
      <c r="DCZ3" s="225"/>
      <c r="DDA3" s="225"/>
      <c r="DDB3" s="225"/>
      <c r="DDC3" s="225"/>
      <c r="DDD3" s="225"/>
      <c r="DDE3" s="225"/>
      <c r="DDF3" s="225"/>
      <c r="DDG3" s="225"/>
      <c r="DDH3" s="225"/>
      <c r="DDI3" s="225"/>
      <c r="DDJ3" s="225"/>
      <c r="DDK3" s="225"/>
      <c r="DDL3" s="225"/>
      <c r="DDM3" s="225"/>
      <c r="DDN3" s="225"/>
      <c r="DDO3" s="225"/>
      <c r="DDP3" s="225"/>
      <c r="DDQ3" s="225"/>
      <c r="DDR3" s="225"/>
      <c r="DDS3" s="225"/>
      <c r="DDT3" s="225"/>
      <c r="DDU3" s="225"/>
      <c r="DDV3" s="225"/>
      <c r="DDW3" s="225"/>
      <c r="DDX3" s="225"/>
      <c r="DDY3" s="225"/>
      <c r="DDZ3" s="225"/>
      <c r="DEA3" s="225"/>
      <c r="DEB3" s="225"/>
      <c r="DEC3" s="225"/>
      <c r="DED3" s="225"/>
      <c r="DEE3" s="225"/>
      <c r="DEF3" s="225"/>
      <c r="DEG3" s="225"/>
      <c r="DEH3" s="225"/>
      <c r="DEI3" s="225"/>
      <c r="DEJ3" s="225"/>
      <c r="DEK3" s="225"/>
      <c r="DEL3" s="225"/>
      <c r="DEM3" s="225"/>
      <c r="DEN3" s="225"/>
      <c r="DEO3" s="225"/>
      <c r="DEP3" s="225"/>
      <c r="DEQ3" s="225"/>
      <c r="DER3" s="225"/>
      <c r="DES3" s="225"/>
      <c r="DET3" s="225"/>
      <c r="DEU3" s="225"/>
      <c r="DEV3" s="225"/>
      <c r="DEW3" s="225"/>
      <c r="DEX3" s="225"/>
      <c r="DEY3" s="225"/>
      <c r="DEZ3" s="225"/>
      <c r="DFA3" s="225"/>
      <c r="DFB3" s="225"/>
      <c r="DFC3" s="225"/>
      <c r="DFD3" s="225"/>
      <c r="DFE3" s="225"/>
      <c r="DFF3" s="225"/>
      <c r="DFG3" s="225"/>
      <c r="DFH3" s="225"/>
      <c r="DFI3" s="225"/>
      <c r="DFJ3" s="225"/>
      <c r="DFK3" s="225"/>
      <c r="DFL3" s="225"/>
      <c r="DFM3" s="225"/>
      <c r="DFN3" s="225"/>
      <c r="DFO3" s="225"/>
      <c r="DFP3" s="225"/>
      <c r="DFQ3" s="225"/>
      <c r="DFR3" s="225"/>
      <c r="DFS3" s="225"/>
      <c r="DFT3" s="225"/>
      <c r="DFU3" s="225"/>
      <c r="DFV3" s="225"/>
      <c r="DFW3" s="225"/>
      <c r="DFX3" s="225"/>
      <c r="DFY3" s="225"/>
      <c r="DFZ3" s="225"/>
      <c r="DGA3" s="225"/>
      <c r="DGB3" s="225"/>
      <c r="DGC3" s="225"/>
      <c r="DGD3" s="225"/>
      <c r="DGE3" s="225"/>
      <c r="DGF3" s="225"/>
      <c r="DGG3" s="225"/>
      <c r="DGH3" s="225"/>
      <c r="DGI3" s="225"/>
      <c r="DGJ3" s="225"/>
      <c r="DGK3" s="225"/>
      <c r="DGL3" s="225"/>
      <c r="DGM3" s="225"/>
      <c r="DGN3" s="225"/>
      <c r="DGO3" s="225"/>
      <c r="DGP3" s="225"/>
      <c r="DGQ3" s="225"/>
      <c r="DGR3" s="225"/>
      <c r="DGS3" s="225"/>
      <c r="DGT3" s="225"/>
      <c r="DGU3" s="225"/>
      <c r="DGV3" s="225"/>
      <c r="DGW3" s="225"/>
      <c r="DGX3" s="225"/>
      <c r="DGY3" s="225"/>
      <c r="DGZ3" s="225"/>
      <c r="DHA3" s="225"/>
      <c r="DHB3" s="225"/>
      <c r="DHC3" s="225"/>
      <c r="DHD3" s="225"/>
      <c r="DHE3" s="225"/>
      <c r="DHF3" s="225"/>
      <c r="DHG3" s="225"/>
      <c r="DHH3" s="225"/>
      <c r="DHI3" s="225"/>
      <c r="DHJ3" s="225"/>
      <c r="DHK3" s="225"/>
      <c r="DHL3" s="225"/>
      <c r="DHM3" s="225"/>
      <c r="DHN3" s="225"/>
      <c r="DHO3" s="225"/>
      <c r="DHP3" s="225"/>
      <c r="DHQ3" s="225"/>
      <c r="DHR3" s="225"/>
      <c r="DHS3" s="225"/>
      <c r="DHT3" s="225"/>
      <c r="DHU3" s="225"/>
      <c r="DHV3" s="225"/>
      <c r="DHW3" s="225"/>
      <c r="DHX3" s="225"/>
      <c r="DHY3" s="225"/>
      <c r="DHZ3" s="225"/>
      <c r="DIA3" s="225"/>
      <c r="DIB3" s="225"/>
      <c r="DIC3" s="225"/>
      <c r="DID3" s="225"/>
      <c r="DIE3" s="225"/>
      <c r="DIF3" s="225"/>
      <c r="DIG3" s="225"/>
      <c r="DIH3" s="225"/>
      <c r="DII3" s="225"/>
      <c r="DIJ3" s="225"/>
      <c r="DIK3" s="225"/>
      <c r="DIL3" s="225"/>
      <c r="DIM3" s="225"/>
      <c r="DIN3" s="225"/>
      <c r="DIO3" s="225"/>
      <c r="DIP3" s="225"/>
      <c r="DIQ3" s="225"/>
      <c r="DIR3" s="225"/>
      <c r="DIS3" s="225"/>
      <c r="DIT3" s="225"/>
      <c r="DIU3" s="225"/>
      <c r="DIV3" s="225"/>
      <c r="DIW3" s="225"/>
      <c r="DIX3" s="225"/>
      <c r="DIY3" s="225"/>
      <c r="DIZ3" s="225"/>
      <c r="DJA3" s="225"/>
      <c r="DJB3" s="225"/>
      <c r="DJC3" s="225"/>
      <c r="DJD3" s="225"/>
      <c r="DJE3" s="225"/>
      <c r="DJF3" s="225"/>
      <c r="DJG3" s="225"/>
      <c r="DJH3" s="225"/>
      <c r="DJI3" s="225"/>
      <c r="DJJ3" s="225"/>
      <c r="DJK3" s="225"/>
      <c r="DJL3" s="225"/>
      <c r="DJM3" s="225"/>
      <c r="DJN3" s="225"/>
      <c r="DJO3" s="225"/>
      <c r="DJP3" s="225"/>
      <c r="DJQ3" s="225"/>
      <c r="DJR3" s="225"/>
      <c r="DJS3" s="225"/>
      <c r="DJT3" s="225"/>
      <c r="DJU3" s="225"/>
      <c r="DJV3" s="225"/>
      <c r="DJW3" s="225"/>
      <c r="DJX3" s="225"/>
      <c r="DJY3" s="225"/>
      <c r="DJZ3" s="225"/>
      <c r="DKA3" s="225"/>
      <c r="DKB3" s="225"/>
      <c r="DKC3" s="225"/>
      <c r="DKD3" s="225"/>
      <c r="DKE3" s="225"/>
      <c r="DKF3" s="225"/>
      <c r="DKG3" s="225"/>
      <c r="DKH3" s="225"/>
      <c r="DKI3" s="225"/>
      <c r="DKJ3" s="225"/>
      <c r="DKK3" s="225"/>
      <c r="DKL3" s="225"/>
      <c r="DKM3" s="225"/>
      <c r="DKN3" s="225"/>
      <c r="DKO3" s="225"/>
      <c r="DKP3" s="225"/>
      <c r="DKQ3" s="225"/>
      <c r="DKR3" s="225"/>
      <c r="DKS3" s="225"/>
      <c r="DKT3" s="225"/>
      <c r="DKU3" s="225"/>
      <c r="DKV3" s="225"/>
      <c r="DKW3" s="225"/>
      <c r="DKX3" s="225"/>
      <c r="DKY3" s="225"/>
      <c r="DKZ3" s="225"/>
      <c r="DLA3" s="225"/>
      <c r="DLB3" s="225"/>
      <c r="DLC3" s="225"/>
      <c r="DLD3" s="225"/>
      <c r="DLE3" s="225"/>
      <c r="DLF3" s="225"/>
      <c r="DLG3" s="225"/>
      <c r="DLH3" s="225"/>
      <c r="DLI3" s="225"/>
      <c r="DLJ3" s="225"/>
      <c r="DLK3" s="225"/>
      <c r="DLL3" s="225"/>
      <c r="DLM3" s="225"/>
      <c r="DLN3" s="225"/>
      <c r="DLO3" s="225"/>
      <c r="DLP3" s="225"/>
      <c r="DLQ3" s="225"/>
      <c r="DLR3" s="225"/>
      <c r="DLS3" s="225"/>
      <c r="DLT3" s="225"/>
      <c r="DLU3" s="225"/>
      <c r="DLV3" s="225"/>
      <c r="DLW3" s="225"/>
      <c r="DLX3" s="225"/>
      <c r="DLY3" s="225"/>
      <c r="DLZ3" s="225"/>
      <c r="DMA3" s="225"/>
      <c r="DMB3" s="225"/>
      <c r="DMC3" s="225"/>
      <c r="DMD3" s="225"/>
      <c r="DME3" s="225"/>
      <c r="DMF3" s="225"/>
      <c r="DMG3" s="225"/>
      <c r="DMH3" s="225"/>
      <c r="DMI3" s="225"/>
      <c r="DMJ3" s="225"/>
      <c r="DMK3" s="225"/>
      <c r="DML3" s="225"/>
      <c r="DMM3" s="225"/>
      <c r="DMN3" s="225"/>
      <c r="DMO3" s="225"/>
      <c r="DMP3" s="225"/>
      <c r="DMQ3" s="225"/>
      <c r="DMR3" s="225"/>
      <c r="DMS3" s="225"/>
      <c r="DMT3" s="225"/>
      <c r="DMU3" s="225"/>
      <c r="DMV3" s="225"/>
      <c r="DMW3" s="225"/>
      <c r="DMX3" s="225"/>
      <c r="DMY3" s="225"/>
      <c r="DMZ3" s="225"/>
      <c r="DNA3" s="225"/>
      <c r="DNB3" s="225"/>
      <c r="DNC3" s="225"/>
      <c r="DND3" s="225"/>
      <c r="DNE3" s="225"/>
      <c r="DNF3" s="225"/>
      <c r="DNG3" s="225"/>
      <c r="DNH3" s="225"/>
      <c r="DNI3" s="225"/>
      <c r="DNJ3" s="225"/>
      <c r="DNK3" s="225"/>
      <c r="DNL3" s="225"/>
      <c r="DNM3" s="225"/>
      <c r="DNN3" s="225"/>
      <c r="DNO3" s="225"/>
      <c r="DNP3" s="225"/>
      <c r="DNQ3" s="225"/>
      <c r="DNR3" s="225"/>
      <c r="DNS3" s="225"/>
      <c r="DNT3" s="225"/>
      <c r="DNU3" s="225"/>
      <c r="DNV3" s="225"/>
      <c r="DNW3" s="225"/>
      <c r="DNX3" s="225"/>
      <c r="DNY3" s="225"/>
      <c r="DNZ3" s="225"/>
      <c r="DOA3" s="225"/>
      <c r="DOB3" s="225"/>
      <c r="DOC3" s="225"/>
      <c r="DOD3" s="225"/>
      <c r="DOE3" s="225"/>
      <c r="DOF3" s="225"/>
      <c r="DOG3" s="225"/>
      <c r="DOH3" s="225"/>
      <c r="DOI3" s="225"/>
      <c r="DOJ3" s="225"/>
      <c r="DOK3" s="225"/>
      <c r="DOL3" s="225"/>
      <c r="DOM3" s="225"/>
      <c r="DON3" s="225"/>
      <c r="DOO3" s="225"/>
      <c r="DOP3" s="225"/>
      <c r="DOQ3" s="225"/>
      <c r="DOR3" s="225"/>
      <c r="DOS3" s="225"/>
      <c r="DOT3" s="225"/>
      <c r="DOU3" s="225"/>
      <c r="DOV3" s="225"/>
      <c r="DOW3" s="225"/>
      <c r="DOX3" s="225"/>
      <c r="DOY3" s="225"/>
      <c r="DOZ3" s="225"/>
      <c r="DPA3" s="225"/>
      <c r="DPB3" s="225"/>
      <c r="DPC3" s="225"/>
      <c r="DPD3" s="225"/>
      <c r="DPE3" s="225"/>
      <c r="DPF3" s="225"/>
      <c r="DPG3" s="225"/>
      <c r="DPH3" s="225"/>
      <c r="DPI3" s="225"/>
      <c r="DPJ3" s="225"/>
      <c r="DPK3" s="225"/>
      <c r="DPL3" s="225"/>
      <c r="DPM3" s="225"/>
      <c r="DPN3" s="225"/>
      <c r="DPO3" s="225"/>
      <c r="DPP3" s="225"/>
      <c r="DPQ3" s="225"/>
      <c r="DPR3" s="225"/>
      <c r="DPS3" s="225"/>
      <c r="DPT3" s="225"/>
      <c r="DPU3" s="225"/>
      <c r="DPV3" s="225"/>
      <c r="DPW3" s="225"/>
      <c r="DPX3" s="225"/>
      <c r="DPY3" s="225"/>
      <c r="DPZ3" s="225"/>
      <c r="DQA3" s="225"/>
      <c r="DQB3" s="225"/>
      <c r="DQC3" s="225"/>
      <c r="DQD3" s="225"/>
      <c r="DQE3" s="225"/>
      <c r="DQF3" s="225"/>
      <c r="DQG3" s="225"/>
      <c r="DQH3" s="225"/>
      <c r="DQI3" s="225"/>
      <c r="DQJ3" s="225"/>
      <c r="DQK3" s="225"/>
      <c r="DQL3" s="225"/>
      <c r="DQM3" s="225"/>
      <c r="DQN3" s="225"/>
      <c r="DQO3" s="225"/>
      <c r="DQP3" s="225"/>
      <c r="DQQ3" s="225"/>
      <c r="DQR3" s="225"/>
      <c r="DQS3" s="225"/>
      <c r="DQT3" s="225"/>
      <c r="DQU3" s="225"/>
      <c r="DQV3" s="225"/>
      <c r="DQW3" s="225"/>
      <c r="DQX3" s="225"/>
      <c r="DQY3" s="225"/>
      <c r="DQZ3" s="225"/>
      <c r="DRA3" s="225"/>
      <c r="DRB3" s="225"/>
      <c r="DRC3" s="225"/>
      <c r="DRD3" s="225"/>
      <c r="DRE3" s="225"/>
      <c r="DRF3" s="225"/>
      <c r="DRG3" s="225"/>
      <c r="DRH3" s="225"/>
      <c r="DRI3" s="225"/>
      <c r="DRJ3" s="225"/>
      <c r="DRK3" s="225"/>
      <c r="DRL3" s="225"/>
      <c r="DRM3" s="225"/>
      <c r="DRN3" s="225"/>
      <c r="DRO3" s="225"/>
      <c r="DRP3" s="225"/>
      <c r="DRQ3" s="225"/>
      <c r="DRR3" s="225"/>
      <c r="DRS3" s="225"/>
      <c r="DRT3" s="225"/>
      <c r="DRU3" s="225"/>
      <c r="DRV3" s="225"/>
      <c r="DRW3" s="225"/>
      <c r="DRX3" s="225"/>
      <c r="DRY3" s="225"/>
      <c r="DRZ3" s="225"/>
      <c r="DSA3" s="225"/>
      <c r="DSB3" s="225"/>
      <c r="DSC3" s="225"/>
      <c r="DSD3" s="225"/>
      <c r="DSE3" s="225"/>
      <c r="DSF3" s="225"/>
      <c r="DSG3" s="225"/>
      <c r="DSH3" s="225"/>
      <c r="DSI3" s="225"/>
      <c r="DSJ3" s="225"/>
      <c r="DSK3" s="225"/>
      <c r="DSL3" s="225"/>
      <c r="DSM3" s="225"/>
      <c r="DSN3" s="225"/>
      <c r="DSO3" s="225"/>
      <c r="DSP3" s="225"/>
      <c r="DSQ3" s="225"/>
      <c r="DSR3" s="225"/>
      <c r="DSS3" s="225"/>
      <c r="DST3" s="225"/>
      <c r="DSU3" s="225"/>
      <c r="DSV3" s="225"/>
      <c r="DSW3" s="225"/>
      <c r="DSX3" s="225"/>
      <c r="DSY3" s="225"/>
      <c r="DSZ3" s="225"/>
      <c r="DTA3" s="225"/>
      <c r="DTB3" s="225"/>
      <c r="DTC3" s="225"/>
      <c r="DTD3" s="225"/>
      <c r="DTE3" s="225"/>
      <c r="DTF3" s="225"/>
      <c r="DTG3" s="225"/>
      <c r="DTH3" s="225"/>
      <c r="DTI3" s="225"/>
      <c r="DTJ3" s="225"/>
      <c r="DTK3" s="225"/>
      <c r="DTL3" s="225"/>
      <c r="DTM3" s="225"/>
      <c r="DTN3" s="225"/>
      <c r="DTO3" s="225"/>
      <c r="DTP3" s="225"/>
      <c r="DTQ3" s="225"/>
      <c r="DTR3" s="225"/>
      <c r="DTS3" s="225"/>
      <c r="DTT3" s="225"/>
      <c r="DTU3" s="225"/>
      <c r="DTV3" s="225"/>
      <c r="DTW3" s="225"/>
      <c r="DTX3" s="225"/>
      <c r="DTY3" s="225"/>
      <c r="DTZ3" s="225"/>
      <c r="DUA3" s="225"/>
      <c r="DUB3" s="225"/>
      <c r="DUC3" s="225"/>
      <c r="DUD3" s="225"/>
      <c r="DUE3" s="225"/>
      <c r="DUF3" s="225"/>
      <c r="DUG3" s="225"/>
      <c r="DUH3" s="225"/>
      <c r="DUI3" s="225"/>
      <c r="DUJ3" s="225"/>
      <c r="DUK3" s="225"/>
      <c r="DUL3" s="225"/>
      <c r="DUM3" s="225"/>
      <c r="DUN3" s="225"/>
      <c r="DUO3" s="225"/>
      <c r="DUP3" s="225"/>
      <c r="DUQ3" s="225"/>
      <c r="DUR3" s="225"/>
      <c r="DUS3" s="225"/>
      <c r="DUT3" s="225"/>
      <c r="DUU3" s="225"/>
      <c r="DUV3" s="225"/>
      <c r="DUW3" s="225"/>
      <c r="DUX3" s="225"/>
      <c r="DUY3" s="225"/>
      <c r="DUZ3" s="225"/>
      <c r="DVA3" s="225"/>
      <c r="DVB3" s="225"/>
      <c r="DVC3" s="225"/>
      <c r="DVD3" s="225"/>
      <c r="DVE3" s="225"/>
      <c r="DVF3" s="225"/>
      <c r="DVG3" s="225"/>
      <c r="DVH3" s="225"/>
      <c r="DVI3" s="225"/>
      <c r="DVJ3" s="225"/>
      <c r="DVK3" s="225"/>
      <c r="DVL3" s="225"/>
      <c r="DVM3" s="225"/>
      <c r="DVN3" s="225"/>
      <c r="DVO3" s="225"/>
      <c r="DVP3" s="225"/>
      <c r="DVQ3" s="225"/>
      <c r="DVR3" s="225"/>
      <c r="DVS3" s="225"/>
      <c r="DVT3" s="225"/>
      <c r="DVU3" s="225"/>
      <c r="DVV3" s="225"/>
      <c r="DVW3" s="225"/>
      <c r="DVX3" s="225"/>
      <c r="DVY3" s="225"/>
      <c r="DVZ3" s="225"/>
      <c r="DWA3" s="225"/>
      <c r="DWB3" s="225"/>
      <c r="DWC3" s="225"/>
      <c r="DWD3" s="225"/>
      <c r="DWE3" s="225"/>
      <c r="DWF3" s="225"/>
      <c r="DWG3" s="225"/>
      <c r="DWH3" s="225"/>
      <c r="DWI3" s="225"/>
      <c r="DWJ3" s="225"/>
      <c r="DWK3" s="225"/>
      <c r="DWL3" s="225"/>
      <c r="DWM3" s="225"/>
      <c r="DWN3" s="225"/>
      <c r="DWO3" s="225"/>
      <c r="DWP3" s="225"/>
      <c r="DWQ3" s="225"/>
      <c r="DWR3" s="225"/>
      <c r="DWS3" s="225"/>
      <c r="DWT3" s="225"/>
      <c r="DWU3" s="225"/>
      <c r="DWV3" s="225"/>
      <c r="DWW3" s="225"/>
      <c r="DWX3" s="225"/>
      <c r="DWY3" s="225"/>
      <c r="DWZ3" s="225"/>
      <c r="DXA3" s="225"/>
      <c r="DXB3" s="225"/>
      <c r="DXC3" s="225"/>
      <c r="DXD3" s="225"/>
      <c r="DXE3" s="225"/>
      <c r="DXF3" s="225"/>
      <c r="DXG3" s="225"/>
      <c r="DXH3" s="225"/>
      <c r="DXI3" s="225"/>
      <c r="DXJ3" s="225"/>
      <c r="DXK3" s="225"/>
      <c r="DXL3" s="225"/>
      <c r="DXM3" s="225"/>
      <c r="DXN3" s="225"/>
      <c r="DXO3" s="225"/>
      <c r="DXP3" s="225"/>
      <c r="DXQ3" s="225"/>
      <c r="DXR3" s="225"/>
      <c r="DXS3" s="225"/>
      <c r="DXT3" s="225"/>
      <c r="DXU3" s="225"/>
      <c r="DXV3" s="225"/>
      <c r="DXW3" s="225"/>
      <c r="DXX3" s="225"/>
      <c r="DXY3" s="225"/>
      <c r="DXZ3" s="225"/>
      <c r="DYA3" s="225"/>
      <c r="DYB3" s="225"/>
      <c r="DYC3" s="225"/>
      <c r="DYD3" s="225"/>
      <c r="DYE3" s="225"/>
      <c r="DYF3" s="225"/>
      <c r="DYG3" s="225"/>
      <c r="DYH3" s="225"/>
      <c r="DYI3" s="225"/>
      <c r="DYJ3" s="225"/>
      <c r="DYK3" s="225"/>
      <c r="DYL3" s="225"/>
      <c r="DYM3" s="225"/>
      <c r="DYN3" s="225"/>
      <c r="DYO3" s="225"/>
      <c r="DYP3" s="225"/>
      <c r="DYQ3" s="225"/>
      <c r="DYR3" s="225"/>
      <c r="DYS3" s="225"/>
      <c r="DYT3" s="225"/>
      <c r="DYU3" s="225"/>
      <c r="DYV3" s="225"/>
      <c r="DYW3" s="225"/>
      <c r="DYX3" s="225"/>
      <c r="DYY3" s="225"/>
      <c r="DYZ3" s="225"/>
      <c r="DZA3" s="225"/>
      <c r="DZB3" s="225"/>
      <c r="DZC3" s="225"/>
      <c r="DZD3" s="225"/>
      <c r="DZE3" s="225"/>
      <c r="DZF3" s="225"/>
      <c r="DZG3" s="225"/>
      <c r="DZH3" s="225"/>
      <c r="DZI3" s="225"/>
      <c r="DZJ3" s="225"/>
      <c r="DZK3" s="225"/>
      <c r="DZL3" s="225"/>
      <c r="DZM3" s="225"/>
      <c r="DZN3" s="225"/>
      <c r="DZO3" s="225"/>
      <c r="DZP3" s="225"/>
      <c r="DZQ3" s="225"/>
      <c r="DZR3" s="225"/>
      <c r="DZS3" s="225"/>
      <c r="DZT3" s="225"/>
      <c r="DZU3" s="225"/>
      <c r="DZV3" s="225"/>
      <c r="DZW3" s="225"/>
      <c r="DZX3" s="225"/>
      <c r="DZY3" s="225"/>
      <c r="DZZ3" s="225"/>
      <c r="EAA3" s="225"/>
      <c r="EAB3" s="225"/>
      <c r="EAC3" s="225"/>
      <c r="EAD3" s="225"/>
      <c r="EAE3" s="225"/>
      <c r="EAF3" s="225"/>
      <c r="EAG3" s="225"/>
      <c r="EAH3" s="225"/>
      <c r="EAI3" s="225"/>
      <c r="EAJ3" s="225"/>
      <c r="EAK3" s="225"/>
      <c r="EAL3" s="225"/>
      <c r="EAM3" s="225"/>
      <c r="EAN3" s="225"/>
      <c r="EAO3" s="225"/>
      <c r="EAP3" s="225"/>
      <c r="EAQ3" s="225"/>
      <c r="EAR3" s="225"/>
      <c r="EAS3" s="225"/>
      <c r="EAT3" s="225"/>
      <c r="EAU3" s="225"/>
      <c r="EAV3" s="225"/>
      <c r="EAW3" s="225"/>
      <c r="EAX3" s="225"/>
      <c r="EAY3" s="225"/>
      <c r="EAZ3" s="225"/>
      <c r="EBA3" s="225"/>
      <c r="EBB3" s="225"/>
      <c r="EBC3" s="225"/>
      <c r="EBD3" s="225"/>
      <c r="EBE3" s="225"/>
      <c r="EBF3" s="225"/>
      <c r="EBG3" s="225"/>
      <c r="EBH3" s="225"/>
      <c r="EBI3" s="225"/>
      <c r="EBJ3" s="225"/>
      <c r="EBK3" s="225"/>
      <c r="EBL3" s="225"/>
      <c r="EBM3" s="225"/>
      <c r="EBN3" s="225"/>
      <c r="EBO3" s="225"/>
      <c r="EBP3" s="225"/>
      <c r="EBQ3" s="225"/>
      <c r="EBR3" s="225"/>
      <c r="EBS3" s="225"/>
      <c r="EBT3" s="225"/>
      <c r="EBU3" s="225"/>
      <c r="EBV3" s="225"/>
      <c r="EBW3" s="225"/>
      <c r="EBX3" s="225"/>
      <c r="EBY3" s="225"/>
      <c r="EBZ3" s="225"/>
      <c r="ECA3" s="225"/>
      <c r="ECB3" s="225"/>
      <c r="ECC3" s="225"/>
      <c r="ECD3" s="225"/>
      <c r="ECE3" s="225"/>
      <c r="ECF3" s="225"/>
      <c r="ECG3" s="225"/>
      <c r="ECH3" s="225"/>
      <c r="ECI3" s="225"/>
      <c r="ECJ3" s="225"/>
      <c r="ECK3" s="225"/>
      <c r="ECL3" s="225"/>
      <c r="ECM3" s="225"/>
      <c r="ECN3" s="225"/>
      <c r="ECO3" s="225"/>
      <c r="ECP3" s="225"/>
      <c r="ECQ3" s="225"/>
      <c r="ECR3" s="225"/>
      <c r="ECS3" s="225"/>
      <c r="ECT3" s="225"/>
      <c r="ECU3" s="225"/>
      <c r="ECV3" s="225"/>
      <c r="ECW3" s="225"/>
      <c r="ECX3" s="225"/>
      <c r="ECY3" s="225"/>
      <c r="ECZ3" s="225"/>
      <c r="EDA3" s="225"/>
      <c r="EDB3" s="225"/>
      <c r="EDC3" s="225"/>
      <c r="EDD3" s="225"/>
      <c r="EDE3" s="225"/>
      <c r="EDF3" s="225"/>
      <c r="EDG3" s="225"/>
      <c r="EDH3" s="225"/>
      <c r="EDI3" s="225"/>
      <c r="EDJ3" s="225"/>
      <c r="EDK3" s="225"/>
      <c r="EDL3" s="225"/>
      <c r="EDM3" s="225"/>
      <c r="EDN3" s="225"/>
      <c r="EDO3" s="225"/>
      <c r="EDP3" s="225"/>
      <c r="EDQ3" s="225"/>
      <c r="EDR3" s="225"/>
      <c r="EDS3" s="225"/>
      <c r="EDT3" s="225"/>
      <c r="EDU3" s="225"/>
      <c r="EDV3" s="225"/>
      <c r="EDW3" s="225"/>
      <c r="EDX3" s="225"/>
      <c r="EDY3" s="225"/>
      <c r="EDZ3" s="225"/>
      <c r="EEA3" s="225"/>
      <c r="EEB3" s="225"/>
      <c r="EEC3" s="225"/>
      <c r="EED3" s="225"/>
      <c r="EEE3" s="225"/>
      <c r="EEF3" s="225"/>
      <c r="EEG3" s="225"/>
      <c r="EEH3" s="225"/>
      <c r="EEI3" s="225"/>
      <c r="EEJ3" s="225"/>
      <c r="EEK3" s="225"/>
      <c r="EEL3" s="225"/>
      <c r="EEM3" s="225"/>
      <c r="EEN3" s="225"/>
      <c r="EEO3" s="225"/>
      <c r="EEP3" s="225"/>
      <c r="EEQ3" s="225"/>
      <c r="EER3" s="225"/>
      <c r="EES3" s="225"/>
      <c r="EET3" s="225"/>
      <c r="EEU3" s="225"/>
      <c r="EEV3" s="225"/>
      <c r="EEW3" s="225"/>
      <c r="EEX3" s="225"/>
      <c r="EEY3" s="225"/>
      <c r="EEZ3" s="225"/>
      <c r="EFA3" s="225"/>
      <c r="EFB3" s="225"/>
      <c r="EFC3" s="225"/>
      <c r="EFD3" s="225"/>
      <c r="EFE3" s="225"/>
      <c r="EFF3" s="225"/>
      <c r="EFG3" s="225"/>
      <c r="EFH3" s="225"/>
      <c r="EFI3" s="225"/>
      <c r="EFJ3" s="225"/>
      <c r="EFK3" s="225"/>
      <c r="EFL3" s="225"/>
      <c r="EFM3" s="225"/>
      <c r="EFN3" s="225"/>
      <c r="EFO3" s="225"/>
      <c r="EFP3" s="225"/>
      <c r="EFQ3" s="225"/>
      <c r="EFR3" s="225"/>
      <c r="EFS3" s="225"/>
      <c r="EFT3" s="225"/>
      <c r="EFU3" s="225"/>
      <c r="EFV3" s="225"/>
      <c r="EFW3" s="225"/>
      <c r="EFX3" s="225"/>
      <c r="EFY3" s="225"/>
      <c r="EFZ3" s="225"/>
      <c r="EGA3" s="225"/>
      <c r="EGB3" s="225"/>
      <c r="EGC3" s="225"/>
      <c r="EGD3" s="225"/>
      <c r="EGE3" s="225"/>
      <c r="EGF3" s="225"/>
      <c r="EGG3" s="225"/>
      <c r="EGH3" s="225"/>
      <c r="EGI3" s="225"/>
      <c r="EGJ3" s="225"/>
      <c r="EGK3" s="225"/>
      <c r="EGL3" s="225"/>
      <c r="EGM3" s="225"/>
      <c r="EGN3" s="225"/>
      <c r="EGO3" s="225"/>
      <c r="EGP3" s="225"/>
      <c r="EGQ3" s="225"/>
      <c r="EGR3" s="225"/>
      <c r="EGS3" s="225"/>
      <c r="EGT3" s="225"/>
      <c r="EGU3" s="225"/>
      <c r="EGV3" s="225"/>
      <c r="EGW3" s="225"/>
      <c r="EGX3" s="225"/>
      <c r="EGY3" s="225"/>
      <c r="EGZ3" s="225"/>
      <c r="EHA3" s="225"/>
      <c r="EHB3" s="225"/>
      <c r="EHC3" s="225"/>
      <c r="EHD3" s="225"/>
      <c r="EHE3" s="225"/>
      <c r="EHF3" s="225"/>
      <c r="EHG3" s="225"/>
      <c r="EHH3" s="225"/>
      <c r="EHI3" s="225"/>
      <c r="EHJ3" s="225"/>
      <c r="EHK3" s="225"/>
      <c r="EHL3" s="225"/>
      <c r="EHM3" s="225"/>
      <c r="EHN3" s="225"/>
      <c r="EHO3" s="225"/>
      <c r="EHP3" s="225"/>
      <c r="EHQ3" s="225"/>
      <c r="EHR3" s="225"/>
      <c r="EHS3" s="225"/>
      <c r="EHT3" s="225"/>
      <c r="EHU3" s="225"/>
      <c r="EHV3" s="225"/>
      <c r="EHW3" s="225"/>
      <c r="EHX3" s="225"/>
      <c r="EHY3" s="225"/>
      <c r="EHZ3" s="225"/>
      <c r="EIA3" s="225"/>
      <c r="EIB3" s="225"/>
      <c r="EIC3" s="225"/>
      <c r="EID3" s="225"/>
      <c r="EIE3" s="225"/>
      <c r="EIF3" s="225"/>
      <c r="EIG3" s="225"/>
      <c r="EIH3" s="225"/>
      <c r="EII3" s="225"/>
      <c r="EIJ3" s="225"/>
      <c r="EIK3" s="225"/>
      <c r="EIL3" s="225"/>
      <c r="EIM3" s="225"/>
      <c r="EIN3" s="225"/>
      <c r="EIO3" s="225"/>
      <c r="EIP3" s="225"/>
      <c r="EIQ3" s="225"/>
      <c r="EIR3" s="225"/>
      <c r="EIS3" s="225"/>
      <c r="EIT3" s="225"/>
      <c r="EIU3" s="225"/>
      <c r="EIV3" s="225"/>
      <c r="EIW3" s="225"/>
      <c r="EIX3" s="225"/>
      <c r="EIY3" s="225"/>
      <c r="EIZ3" s="225"/>
      <c r="EJA3" s="225"/>
      <c r="EJB3" s="225"/>
      <c r="EJC3" s="225"/>
      <c r="EJD3" s="225"/>
      <c r="EJE3" s="225"/>
      <c r="EJF3" s="225"/>
      <c r="EJG3" s="225"/>
      <c r="EJH3" s="225"/>
      <c r="EJI3" s="225"/>
      <c r="EJJ3" s="225"/>
      <c r="EJK3" s="225"/>
      <c r="EJL3" s="225"/>
      <c r="EJM3" s="225"/>
      <c r="EJN3" s="225"/>
      <c r="EJO3" s="225"/>
      <c r="EJP3" s="225"/>
      <c r="EJQ3" s="225"/>
      <c r="EJR3" s="225"/>
      <c r="EJS3" s="225"/>
      <c r="EJT3" s="225"/>
      <c r="EJU3" s="225"/>
      <c r="EJV3" s="225"/>
      <c r="EJW3" s="225"/>
      <c r="EJX3" s="225"/>
      <c r="EJY3" s="225"/>
      <c r="EJZ3" s="225"/>
      <c r="EKA3" s="225"/>
      <c r="EKB3" s="225"/>
      <c r="EKC3" s="225"/>
      <c r="EKD3" s="225"/>
      <c r="EKE3" s="225"/>
      <c r="EKF3" s="225"/>
      <c r="EKG3" s="225"/>
      <c r="EKH3" s="225"/>
      <c r="EKI3" s="225"/>
      <c r="EKJ3" s="225"/>
      <c r="EKK3" s="225"/>
      <c r="EKL3" s="225"/>
      <c r="EKM3" s="225"/>
      <c r="EKN3" s="225"/>
      <c r="EKO3" s="225"/>
      <c r="EKP3" s="225"/>
      <c r="EKQ3" s="225"/>
      <c r="EKR3" s="225"/>
      <c r="EKS3" s="225"/>
      <c r="EKT3" s="225"/>
      <c r="EKU3" s="225"/>
      <c r="EKV3" s="225"/>
      <c r="EKW3" s="225"/>
      <c r="EKX3" s="225"/>
      <c r="EKY3" s="225"/>
      <c r="EKZ3" s="225"/>
      <c r="ELA3" s="225"/>
      <c r="ELB3" s="225"/>
      <c r="ELC3" s="225"/>
      <c r="ELD3" s="225"/>
      <c r="ELE3" s="225"/>
      <c r="ELF3" s="225"/>
      <c r="ELG3" s="225"/>
      <c r="ELH3" s="225"/>
      <c r="ELI3" s="225"/>
      <c r="ELJ3" s="225"/>
      <c r="ELK3" s="225"/>
      <c r="ELL3" s="225"/>
      <c r="ELM3" s="225"/>
      <c r="ELN3" s="225"/>
      <c r="ELO3" s="225"/>
      <c r="ELP3" s="225"/>
      <c r="ELQ3" s="225"/>
      <c r="ELR3" s="225"/>
      <c r="ELS3" s="225"/>
      <c r="ELT3" s="225"/>
      <c r="ELU3" s="225"/>
      <c r="ELV3" s="225"/>
      <c r="ELW3" s="225"/>
      <c r="ELX3" s="225"/>
      <c r="ELY3" s="225"/>
      <c r="ELZ3" s="225"/>
      <c r="EMA3" s="225"/>
      <c r="EMB3" s="225"/>
      <c r="EMC3" s="225"/>
      <c r="EMD3" s="225"/>
      <c r="EME3" s="225"/>
      <c r="EMF3" s="225"/>
      <c r="EMG3" s="225"/>
      <c r="EMH3" s="225"/>
      <c r="EMI3" s="225"/>
      <c r="EMJ3" s="225"/>
      <c r="EMK3" s="225"/>
      <c r="EML3" s="225"/>
      <c r="EMM3" s="225"/>
      <c r="EMN3" s="225"/>
      <c r="EMO3" s="225"/>
      <c r="EMP3" s="225"/>
      <c r="EMQ3" s="225"/>
      <c r="EMR3" s="225"/>
      <c r="EMS3" s="225"/>
      <c r="EMT3" s="225"/>
      <c r="EMU3" s="225"/>
      <c r="EMV3" s="225"/>
      <c r="EMW3" s="225"/>
      <c r="EMX3" s="225"/>
      <c r="EMY3" s="225"/>
      <c r="EMZ3" s="225"/>
      <c r="ENA3" s="225"/>
      <c r="ENB3" s="225"/>
      <c r="ENC3" s="225"/>
      <c r="END3" s="225"/>
      <c r="ENE3" s="225"/>
      <c r="ENF3" s="225"/>
      <c r="ENG3" s="225"/>
      <c r="ENH3" s="225"/>
      <c r="ENI3" s="225"/>
      <c r="ENJ3" s="225"/>
      <c r="ENK3" s="225"/>
      <c r="ENL3" s="225"/>
      <c r="ENM3" s="225"/>
      <c r="ENN3" s="225"/>
      <c r="ENO3" s="225"/>
      <c r="ENP3" s="225"/>
      <c r="ENQ3" s="225"/>
      <c r="ENR3" s="225"/>
      <c r="ENS3" s="225"/>
      <c r="ENT3" s="225"/>
      <c r="ENU3" s="225"/>
      <c r="ENV3" s="225"/>
      <c r="ENW3" s="225"/>
      <c r="ENX3" s="225"/>
      <c r="ENY3" s="225"/>
      <c r="ENZ3" s="225"/>
      <c r="EOA3" s="225"/>
      <c r="EOB3" s="225"/>
      <c r="EOC3" s="225"/>
      <c r="EOD3" s="225"/>
      <c r="EOE3" s="225"/>
      <c r="EOF3" s="225"/>
      <c r="EOG3" s="225"/>
      <c r="EOH3" s="225"/>
      <c r="EOI3" s="225"/>
      <c r="EOJ3" s="225"/>
      <c r="EOK3" s="225"/>
      <c r="EOL3" s="225"/>
      <c r="EOM3" s="225"/>
      <c r="EON3" s="225"/>
      <c r="EOO3" s="225"/>
      <c r="EOP3" s="225"/>
      <c r="EOQ3" s="225"/>
      <c r="EOR3" s="225"/>
      <c r="EOS3" s="225"/>
      <c r="EOT3" s="225"/>
      <c r="EOU3" s="225"/>
      <c r="EOV3" s="225"/>
      <c r="EOW3" s="225"/>
      <c r="EOX3" s="225"/>
      <c r="EOY3" s="225"/>
      <c r="EOZ3" s="225"/>
      <c r="EPA3" s="225"/>
      <c r="EPB3" s="225"/>
      <c r="EPC3" s="225"/>
      <c r="EPD3" s="225"/>
      <c r="EPE3" s="225"/>
      <c r="EPF3" s="225"/>
      <c r="EPG3" s="225"/>
      <c r="EPH3" s="225"/>
      <c r="EPI3" s="225"/>
      <c r="EPJ3" s="225"/>
      <c r="EPK3" s="225"/>
      <c r="EPL3" s="225"/>
      <c r="EPM3" s="225"/>
      <c r="EPN3" s="225"/>
      <c r="EPO3" s="225"/>
      <c r="EPP3" s="225"/>
      <c r="EPQ3" s="225"/>
      <c r="EPR3" s="225"/>
      <c r="EPS3" s="225"/>
      <c r="EPT3" s="225"/>
      <c r="EPU3" s="225"/>
      <c r="EPV3" s="225"/>
      <c r="EPW3" s="225"/>
      <c r="EPX3" s="225"/>
      <c r="EPY3" s="225"/>
      <c r="EPZ3" s="225"/>
      <c r="EQA3" s="225"/>
      <c r="EQB3" s="225"/>
      <c r="EQC3" s="225"/>
      <c r="EQD3" s="225"/>
      <c r="EQE3" s="225"/>
      <c r="EQF3" s="225"/>
      <c r="EQG3" s="225"/>
      <c r="EQH3" s="225"/>
      <c r="EQI3" s="225"/>
      <c r="EQJ3" s="225"/>
      <c r="EQK3" s="225"/>
      <c r="EQL3" s="225"/>
      <c r="EQM3" s="225"/>
      <c r="EQN3" s="225"/>
      <c r="EQO3" s="225"/>
      <c r="EQP3" s="225"/>
      <c r="EQQ3" s="225"/>
      <c r="EQR3" s="225"/>
      <c r="EQS3" s="225"/>
      <c r="EQT3" s="225"/>
      <c r="EQU3" s="225"/>
      <c r="EQV3" s="225"/>
      <c r="EQW3" s="225"/>
      <c r="EQX3" s="225"/>
      <c r="EQY3" s="225"/>
      <c r="EQZ3" s="225"/>
      <c r="ERA3" s="225"/>
      <c r="ERB3" s="225"/>
      <c r="ERC3" s="225"/>
      <c r="ERD3" s="225"/>
      <c r="ERE3" s="225"/>
      <c r="ERF3" s="225"/>
      <c r="ERG3" s="225"/>
      <c r="ERH3" s="225"/>
      <c r="ERI3" s="225"/>
      <c r="ERJ3" s="225"/>
      <c r="ERK3" s="225"/>
      <c r="ERL3" s="225"/>
      <c r="ERM3" s="225"/>
      <c r="ERN3" s="225"/>
      <c r="ERO3" s="225"/>
      <c r="ERP3" s="225"/>
      <c r="ERQ3" s="225"/>
      <c r="ERR3" s="225"/>
      <c r="ERS3" s="225"/>
      <c r="ERT3" s="225"/>
      <c r="ERU3" s="225"/>
      <c r="ERV3" s="225"/>
      <c r="ERW3" s="225"/>
      <c r="ERX3" s="225"/>
      <c r="ERY3" s="225"/>
      <c r="ERZ3" s="225"/>
      <c r="ESA3" s="225"/>
      <c r="ESB3" s="225"/>
      <c r="ESC3" s="225"/>
      <c r="ESD3" s="225"/>
      <c r="ESE3" s="225"/>
      <c r="ESF3" s="225"/>
      <c r="ESG3" s="225"/>
      <c r="ESH3" s="225"/>
      <c r="ESI3" s="225"/>
      <c r="ESJ3" s="225"/>
      <c r="ESK3" s="225"/>
      <c r="ESL3" s="225"/>
      <c r="ESM3" s="225"/>
      <c r="ESN3" s="225"/>
      <c r="ESO3" s="225"/>
      <c r="ESP3" s="225"/>
      <c r="ESQ3" s="225"/>
      <c r="ESR3" s="225"/>
      <c r="ESS3" s="225"/>
      <c r="EST3" s="225"/>
      <c r="ESU3" s="225"/>
      <c r="ESV3" s="225"/>
      <c r="ESW3" s="225"/>
      <c r="ESX3" s="225"/>
      <c r="ESY3" s="225"/>
      <c r="ESZ3" s="225"/>
      <c r="ETA3" s="225"/>
      <c r="ETB3" s="225"/>
      <c r="ETC3" s="225"/>
      <c r="ETD3" s="225"/>
      <c r="ETE3" s="225"/>
      <c r="ETF3" s="225"/>
      <c r="ETG3" s="225"/>
      <c r="ETH3" s="225"/>
      <c r="ETI3" s="225"/>
      <c r="ETJ3" s="225"/>
      <c r="ETK3" s="225"/>
      <c r="ETL3" s="225"/>
      <c r="ETM3" s="225"/>
      <c r="ETN3" s="225"/>
      <c r="ETO3" s="225"/>
      <c r="ETP3" s="225"/>
      <c r="ETQ3" s="225"/>
      <c r="ETR3" s="225"/>
      <c r="ETS3" s="225"/>
      <c r="ETT3" s="225"/>
      <c r="ETU3" s="225"/>
      <c r="ETV3" s="225"/>
      <c r="ETW3" s="225"/>
      <c r="ETX3" s="225"/>
      <c r="ETY3" s="225"/>
      <c r="ETZ3" s="225"/>
      <c r="EUA3" s="225"/>
      <c r="EUB3" s="225"/>
      <c r="EUC3" s="225"/>
      <c r="EUD3" s="225"/>
      <c r="EUE3" s="225"/>
      <c r="EUF3" s="225"/>
      <c r="EUG3" s="225"/>
      <c r="EUH3" s="225"/>
      <c r="EUI3" s="225"/>
      <c r="EUJ3" s="225"/>
      <c r="EUK3" s="225"/>
      <c r="EUL3" s="225"/>
      <c r="EUM3" s="225"/>
      <c r="EUN3" s="225"/>
      <c r="EUO3" s="225"/>
      <c r="EUP3" s="225"/>
      <c r="EUQ3" s="225"/>
      <c r="EUR3" s="225"/>
      <c r="EUS3" s="225"/>
      <c r="EUT3" s="225"/>
      <c r="EUU3" s="225"/>
      <c r="EUV3" s="225"/>
      <c r="EUW3" s="225"/>
      <c r="EUX3" s="225"/>
      <c r="EUY3" s="225"/>
      <c r="EUZ3" s="225"/>
      <c r="EVA3" s="225"/>
      <c r="EVB3" s="225"/>
      <c r="EVC3" s="225"/>
      <c r="EVD3" s="225"/>
      <c r="EVE3" s="225"/>
      <c r="EVF3" s="225"/>
      <c r="EVG3" s="225"/>
      <c r="EVH3" s="225"/>
      <c r="EVI3" s="225"/>
      <c r="EVJ3" s="225"/>
      <c r="EVK3" s="225"/>
      <c r="EVL3" s="225"/>
      <c r="EVM3" s="225"/>
      <c r="EVN3" s="225"/>
      <c r="EVO3" s="225"/>
      <c r="EVP3" s="225"/>
      <c r="EVQ3" s="225"/>
      <c r="EVR3" s="225"/>
      <c r="EVS3" s="225"/>
      <c r="EVT3" s="225"/>
      <c r="EVU3" s="225"/>
      <c r="EVV3" s="225"/>
      <c r="EVW3" s="225"/>
      <c r="EVX3" s="225"/>
      <c r="EVY3" s="225"/>
      <c r="EVZ3" s="225"/>
      <c r="EWA3" s="225"/>
      <c r="EWB3" s="225"/>
      <c r="EWC3" s="225"/>
      <c r="EWD3" s="225"/>
      <c r="EWE3" s="225"/>
      <c r="EWF3" s="225"/>
      <c r="EWG3" s="225"/>
      <c r="EWH3" s="225"/>
      <c r="EWI3" s="225"/>
      <c r="EWJ3" s="225"/>
      <c r="EWK3" s="225"/>
      <c r="EWL3" s="225"/>
      <c r="EWM3" s="225"/>
      <c r="EWN3" s="225"/>
      <c r="EWO3" s="225"/>
      <c r="EWP3" s="225"/>
      <c r="EWQ3" s="225"/>
      <c r="EWR3" s="225"/>
      <c r="EWS3" s="225"/>
      <c r="EWT3" s="225"/>
      <c r="EWU3" s="225"/>
      <c r="EWV3" s="225"/>
      <c r="EWW3" s="225"/>
      <c r="EWX3" s="225"/>
      <c r="EWY3" s="225"/>
      <c r="EWZ3" s="225"/>
      <c r="EXA3" s="225"/>
      <c r="EXB3" s="225"/>
      <c r="EXC3" s="225"/>
      <c r="EXD3" s="225"/>
      <c r="EXE3" s="225"/>
      <c r="EXF3" s="225"/>
      <c r="EXG3" s="225"/>
      <c r="EXH3" s="225"/>
      <c r="EXI3" s="225"/>
      <c r="EXJ3" s="225"/>
      <c r="EXK3" s="225"/>
      <c r="EXL3" s="225"/>
      <c r="EXM3" s="225"/>
      <c r="EXN3" s="225"/>
      <c r="EXO3" s="225"/>
      <c r="EXP3" s="225"/>
      <c r="EXQ3" s="225"/>
      <c r="EXR3" s="225"/>
      <c r="EXS3" s="225"/>
      <c r="EXT3" s="225"/>
      <c r="EXU3" s="225"/>
      <c r="EXV3" s="225"/>
      <c r="EXW3" s="225"/>
      <c r="EXX3" s="225"/>
      <c r="EXY3" s="225"/>
      <c r="EXZ3" s="225"/>
      <c r="EYA3" s="225"/>
      <c r="EYB3" s="225"/>
      <c r="EYC3" s="225"/>
      <c r="EYD3" s="225"/>
      <c r="EYE3" s="225"/>
      <c r="EYF3" s="225"/>
      <c r="EYG3" s="225"/>
      <c r="EYH3" s="225"/>
      <c r="EYI3" s="225"/>
      <c r="EYJ3" s="225"/>
      <c r="EYK3" s="225"/>
      <c r="EYL3" s="225"/>
      <c r="EYM3" s="225"/>
      <c r="EYN3" s="225"/>
      <c r="EYO3" s="225"/>
      <c r="EYP3" s="225"/>
      <c r="EYQ3" s="225"/>
      <c r="EYR3" s="225"/>
      <c r="EYS3" s="225"/>
      <c r="EYT3" s="225"/>
      <c r="EYU3" s="225"/>
      <c r="EYV3" s="225"/>
      <c r="EYW3" s="225"/>
      <c r="EYX3" s="225"/>
      <c r="EYY3" s="225"/>
      <c r="EYZ3" s="225"/>
      <c r="EZA3" s="225"/>
      <c r="EZB3" s="225"/>
      <c r="EZC3" s="225"/>
      <c r="EZD3" s="225"/>
      <c r="EZE3" s="225"/>
      <c r="EZF3" s="225"/>
      <c r="EZG3" s="225"/>
      <c r="EZH3" s="225"/>
      <c r="EZI3" s="225"/>
      <c r="EZJ3" s="225"/>
      <c r="EZK3" s="225"/>
      <c r="EZL3" s="225"/>
      <c r="EZM3" s="225"/>
      <c r="EZN3" s="225"/>
      <c r="EZO3" s="225"/>
      <c r="EZP3" s="225"/>
      <c r="EZQ3" s="225"/>
      <c r="EZR3" s="225"/>
      <c r="EZS3" s="225"/>
      <c r="EZT3" s="225"/>
      <c r="EZU3" s="225"/>
      <c r="EZV3" s="225"/>
      <c r="EZW3" s="225"/>
      <c r="EZX3" s="225"/>
      <c r="EZY3" s="225"/>
      <c r="EZZ3" s="225"/>
      <c r="FAA3" s="225"/>
      <c r="FAB3" s="225"/>
      <c r="FAC3" s="225"/>
      <c r="FAD3" s="225"/>
      <c r="FAE3" s="225"/>
      <c r="FAF3" s="225"/>
      <c r="FAG3" s="225"/>
      <c r="FAH3" s="225"/>
      <c r="FAI3" s="225"/>
      <c r="FAJ3" s="225"/>
      <c r="FAK3" s="225"/>
      <c r="FAL3" s="225"/>
      <c r="FAM3" s="225"/>
      <c r="FAN3" s="225"/>
      <c r="FAO3" s="225"/>
      <c r="FAP3" s="225"/>
      <c r="FAQ3" s="225"/>
      <c r="FAR3" s="225"/>
      <c r="FAS3" s="225"/>
      <c r="FAT3" s="225"/>
      <c r="FAU3" s="225"/>
      <c r="FAV3" s="225"/>
      <c r="FAW3" s="225"/>
      <c r="FAX3" s="225"/>
      <c r="FAY3" s="225"/>
      <c r="FAZ3" s="225"/>
      <c r="FBA3" s="225"/>
      <c r="FBB3" s="225"/>
      <c r="FBC3" s="225"/>
      <c r="FBD3" s="225"/>
      <c r="FBE3" s="225"/>
      <c r="FBF3" s="225"/>
      <c r="FBG3" s="225"/>
      <c r="FBH3" s="225"/>
      <c r="FBI3" s="225"/>
      <c r="FBJ3" s="225"/>
      <c r="FBK3" s="225"/>
      <c r="FBL3" s="225"/>
      <c r="FBM3" s="225"/>
      <c r="FBN3" s="225"/>
      <c r="FBO3" s="225"/>
      <c r="FBP3" s="225"/>
      <c r="FBQ3" s="225"/>
      <c r="FBR3" s="225"/>
      <c r="FBS3" s="225"/>
      <c r="FBT3" s="225"/>
      <c r="FBU3" s="225"/>
      <c r="FBV3" s="225"/>
      <c r="FBW3" s="225"/>
      <c r="FBX3" s="225"/>
      <c r="FBY3" s="225"/>
      <c r="FBZ3" s="225"/>
      <c r="FCA3" s="225"/>
      <c r="FCB3" s="225"/>
      <c r="FCC3" s="225"/>
      <c r="FCD3" s="225"/>
      <c r="FCE3" s="225"/>
      <c r="FCF3" s="225"/>
      <c r="FCG3" s="225"/>
      <c r="FCH3" s="225"/>
      <c r="FCI3" s="225"/>
      <c r="FCJ3" s="225"/>
      <c r="FCK3" s="225"/>
      <c r="FCL3" s="225"/>
      <c r="FCM3" s="225"/>
      <c r="FCN3" s="225"/>
      <c r="FCO3" s="225"/>
      <c r="FCP3" s="225"/>
      <c r="FCQ3" s="225"/>
      <c r="FCR3" s="225"/>
      <c r="FCS3" s="225"/>
      <c r="FCT3" s="225"/>
      <c r="FCU3" s="225"/>
      <c r="FCV3" s="225"/>
      <c r="FCW3" s="225"/>
      <c r="FCX3" s="225"/>
      <c r="FCY3" s="225"/>
      <c r="FCZ3" s="225"/>
      <c r="FDA3" s="225"/>
      <c r="FDB3" s="225"/>
      <c r="FDC3" s="225"/>
      <c r="FDD3" s="225"/>
      <c r="FDE3" s="225"/>
      <c r="FDF3" s="225"/>
      <c r="FDG3" s="225"/>
      <c r="FDH3" s="225"/>
      <c r="FDI3" s="225"/>
      <c r="FDJ3" s="225"/>
      <c r="FDK3" s="225"/>
      <c r="FDL3" s="225"/>
      <c r="FDM3" s="225"/>
      <c r="FDN3" s="225"/>
      <c r="FDO3" s="225"/>
      <c r="FDP3" s="225"/>
      <c r="FDQ3" s="225"/>
      <c r="FDR3" s="225"/>
      <c r="FDS3" s="225"/>
      <c r="FDT3" s="225"/>
      <c r="FDU3" s="225"/>
      <c r="FDV3" s="225"/>
      <c r="FDW3" s="225"/>
      <c r="FDX3" s="225"/>
      <c r="FDY3" s="225"/>
      <c r="FDZ3" s="225"/>
      <c r="FEA3" s="225"/>
      <c r="FEB3" s="225"/>
      <c r="FEC3" s="225"/>
      <c r="FED3" s="225"/>
      <c r="FEE3" s="225"/>
      <c r="FEF3" s="225"/>
      <c r="FEG3" s="225"/>
      <c r="FEH3" s="225"/>
      <c r="FEI3" s="225"/>
      <c r="FEJ3" s="225"/>
      <c r="FEK3" s="225"/>
      <c r="FEL3" s="225"/>
      <c r="FEM3" s="225"/>
      <c r="FEN3" s="225"/>
      <c r="FEO3" s="225"/>
      <c r="FEP3" s="225"/>
      <c r="FEQ3" s="225"/>
      <c r="FER3" s="225"/>
      <c r="FES3" s="225"/>
      <c r="FET3" s="225"/>
      <c r="FEU3" s="225"/>
      <c r="FEV3" s="225"/>
      <c r="FEW3" s="225"/>
      <c r="FEX3" s="225"/>
      <c r="FEY3" s="225"/>
      <c r="FEZ3" s="225"/>
      <c r="FFA3" s="225"/>
      <c r="FFB3" s="225"/>
      <c r="FFC3" s="225"/>
      <c r="FFD3" s="225"/>
      <c r="FFE3" s="225"/>
      <c r="FFF3" s="225"/>
      <c r="FFG3" s="225"/>
      <c r="FFH3" s="225"/>
      <c r="FFI3" s="225"/>
      <c r="FFJ3" s="225"/>
      <c r="FFK3" s="225"/>
      <c r="FFL3" s="225"/>
      <c r="FFM3" s="225"/>
      <c r="FFN3" s="225"/>
      <c r="FFO3" s="225"/>
      <c r="FFP3" s="225"/>
      <c r="FFQ3" s="225"/>
      <c r="FFR3" s="225"/>
      <c r="FFS3" s="225"/>
      <c r="FFT3" s="225"/>
      <c r="FFU3" s="225"/>
      <c r="FFV3" s="225"/>
      <c r="FFW3" s="225"/>
      <c r="FFX3" s="225"/>
      <c r="FFY3" s="225"/>
      <c r="FFZ3" s="225"/>
      <c r="FGA3" s="225"/>
      <c r="FGB3" s="225"/>
      <c r="FGC3" s="225"/>
      <c r="FGD3" s="225"/>
      <c r="FGE3" s="225"/>
      <c r="FGF3" s="225"/>
      <c r="FGG3" s="225"/>
      <c r="FGH3" s="225"/>
      <c r="FGI3" s="225"/>
      <c r="FGJ3" s="225"/>
      <c r="FGK3" s="225"/>
      <c r="FGL3" s="225"/>
      <c r="FGM3" s="225"/>
      <c r="FGN3" s="225"/>
      <c r="FGO3" s="225"/>
      <c r="FGP3" s="225"/>
      <c r="FGQ3" s="225"/>
      <c r="FGR3" s="225"/>
      <c r="FGS3" s="225"/>
      <c r="FGT3" s="225"/>
      <c r="FGU3" s="225"/>
      <c r="FGV3" s="225"/>
      <c r="FGW3" s="225"/>
      <c r="FGX3" s="225"/>
      <c r="FGY3" s="225"/>
      <c r="FGZ3" s="225"/>
      <c r="FHA3" s="225"/>
      <c r="FHB3" s="225"/>
      <c r="FHC3" s="225"/>
      <c r="FHD3" s="225"/>
      <c r="FHE3" s="225"/>
      <c r="FHF3" s="225"/>
      <c r="FHG3" s="225"/>
      <c r="FHH3" s="225"/>
      <c r="FHI3" s="225"/>
      <c r="FHJ3" s="225"/>
      <c r="FHK3" s="225"/>
      <c r="FHL3" s="225"/>
      <c r="FHM3" s="225"/>
      <c r="FHN3" s="225"/>
      <c r="FHO3" s="225"/>
      <c r="FHP3" s="225"/>
      <c r="FHQ3" s="225"/>
      <c r="FHR3" s="225"/>
      <c r="FHS3" s="225"/>
      <c r="FHT3" s="225"/>
      <c r="FHU3" s="225"/>
      <c r="FHV3" s="225"/>
      <c r="FHW3" s="225"/>
      <c r="FHX3" s="225"/>
      <c r="FHY3" s="225"/>
      <c r="FHZ3" s="225"/>
      <c r="FIA3" s="225"/>
      <c r="FIB3" s="225"/>
      <c r="FIC3" s="225"/>
      <c r="FID3" s="225"/>
      <c r="FIE3" s="225"/>
      <c r="FIF3" s="225"/>
      <c r="FIG3" s="225"/>
      <c r="FIH3" s="225"/>
      <c r="FII3" s="225"/>
      <c r="FIJ3" s="225"/>
      <c r="FIK3" s="225"/>
      <c r="FIL3" s="225"/>
      <c r="FIM3" s="225"/>
      <c r="FIN3" s="225"/>
      <c r="FIO3" s="225"/>
      <c r="FIP3" s="225"/>
      <c r="FIQ3" s="225"/>
      <c r="FIR3" s="225"/>
      <c r="FIS3" s="225"/>
      <c r="FIT3" s="225"/>
      <c r="FIU3" s="225"/>
      <c r="FIV3" s="225"/>
      <c r="FIW3" s="225"/>
      <c r="FIX3" s="225"/>
      <c r="FIY3" s="225"/>
      <c r="FIZ3" s="225"/>
      <c r="FJA3" s="225"/>
      <c r="FJB3" s="225"/>
      <c r="FJC3" s="225"/>
      <c r="FJD3" s="225"/>
      <c r="FJE3" s="225"/>
      <c r="FJF3" s="225"/>
      <c r="FJG3" s="225"/>
      <c r="FJH3" s="225"/>
      <c r="FJI3" s="225"/>
      <c r="FJJ3" s="225"/>
      <c r="FJK3" s="225"/>
      <c r="FJL3" s="225"/>
      <c r="FJM3" s="225"/>
      <c r="FJN3" s="225"/>
      <c r="FJO3" s="225"/>
      <c r="FJP3" s="225"/>
      <c r="FJQ3" s="225"/>
      <c r="FJR3" s="225"/>
      <c r="FJS3" s="225"/>
      <c r="FJT3" s="225"/>
      <c r="FJU3" s="225"/>
      <c r="FJV3" s="225"/>
      <c r="FJW3" s="225"/>
      <c r="FJX3" s="225"/>
      <c r="FJY3" s="225"/>
      <c r="FJZ3" s="225"/>
      <c r="FKA3" s="225"/>
      <c r="FKB3" s="225"/>
      <c r="FKC3" s="225"/>
      <c r="FKD3" s="225"/>
      <c r="FKE3" s="225"/>
      <c r="FKF3" s="225"/>
      <c r="FKG3" s="225"/>
      <c r="FKH3" s="225"/>
      <c r="FKI3" s="225"/>
      <c r="FKJ3" s="225"/>
      <c r="FKK3" s="225"/>
      <c r="FKL3" s="225"/>
      <c r="FKM3" s="225"/>
      <c r="FKN3" s="225"/>
      <c r="FKO3" s="225"/>
      <c r="FKP3" s="225"/>
      <c r="FKQ3" s="225"/>
      <c r="FKR3" s="225"/>
      <c r="FKS3" s="225"/>
      <c r="FKT3" s="225"/>
      <c r="FKU3" s="225"/>
      <c r="FKV3" s="225"/>
      <c r="FKW3" s="225"/>
      <c r="FKX3" s="225"/>
      <c r="FKY3" s="225"/>
      <c r="FKZ3" s="225"/>
      <c r="FLA3" s="225"/>
      <c r="FLB3" s="225"/>
      <c r="FLC3" s="225"/>
      <c r="FLD3" s="225"/>
      <c r="FLE3" s="225"/>
      <c r="FLF3" s="225"/>
      <c r="FLG3" s="225"/>
      <c r="FLH3" s="225"/>
      <c r="FLI3" s="225"/>
      <c r="FLJ3" s="225"/>
      <c r="FLK3" s="225"/>
      <c r="FLL3" s="225"/>
      <c r="FLM3" s="225"/>
      <c r="FLN3" s="225"/>
      <c r="FLO3" s="225"/>
      <c r="FLP3" s="225"/>
      <c r="FLQ3" s="225"/>
      <c r="FLR3" s="225"/>
      <c r="FLS3" s="225"/>
      <c r="FLT3" s="225"/>
      <c r="FLU3" s="225"/>
      <c r="FLV3" s="225"/>
      <c r="FLW3" s="225"/>
      <c r="FLX3" s="225"/>
      <c r="FLY3" s="225"/>
      <c r="FLZ3" s="225"/>
      <c r="FMA3" s="225"/>
      <c r="FMB3" s="225"/>
      <c r="FMC3" s="225"/>
      <c r="FMD3" s="225"/>
      <c r="FME3" s="225"/>
      <c r="FMF3" s="225"/>
      <c r="FMG3" s="225"/>
      <c r="FMH3" s="225"/>
      <c r="FMI3" s="225"/>
      <c r="FMJ3" s="225"/>
      <c r="FMK3" s="225"/>
      <c r="FML3" s="225"/>
      <c r="FMM3" s="225"/>
      <c r="FMN3" s="225"/>
      <c r="FMO3" s="225"/>
      <c r="FMP3" s="225"/>
      <c r="FMQ3" s="225"/>
      <c r="FMR3" s="225"/>
      <c r="FMS3" s="225"/>
      <c r="FMT3" s="225"/>
      <c r="FMU3" s="225"/>
      <c r="FMV3" s="225"/>
      <c r="FMW3" s="225"/>
      <c r="FMX3" s="225"/>
      <c r="FMY3" s="225"/>
      <c r="FMZ3" s="225"/>
      <c r="FNA3" s="225"/>
      <c r="FNB3" s="225"/>
      <c r="FNC3" s="225"/>
      <c r="FND3" s="225"/>
      <c r="FNE3" s="225"/>
      <c r="FNF3" s="225"/>
      <c r="FNG3" s="225"/>
      <c r="FNH3" s="225"/>
      <c r="FNI3" s="225"/>
      <c r="FNJ3" s="225"/>
      <c r="FNK3" s="225"/>
      <c r="FNL3" s="225"/>
      <c r="FNM3" s="225"/>
      <c r="FNN3" s="225"/>
      <c r="FNO3" s="225"/>
      <c r="FNP3" s="225"/>
      <c r="FNQ3" s="225"/>
      <c r="FNR3" s="225"/>
      <c r="FNS3" s="225"/>
      <c r="FNT3" s="225"/>
      <c r="FNU3" s="225"/>
      <c r="FNV3" s="225"/>
      <c r="FNW3" s="225"/>
      <c r="FNX3" s="225"/>
      <c r="FNY3" s="225"/>
      <c r="FNZ3" s="225"/>
      <c r="FOA3" s="225"/>
      <c r="FOB3" s="225"/>
      <c r="FOC3" s="225"/>
      <c r="FOD3" s="225"/>
      <c r="FOE3" s="225"/>
      <c r="FOF3" s="225"/>
      <c r="FOG3" s="225"/>
      <c r="FOH3" s="225"/>
      <c r="FOI3" s="225"/>
      <c r="FOJ3" s="225"/>
      <c r="FOK3" s="225"/>
      <c r="FOL3" s="225"/>
      <c r="FOM3" s="225"/>
      <c r="FON3" s="225"/>
      <c r="FOO3" s="225"/>
      <c r="FOP3" s="225"/>
      <c r="FOQ3" s="225"/>
      <c r="FOR3" s="225"/>
      <c r="FOS3" s="225"/>
      <c r="FOT3" s="225"/>
      <c r="FOU3" s="225"/>
      <c r="FOV3" s="225"/>
      <c r="FOW3" s="225"/>
      <c r="FOX3" s="225"/>
      <c r="FOY3" s="225"/>
      <c r="FOZ3" s="225"/>
      <c r="FPA3" s="225"/>
      <c r="FPB3" s="225"/>
      <c r="FPC3" s="225"/>
      <c r="FPD3" s="225"/>
      <c r="FPE3" s="225"/>
      <c r="FPF3" s="225"/>
      <c r="FPG3" s="225"/>
      <c r="FPH3" s="225"/>
      <c r="FPI3" s="225"/>
      <c r="FPJ3" s="225"/>
      <c r="FPK3" s="225"/>
      <c r="FPL3" s="225"/>
      <c r="FPM3" s="225"/>
      <c r="FPN3" s="225"/>
      <c r="FPO3" s="225"/>
      <c r="FPP3" s="225"/>
      <c r="FPQ3" s="225"/>
      <c r="FPR3" s="225"/>
      <c r="FPS3" s="225"/>
      <c r="FPT3" s="225"/>
      <c r="FPU3" s="225"/>
      <c r="FPV3" s="225"/>
      <c r="FPW3" s="225"/>
      <c r="FPX3" s="225"/>
      <c r="FPY3" s="225"/>
      <c r="FPZ3" s="225"/>
      <c r="FQA3" s="225"/>
      <c r="FQB3" s="225"/>
      <c r="FQC3" s="225"/>
      <c r="FQD3" s="225"/>
      <c r="FQE3" s="225"/>
      <c r="FQF3" s="225"/>
      <c r="FQG3" s="225"/>
      <c r="FQH3" s="225"/>
      <c r="FQI3" s="225"/>
      <c r="FQJ3" s="225"/>
      <c r="FQK3" s="225"/>
      <c r="FQL3" s="225"/>
      <c r="FQM3" s="225"/>
      <c r="FQN3" s="225"/>
      <c r="FQO3" s="225"/>
      <c r="FQP3" s="225"/>
      <c r="FQQ3" s="225"/>
      <c r="FQR3" s="225"/>
      <c r="FQS3" s="225"/>
      <c r="FQT3" s="225"/>
      <c r="FQU3" s="225"/>
      <c r="FQV3" s="225"/>
      <c r="FQW3" s="225"/>
      <c r="FQX3" s="225"/>
      <c r="FQY3" s="225"/>
      <c r="FQZ3" s="225"/>
      <c r="FRA3" s="225"/>
      <c r="FRB3" s="225"/>
      <c r="FRC3" s="225"/>
      <c r="FRD3" s="225"/>
      <c r="FRE3" s="225"/>
      <c r="FRF3" s="225"/>
      <c r="FRG3" s="225"/>
      <c r="FRH3" s="225"/>
      <c r="FRI3" s="225"/>
      <c r="FRJ3" s="225"/>
      <c r="FRK3" s="225"/>
      <c r="FRL3" s="225"/>
      <c r="FRM3" s="225"/>
      <c r="FRN3" s="225"/>
      <c r="FRO3" s="225"/>
      <c r="FRP3" s="225"/>
      <c r="FRQ3" s="225"/>
      <c r="FRR3" s="225"/>
      <c r="FRS3" s="225"/>
      <c r="FRT3" s="225"/>
      <c r="FRU3" s="225"/>
      <c r="FRV3" s="225"/>
      <c r="FRW3" s="225"/>
      <c r="FRX3" s="225"/>
      <c r="FRY3" s="225"/>
      <c r="FRZ3" s="225"/>
      <c r="FSA3" s="225"/>
      <c r="FSB3" s="225"/>
      <c r="FSC3" s="225"/>
      <c r="FSD3" s="225"/>
      <c r="FSE3" s="225"/>
      <c r="FSF3" s="225"/>
      <c r="FSG3" s="225"/>
      <c r="FSH3" s="225"/>
      <c r="FSI3" s="225"/>
      <c r="FSJ3" s="225"/>
      <c r="FSK3" s="225"/>
      <c r="FSL3" s="225"/>
      <c r="FSM3" s="225"/>
      <c r="FSN3" s="225"/>
      <c r="FSO3" s="225"/>
      <c r="FSP3" s="225"/>
      <c r="FSQ3" s="225"/>
      <c r="FSR3" s="225"/>
      <c r="FSS3" s="225"/>
      <c r="FST3" s="225"/>
      <c r="FSU3" s="225"/>
      <c r="FSV3" s="225"/>
      <c r="FSW3" s="225"/>
      <c r="FSX3" s="225"/>
      <c r="FSY3" s="225"/>
      <c r="FSZ3" s="225"/>
      <c r="FTA3" s="225"/>
      <c r="FTB3" s="225"/>
      <c r="FTC3" s="225"/>
      <c r="FTD3" s="225"/>
      <c r="FTE3" s="225"/>
      <c r="FTF3" s="225"/>
      <c r="FTG3" s="225"/>
      <c r="FTH3" s="225"/>
      <c r="FTI3" s="225"/>
      <c r="FTJ3" s="225"/>
      <c r="FTK3" s="225"/>
      <c r="FTL3" s="225"/>
      <c r="FTM3" s="225"/>
      <c r="FTN3" s="225"/>
      <c r="FTO3" s="225"/>
      <c r="FTP3" s="225"/>
      <c r="FTQ3" s="225"/>
      <c r="FTR3" s="225"/>
      <c r="FTS3" s="225"/>
      <c r="FTT3" s="225"/>
      <c r="FTU3" s="225"/>
      <c r="FTV3" s="225"/>
      <c r="FTW3" s="225"/>
      <c r="FTX3" s="225"/>
      <c r="FTY3" s="225"/>
      <c r="FTZ3" s="225"/>
      <c r="FUA3" s="225"/>
      <c r="FUB3" s="225"/>
      <c r="FUC3" s="225"/>
      <c r="FUD3" s="225"/>
      <c r="FUE3" s="225"/>
      <c r="FUF3" s="225"/>
      <c r="FUG3" s="225"/>
      <c r="FUH3" s="225"/>
      <c r="FUI3" s="225"/>
      <c r="FUJ3" s="225"/>
      <c r="FUK3" s="225"/>
      <c r="FUL3" s="225"/>
      <c r="FUM3" s="225"/>
      <c r="FUN3" s="225"/>
      <c r="FUO3" s="225"/>
      <c r="FUP3" s="225"/>
      <c r="FUQ3" s="225"/>
      <c r="FUR3" s="225"/>
      <c r="FUS3" s="225"/>
      <c r="FUT3" s="225"/>
      <c r="FUU3" s="225"/>
      <c r="FUV3" s="225"/>
      <c r="FUW3" s="225"/>
      <c r="FUX3" s="225"/>
      <c r="FUY3" s="225"/>
      <c r="FUZ3" s="225"/>
      <c r="FVA3" s="225"/>
      <c r="FVB3" s="225"/>
      <c r="FVC3" s="225"/>
      <c r="FVD3" s="225"/>
      <c r="FVE3" s="225"/>
      <c r="FVF3" s="225"/>
      <c r="FVG3" s="225"/>
      <c r="FVH3" s="225"/>
      <c r="FVI3" s="225"/>
      <c r="FVJ3" s="225"/>
      <c r="FVK3" s="225"/>
      <c r="FVL3" s="225"/>
      <c r="FVM3" s="225"/>
      <c r="FVN3" s="225"/>
      <c r="FVO3" s="225"/>
      <c r="FVP3" s="225"/>
      <c r="FVQ3" s="225"/>
      <c r="FVR3" s="225"/>
      <c r="FVS3" s="225"/>
      <c r="FVT3" s="225"/>
      <c r="FVU3" s="225"/>
      <c r="FVV3" s="225"/>
      <c r="FVW3" s="225"/>
      <c r="FVX3" s="225"/>
      <c r="FVY3" s="225"/>
      <c r="FVZ3" s="225"/>
      <c r="FWA3" s="225"/>
      <c r="FWB3" s="225"/>
      <c r="FWC3" s="225"/>
      <c r="FWD3" s="225"/>
      <c r="FWE3" s="225"/>
      <c r="FWF3" s="225"/>
      <c r="FWG3" s="225"/>
      <c r="FWH3" s="225"/>
      <c r="FWI3" s="225"/>
      <c r="FWJ3" s="225"/>
      <c r="FWK3" s="225"/>
      <c r="FWL3" s="225"/>
      <c r="FWM3" s="225"/>
      <c r="FWN3" s="225"/>
      <c r="FWO3" s="225"/>
      <c r="FWP3" s="225"/>
      <c r="FWQ3" s="225"/>
      <c r="FWR3" s="225"/>
      <c r="FWS3" s="225"/>
      <c r="FWT3" s="225"/>
      <c r="FWU3" s="225"/>
      <c r="FWV3" s="225"/>
      <c r="FWW3" s="225"/>
      <c r="FWX3" s="225"/>
      <c r="FWY3" s="225"/>
      <c r="FWZ3" s="225"/>
      <c r="FXA3" s="225"/>
      <c r="FXB3" s="225"/>
      <c r="FXC3" s="225"/>
      <c r="FXD3" s="225"/>
      <c r="FXE3" s="225"/>
      <c r="FXF3" s="225"/>
      <c r="FXG3" s="225"/>
      <c r="FXH3" s="225"/>
      <c r="FXI3" s="225"/>
      <c r="FXJ3" s="225"/>
      <c r="FXK3" s="225"/>
      <c r="FXL3" s="225"/>
      <c r="FXM3" s="225"/>
      <c r="FXN3" s="225"/>
      <c r="FXO3" s="225"/>
      <c r="FXP3" s="225"/>
      <c r="FXQ3" s="225"/>
      <c r="FXR3" s="225"/>
      <c r="FXS3" s="225"/>
      <c r="FXT3" s="225"/>
      <c r="FXU3" s="225"/>
      <c r="FXV3" s="225"/>
      <c r="FXW3" s="225"/>
      <c r="FXX3" s="225"/>
      <c r="FXY3" s="225"/>
      <c r="FXZ3" s="225"/>
      <c r="FYA3" s="225"/>
      <c r="FYB3" s="225"/>
      <c r="FYC3" s="225"/>
      <c r="FYD3" s="225"/>
      <c r="FYE3" s="225"/>
      <c r="FYF3" s="225"/>
      <c r="FYG3" s="225"/>
      <c r="FYH3" s="225"/>
      <c r="FYI3" s="225"/>
      <c r="FYJ3" s="225"/>
      <c r="FYK3" s="225"/>
      <c r="FYL3" s="225"/>
      <c r="FYM3" s="225"/>
      <c r="FYN3" s="225"/>
      <c r="FYO3" s="225"/>
      <c r="FYP3" s="225"/>
      <c r="FYQ3" s="225"/>
      <c r="FYR3" s="225"/>
      <c r="FYS3" s="225"/>
      <c r="FYT3" s="225"/>
      <c r="FYU3" s="225"/>
      <c r="FYV3" s="225"/>
      <c r="FYW3" s="225"/>
      <c r="FYX3" s="225"/>
      <c r="FYY3" s="225"/>
      <c r="FYZ3" s="225"/>
      <c r="FZA3" s="225"/>
      <c r="FZB3" s="225"/>
      <c r="FZC3" s="225"/>
      <c r="FZD3" s="225"/>
      <c r="FZE3" s="225"/>
      <c r="FZF3" s="225"/>
      <c r="FZG3" s="225"/>
      <c r="FZH3" s="225"/>
      <c r="FZI3" s="225"/>
      <c r="FZJ3" s="225"/>
      <c r="FZK3" s="225"/>
      <c r="FZL3" s="225"/>
      <c r="FZM3" s="225"/>
      <c r="FZN3" s="225"/>
      <c r="FZO3" s="225"/>
      <c r="FZP3" s="225"/>
      <c r="FZQ3" s="225"/>
      <c r="FZR3" s="225"/>
      <c r="FZS3" s="225"/>
      <c r="FZT3" s="225"/>
      <c r="FZU3" s="225"/>
      <c r="FZV3" s="225"/>
      <c r="FZW3" s="225"/>
      <c r="FZX3" s="225"/>
      <c r="FZY3" s="225"/>
      <c r="FZZ3" s="225"/>
      <c r="GAA3" s="225"/>
      <c r="GAB3" s="225"/>
      <c r="GAC3" s="225"/>
      <c r="GAD3" s="225"/>
      <c r="GAE3" s="225"/>
      <c r="GAF3" s="225"/>
      <c r="GAG3" s="225"/>
      <c r="GAH3" s="225"/>
      <c r="GAI3" s="225"/>
      <c r="GAJ3" s="225"/>
      <c r="GAK3" s="225"/>
      <c r="GAL3" s="225"/>
      <c r="GAM3" s="225"/>
      <c r="GAN3" s="225"/>
      <c r="GAO3" s="225"/>
      <c r="GAP3" s="225"/>
      <c r="GAQ3" s="225"/>
      <c r="GAR3" s="225"/>
      <c r="GAS3" s="225"/>
      <c r="GAT3" s="225"/>
      <c r="GAU3" s="225"/>
      <c r="GAV3" s="225"/>
      <c r="GAW3" s="225"/>
      <c r="GAX3" s="225"/>
      <c r="GAY3" s="225"/>
      <c r="GAZ3" s="225"/>
      <c r="GBA3" s="225"/>
      <c r="GBB3" s="225"/>
      <c r="GBC3" s="225"/>
      <c r="GBD3" s="225"/>
      <c r="GBE3" s="225"/>
      <c r="GBF3" s="225"/>
      <c r="GBG3" s="225"/>
      <c r="GBH3" s="225"/>
      <c r="GBI3" s="225"/>
      <c r="GBJ3" s="225"/>
      <c r="GBK3" s="225"/>
      <c r="GBL3" s="225"/>
      <c r="GBM3" s="225"/>
      <c r="GBN3" s="225"/>
      <c r="GBO3" s="225"/>
      <c r="GBP3" s="225"/>
      <c r="GBQ3" s="225"/>
      <c r="GBR3" s="225"/>
      <c r="GBS3" s="225"/>
      <c r="GBT3" s="225"/>
      <c r="GBU3" s="225"/>
      <c r="GBV3" s="225"/>
      <c r="GBW3" s="225"/>
      <c r="GBX3" s="225"/>
      <c r="GBY3" s="225"/>
      <c r="GBZ3" s="225"/>
      <c r="GCA3" s="225"/>
      <c r="GCB3" s="225"/>
      <c r="GCC3" s="225"/>
      <c r="GCD3" s="225"/>
      <c r="GCE3" s="225"/>
      <c r="GCF3" s="225"/>
      <c r="GCG3" s="225"/>
      <c r="GCH3" s="225"/>
      <c r="GCI3" s="225"/>
      <c r="GCJ3" s="225"/>
      <c r="GCK3" s="225"/>
      <c r="GCL3" s="225"/>
      <c r="GCM3" s="225"/>
      <c r="GCN3" s="225"/>
      <c r="GCO3" s="225"/>
      <c r="GCP3" s="225"/>
      <c r="GCQ3" s="225"/>
      <c r="GCR3" s="225"/>
      <c r="GCS3" s="225"/>
      <c r="GCT3" s="225"/>
      <c r="GCU3" s="225"/>
      <c r="GCV3" s="225"/>
      <c r="GCW3" s="225"/>
      <c r="GCX3" s="225"/>
      <c r="GCY3" s="225"/>
      <c r="GCZ3" s="225"/>
      <c r="GDA3" s="225"/>
      <c r="GDB3" s="225"/>
      <c r="GDC3" s="225"/>
      <c r="GDD3" s="225"/>
      <c r="GDE3" s="225"/>
      <c r="GDF3" s="225"/>
      <c r="GDG3" s="225"/>
      <c r="GDH3" s="225"/>
      <c r="GDI3" s="225"/>
      <c r="GDJ3" s="225"/>
      <c r="GDK3" s="225"/>
      <c r="GDL3" s="225"/>
      <c r="GDM3" s="225"/>
      <c r="GDN3" s="225"/>
      <c r="GDO3" s="225"/>
      <c r="GDP3" s="225"/>
      <c r="GDQ3" s="225"/>
      <c r="GDR3" s="225"/>
      <c r="GDS3" s="225"/>
      <c r="GDT3" s="225"/>
      <c r="GDU3" s="225"/>
      <c r="GDV3" s="225"/>
      <c r="GDW3" s="225"/>
      <c r="GDX3" s="225"/>
      <c r="GDY3" s="225"/>
      <c r="GDZ3" s="225"/>
      <c r="GEA3" s="225"/>
      <c r="GEB3" s="225"/>
      <c r="GEC3" s="225"/>
      <c r="GED3" s="225"/>
      <c r="GEE3" s="225"/>
      <c r="GEF3" s="225"/>
      <c r="GEG3" s="225"/>
      <c r="GEH3" s="225"/>
      <c r="GEI3" s="225"/>
      <c r="GEJ3" s="225"/>
      <c r="GEK3" s="225"/>
      <c r="GEL3" s="225"/>
      <c r="GEM3" s="225"/>
      <c r="GEN3" s="225"/>
      <c r="GEO3" s="225"/>
      <c r="GEP3" s="225"/>
      <c r="GEQ3" s="225"/>
      <c r="GER3" s="225"/>
      <c r="GES3" s="225"/>
      <c r="GET3" s="225"/>
      <c r="GEU3" s="225"/>
      <c r="GEV3" s="225"/>
      <c r="GEW3" s="225"/>
      <c r="GEX3" s="225"/>
      <c r="GEY3" s="225"/>
      <c r="GEZ3" s="225"/>
      <c r="GFA3" s="225"/>
      <c r="GFB3" s="225"/>
      <c r="GFC3" s="225"/>
      <c r="GFD3" s="225"/>
      <c r="GFE3" s="225"/>
      <c r="GFF3" s="225"/>
      <c r="GFG3" s="225"/>
      <c r="GFH3" s="225"/>
      <c r="GFI3" s="225"/>
      <c r="GFJ3" s="225"/>
      <c r="GFK3" s="225"/>
      <c r="GFL3" s="225"/>
      <c r="GFM3" s="225"/>
      <c r="GFN3" s="225"/>
      <c r="GFO3" s="225"/>
      <c r="GFP3" s="225"/>
      <c r="GFQ3" s="225"/>
      <c r="GFR3" s="225"/>
      <c r="GFS3" s="225"/>
      <c r="GFT3" s="225"/>
      <c r="GFU3" s="225"/>
      <c r="GFV3" s="225"/>
      <c r="GFW3" s="225"/>
      <c r="GFX3" s="225"/>
      <c r="GFY3" s="225"/>
      <c r="GFZ3" s="225"/>
      <c r="GGA3" s="225"/>
      <c r="GGB3" s="225"/>
      <c r="GGC3" s="225"/>
      <c r="GGD3" s="225"/>
      <c r="GGE3" s="225"/>
      <c r="GGF3" s="225"/>
      <c r="GGG3" s="225"/>
      <c r="GGH3" s="225"/>
      <c r="GGI3" s="225"/>
      <c r="GGJ3" s="225"/>
      <c r="GGK3" s="225"/>
      <c r="GGL3" s="225"/>
      <c r="GGM3" s="225"/>
      <c r="GGN3" s="225"/>
      <c r="GGO3" s="225"/>
      <c r="GGP3" s="225"/>
      <c r="GGQ3" s="225"/>
      <c r="GGR3" s="225"/>
      <c r="GGS3" s="225"/>
      <c r="GGT3" s="225"/>
      <c r="GGU3" s="225"/>
      <c r="GGV3" s="225"/>
      <c r="GGW3" s="225"/>
      <c r="GGX3" s="225"/>
      <c r="GGY3" s="225"/>
      <c r="GGZ3" s="225"/>
      <c r="GHA3" s="225"/>
      <c r="GHB3" s="225"/>
      <c r="GHC3" s="225"/>
      <c r="GHD3" s="225"/>
      <c r="GHE3" s="225"/>
      <c r="GHF3" s="225"/>
      <c r="GHG3" s="225"/>
      <c r="GHH3" s="225"/>
      <c r="GHI3" s="225"/>
      <c r="GHJ3" s="225"/>
      <c r="GHK3" s="225"/>
      <c r="GHL3" s="225"/>
      <c r="GHM3" s="225"/>
      <c r="GHN3" s="225"/>
      <c r="GHO3" s="225"/>
      <c r="GHP3" s="225"/>
      <c r="GHQ3" s="225"/>
      <c r="GHR3" s="225"/>
      <c r="GHS3" s="225"/>
      <c r="GHT3" s="225"/>
      <c r="GHU3" s="225"/>
      <c r="GHV3" s="225"/>
      <c r="GHW3" s="225"/>
      <c r="GHX3" s="225"/>
      <c r="GHY3" s="225"/>
      <c r="GHZ3" s="225"/>
      <c r="GIA3" s="225"/>
      <c r="GIB3" s="225"/>
      <c r="GIC3" s="225"/>
      <c r="GID3" s="225"/>
      <c r="GIE3" s="225"/>
      <c r="GIF3" s="225"/>
      <c r="GIG3" s="225"/>
      <c r="GIH3" s="225"/>
      <c r="GII3" s="225"/>
      <c r="GIJ3" s="225"/>
      <c r="GIK3" s="225"/>
      <c r="GIL3" s="225"/>
      <c r="GIM3" s="225"/>
      <c r="GIN3" s="225"/>
      <c r="GIO3" s="225"/>
      <c r="GIP3" s="225"/>
      <c r="GIQ3" s="225"/>
      <c r="GIR3" s="225"/>
      <c r="GIS3" s="225"/>
      <c r="GIT3" s="225"/>
      <c r="GIU3" s="225"/>
      <c r="GIV3" s="225"/>
      <c r="GIW3" s="225"/>
      <c r="GIX3" s="225"/>
      <c r="GIY3" s="225"/>
      <c r="GIZ3" s="225"/>
      <c r="GJA3" s="225"/>
      <c r="GJB3" s="225"/>
      <c r="GJC3" s="225"/>
      <c r="GJD3" s="225"/>
      <c r="GJE3" s="225"/>
      <c r="GJF3" s="225"/>
      <c r="GJG3" s="225"/>
      <c r="GJH3" s="225"/>
      <c r="GJI3" s="225"/>
      <c r="GJJ3" s="225"/>
      <c r="GJK3" s="225"/>
      <c r="GJL3" s="225"/>
      <c r="GJM3" s="225"/>
      <c r="GJN3" s="225"/>
      <c r="GJO3" s="225"/>
      <c r="GJP3" s="225"/>
      <c r="GJQ3" s="225"/>
      <c r="GJR3" s="225"/>
      <c r="GJS3" s="225"/>
      <c r="GJT3" s="225"/>
      <c r="GJU3" s="225"/>
      <c r="GJV3" s="225"/>
      <c r="GJW3" s="225"/>
      <c r="GJX3" s="225"/>
      <c r="GJY3" s="225"/>
      <c r="GJZ3" s="225"/>
      <c r="GKA3" s="225"/>
      <c r="GKB3" s="225"/>
      <c r="GKC3" s="225"/>
      <c r="GKD3" s="225"/>
      <c r="GKE3" s="225"/>
      <c r="GKF3" s="225"/>
      <c r="GKG3" s="225"/>
      <c r="GKH3" s="225"/>
      <c r="GKI3" s="225"/>
      <c r="GKJ3" s="225"/>
      <c r="GKK3" s="225"/>
      <c r="GKL3" s="225"/>
      <c r="GKM3" s="225"/>
      <c r="GKN3" s="225"/>
      <c r="GKO3" s="225"/>
      <c r="GKP3" s="225"/>
      <c r="GKQ3" s="225"/>
      <c r="GKR3" s="225"/>
      <c r="GKS3" s="225"/>
      <c r="GKT3" s="225"/>
      <c r="GKU3" s="225"/>
      <c r="GKV3" s="225"/>
      <c r="GKW3" s="225"/>
      <c r="GKX3" s="225"/>
      <c r="GKY3" s="225"/>
      <c r="GKZ3" s="225"/>
      <c r="GLA3" s="225"/>
      <c r="GLB3" s="225"/>
      <c r="GLC3" s="225"/>
      <c r="GLD3" s="225"/>
      <c r="GLE3" s="225"/>
      <c r="GLF3" s="225"/>
      <c r="GLG3" s="225"/>
      <c r="GLH3" s="225"/>
      <c r="GLI3" s="225"/>
      <c r="GLJ3" s="225"/>
      <c r="GLK3" s="225"/>
      <c r="GLL3" s="225"/>
      <c r="GLM3" s="225"/>
      <c r="GLN3" s="225"/>
      <c r="GLO3" s="225"/>
      <c r="GLP3" s="225"/>
      <c r="GLQ3" s="225"/>
      <c r="GLR3" s="225"/>
      <c r="GLS3" s="225"/>
      <c r="GLT3" s="225"/>
      <c r="GLU3" s="225"/>
      <c r="GLV3" s="225"/>
      <c r="GLW3" s="225"/>
      <c r="GLX3" s="225"/>
      <c r="GLY3" s="225"/>
      <c r="GLZ3" s="225"/>
      <c r="GMA3" s="225"/>
      <c r="GMB3" s="225"/>
      <c r="GMC3" s="225"/>
      <c r="GMD3" s="225"/>
      <c r="GME3" s="225"/>
      <c r="GMF3" s="225"/>
      <c r="GMG3" s="225"/>
      <c r="GMH3" s="225"/>
      <c r="GMI3" s="225"/>
      <c r="GMJ3" s="225"/>
      <c r="GMK3" s="225"/>
      <c r="GML3" s="225"/>
      <c r="GMM3" s="225"/>
      <c r="GMN3" s="225"/>
      <c r="GMO3" s="225"/>
      <c r="GMP3" s="225"/>
      <c r="GMQ3" s="225"/>
      <c r="GMR3" s="225"/>
      <c r="GMS3" s="225"/>
      <c r="GMT3" s="225"/>
      <c r="GMU3" s="225"/>
      <c r="GMV3" s="225"/>
      <c r="GMW3" s="225"/>
      <c r="GMX3" s="225"/>
      <c r="GMY3" s="225"/>
      <c r="GMZ3" s="225"/>
      <c r="GNA3" s="225"/>
      <c r="GNB3" s="225"/>
      <c r="GNC3" s="225"/>
      <c r="GND3" s="225"/>
      <c r="GNE3" s="225"/>
      <c r="GNF3" s="225"/>
      <c r="GNG3" s="225"/>
      <c r="GNH3" s="225"/>
      <c r="GNI3" s="225"/>
      <c r="GNJ3" s="225"/>
      <c r="GNK3" s="225"/>
      <c r="GNL3" s="225"/>
      <c r="GNM3" s="225"/>
      <c r="GNN3" s="225"/>
      <c r="GNO3" s="225"/>
      <c r="GNP3" s="225"/>
      <c r="GNQ3" s="225"/>
      <c r="GNR3" s="225"/>
      <c r="GNS3" s="225"/>
      <c r="GNT3" s="225"/>
      <c r="GNU3" s="225"/>
      <c r="GNV3" s="225"/>
      <c r="GNW3" s="225"/>
      <c r="GNX3" s="225"/>
      <c r="GNY3" s="225"/>
      <c r="GNZ3" s="225"/>
      <c r="GOA3" s="225"/>
      <c r="GOB3" s="225"/>
      <c r="GOC3" s="225"/>
      <c r="GOD3" s="225"/>
      <c r="GOE3" s="225"/>
      <c r="GOF3" s="225"/>
      <c r="GOG3" s="225"/>
      <c r="GOH3" s="225"/>
      <c r="GOI3" s="225"/>
      <c r="GOJ3" s="225"/>
      <c r="GOK3" s="225"/>
      <c r="GOL3" s="225"/>
      <c r="GOM3" s="225"/>
      <c r="GON3" s="225"/>
      <c r="GOO3" s="225"/>
      <c r="GOP3" s="225"/>
      <c r="GOQ3" s="225"/>
      <c r="GOR3" s="225"/>
      <c r="GOS3" s="225"/>
      <c r="GOT3" s="225"/>
      <c r="GOU3" s="225"/>
      <c r="GOV3" s="225"/>
      <c r="GOW3" s="225"/>
      <c r="GOX3" s="225"/>
      <c r="GOY3" s="225"/>
      <c r="GOZ3" s="225"/>
      <c r="GPA3" s="225"/>
      <c r="GPB3" s="225"/>
      <c r="GPC3" s="225"/>
      <c r="GPD3" s="225"/>
      <c r="GPE3" s="225"/>
      <c r="GPF3" s="225"/>
      <c r="GPG3" s="225"/>
      <c r="GPH3" s="225"/>
      <c r="GPI3" s="225"/>
      <c r="GPJ3" s="225"/>
      <c r="GPK3" s="225"/>
      <c r="GPL3" s="225"/>
      <c r="GPM3" s="225"/>
      <c r="GPN3" s="225"/>
      <c r="GPO3" s="225"/>
      <c r="GPP3" s="225"/>
      <c r="GPQ3" s="225"/>
      <c r="GPR3" s="225"/>
      <c r="GPS3" s="225"/>
      <c r="GPT3" s="225"/>
      <c r="GPU3" s="225"/>
      <c r="GPV3" s="225"/>
      <c r="GPW3" s="225"/>
      <c r="GPX3" s="225"/>
      <c r="GPY3" s="225"/>
      <c r="GPZ3" s="225"/>
      <c r="GQA3" s="225"/>
      <c r="GQB3" s="225"/>
      <c r="GQC3" s="225"/>
      <c r="GQD3" s="225"/>
      <c r="GQE3" s="225"/>
      <c r="GQF3" s="225"/>
      <c r="GQG3" s="225"/>
      <c r="GQH3" s="225"/>
      <c r="GQI3" s="225"/>
      <c r="GQJ3" s="225"/>
      <c r="GQK3" s="225"/>
      <c r="GQL3" s="225"/>
      <c r="GQM3" s="225"/>
      <c r="GQN3" s="225"/>
      <c r="GQO3" s="225"/>
      <c r="GQP3" s="225"/>
      <c r="GQQ3" s="225"/>
      <c r="GQR3" s="225"/>
      <c r="GQS3" s="225"/>
      <c r="GQT3" s="225"/>
      <c r="GQU3" s="225"/>
      <c r="GQV3" s="225"/>
      <c r="GQW3" s="225"/>
      <c r="GQX3" s="225"/>
      <c r="GQY3" s="225"/>
      <c r="GQZ3" s="225"/>
      <c r="GRA3" s="225"/>
      <c r="GRB3" s="225"/>
      <c r="GRC3" s="225"/>
      <c r="GRD3" s="225"/>
      <c r="GRE3" s="225"/>
      <c r="GRF3" s="225"/>
      <c r="GRG3" s="225"/>
      <c r="GRH3" s="225"/>
      <c r="GRI3" s="225"/>
      <c r="GRJ3" s="225"/>
      <c r="GRK3" s="225"/>
      <c r="GRL3" s="225"/>
      <c r="GRM3" s="225"/>
      <c r="GRN3" s="225"/>
      <c r="GRO3" s="225"/>
      <c r="GRP3" s="225"/>
      <c r="GRQ3" s="225"/>
      <c r="GRR3" s="225"/>
      <c r="GRS3" s="225"/>
      <c r="GRT3" s="225"/>
      <c r="GRU3" s="225"/>
      <c r="GRV3" s="225"/>
      <c r="GRW3" s="225"/>
      <c r="GRX3" s="225"/>
      <c r="GRY3" s="225"/>
      <c r="GRZ3" s="225"/>
      <c r="GSA3" s="225"/>
      <c r="GSB3" s="225"/>
      <c r="GSC3" s="225"/>
      <c r="GSD3" s="225"/>
      <c r="GSE3" s="225"/>
      <c r="GSF3" s="225"/>
      <c r="GSG3" s="225"/>
      <c r="GSH3" s="225"/>
      <c r="GSI3" s="225"/>
      <c r="GSJ3" s="225"/>
      <c r="GSK3" s="225"/>
      <c r="GSL3" s="225"/>
      <c r="GSM3" s="225"/>
      <c r="GSN3" s="225"/>
      <c r="GSO3" s="225"/>
      <c r="GSP3" s="225"/>
      <c r="GSQ3" s="225"/>
      <c r="GSR3" s="225"/>
      <c r="GSS3" s="225"/>
      <c r="GST3" s="225"/>
      <c r="GSU3" s="225"/>
      <c r="GSV3" s="225"/>
      <c r="GSW3" s="225"/>
      <c r="GSX3" s="225"/>
      <c r="GSY3" s="225"/>
      <c r="GSZ3" s="225"/>
      <c r="GTA3" s="225"/>
      <c r="GTB3" s="225"/>
      <c r="GTC3" s="225"/>
      <c r="GTD3" s="225"/>
      <c r="GTE3" s="225"/>
      <c r="GTF3" s="225"/>
      <c r="GTG3" s="225"/>
      <c r="GTH3" s="225"/>
      <c r="GTI3" s="225"/>
      <c r="GTJ3" s="225"/>
      <c r="GTK3" s="225"/>
      <c r="GTL3" s="225"/>
      <c r="GTM3" s="225"/>
      <c r="GTN3" s="225"/>
      <c r="GTO3" s="225"/>
      <c r="GTP3" s="225"/>
      <c r="GTQ3" s="225"/>
      <c r="GTR3" s="225"/>
      <c r="GTS3" s="225"/>
      <c r="GTT3" s="225"/>
      <c r="GTU3" s="225"/>
      <c r="GTV3" s="225"/>
      <c r="GTW3" s="225"/>
      <c r="GTX3" s="225"/>
      <c r="GTY3" s="225"/>
      <c r="GTZ3" s="225"/>
      <c r="GUA3" s="225"/>
      <c r="GUB3" s="225"/>
      <c r="GUC3" s="225"/>
      <c r="GUD3" s="225"/>
      <c r="GUE3" s="225"/>
      <c r="GUF3" s="225"/>
      <c r="GUG3" s="225"/>
      <c r="GUH3" s="225"/>
      <c r="GUI3" s="225"/>
      <c r="GUJ3" s="225"/>
      <c r="GUK3" s="225"/>
      <c r="GUL3" s="225"/>
      <c r="GUM3" s="225"/>
      <c r="GUN3" s="225"/>
      <c r="GUO3" s="225"/>
      <c r="GUP3" s="225"/>
      <c r="GUQ3" s="225"/>
      <c r="GUR3" s="225"/>
      <c r="GUS3" s="225"/>
      <c r="GUT3" s="225"/>
      <c r="GUU3" s="225"/>
      <c r="GUV3" s="225"/>
      <c r="GUW3" s="225"/>
      <c r="GUX3" s="225"/>
      <c r="GUY3" s="225"/>
      <c r="GUZ3" s="225"/>
      <c r="GVA3" s="225"/>
      <c r="GVB3" s="225"/>
      <c r="GVC3" s="225"/>
      <c r="GVD3" s="225"/>
      <c r="GVE3" s="225"/>
      <c r="GVF3" s="225"/>
      <c r="GVG3" s="225"/>
      <c r="GVH3" s="225"/>
      <c r="GVI3" s="225"/>
      <c r="GVJ3" s="225"/>
      <c r="GVK3" s="225"/>
      <c r="GVL3" s="225"/>
      <c r="GVM3" s="225"/>
      <c r="GVN3" s="225"/>
      <c r="GVO3" s="225"/>
      <c r="GVP3" s="225"/>
      <c r="GVQ3" s="225"/>
      <c r="GVR3" s="225"/>
      <c r="GVS3" s="225"/>
      <c r="GVT3" s="225"/>
      <c r="GVU3" s="225"/>
      <c r="GVV3" s="225"/>
      <c r="GVW3" s="225"/>
      <c r="GVX3" s="225"/>
      <c r="GVY3" s="225"/>
      <c r="GVZ3" s="225"/>
      <c r="GWA3" s="225"/>
      <c r="GWB3" s="225"/>
      <c r="GWC3" s="225"/>
      <c r="GWD3" s="225"/>
      <c r="GWE3" s="225"/>
      <c r="GWF3" s="225"/>
      <c r="GWG3" s="225"/>
      <c r="GWH3" s="225"/>
      <c r="GWI3" s="225"/>
      <c r="GWJ3" s="225"/>
      <c r="GWK3" s="225"/>
      <c r="GWL3" s="225"/>
      <c r="GWM3" s="225"/>
      <c r="GWN3" s="225"/>
      <c r="GWO3" s="225"/>
      <c r="GWP3" s="225"/>
      <c r="GWQ3" s="225"/>
      <c r="GWR3" s="225"/>
      <c r="GWS3" s="225"/>
      <c r="GWT3" s="225"/>
      <c r="GWU3" s="225"/>
      <c r="GWV3" s="225"/>
      <c r="GWW3" s="225"/>
      <c r="GWX3" s="225"/>
      <c r="GWY3" s="225"/>
      <c r="GWZ3" s="225"/>
      <c r="GXA3" s="225"/>
      <c r="GXB3" s="225"/>
      <c r="GXC3" s="225"/>
      <c r="GXD3" s="225"/>
      <c r="GXE3" s="225"/>
      <c r="GXF3" s="225"/>
      <c r="GXG3" s="225"/>
      <c r="GXH3" s="225"/>
      <c r="GXI3" s="225"/>
      <c r="GXJ3" s="225"/>
      <c r="GXK3" s="225"/>
      <c r="GXL3" s="225"/>
      <c r="GXM3" s="225"/>
      <c r="GXN3" s="225"/>
      <c r="GXO3" s="225"/>
      <c r="GXP3" s="225"/>
      <c r="GXQ3" s="225"/>
      <c r="GXR3" s="225"/>
      <c r="GXS3" s="225"/>
      <c r="GXT3" s="225"/>
      <c r="GXU3" s="225"/>
      <c r="GXV3" s="225"/>
      <c r="GXW3" s="225"/>
      <c r="GXX3" s="225"/>
      <c r="GXY3" s="225"/>
      <c r="GXZ3" s="225"/>
      <c r="GYA3" s="225"/>
      <c r="GYB3" s="225"/>
      <c r="GYC3" s="225"/>
      <c r="GYD3" s="225"/>
      <c r="GYE3" s="225"/>
      <c r="GYF3" s="225"/>
      <c r="GYG3" s="225"/>
      <c r="GYH3" s="225"/>
      <c r="GYI3" s="225"/>
      <c r="GYJ3" s="225"/>
      <c r="GYK3" s="225"/>
      <c r="GYL3" s="225"/>
      <c r="GYM3" s="225"/>
      <c r="GYN3" s="225"/>
      <c r="GYO3" s="225"/>
      <c r="GYP3" s="225"/>
      <c r="GYQ3" s="225"/>
      <c r="GYR3" s="225"/>
      <c r="GYS3" s="225"/>
      <c r="GYT3" s="225"/>
      <c r="GYU3" s="225"/>
      <c r="GYV3" s="225"/>
      <c r="GYW3" s="225"/>
      <c r="GYX3" s="225"/>
      <c r="GYY3" s="225"/>
      <c r="GYZ3" s="225"/>
      <c r="GZA3" s="225"/>
      <c r="GZB3" s="225"/>
      <c r="GZC3" s="225"/>
      <c r="GZD3" s="225"/>
      <c r="GZE3" s="225"/>
      <c r="GZF3" s="225"/>
      <c r="GZG3" s="225"/>
      <c r="GZH3" s="225"/>
      <c r="GZI3" s="225"/>
      <c r="GZJ3" s="225"/>
      <c r="GZK3" s="225"/>
      <c r="GZL3" s="225"/>
      <c r="GZM3" s="225"/>
      <c r="GZN3" s="225"/>
      <c r="GZO3" s="225"/>
      <c r="GZP3" s="225"/>
      <c r="GZQ3" s="225"/>
      <c r="GZR3" s="225"/>
      <c r="GZS3" s="225"/>
      <c r="GZT3" s="225"/>
      <c r="GZU3" s="225"/>
      <c r="GZV3" s="225"/>
      <c r="GZW3" s="225"/>
      <c r="GZX3" s="225"/>
      <c r="GZY3" s="225"/>
      <c r="GZZ3" s="225"/>
      <c r="HAA3" s="225"/>
      <c r="HAB3" s="225"/>
      <c r="HAC3" s="225"/>
      <c r="HAD3" s="225"/>
      <c r="HAE3" s="225"/>
      <c r="HAF3" s="225"/>
      <c r="HAG3" s="225"/>
      <c r="HAH3" s="225"/>
      <c r="HAI3" s="225"/>
      <c r="HAJ3" s="225"/>
      <c r="HAK3" s="225"/>
      <c r="HAL3" s="225"/>
      <c r="HAM3" s="225"/>
      <c r="HAN3" s="225"/>
      <c r="HAO3" s="225"/>
      <c r="HAP3" s="225"/>
      <c r="HAQ3" s="225"/>
      <c r="HAR3" s="225"/>
      <c r="HAS3" s="225"/>
      <c r="HAT3" s="225"/>
      <c r="HAU3" s="225"/>
      <c r="HAV3" s="225"/>
      <c r="HAW3" s="225"/>
      <c r="HAX3" s="225"/>
      <c r="HAY3" s="225"/>
      <c r="HAZ3" s="225"/>
      <c r="HBA3" s="225"/>
      <c r="HBB3" s="225"/>
      <c r="HBC3" s="225"/>
      <c r="HBD3" s="225"/>
      <c r="HBE3" s="225"/>
      <c r="HBF3" s="225"/>
      <c r="HBG3" s="225"/>
      <c r="HBH3" s="225"/>
      <c r="HBI3" s="225"/>
      <c r="HBJ3" s="225"/>
      <c r="HBK3" s="225"/>
      <c r="HBL3" s="225"/>
      <c r="HBM3" s="225"/>
      <c r="HBN3" s="225"/>
      <c r="HBO3" s="225"/>
      <c r="HBP3" s="225"/>
      <c r="HBQ3" s="225"/>
      <c r="HBR3" s="225"/>
      <c r="HBS3" s="225"/>
      <c r="HBT3" s="225"/>
      <c r="HBU3" s="225"/>
      <c r="HBV3" s="225"/>
      <c r="HBW3" s="225"/>
      <c r="HBX3" s="225"/>
      <c r="HBY3" s="225"/>
      <c r="HBZ3" s="225"/>
      <c r="HCA3" s="225"/>
      <c r="HCB3" s="225"/>
      <c r="HCC3" s="225"/>
      <c r="HCD3" s="225"/>
      <c r="HCE3" s="225"/>
      <c r="HCF3" s="225"/>
      <c r="HCG3" s="225"/>
      <c r="HCH3" s="225"/>
      <c r="HCI3" s="225"/>
      <c r="HCJ3" s="225"/>
      <c r="HCK3" s="225"/>
      <c r="HCL3" s="225"/>
      <c r="HCM3" s="225"/>
      <c r="HCN3" s="225"/>
      <c r="HCO3" s="225"/>
      <c r="HCP3" s="225"/>
      <c r="HCQ3" s="225"/>
      <c r="HCR3" s="225"/>
      <c r="HCS3" s="225"/>
      <c r="HCT3" s="225"/>
      <c r="HCU3" s="225"/>
      <c r="HCV3" s="225"/>
      <c r="HCW3" s="225"/>
      <c r="HCX3" s="225"/>
      <c r="HCY3" s="225"/>
      <c r="HCZ3" s="225"/>
      <c r="HDA3" s="225"/>
      <c r="HDB3" s="225"/>
      <c r="HDC3" s="225"/>
      <c r="HDD3" s="225"/>
      <c r="HDE3" s="225"/>
      <c r="HDF3" s="225"/>
      <c r="HDG3" s="225"/>
      <c r="HDH3" s="225"/>
      <c r="HDI3" s="225"/>
      <c r="HDJ3" s="225"/>
      <c r="HDK3" s="225"/>
      <c r="HDL3" s="225"/>
      <c r="HDM3" s="225"/>
      <c r="HDN3" s="225"/>
      <c r="HDO3" s="225"/>
      <c r="HDP3" s="225"/>
      <c r="HDQ3" s="225"/>
      <c r="HDR3" s="225"/>
      <c r="HDS3" s="225"/>
      <c r="HDT3" s="225"/>
      <c r="HDU3" s="225"/>
      <c r="HDV3" s="225"/>
      <c r="HDW3" s="225"/>
      <c r="HDX3" s="225"/>
      <c r="HDY3" s="225"/>
      <c r="HDZ3" s="225"/>
      <c r="HEA3" s="225"/>
      <c r="HEB3" s="225"/>
      <c r="HEC3" s="225"/>
      <c r="HED3" s="225"/>
      <c r="HEE3" s="225"/>
      <c r="HEF3" s="225"/>
      <c r="HEG3" s="225"/>
      <c r="HEH3" s="225"/>
      <c r="HEI3" s="225"/>
      <c r="HEJ3" s="225"/>
      <c r="HEK3" s="225"/>
      <c r="HEL3" s="225"/>
      <c r="HEM3" s="225"/>
      <c r="HEN3" s="225"/>
      <c r="HEO3" s="225"/>
      <c r="HEP3" s="225"/>
      <c r="HEQ3" s="225"/>
      <c r="HER3" s="225"/>
      <c r="HES3" s="225"/>
      <c r="HET3" s="225"/>
      <c r="HEU3" s="225"/>
      <c r="HEV3" s="225"/>
      <c r="HEW3" s="225"/>
      <c r="HEX3" s="225"/>
      <c r="HEY3" s="225"/>
      <c r="HEZ3" s="225"/>
      <c r="HFA3" s="225"/>
      <c r="HFB3" s="225"/>
      <c r="HFC3" s="225"/>
      <c r="HFD3" s="225"/>
      <c r="HFE3" s="225"/>
      <c r="HFF3" s="225"/>
      <c r="HFG3" s="225"/>
      <c r="HFH3" s="225"/>
      <c r="HFI3" s="225"/>
      <c r="HFJ3" s="225"/>
      <c r="HFK3" s="225"/>
      <c r="HFL3" s="225"/>
      <c r="HFM3" s="225"/>
      <c r="HFN3" s="225"/>
      <c r="HFO3" s="225"/>
      <c r="HFP3" s="225"/>
      <c r="HFQ3" s="225"/>
      <c r="HFR3" s="225"/>
      <c r="HFS3" s="225"/>
      <c r="HFT3" s="225"/>
      <c r="HFU3" s="225"/>
      <c r="HFV3" s="225"/>
      <c r="HFW3" s="225"/>
      <c r="HFX3" s="225"/>
      <c r="HFY3" s="225"/>
      <c r="HFZ3" s="225"/>
      <c r="HGA3" s="225"/>
      <c r="HGB3" s="225"/>
      <c r="HGC3" s="225"/>
      <c r="HGD3" s="225"/>
      <c r="HGE3" s="225"/>
      <c r="HGF3" s="225"/>
      <c r="HGG3" s="225"/>
      <c r="HGH3" s="225"/>
      <c r="HGI3" s="225"/>
      <c r="HGJ3" s="225"/>
      <c r="HGK3" s="225"/>
      <c r="HGL3" s="225"/>
      <c r="HGM3" s="225"/>
      <c r="HGN3" s="225"/>
      <c r="HGO3" s="225"/>
      <c r="HGP3" s="225"/>
      <c r="HGQ3" s="225"/>
      <c r="HGR3" s="225"/>
      <c r="HGS3" s="225"/>
      <c r="HGT3" s="225"/>
      <c r="HGU3" s="225"/>
      <c r="HGV3" s="225"/>
      <c r="HGW3" s="225"/>
      <c r="HGX3" s="225"/>
      <c r="HGY3" s="225"/>
      <c r="HGZ3" s="225"/>
      <c r="HHA3" s="225"/>
      <c r="HHB3" s="225"/>
      <c r="HHC3" s="225"/>
      <c r="HHD3" s="225"/>
      <c r="HHE3" s="225"/>
      <c r="HHF3" s="225"/>
      <c r="HHG3" s="225"/>
      <c r="HHH3" s="225"/>
      <c r="HHI3" s="225"/>
      <c r="HHJ3" s="225"/>
      <c r="HHK3" s="225"/>
      <c r="HHL3" s="225"/>
      <c r="HHM3" s="225"/>
      <c r="HHN3" s="225"/>
      <c r="HHO3" s="225"/>
      <c r="HHP3" s="225"/>
      <c r="HHQ3" s="225"/>
      <c r="HHR3" s="225"/>
      <c r="HHS3" s="225"/>
      <c r="HHT3" s="225"/>
      <c r="HHU3" s="225"/>
      <c r="HHV3" s="225"/>
      <c r="HHW3" s="225"/>
      <c r="HHX3" s="225"/>
      <c r="HHY3" s="225"/>
      <c r="HHZ3" s="225"/>
      <c r="HIA3" s="225"/>
      <c r="HIB3" s="225"/>
      <c r="HIC3" s="225"/>
      <c r="HID3" s="225"/>
      <c r="HIE3" s="225"/>
      <c r="HIF3" s="225"/>
      <c r="HIG3" s="225"/>
      <c r="HIH3" s="225"/>
      <c r="HII3" s="225"/>
      <c r="HIJ3" s="225"/>
      <c r="HIK3" s="225"/>
      <c r="HIL3" s="225"/>
      <c r="HIM3" s="225"/>
      <c r="HIN3" s="225"/>
      <c r="HIO3" s="225"/>
      <c r="HIP3" s="225"/>
      <c r="HIQ3" s="225"/>
      <c r="HIR3" s="225"/>
      <c r="HIS3" s="225"/>
      <c r="HIT3" s="225"/>
      <c r="HIU3" s="225"/>
      <c r="HIV3" s="225"/>
      <c r="HIW3" s="225"/>
      <c r="HIX3" s="225"/>
      <c r="HIY3" s="225"/>
      <c r="HIZ3" s="225"/>
      <c r="HJA3" s="225"/>
      <c r="HJB3" s="225"/>
      <c r="HJC3" s="225"/>
      <c r="HJD3" s="225"/>
      <c r="HJE3" s="225"/>
      <c r="HJF3" s="225"/>
      <c r="HJG3" s="225"/>
      <c r="HJH3" s="225"/>
      <c r="HJI3" s="225"/>
      <c r="HJJ3" s="225"/>
      <c r="HJK3" s="225"/>
      <c r="HJL3" s="225"/>
      <c r="HJM3" s="225"/>
      <c r="HJN3" s="225"/>
      <c r="HJO3" s="225"/>
      <c r="HJP3" s="225"/>
      <c r="HJQ3" s="225"/>
      <c r="HJR3" s="225"/>
      <c r="HJS3" s="225"/>
      <c r="HJT3" s="225"/>
      <c r="HJU3" s="225"/>
      <c r="HJV3" s="225"/>
      <c r="HJW3" s="225"/>
      <c r="HJX3" s="225"/>
      <c r="HJY3" s="225"/>
      <c r="HJZ3" s="225"/>
      <c r="HKA3" s="225"/>
      <c r="HKB3" s="225"/>
      <c r="HKC3" s="225"/>
      <c r="HKD3" s="225"/>
      <c r="HKE3" s="225"/>
      <c r="HKF3" s="225"/>
      <c r="HKG3" s="225"/>
      <c r="HKH3" s="225"/>
      <c r="HKI3" s="225"/>
      <c r="HKJ3" s="225"/>
      <c r="HKK3" s="225"/>
      <c r="HKL3" s="225"/>
      <c r="HKM3" s="225"/>
      <c r="HKN3" s="225"/>
      <c r="HKO3" s="225"/>
      <c r="HKP3" s="225"/>
      <c r="HKQ3" s="225"/>
      <c r="HKR3" s="225"/>
      <c r="HKS3" s="225"/>
      <c r="HKT3" s="225"/>
      <c r="HKU3" s="225"/>
      <c r="HKV3" s="225"/>
      <c r="HKW3" s="225"/>
      <c r="HKX3" s="225"/>
      <c r="HKY3" s="225"/>
      <c r="HKZ3" s="225"/>
      <c r="HLA3" s="225"/>
      <c r="HLB3" s="225"/>
      <c r="HLC3" s="225"/>
      <c r="HLD3" s="225"/>
      <c r="HLE3" s="225"/>
      <c r="HLF3" s="225"/>
      <c r="HLG3" s="225"/>
      <c r="HLH3" s="225"/>
      <c r="HLI3" s="225"/>
      <c r="HLJ3" s="225"/>
      <c r="HLK3" s="225"/>
      <c r="HLL3" s="225"/>
      <c r="HLM3" s="225"/>
      <c r="HLN3" s="225"/>
      <c r="HLO3" s="225"/>
      <c r="HLP3" s="225"/>
      <c r="HLQ3" s="225"/>
      <c r="HLR3" s="225"/>
      <c r="HLS3" s="225"/>
      <c r="HLT3" s="225"/>
      <c r="HLU3" s="225"/>
      <c r="HLV3" s="225"/>
      <c r="HLW3" s="225"/>
      <c r="HLX3" s="225"/>
      <c r="HLY3" s="225"/>
      <c r="HLZ3" s="225"/>
      <c r="HMA3" s="225"/>
      <c r="HMB3" s="225"/>
      <c r="HMC3" s="225"/>
      <c r="HMD3" s="225"/>
      <c r="HME3" s="225"/>
      <c r="HMF3" s="225"/>
      <c r="HMG3" s="225"/>
      <c r="HMH3" s="225"/>
      <c r="HMI3" s="225"/>
      <c r="HMJ3" s="225"/>
      <c r="HMK3" s="225"/>
      <c r="HML3" s="225"/>
      <c r="HMM3" s="225"/>
      <c r="HMN3" s="225"/>
      <c r="HMO3" s="225"/>
      <c r="HMP3" s="225"/>
      <c r="HMQ3" s="225"/>
      <c r="HMR3" s="225"/>
      <c r="HMS3" s="225"/>
      <c r="HMT3" s="225"/>
      <c r="HMU3" s="225"/>
      <c r="HMV3" s="225"/>
      <c r="HMW3" s="225"/>
      <c r="HMX3" s="225"/>
      <c r="HMY3" s="225"/>
      <c r="HMZ3" s="225"/>
      <c r="HNA3" s="225"/>
      <c r="HNB3" s="225"/>
      <c r="HNC3" s="225"/>
      <c r="HND3" s="225"/>
      <c r="HNE3" s="225"/>
      <c r="HNF3" s="225"/>
      <c r="HNG3" s="225"/>
      <c r="HNH3" s="225"/>
      <c r="HNI3" s="225"/>
      <c r="HNJ3" s="225"/>
      <c r="HNK3" s="225"/>
      <c r="HNL3" s="225"/>
      <c r="HNM3" s="225"/>
      <c r="HNN3" s="225"/>
      <c r="HNO3" s="225"/>
      <c r="HNP3" s="225"/>
      <c r="HNQ3" s="225"/>
      <c r="HNR3" s="225"/>
      <c r="HNS3" s="225"/>
      <c r="HNT3" s="225"/>
      <c r="HNU3" s="225"/>
      <c r="HNV3" s="225"/>
      <c r="HNW3" s="225"/>
      <c r="HNX3" s="225"/>
      <c r="HNY3" s="225"/>
      <c r="HNZ3" s="225"/>
      <c r="HOA3" s="225"/>
      <c r="HOB3" s="225"/>
      <c r="HOC3" s="225"/>
      <c r="HOD3" s="225"/>
      <c r="HOE3" s="225"/>
      <c r="HOF3" s="225"/>
      <c r="HOG3" s="225"/>
      <c r="HOH3" s="225"/>
      <c r="HOI3" s="225"/>
      <c r="HOJ3" s="225"/>
      <c r="HOK3" s="225"/>
      <c r="HOL3" s="225"/>
      <c r="HOM3" s="225"/>
      <c r="HON3" s="225"/>
      <c r="HOO3" s="225"/>
      <c r="HOP3" s="225"/>
      <c r="HOQ3" s="225"/>
      <c r="HOR3" s="225"/>
      <c r="HOS3" s="225"/>
      <c r="HOT3" s="225"/>
      <c r="HOU3" s="225"/>
      <c r="HOV3" s="225"/>
      <c r="HOW3" s="225"/>
      <c r="HOX3" s="225"/>
      <c r="HOY3" s="225"/>
      <c r="HOZ3" s="225"/>
      <c r="HPA3" s="225"/>
      <c r="HPB3" s="225"/>
      <c r="HPC3" s="225"/>
      <c r="HPD3" s="225"/>
      <c r="HPE3" s="225"/>
      <c r="HPF3" s="225"/>
      <c r="HPG3" s="225"/>
      <c r="HPH3" s="225"/>
      <c r="HPI3" s="225"/>
      <c r="HPJ3" s="225"/>
      <c r="HPK3" s="225"/>
      <c r="HPL3" s="225"/>
      <c r="HPM3" s="225"/>
      <c r="HPN3" s="225"/>
      <c r="HPO3" s="225"/>
      <c r="HPP3" s="225"/>
      <c r="HPQ3" s="225"/>
      <c r="HPR3" s="225"/>
      <c r="HPS3" s="225"/>
      <c r="HPT3" s="225"/>
      <c r="HPU3" s="225"/>
      <c r="HPV3" s="225"/>
      <c r="HPW3" s="225"/>
      <c r="HPX3" s="225"/>
      <c r="HPY3" s="225"/>
      <c r="HPZ3" s="225"/>
      <c r="HQA3" s="225"/>
      <c r="HQB3" s="225"/>
      <c r="HQC3" s="225"/>
      <c r="HQD3" s="225"/>
      <c r="HQE3" s="225"/>
      <c r="HQF3" s="225"/>
      <c r="HQG3" s="225"/>
      <c r="HQH3" s="225"/>
      <c r="HQI3" s="225"/>
      <c r="HQJ3" s="225"/>
      <c r="HQK3" s="225"/>
      <c r="HQL3" s="225"/>
      <c r="HQM3" s="225"/>
      <c r="HQN3" s="225"/>
      <c r="HQO3" s="225"/>
      <c r="HQP3" s="225"/>
      <c r="HQQ3" s="225"/>
      <c r="HQR3" s="225"/>
      <c r="HQS3" s="225"/>
      <c r="HQT3" s="225"/>
      <c r="HQU3" s="225"/>
      <c r="HQV3" s="225"/>
      <c r="HQW3" s="225"/>
      <c r="HQX3" s="225"/>
      <c r="HQY3" s="225"/>
      <c r="HQZ3" s="225"/>
      <c r="HRA3" s="225"/>
      <c r="HRB3" s="225"/>
      <c r="HRC3" s="225"/>
      <c r="HRD3" s="225"/>
      <c r="HRE3" s="225"/>
      <c r="HRF3" s="225"/>
      <c r="HRG3" s="225"/>
      <c r="HRH3" s="225"/>
      <c r="HRI3" s="225"/>
      <c r="HRJ3" s="225"/>
      <c r="HRK3" s="225"/>
      <c r="HRL3" s="225"/>
      <c r="HRM3" s="225"/>
      <c r="HRN3" s="225"/>
      <c r="HRO3" s="225"/>
      <c r="HRP3" s="225"/>
      <c r="HRQ3" s="225"/>
      <c r="HRR3" s="225"/>
      <c r="HRS3" s="225"/>
      <c r="HRT3" s="225"/>
      <c r="HRU3" s="225"/>
      <c r="HRV3" s="225"/>
      <c r="HRW3" s="225"/>
      <c r="HRX3" s="225"/>
      <c r="HRY3" s="225"/>
      <c r="HRZ3" s="225"/>
      <c r="HSA3" s="225"/>
      <c r="HSB3" s="225"/>
      <c r="HSC3" s="225"/>
      <c r="HSD3" s="225"/>
      <c r="HSE3" s="225"/>
      <c r="HSF3" s="225"/>
      <c r="HSG3" s="225"/>
      <c r="HSH3" s="225"/>
      <c r="HSI3" s="225"/>
      <c r="HSJ3" s="225"/>
      <c r="HSK3" s="225"/>
      <c r="HSL3" s="225"/>
      <c r="HSM3" s="225"/>
      <c r="HSN3" s="225"/>
      <c r="HSO3" s="225"/>
      <c r="HSP3" s="225"/>
      <c r="HSQ3" s="225"/>
      <c r="HSR3" s="225"/>
      <c r="HSS3" s="225"/>
      <c r="HST3" s="225"/>
      <c r="HSU3" s="225"/>
      <c r="HSV3" s="225"/>
      <c r="HSW3" s="225"/>
      <c r="HSX3" s="225"/>
      <c r="HSY3" s="225"/>
      <c r="HSZ3" s="225"/>
      <c r="HTA3" s="225"/>
      <c r="HTB3" s="225"/>
      <c r="HTC3" s="225"/>
      <c r="HTD3" s="225"/>
      <c r="HTE3" s="225"/>
      <c r="HTF3" s="225"/>
      <c r="HTG3" s="225"/>
      <c r="HTH3" s="225"/>
      <c r="HTI3" s="225"/>
      <c r="HTJ3" s="225"/>
      <c r="HTK3" s="225"/>
      <c r="HTL3" s="225"/>
      <c r="HTM3" s="225"/>
      <c r="HTN3" s="225"/>
      <c r="HTO3" s="225"/>
      <c r="HTP3" s="225"/>
      <c r="HTQ3" s="225"/>
      <c r="HTR3" s="225"/>
      <c r="HTS3" s="225"/>
      <c r="HTT3" s="225"/>
      <c r="HTU3" s="225"/>
      <c r="HTV3" s="225"/>
      <c r="HTW3" s="225"/>
      <c r="HTX3" s="225"/>
      <c r="HTY3" s="225"/>
      <c r="HTZ3" s="225"/>
      <c r="HUA3" s="225"/>
      <c r="HUB3" s="225"/>
      <c r="HUC3" s="225"/>
      <c r="HUD3" s="225"/>
      <c r="HUE3" s="225"/>
      <c r="HUF3" s="225"/>
      <c r="HUG3" s="225"/>
      <c r="HUH3" s="225"/>
      <c r="HUI3" s="225"/>
      <c r="HUJ3" s="225"/>
      <c r="HUK3" s="225"/>
      <c r="HUL3" s="225"/>
      <c r="HUM3" s="225"/>
      <c r="HUN3" s="225"/>
      <c r="HUO3" s="225"/>
      <c r="HUP3" s="225"/>
      <c r="HUQ3" s="225"/>
      <c r="HUR3" s="225"/>
      <c r="HUS3" s="225"/>
      <c r="HUT3" s="225"/>
      <c r="HUU3" s="225"/>
      <c r="HUV3" s="225"/>
      <c r="HUW3" s="225"/>
      <c r="HUX3" s="225"/>
      <c r="HUY3" s="225"/>
      <c r="HUZ3" s="225"/>
      <c r="HVA3" s="225"/>
      <c r="HVB3" s="225"/>
      <c r="HVC3" s="225"/>
      <c r="HVD3" s="225"/>
      <c r="HVE3" s="225"/>
      <c r="HVF3" s="225"/>
      <c r="HVG3" s="225"/>
      <c r="HVH3" s="225"/>
      <c r="HVI3" s="225"/>
      <c r="HVJ3" s="225"/>
      <c r="HVK3" s="225"/>
      <c r="HVL3" s="225"/>
      <c r="HVM3" s="225"/>
      <c r="HVN3" s="225"/>
      <c r="HVO3" s="225"/>
      <c r="HVP3" s="225"/>
      <c r="HVQ3" s="225"/>
      <c r="HVR3" s="225"/>
      <c r="HVS3" s="225"/>
      <c r="HVT3" s="225"/>
      <c r="HVU3" s="225"/>
      <c r="HVV3" s="225"/>
      <c r="HVW3" s="225"/>
      <c r="HVX3" s="225"/>
      <c r="HVY3" s="225"/>
      <c r="HVZ3" s="225"/>
      <c r="HWA3" s="225"/>
      <c r="HWB3" s="225"/>
      <c r="HWC3" s="225"/>
      <c r="HWD3" s="225"/>
      <c r="HWE3" s="225"/>
      <c r="HWF3" s="225"/>
      <c r="HWG3" s="225"/>
      <c r="HWH3" s="225"/>
      <c r="HWI3" s="225"/>
      <c r="HWJ3" s="225"/>
      <c r="HWK3" s="225"/>
      <c r="HWL3" s="225"/>
      <c r="HWM3" s="225"/>
      <c r="HWN3" s="225"/>
      <c r="HWO3" s="225"/>
      <c r="HWP3" s="225"/>
      <c r="HWQ3" s="225"/>
      <c r="HWR3" s="225"/>
      <c r="HWS3" s="225"/>
      <c r="HWT3" s="225"/>
      <c r="HWU3" s="225"/>
      <c r="HWV3" s="225"/>
      <c r="HWW3" s="225"/>
      <c r="HWX3" s="225"/>
      <c r="HWY3" s="225"/>
      <c r="HWZ3" s="225"/>
      <c r="HXA3" s="225"/>
      <c r="HXB3" s="225"/>
      <c r="HXC3" s="225"/>
      <c r="HXD3" s="225"/>
      <c r="HXE3" s="225"/>
      <c r="HXF3" s="225"/>
      <c r="HXG3" s="225"/>
      <c r="HXH3" s="225"/>
      <c r="HXI3" s="225"/>
      <c r="HXJ3" s="225"/>
      <c r="HXK3" s="225"/>
      <c r="HXL3" s="225"/>
      <c r="HXM3" s="225"/>
      <c r="HXN3" s="225"/>
      <c r="HXO3" s="225"/>
      <c r="HXP3" s="225"/>
      <c r="HXQ3" s="225"/>
      <c r="HXR3" s="225"/>
      <c r="HXS3" s="225"/>
      <c r="HXT3" s="225"/>
      <c r="HXU3" s="225"/>
      <c r="HXV3" s="225"/>
      <c r="HXW3" s="225"/>
      <c r="HXX3" s="225"/>
      <c r="HXY3" s="225"/>
      <c r="HXZ3" s="225"/>
      <c r="HYA3" s="225"/>
      <c r="HYB3" s="225"/>
      <c r="HYC3" s="225"/>
      <c r="HYD3" s="225"/>
      <c r="HYE3" s="225"/>
      <c r="HYF3" s="225"/>
      <c r="HYG3" s="225"/>
      <c r="HYH3" s="225"/>
      <c r="HYI3" s="225"/>
      <c r="HYJ3" s="225"/>
      <c r="HYK3" s="225"/>
      <c r="HYL3" s="225"/>
      <c r="HYM3" s="225"/>
      <c r="HYN3" s="225"/>
      <c r="HYO3" s="225"/>
      <c r="HYP3" s="225"/>
      <c r="HYQ3" s="225"/>
      <c r="HYR3" s="225"/>
      <c r="HYS3" s="225"/>
      <c r="HYT3" s="225"/>
      <c r="HYU3" s="225"/>
      <c r="HYV3" s="225"/>
      <c r="HYW3" s="225"/>
      <c r="HYX3" s="225"/>
      <c r="HYY3" s="225"/>
      <c r="HYZ3" s="225"/>
      <c r="HZA3" s="225"/>
      <c r="HZB3" s="225"/>
      <c r="HZC3" s="225"/>
      <c r="HZD3" s="225"/>
      <c r="HZE3" s="225"/>
      <c r="HZF3" s="225"/>
      <c r="HZG3" s="225"/>
      <c r="HZH3" s="225"/>
      <c r="HZI3" s="225"/>
      <c r="HZJ3" s="225"/>
      <c r="HZK3" s="225"/>
      <c r="HZL3" s="225"/>
      <c r="HZM3" s="225"/>
      <c r="HZN3" s="225"/>
      <c r="HZO3" s="225"/>
      <c r="HZP3" s="225"/>
      <c r="HZQ3" s="225"/>
      <c r="HZR3" s="225"/>
      <c r="HZS3" s="225"/>
      <c r="HZT3" s="225"/>
      <c r="HZU3" s="225"/>
      <c r="HZV3" s="225"/>
      <c r="HZW3" s="225"/>
      <c r="HZX3" s="225"/>
      <c r="HZY3" s="225"/>
      <c r="HZZ3" s="225"/>
      <c r="IAA3" s="225"/>
      <c r="IAB3" s="225"/>
      <c r="IAC3" s="225"/>
      <c r="IAD3" s="225"/>
      <c r="IAE3" s="225"/>
      <c r="IAF3" s="225"/>
      <c r="IAG3" s="225"/>
      <c r="IAH3" s="225"/>
      <c r="IAI3" s="225"/>
      <c r="IAJ3" s="225"/>
      <c r="IAK3" s="225"/>
      <c r="IAL3" s="225"/>
      <c r="IAM3" s="225"/>
      <c r="IAN3" s="225"/>
      <c r="IAO3" s="225"/>
      <c r="IAP3" s="225"/>
      <c r="IAQ3" s="225"/>
      <c r="IAR3" s="225"/>
      <c r="IAS3" s="225"/>
      <c r="IAT3" s="225"/>
      <c r="IAU3" s="225"/>
      <c r="IAV3" s="225"/>
      <c r="IAW3" s="225"/>
      <c r="IAX3" s="225"/>
      <c r="IAY3" s="225"/>
      <c r="IAZ3" s="225"/>
      <c r="IBA3" s="225"/>
      <c r="IBB3" s="225"/>
      <c r="IBC3" s="225"/>
      <c r="IBD3" s="225"/>
      <c r="IBE3" s="225"/>
      <c r="IBF3" s="225"/>
      <c r="IBG3" s="225"/>
      <c r="IBH3" s="225"/>
      <c r="IBI3" s="225"/>
      <c r="IBJ3" s="225"/>
      <c r="IBK3" s="225"/>
      <c r="IBL3" s="225"/>
      <c r="IBM3" s="225"/>
      <c r="IBN3" s="225"/>
      <c r="IBO3" s="225"/>
      <c r="IBP3" s="225"/>
      <c r="IBQ3" s="225"/>
      <c r="IBR3" s="225"/>
      <c r="IBS3" s="225"/>
      <c r="IBT3" s="225"/>
      <c r="IBU3" s="225"/>
      <c r="IBV3" s="225"/>
      <c r="IBW3" s="225"/>
      <c r="IBX3" s="225"/>
      <c r="IBY3" s="225"/>
      <c r="IBZ3" s="225"/>
      <c r="ICA3" s="225"/>
      <c r="ICB3" s="225"/>
      <c r="ICC3" s="225"/>
      <c r="ICD3" s="225"/>
      <c r="ICE3" s="225"/>
      <c r="ICF3" s="225"/>
      <c r="ICG3" s="225"/>
      <c r="ICH3" s="225"/>
      <c r="ICI3" s="225"/>
      <c r="ICJ3" s="225"/>
      <c r="ICK3" s="225"/>
      <c r="ICL3" s="225"/>
      <c r="ICM3" s="225"/>
      <c r="ICN3" s="225"/>
      <c r="ICO3" s="225"/>
      <c r="ICP3" s="225"/>
      <c r="ICQ3" s="225"/>
      <c r="ICR3" s="225"/>
      <c r="ICS3" s="225"/>
      <c r="ICT3" s="225"/>
      <c r="ICU3" s="225"/>
      <c r="ICV3" s="225"/>
      <c r="ICW3" s="225"/>
      <c r="ICX3" s="225"/>
      <c r="ICY3" s="225"/>
      <c r="ICZ3" s="225"/>
      <c r="IDA3" s="225"/>
      <c r="IDB3" s="225"/>
      <c r="IDC3" s="225"/>
      <c r="IDD3" s="225"/>
      <c r="IDE3" s="225"/>
      <c r="IDF3" s="225"/>
      <c r="IDG3" s="225"/>
      <c r="IDH3" s="225"/>
      <c r="IDI3" s="225"/>
      <c r="IDJ3" s="225"/>
      <c r="IDK3" s="225"/>
      <c r="IDL3" s="225"/>
      <c r="IDM3" s="225"/>
      <c r="IDN3" s="225"/>
      <c r="IDO3" s="225"/>
      <c r="IDP3" s="225"/>
      <c r="IDQ3" s="225"/>
      <c r="IDR3" s="225"/>
      <c r="IDS3" s="225"/>
      <c r="IDT3" s="225"/>
      <c r="IDU3" s="225"/>
      <c r="IDV3" s="225"/>
      <c r="IDW3" s="225"/>
      <c r="IDX3" s="225"/>
      <c r="IDY3" s="225"/>
      <c r="IDZ3" s="225"/>
      <c r="IEA3" s="225"/>
      <c r="IEB3" s="225"/>
      <c r="IEC3" s="225"/>
      <c r="IED3" s="225"/>
      <c r="IEE3" s="225"/>
      <c r="IEF3" s="225"/>
      <c r="IEG3" s="225"/>
      <c r="IEH3" s="225"/>
      <c r="IEI3" s="225"/>
      <c r="IEJ3" s="225"/>
      <c r="IEK3" s="225"/>
      <c r="IEL3" s="225"/>
      <c r="IEM3" s="225"/>
      <c r="IEN3" s="225"/>
      <c r="IEO3" s="225"/>
      <c r="IEP3" s="225"/>
      <c r="IEQ3" s="225"/>
      <c r="IER3" s="225"/>
      <c r="IES3" s="225"/>
      <c r="IET3" s="225"/>
      <c r="IEU3" s="225"/>
      <c r="IEV3" s="225"/>
      <c r="IEW3" s="225"/>
      <c r="IEX3" s="225"/>
      <c r="IEY3" s="225"/>
      <c r="IEZ3" s="225"/>
      <c r="IFA3" s="225"/>
      <c r="IFB3" s="225"/>
      <c r="IFC3" s="225"/>
      <c r="IFD3" s="225"/>
      <c r="IFE3" s="225"/>
      <c r="IFF3" s="225"/>
      <c r="IFG3" s="225"/>
      <c r="IFH3" s="225"/>
      <c r="IFI3" s="225"/>
      <c r="IFJ3" s="225"/>
      <c r="IFK3" s="225"/>
      <c r="IFL3" s="225"/>
      <c r="IFM3" s="225"/>
      <c r="IFN3" s="225"/>
      <c r="IFO3" s="225"/>
      <c r="IFP3" s="225"/>
      <c r="IFQ3" s="225"/>
      <c r="IFR3" s="225"/>
      <c r="IFS3" s="225"/>
      <c r="IFT3" s="225"/>
      <c r="IFU3" s="225"/>
      <c r="IFV3" s="225"/>
      <c r="IFW3" s="225"/>
      <c r="IFX3" s="225"/>
      <c r="IFY3" s="225"/>
      <c r="IFZ3" s="225"/>
      <c r="IGA3" s="225"/>
      <c r="IGB3" s="225"/>
      <c r="IGC3" s="225"/>
      <c r="IGD3" s="225"/>
      <c r="IGE3" s="225"/>
      <c r="IGF3" s="225"/>
      <c r="IGG3" s="225"/>
      <c r="IGH3" s="225"/>
      <c r="IGI3" s="225"/>
      <c r="IGJ3" s="225"/>
      <c r="IGK3" s="225"/>
      <c r="IGL3" s="225"/>
      <c r="IGM3" s="225"/>
      <c r="IGN3" s="225"/>
      <c r="IGO3" s="225"/>
      <c r="IGP3" s="225"/>
      <c r="IGQ3" s="225"/>
      <c r="IGR3" s="225"/>
      <c r="IGS3" s="225"/>
      <c r="IGT3" s="225"/>
      <c r="IGU3" s="225"/>
      <c r="IGV3" s="225"/>
      <c r="IGW3" s="225"/>
      <c r="IGX3" s="225"/>
      <c r="IGY3" s="225"/>
      <c r="IGZ3" s="225"/>
      <c r="IHA3" s="225"/>
      <c r="IHB3" s="225"/>
      <c r="IHC3" s="225"/>
      <c r="IHD3" s="225"/>
      <c r="IHE3" s="225"/>
      <c r="IHF3" s="225"/>
      <c r="IHG3" s="225"/>
      <c r="IHH3" s="225"/>
      <c r="IHI3" s="225"/>
      <c r="IHJ3" s="225"/>
      <c r="IHK3" s="225"/>
      <c r="IHL3" s="225"/>
      <c r="IHM3" s="225"/>
      <c r="IHN3" s="225"/>
      <c r="IHO3" s="225"/>
      <c r="IHP3" s="225"/>
      <c r="IHQ3" s="225"/>
      <c r="IHR3" s="225"/>
      <c r="IHS3" s="225"/>
      <c r="IHT3" s="225"/>
      <c r="IHU3" s="225"/>
      <c r="IHV3" s="225"/>
      <c r="IHW3" s="225"/>
      <c r="IHX3" s="225"/>
      <c r="IHY3" s="225"/>
      <c r="IHZ3" s="225"/>
      <c r="IIA3" s="225"/>
      <c r="IIB3" s="225"/>
      <c r="IIC3" s="225"/>
      <c r="IID3" s="225"/>
      <c r="IIE3" s="225"/>
      <c r="IIF3" s="225"/>
      <c r="IIG3" s="225"/>
      <c r="IIH3" s="225"/>
      <c r="III3" s="225"/>
      <c r="IIJ3" s="225"/>
      <c r="IIK3" s="225"/>
      <c r="IIL3" s="225"/>
      <c r="IIM3" s="225"/>
      <c r="IIN3" s="225"/>
      <c r="IIO3" s="225"/>
      <c r="IIP3" s="225"/>
      <c r="IIQ3" s="225"/>
      <c r="IIR3" s="225"/>
      <c r="IIS3" s="225"/>
      <c r="IIT3" s="225"/>
      <c r="IIU3" s="225"/>
      <c r="IIV3" s="225"/>
      <c r="IIW3" s="225"/>
      <c r="IIX3" s="225"/>
      <c r="IIY3" s="225"/>
      <c r="IIZ3" s="225"/>
      <c r="IJA3" s="225"/>
      <c r="IJB3" s="225"/>
      <c r="IJC3" s="225"/>
      <c r="IJD3" s="225"/>
      <c r="IJE3" s="225"/>
      <c r="IJF3" s="225"/>
      <c r="IJG3" s="225"/>
      <c r="IJH3" s="225"/>
      <c r="IJI3" s="225"/>
      <c r="IJJ3" s="225"/>
      <c r="IJK3" s="225"/>
      <c r="IJL3" s="225"/>
      <c r="IJM3" s="225"/>
      <c r="IJN3" s="225"/>
      <c r="IJO3" s="225"/>
      <c r="IJP3" s="225"/>
      <c r="IJQ3" s="225"/>
      <c r="IJR3" s="225"/>
      <c r="IJS3" s="225"/>
      <c r="IJT3" s="225"/>
      <c r="IJU3" s="225"/>
      <c r="IJV3" s="225"/>
      <c r="IJW3" s="225"/>
      <c r="IJX3" s="225"/>
      <c r="IJY3" s="225"/>
      <c r="IJZ3" s="225"/>
      <c r="IKA3" s="225"/>
      <c r="IKB3" s="225"/>
      <c r="IKC3" s="225"/>
      <c r="IKD3" s="225"/>
      <c r="IKE3" s="225"/>
      <c r="IKF3" s="225"/>
      <c r="IKG3" s="225"/>
      <c r="IKH3" s="225"/>
      <c r="IKI3" s="225"/>
      <c r="IKJ3" s="225"/>
      <c r="IKK3" s="225"/>
      <c r="IKL3" s="225"/>
      <c r="IKM3" s="225"/>
      <c r="IKN3" s="225"/>
      <c r="IKO3" s="225"/>
      <c r="IKP3" s="225"/>
      <c r="IKQ3" s="225"/>
      <c r="IKR3" s="225"/>
      <c r="IKS3" s="225"/>
      <c r="IKT3" s="225"/>
      <c r="IKU3" s="225"/>
      <c r="IKV3" s="225"/>
      <c r="IKW3" s="225"/>
      <c r="IKX3" s="225"/>
      <c r="IKY3" s="225"/>
      <c r="IKZ3" s="225"/>
      <c r="ILA3" s="225"/>
      <c r="ILB3" s="225"/>
      <c r="ILC3" s="225"/>
      <c r="ILD3" s="225"/>
      <c r="ILE3" s="225"/>
      <c r="ILF3" s="225"/>
      <c r="ILG3" s="225"/>
      <c r="ILH3" s="225"/>
      <c r="ILI3" s="225"/>
      <c r="ILJ3" s="225"/>
      <c r="ILK3" s="225"/>
      <c r="ILL3" s="225"/>
      <c r="ILM3" s="225"/>
      <c r="ILN3" s="225"/>
      <c r="ILO3" s="225"/>
      <c r="ILP3" s="225"/>
      <c r="ILQ3" s="225"/>
      <c r="ILR3" s="225"/>
      <c r="ILS3" s="225"/>
      <c r="ILT3" s="225"/>
      <c r="ILU3" s="225"/>
      <c r="ILV3" s="225"/>
      <c r="ILW3" s="225"/>
      <c r="ILX3" s="225"/>
      <c r="ILY3" s="225"/>
      <c r="ILZ3" s="225"/>
      <c r="IMA3" s="225"/>
      <c r="IMB3" s="225"/>
      <c r="IMC3" s="225"/>
      <c r="IMD3" s="225"/>
      <c r="IME3" s="225"/>
      <c r="IMF3" s="225"/>
      <c r="IMG3" s="225"/>
      <c r="IMH3" s="225"/>
      <c r="IMI3" s="225"/>
      <c r="IMJ3" s="225"/>
      <c r="IMK3" s="225"/>
      <c r="IML3" s="225"/>
      <c r="IMM3" s="225"/>
      <c r="IMN3" s="225"/>
      <c r="IMO3" s="225"/>
      <c r="IMP3" s="225"/>
      <c r="IMQ3" s="225"/>
      <c r="IMR3" s="225"/>
      <c r="IMS3" s="225"/>
      <c r="IMT3" s="225"/>
      <c r="IMU3" s="225"/>
      <c r="IMV3" s="225"/>
      <c r="IMW3" s="225"/>
      <c r="IMX3" s="225"/>
      <c r="IMY3" s="225"/>
      <c r="IMZ3" s="225"/>
      <c r="INA3" s="225"/>
      <c r="INB3" s="225"/>
      <c r="INC3" s="225"/>
      <c r="IND3" s="225"/>
      <c r="INE3" s="225"/>
      <c r="INF3" s="225"/>
      <c r="ING3" s="225"/>
      <c r="INH3" s="225"/>
      <c r="INI3" s="225"/>
      <c r="INJ3" s="225"/>
      <c r="INK3" s="225"/>
      <c r="INL3" s="225"/>
      <c r="INM3" s="225"/>
      <c r="INN3" s="225"/>
      <c r="INO3" s="225"/>
      <c r="INP3" s="225"/>
      <c r="INQ3" s="225"/>
      <c r="INR3" s="225"/>
      <c r="INS3" s="225"/>
      <c r="INT3" s="225"/>
      <c r="INU3" s="225"/>
      <c r="INV3" s="225"/>
      <c r="INW3" s="225"/>
      <c r="INX3" s="225"/>
      <c r="INY3" s="225"/>
      <c r="INZ3" s="225"/>
      <c r="IOA3" s="225"/>
      <c r="IOB3" s="225"/>
      <c r="IOC3" s="225"/>
      <c r="IOD3" s="225"/>
      <c r="IOE3" s="225"/>
      <c r="IOF3" s="225"/>
      <c r="IOG3" s="225"/>
      <c r="IOH3" s="225"/>
      <c r="IOI3" s="225"/>
      <c r="IOJ3" s="225"/>
      <c r="IOK3" s="225"/>
      <c r="IOL3" s="225"/>
      <c r="IOM3" s="225"/>
      <c r="ION3" s="225"/>
      <c r="IOO3" s="225"/>
      <c r="IOP3" s="225"/>
      <c r="IOQ3" s="225"/>
      <c r="IOR3" s="225"/>
      <c r="IOS3" s="225"/>
      <c r="IOT3" s="225"/>
      <c r="IOU3" s="225"/>
      <c r="IOV3" s="225"/>
      <c r="IOW3" s="225"/>
      <c r="IOX3" s="225"/>
      <c r="IOY3" s="225"/>
      <c r="IOZ3" s="225"/>
      <c r="IPA3" s="225"/>
      <c r="IPB3" s="225"/>
      <c r="IPC3" s="225"/>
      <c r="IPD3" s="225"/>
      <c r="IPE3" s="225"/>
      <c r="IPF3" s="225"/>
      <c r="IPG3" s="225"/>
      <c r="IPH3" s="225"/>
      <c r="IPI3" s="225"/>
      <c r="IPJ3" s="225"/>
      <c r="IPK3" s="225"/>
      <c r="IPL3" s="225"/>
      <c r="IPM3" s="225"/>
      <c r="IPN3" s="225"/>
      <c r="IPO3" s="225"/>
      <c r="IPP3" s="225"/>
      <c r="IPQ3" s="225"/>
      <c r="IPR3" s="225"/>
      <c r="IPS3" s="225"/>
      <c r="IPT3" s="225"/>
      <c r="IPU3" s="225"/>
      <c r="IPV3" s="225"/>
      <c r="IPW3" s="225"/>
      <c r="IPX3" s="225"/>
      <c r="IPY3" s="225"/>
      <c r="IPZ3" s="225"/>
      <c r="IQA3" s="225"/>
      <c r="IQB3" s="225"/>
      <c r="IQC3" s="225"/>
      <c r="IQD3" s="225"/>
      <c r="IQE3" s="225"/>
      <c r="IQF3" s="225"/>
      <c r="IQG3" s="225"/>
      <c r="IQH3" s="225"/>
      <c r="IQI3" s="225"/>
      <c r="IQJ3" s="225"/>
      <c r="IQK3" s="225"/>
      <c r="IQL3" s="225"/>
      <c r="IQM3" s="225"/>
      <c r="IQN3" s="225"/>
      <c r="IQO3" s="225"/>
      <c r="IQP3" s="225"/>
      <c r="IQQ3" s="225"/>
      <c r="IQR3" s="225"/>
      <c r="IQS3" s="225"/>
      <c r="IQT3" s="225"/>
      <c r="IQU3" s="225"/>
      <c r="IQV3" s="225"/>
      <c r="IQW3" s="225"/>
      <c r="IQX3" s="225"/>
      <c r="IQY3" s="225"/>
      <c r="IQZ3" s="225"/>
      <c r="IRA3" s="225"/>
      <c r="IRB3" s="225"/>
      <c r="IRC3" s="225"/>
      <c r="IRD3" s="225"/>
      <c r="IRE3" s="225"/>
      <c r="IRF3" s="225"/>
      <c r="IRG3" s="225"/>
      <c r="IRH3" s="225"/>
      <c r="IRI3" s="225"/>
      <c r="IRJ3" s="225"/>
      <c r="IRK3" s="225"/>
      <c r="IRL3" s="225"/>
      <c r="IRM3" s="225"/>
      <c r="IRN3" s="225"/>
      <c r="IRO3" s="225"/>
      <c r="IRP3" s="225"/>
      <c r="IRQ3" s="225"/>
      <c r="IRR3" s="225"/>
      <c r="IRS3" s="225"/>
      <c r="IRT3" s="225"/>
      <c r="IRU3" s="225"/>
      <c r="IRV3" s="225"/>
      <c r="IRW3" s="225"/>
      <c r="IRX3" s="225"/>
      <c r="IRY3" s="225"/>
      <c r="IRZ3" s="225"/>
      <c r="ISA3" s="225"/>
      <c r="ISB3" s="225"/>
      <c r="ISC3" s="225"/>
      <c r="ISD3" s="225"/>
      <c r="ISE3" s="225"/>
      <c r="ISF3" s="225"/>
      <c r="ISG3" s="225"/>
      <c r="ISH3" s="225"/>
      <c r="ISI3" s="225"/>
      <c r="ISJ3" s="225"/>
      <c r="ISK3" s="225"/>
      <c r="ISL3" s="225"/>
      <c r="ISM3" s="225"/>
      <c r="ISN3" s="225"/>
      <c r="ISO3" s="225"/>
      <c r="ISP3" s="225"/>
      <c r="ISQ3" s="225"/>
      <c r="ISR3" s="225"/>
      <c r="ISS3" s="225"/>
      <c r="IST3" s="225"/>
      <c r="ISU3" s="225"/>
      <c r="ISV3" s="225"/>
      <c r="ISW3" s="225"/>
      <c r="ISX3" s="225"/>
      <c r="ISY3" s="225"/>
      <c r="ISZ3" s="225"/>
      <c r="ITA3" s="225"/>
      <c r="ITB3" s="225"/>
      <c r="ITC3" s="225"/>
      <c r="ITD3" s="225"/>
      <c r="ITE3" s="225"/>
      <c r="ITF3" s="225"/>
      <c r="ITG3" s="225"/>
      <c r="ITH3" s="225"/>
      <c r="ITI3" s="225"/>
      <c r="ITJ3" s="225"/>
      <c r="ITK3" s="225"/>
      <c r="ITL3" s="225"/>
      <c r="ITM3" s="225"/>
      <c r="ITN3" s="225"/>
      <c r="ITO3" s="225"/>
      <c r="ITP3" s="225"/>
      <c r="ITQ3" s="225"/>
      <c r="ITR3" s="225"/>
      <c r="ITS3" s="225"/>
      <c r="ITT3" s="225"/>
      <c r="ITU3" s="225"/>
      <c r="ITV3" s="225"/>
      <c r="ITW3" s="225"/>
      <c r="ITX3" s="225"/>
      <c r="ITY3" s="225"/>
      <c r="ITZ3" s="225"/>
      <c r="IUA3" s="225"/>
      <c r="IUB3" s="225"/>
      <c r="IUC3" s="225"/>
      <c r="IUD3" s="225"/>
      <c r="IUE3" s="225"/>
      <c r="IUF3" s="225"/>
      <c r="IUG3" s="225"/>
      <c r="IUH3" s="225"/>
      <c r="IUI3" s="225"/>
      <c r="IUJ3" s="225"/>
      <c r="IUK3" s="225"/>
      <c r="IUL3" s="225"/>
      <c r="IUM3" s="225"/>
      <c r="IUN3" s="225"/>
      <c r="IUO3" s="225"/>
      <c r="IUP3" s="225"/>
      <c r="IUQ3" s="225"/>
      <c r="IUR3" s="225"/>
      <c r="IUS3" s="225"/>
      <c r="IUT3" s="225"/>
      <c r="IUU3" s="225"/>
      <c r="IUV3" s="225"/>
      <c r="IUW3" s="225"/>
      <c r="IUX3" s="225"/>
      <c r="IUY3" s="225"/>
      <c r="IUZ3" s="225"/>
      <c r="IVA3" s="225"/>
      <c r="IVB3" s="225"/>
      <c r="IVC3" s="225"/>
      <c r="IVD3" s="225"/>
      <c r="IVE3" s="225"/>
      <c r="IVF3" s="225"/>
      <c r="IVG3" s="225"/>
      <c r="IVH3" s="225"/>
      <c r="IVI3" s="225"/>
      <c r="IVJ3" s="225"/>
      <c r="IVK3" s="225"/>
      <c r="IVL3" s="225"/>
      <c r="IVM3" s="225"/>
      <c r="IVN3" s="225"/>
      <c r="IVO3" s="225"/>
      <c r="IVP3" s="225"/>
      <c r="IVQ3" s="225"/>
      <c r="IVR3" s="225"/>
      <c r="IVS3" s="225"/>
      <c r="IVT3" s="225"/>
      <c r="IVU3" s="225"/>
      <c r="IVV3" s="225"/>
      <c r="IVW3" s="225"/>
      <c r="IVX3" s="225"/>
      <c r="IVY3" s="225"/>
      <c r="IVZ3" s="225"/>
      <c r="IWA3" s="225"/>
      <c r="IWB3" s="225"/>
      <c r="IWC3" s="225"/>
      <c r="IWD3" s="225"/>
      <c r="IWE3" s="225"/>
      <c r="IWF3" s="225"/>
      <c r="IWG3" s="225"/>
      <c r="IWH3" s="225"/>
      <c r="IWI3" s="225"/>
      <c r="IWJ3" s="225"/>
      <c r="IWK3" s="225"/>
      <c r="IWL3" s="225"/>
      <c r="IWM3" s="225"/>
      <c r="IWN3" s="225"/>
      <c r="IWO3" s="225"/>
      <c r="IWP3" s="225"/>
      <c r="IWQ3" s="225"/>
      <c r="IWR3" s="225"/>
      <c r="IWS3" s="225"/>
      <c r="IWT3" s="225"/>
      <c r="IWU3" s="225"/>
      <c r="IWV3" s="225"/>
      <c r="IWW3" s="225"/>
      <c r="IWX3" s="225"/>
      <c r="IWY3" s="225"/>
      <c r="IWZ3" s="225"/>
      <c r="IXA3" s="225"/>
      <c r="IXB3" s="225"/>
      <c r="IXC3" s="225"/>
      <c r="IXD3" s="225"/>
      <c r="IXE3" s="225"/>
      <c r="IXF3" s="225"/>
      <c r="IXG3" s="225"/>
      <c r="IXH3" s="225"/>
      <c r="IXI3" s="225"/>
      <c r="IXJ3" s="225"/>
      <c r="IXK3" s="225"/>
      <c r="IXL3" s="225"/>
      <c r="IXM3" s="225"/>
      <c r="IXN3" s="225"/>
      <c r="IXO3" s="225"/>
      <c r="IXP3" s="225"/>
      <c r="IXQ3" s="225"/>
      <c r="IXR3" s="225"/>
      <c r="IXS3" s="225"/>
      <c r="IXT3" s="225"/>
      <c r="IXU3" s="225"/>
      <c r="IXV3" s="225"/>
      <c r="IXW3" s="225"/>
      <c r="IXX3" s="225"/>
      <c r="IXY3" s="225"/>
      <c r="IXZ3" s="225"/>
      <c r="IYA3" s="225"/>
      <c r="IYB3" s="225"/>
      <c r="IYC3" s="225"/>
      <c r="IYD3" s="225"/>
      <c r="IYE3" s="225"/>
      <c r="IYF3" s="225"/>
      <c r="IYG3" s="225"/>
      <c r="IYH3" s="225"/>
      <c r="IYI3" s="225"/>
      <c r="IYJ3" s="225"/>
      <c r="IYK3" s="225"/>
      <c r="IYL3" s="225"/>
      <c r="IYM3" s="225"/>
      <c r="IYN3" s="225"/>
      <c r="IYO3" s="225"/>
      <c r="IYP3" s="225"/>
      <c r="IYQ3" s="225"/>
      <c r="IYR3" s="225"/>
      <c r="IYS3" s="225"/>
      <c r="IYT3" s="225"/>
      <c r="IYU3" s="225"/>
      <c r="IYV3" s="225"/>
      <c r="IYW3" s="225"/>
      <c r="IYX3" s="225"/>
      <c r="IYY3" s="225"/>
      <c r="IYZ3" s="225"/>
      <c r="IZA3" s="225"/>
      <c r="IZB3" s="225"/>
      <c r="IZC3" s="225"/>
      <c r="IZD3" s="225"/>
      <c r="IZE3" s="225"/>
      <c r="IZF3" s="225"/>
      <c r="IZG3" s="225"/>
      <c r="IZH3" s="225"/>
      <c r="IZI3" s="225"/>
      <c r="IZJ3" s="225"/>
      <c r="IZK3" s="225"/>
      <c r="IZL3" s="225"/>
      <c r="IZM3" s="225"/>
      <c r="IZN3" s="225"/>
      <c r="IZO3" s="225"/>
      <c r="IZP3" s="225"/>
      <c r="IZQ3" s="225"/>
      <c r="IZR3" s="225"/>
      <c r="IZS3" s="225"/>
      <c r="IZT3" s="225"/>
      <c r="IZU3" s="225"/>
      <c r="IZV3" s="225"/>
      <c r="IZW3" s="225"/>
      <c r="IZX3" s="225"/>
      <c r="IZY3" s="225"/>
      <c r="IZZ3" s="225"/>
      <c r="JAA3" s="225"/>
      <c r="JAB3" s="225"/>
      <c r="JAC3" s="225"/>
      <c r="JAD3" s="225"/>
      <c r="JAE3" s="225"/>
      <c r="JAF3" s="225"/>
      <c r="JAG3" s="225"/>
      <c r="JAH3" s="225"/>
      <c r="JAI3" s="225"/>
      <c r="JAJ3" s="225"/>
      <c r="JAK3" s="225"/>
      <c r="JAL3" s="225"/>
      <c r="JAM3" s="225"/>
      <c r="JAN3" s="225"/>
      <c r="JAO3" s="225"/>
      <c r="JAP3" s="225"/>
      <c r="JAQ3" s="225"/>
      <c r="JAR3" s="225"/>
      <c r="JAS3" s="225"/>
      <c r="JAT3" s="225"/>
      <c r="JAU3" s="225"/>
      <c r="JAV3" s="225"/>
      <c r="JAW3" s="225"/>
      <c r="JAX3" s="225"/>
      <c r="JAY3" s="225"/>
      <c r="JAZ3" s="225"/>
      <c r="JBA3" s="225"/>
      <c r="JBB3" s="225"/>
      <c r="JBC3" s="225"/>
      <c r="JBD3" s="225"/>
      <c r="JBE3" s="225"/>
      <c r="JBF3" s="225"/>
      <c r="JBG3" s="225"/>
      <c r="JBH3" s="225"/>
      <c r="JBI3" s="225"/>
      <c r="JBJ3" s="225"/>
      <c r="JBK3" s="225"/>
      <c r="JBL3" s="225"/>
      <c r="JBM3" s="225"/>
      <c r="JBN3" s="225"/>
      <c r="JBO3" s="225"/>
      <c r="JBP3" s="225"/>
      <c r="JBQ3" s="225"/>
      <c r="JBR3" s="225"/>
      <c r="JBS3" s="225"/>
      <c r="JBT3" s="225"/>
      <c r="JBU3" s="225"/>
      <c r="JBV3" s="225"/>
      <c r="JBW3" s="225"/>
      <c r="JBX3" s="225"/>
      <c r="JBY3" s="225"/>
      <c r="JBZ3" s="225"/>
      <c r="JCA3" s="225"/>
      <c r="JCB3" s="225"/>
      <c r="JCC3" s="225"/>
      <c r="JCD3" s="225"/>
      <c r="JCE3" s="225"/>
      <c r="JCF3" s="225"/>
      <c r="JCG3" s="225"/>
      <c r="JCH3" s="225"/>
      <c r="JCI3" s="225"/>
      <c r="JCJ3" s="225"/>
      <c r="JCK3" s="225"/>
      <c r="JCL3" s="225"/>
      <c r="JCM3" s="225"/>
      <c r="JCN3" s="225"/>
      <c r="JCO3" s="225"/>
      <c r="JCP3" s="225"/>
      <c r="JCQ3" s="225"/>
      <c r="JCR3" s="225"/>
      <c r="JCS3" s="225"/>
      <c r="JCT3" s="225"/>
      <c r="JCU3" s="225"/>
      <c r="JCV3" s="225"/>
      <c r="JCW3" s="225"/>
      <c r="JCX3" s="225"/>
      <c r="JCY3" s="225"/>
      <c r="JCZ3" s="225"/>
      <c r="JDA3" s="225"/>
      <c r="JDB3" s="225"/>
      <c r="JDC3" s="225"/>
      <c r="JDD3" s="225"/>
      <c r="JDE3" s="225"/>
      <c r="JDF3" s="225"/>
      <c r="JDG3" s="225"/>
      <c r="JDH3" s="225"/>
      <c r="JDI3" s="225"/>
      <c r="JDJ3" s="225"/>
      <c r="JDK3" s="225"/>
      <c r="JDL3" s="225"/>
      <c r="JDM3" s="225"/>
      <c r="JDN3" s="225"/>
      <c r="JDO3" s="225"/>
      <c r="JDP3" s="225"/>
      <c r="JDQ3" s="225"/>
      <c r="JDR3" s="225"/>
      <c r="JDS3" s="225"/>
      <c r="JDT3" s="225"/>
      <c r="JDU3" s="225"/>
      <c r="JDV3" s="225"/>
      <c r="JDW3" s="225"/>
      <c r="JDX3" s="225"/>
      <c r="JDY3" s="225"/>
      <c r="JDZ3" s="225"/>
      <c r="JEA3" s="225"/>
      <c r="JEB3" s="225"/>
      <c r="JEC3" s="225"/>
      <c r="JED3" s="225"/>
      <c r="JEE3" s="225"/>
      <c r="JEF3" s="225"/>
      <c r="JEG3" s="225"/>
      <c r="JEH3" s="225"/>
      <c r="JEI3" s="225"/>
      <c r="JEJ3" s="225"/>
      <c r="JEK3" s="225"/>
      <c r="JEL3" s="225"/>
      <c r="JEM3" s="225"/>
      <c r="JEN3" s="225"/>
      <c r="JEO3" s="225"/>
      <c r="JEP3" s="225"/>
      <c r="JEQ3" s="225"/>
      <c r="JER3" s="225"/>
      <c r="JES3" s="225"/>
      <c r="JET3" s="225"/>
      <c r="JEU3" s="225"/>
      <c r="JEV3" s="225"/>
      <c r="JEW3" s="225"/>
      <c r="JEX3" s="225"/>
      <c r="JEY3" s="225"/>
      <c r="JEZ3" s="225"/>
      <c r="JFA3" s="225"/>
      <c r="JFB3" s="225"/>
      <c r="JFC3" s="225"/>
      <c r="JFD3" s="225"/>
      <c r="JFE3" s="225"/>
      <c r="JFF3" s="225"/>
      <c r="JFG3" s="225"/>
      <c r="JFH3" s="225"/>
      <c r="JFI3" s="225"/>
      <c r="JFJ3" s="225"/>
      <c r="JFK3" s="225"/>
      <c r="JFL3" s="225"/>
      <c r="JFM3" s="225"/>
      <c r="JFN3" s="225"/>
      <c r="JFO3" s="225"/>
      <c r="JFP3" s="225"/>
      <c r="JFQ3" s="225"/>
      <c r="JFR3" s="225"/>
      <c r="JFS3" s="225"/>
      <c r="JFT3" s="225"/>
      <c r="JFU3" s="225"/>
      <c r="JFV3" s="225"/>
      <c r="JFW3" s="225"/>
      <c r="JFX3" s="225"/>
      <c r="JFY3" s="225"/>
      <c r="JFZ3" s="225"/>
      <c r="JGA3" s="225"/>
      <c r="JGB3" s="225"/>
      <c r="JGC3" s="225"/>
      <c r="JGD3" s="225"/>
      <c r="JGE3" s="225"/>
      <c r="JGF3" s="225"/>
      <c r="JGG3" s="225"/>
      <c r="JGH3" s="225"/>
      <c r="JGI3" s="225"/>
      <c r="JGJ3" s="225"/>
      <c r="JGK3" s="225"/>
      <c r="JGL3" s="225"/>
      <c r="JGM3" s="225"/>
      <c r="JGN3" s="225"/>
      <c r="JGO3" s="225"/>
      <c r="JGP3" s="225"/>
      <c r="JGQ3" s="225"/>
      <c r="JGR3" s="225"/>
      <c r="JGS3" s="225"/>
      <c r="JGT3" s="225"/>
      <c r="JGU3" s="225"/>
      <c r="JGV3" s="225"/>
      <c r="JGW3" s="225"/>
      <c r="JGX3" s="225"/>
      <c r="JGY3" s="225"/>
      <c r="JGZ3" s="225"/>
      <c r="JHA3" s="225"/>
      <c r="JHB3" s="225"/>
      <c r="JHC3" s="225"/>
      <c r="JHD3" s="225"/>
      <c r="JHE3" s="225"/>
      <c r="JHF3" s="225"/>
      <c r="JHG3" s="225"/>
      <c r="JHH3" s="225"/>
      <c r="JHI3" s="225"/>
      <c r="JHJ3" s="225"/>
      <c r="JHK3" s="225"/>
      <c r="JHL3" s="225"/>
      <c r="JHM3" s="225"/>
      <c r="JHN3" s="225"/>
      <c r="JHO3" s="225"/>
      <c r="JHP3" s="225"/>
      <c r="JHQ3" s="225"/>
      <c r="JHR3" s="225"/>
      <c r="JHS3" s="225"/>
      <c r="JHT3" s="225"/>
      <c r="JHU3" s="225"/>
      <c r="JHV3" s="225"/>
      <c r="JHW3" s="225"/>
      <c r="JHX3" s="225"/>
      <c r="JHY3" s="225"/>
      <c r="JHZ3" s="225"/>
      <c r="JIA3" s="225"/>
      <c r="JIB3" s="225"/>
      <c r="JIC3" s="225"/>
      <c r="JID3" s="225"/>
      <c r="JIE3" s="225"/>
      <c r="JIF3" s="225"/>
      <c r="JIG3" s="225"/>
      <c r="JIH3" s="225"/>
      <c r="JII3" s="225"/>
      <c r="JIJ3" s="225"/>
      <c r="JIK3" s="225"/>
      <c r="JIL3" s="225"/>
      <c r="JIM3" s="225"/>
      <c r="JIN3" s="225"/>
      <c r="JIO3" s="225"/>
      <c r="JIP3" s="225"/>
      <c r="JIQ3" s="225"/>
      <c r="JIR3" s="225"/>
      <c r="JIS3" s="225"/>
      <c r="JIT3" s="225"/>
      <c r="JIU3" s="225"/>
      <c r="JIV3" s="225"/>
      <c r="JIW3" s="225"/>
      <c r="JIX3" s="225"/>
      <c r="JIY3" s="225"/>
      <c r="JIZ3" s="225"/>
      <c r="JJA3" s="225"/>
      <c r="JJB3" s="225"/>
      <c r="JJC3" s="225"/>
      <c r="JJD3" s="225"/>
      <c r="JJE3" s="225"/>
      <c r="JJF3" s="225"/>
      <c r="JJG3" s="225"/>
      <c r="JJH3" s="225"/>
      <c r="JJI3" s="225"/>
      <c r="JJJ3" s="225"/>
      <c r="JJK3" s="225"/>
      <c r="JJL3" s="225"/>
      <c r="JJM3" s="225"/>
      <c r="JJN3" s="225"/>
      <c r="JJO3" s="225"/>
      <c r="JJP3" s="225"/>
      <c r="JJQ3" s="225"/>
      <c r="JJR3" s="225"/>
      <c r="JJS3" s="225"/>
      <c r="JJT3" s="225"/>
      <c r="JJU3" s="225"/>
      <c r="JJV3" s="225"/>
      <c r="JJW3" s="225"/>
      <c r="JJX3" s="225"/>
      <c r="JJY3" s="225"/>
      <c r="JJZ3" s="225"/>
      <c r="JKA3" s="225"/>
      <c r="JKB3" s="225"/>
      <c r="JKC3" s="225"/>
      <c r="JKD3" s="225"/>
      <c r="JKE3" s="225"/>
      <c r="JKF3" s="225"/>
      <c r="JKG3" s="225"/>
      <c r="JKH3" s="225"/>
      <c r="JKI3" s="225"/>
      <c r="JKJ3" s="225"/>
      <c r="JKK3" s="225"/>
      <c r="JKL3" s="225"/>
      <c r="JKM3" s="225"/>
      <c r="JKN3" s="225"/>
      <c r="JKO3" s="225"/>
      <c r="JKP3" s="225"/>
      <c r="JKQ3" s="225"/>
      <c r="JKR3" s="225"/>
      <c r="JKS3" s="225"/>
      <c r="JKT3" s="225"/>
      <c r="JKU3" s="225"/>
      <c r="JKV3" s="225"/>
      <c r="JKW3" s="225"/>
      <c r="JKX3" s="225"/>
      <c r="JKY3" s="225"/>
      <c r="JKZ3" s="225"/>
      <c r="JLA3" s="225"/>
      <c r="JLB3" s="225"/>
      <c r="JLC3" s="225"/>
      <c r="JLD3" s="225"/>
      <c r="JLE3" s="225"/>
      <c r="JLF3" s="225"/>
      <c r="JLG3" s="225"/>
      <c r="JLH3" s="225"/>
      <c r="JLI3" s="225"/>
      <c r="JLJ3" s="225"/>
      <c r="JLK3" s="225"/>
      <c r="JLL3" s="225"/>
      <c r="JLM3" s="225"/>
      <c r="JLN3" s="225"/>
      <c r="JLO3" s="225"/>
      <c r="JLP3" s="225"/>
      <c r="JLQ3" s="225"/>
      <c r="JLR3" s="225"/>
      <c r="JLS3" s="225"/>
      <c r="JLT3" s="225"/>
      <c r="JLU3" s="225"/>
      <c r="JLV3" s="225"/>
      <c r="JLW3" s="225"/>
      <c r="JLX3" s="225"/>
      <c r="JLY3" s="225"/>
      <c r="JLZ3" s="225"/>
      <c r="JMA3" s="225"/>
      <c r="JMB3" s="225"/>
      <c r="JMC3" s="225"/>
      <c r="JMD3" s="225"/>
      <c r="JME3" s="225"/>
      <c r="JMF3" s="225"/>
      <c r="JMG3" s="225"/>
      <c r="JMH3" s="225"/>
      <c r="JMI3" s="225"/>
      <c r="JMJ3" s="225"/>
      <c r="JMK3" s="225"/>
      <c r="JML3" s="225"/>
      <c r="JMM3" s="225"/>
      <c r="JMN3" s="225"/>
      <c r="JMO3" s="225"/>
      <c r="JMP3" s="225"/>
      <c r="JMQ3" s="225"/>
      <c r="JMR3" s="225"/>
      <c r="JMS3" s="225"/>
      <c r="JMT3" s="225"/>
      <c r="JMU3" s="225"/>
      <c r="JMV3" s="225"/>
      <c r="JMW3" s="225"/>
      <c r="JMX3" s="225"/>
      <c r="JMY3" s="225"/>
      <c r="JMZ3" s="225"/>
      <c r="JNA3" s="225"/>
      <c r="JNB3" s="225"/>
      <c r="JNC3" s="225"/>
      <c r="JND3" s="225"/>
      <c r="JNE3" s="225"/>
      <c r="JNF3" s="225"/>
      <c r="JNG3" s="225"/>
      <c r="JNH3" s="225"/>
      <c r="JNI3" s="225"/>
      <c r="JNJ3" s="225"/>
      <c r="JNK3" s="225"/>
      <c r="JNL3" s="225"/>
      <c r="JNM3" s="225"/>
      <c r="JNN3" s="225"/>
      <c r="JNO3" s="225"/>
      <c r="JNP3" s="225"/>
      <c r="JNQ3" s="225"/>
      <c r="JNR3" s="225"/>
      <c r="JNS3" s="225"/>
      <c r="JNT3" s="225"/>
      <c r="JNU3" s="225"/>
      <c r="JNV3" s="225"/>
      <c r="JNW3" s="225"/>
      <c r="JNX3" s="225"/>
      <c r="JNY3" s="225"/>
      <c r="JNZ3" s="225"/>
      <c r="JOA3" s="225"/>
      <c r="JOB3" s="225"/>
      <c r="JOC3" s="225"/>
      <c r="JOD3" s="225"/>
      <c r="JOE3" s="225"/>
      <c r="JOF3" s="225"/>
      <c r="JOG3" s="225"/>
      <c r="JOH3" s="225"/>
      <c r="JOI3" s="225"/>
      <c r="JOJ3" s="225"/>
      <c r="JOK3" s="225"/>
      <c r="JOL3" s="225"/>
      <c r="JOM3" s="225"/>
      <c r="JON3" s="225"/>
      <c r="JOO3" s="225"/>
      <c r="JOP3" s="225"/>
      <c r="JOQ3" s="225"/>
      <c r="JOR3" s="225"/>
      <c r="JOS3" s="225"/>
      <c r="JOT3" s="225"/>
      <c r="JOU3" s="225"/>
      <c r="JOV3" s="225"/>
      <c r="JOW3" s="225"/>
      <c r="JOX3" s="225"/>
      <c r="JOY3" s="225"/>
      <c r="JOZ3" s="225"/>
      <c r="JPA3" s="225"/>
      <c r="JPB3" s="225"/>
      <c r="JPC3" s="225"/>
      <c r="JPD3" s="225"/>
      <c r="JPE3" s="225"/>
      <c r="JPF3" s="225"/>
      <c r="JPG3" s="225"/>
      <c r="JPH3" s="225"/>
      <c r="JPI3" s="225"/>
      <c r="JPJ3" s="225"/>
      <c r="JPK3" s="225"/>
      <c r="JPL3" s="225"/>
      <c r="JPM3" s="225"/>
      <c r="JPN3" s="225"/>
      <c r="JPO3" s="225"/>
      <c r="JPP3" s="225"/>
      <c r="JPQ3" s="225"/>
      <c r="JPR3" s="225"/>
      <c r="JPS3" s="225"/>
      <c r="JPT3" s="225"/>
      <c r="JPU3" s="225"/>
      <c r="JPV3" s="225"/>
      <c r="JPW3" s="225"/>
      <c r="JPX3" s="225"/>
      <c r="JPY3" s="225"/>
      <c r="JPZ3" s="225"/>
      <c r="JQA3" s="225"/>
      <c r="JQB3" s="225"/>
      <c r="JQC3" s="225"/>
      <c r="JQD3" s="225"/>
      <c r="JQE3" s="225"/>
      <c r="JQF3" s="225"/>
      <c r="JQG3" s="225"/>
      <c r="JQH3" s="225"/>
      <c r="JQI3" s="225"/>
      <c r="JQJ3" s="225"/>
      <c r="JQK3" s="225"/>
      <c r="JQL3" s="225"/>
      <c r="JQM3" s="225"/>
      <c r="JQN3" s="225"/>
      <c r="JQO3" s="225"/>
      <c r="JQP3" s="225"/>
      <c r="JQQ3" s="225"/>
      <c r="JQR3" s="225"/>
      <c r="JQS3" s="225"/>
      <c r="JQT3" s="225"/>
      <c r="JQU3" s="225"/>
      <c r="JQV3" s="225"/>
      <c r="JQW3" s="225"/>
      <c r="JQX3" s="225"/>
      <c r="JQY3" s="225"/>
      <c r="JQZ3" s="225"/>
      <c r="JRA3" s="225"/>
      <c r="JRB3" s="225"/>
      <c r="JRC3" s="225"/>
      <c r="JRD3" s="225"/>
      <c r="JRE3" s="225"/>
      <c r="JRF3" s="225"/>
      <c r="JRG3" s="225"/>
      <c r="JRH3" s="225"/>
      <c r="JRI3" s="225"/>
      <c r="JRJ3" s="225"/>
      <c r="JRK3" s="225"/>
      <c r="JRL3" s="225"/>
      <c r="JRM3" s="225"/>
      <c r="JRN3" s="225"/>
      <c r="JRO3" s="225"/>
      <c r="JRP3" s="225"/>
      <c r="JRQ3" s="225"/>
      <c r="JRR3" s="225"/>
      <c r="JRS3" s="225"/>
      <c r="JRT3" s="225"/>
      <c r="JRU3" s="225"/>
      <c r="JRV3" s="225"/>
      <c r="JRW3" s="225"/>
      <c r="JRX3" s="225"/>
      <c r="JRY3" s="225"/>
      <c r="JRZ3" s="225"/>
      <c r="JSA3" s="225"/>
      <c r="JSB3" s="225"/>
      <c r="JSC3" s="225"/>
      <c r="JSD3" s="225"/>
      <c r="JSE3" s="225"/>
      <c r="JSF3" s="225"/>
      <c r="JSG3" s="225"/>
      <c r="JSH3" s="225"/>
      <c r="JSI3" s="225"/>
      <c r="JSJ3" s="225"/>
      <c r="JSK3" s="225"/>
      <c r="JSL3" s="225"/>
      <c r="JSM3" s="225"/>
      <c r="JSN3" s="225"/>
      <c r="JSO3" s="225"/>
      <c r="JSP3" s="225"/>
      <c r="JSQ3" s="225"/>
      <c r="JSR3" s="225"/>
      <c r="JSS3" s="225"/>
      <c r="JST3" s="225"/>
      <c r="JSU3" s="225"/>
      <c r="JSV3" s="225"/>
      <c r="JSW3" s="225"/>
      <c r="JSX3" s="225"/>
      <c r="JSY3" s="225"/>
      <c r="JSZ3" s="225"/>
      <c r="JTA3" s="225"/>
      <c r="JTB3" s="225"/>
      <c r="JTC3" s="225"/>
      <c r="JTD3" s="225"/>
      <c r="JTE3" s="225"/>
      <c r="JTF3" s="225"/>
      <c r="JTG3" s="225"/>
      <c r="JTH3" s="225"/>
      <c r="JTI3" s="225"/>
      <c r="JTJ3" s="225"/>
      <c r="JTK3" s="225"/>
      <c r="JTL3" s="225"/>
      <c r="JTM3" s="225"/>
      <c r="JTN3" s="225"/>
      <c r="JTO3" s="225"/>
      <c r="JTP3" s="225"/>
      <c r="JTQ3" s="225"/>
      <c r="JTR3" s="225"/>
      <c r="JTS3" s="225"/>
      <c r="JTT3" s="225"/>
      <c r="JTU3" s="225"/>
      <c r="JTV3" s="225"/>
      <c r="JTW3" s="225"/>
      <c r="JTX3" s="225"/>
      <c r="JTY3" s="225"/>
      <c r="JTZ3" s="225"/>
      <c r="JUA3" s="225"/>
      <c r="JUB3" s="225"/>
      <c r="JUC3" s="225"/>
      <c r="JUD3" s="225"/>
      <c r="JUE3" s="225"/>
      <c r="JUF3" s="225"/>
      <c r="JUG3" s="225"/>
      <c r="JUH3" s="225"/>
      <c r="JUI3" s="225"/>
      <c r="JUJ3" s="225"/>
      <c r="JUK3" s="225"/>
      <c r="JUL3" s="225"/>
      <c r="JUM3" s="225"/>
      <c r="JUN3" s="225"/>
      <c r="JUO3" s="225"/>
      <c r="JUP3" s="225"/>
      <c r="JUQ3" s="225"/>
      <c r="JUR3" s="225"/>
      <c r="JUS3" s="225"/>
      <c r="JUT3" s="225"/>
      <c r="JUU3" s="225"/>
      <c r="JUV3" s="225"/>
      <c r="JUW3" s="225"/>
      <c r="JUX3" s="225"/>
      <c r="JUY3" s="225"/>
      <c r="JUZ3" s="225"/>
      <c r="JVA3" s="225"/>
      <c r="JVB3" s="225"/>
      <c r="JVC3" s="225"/>
      <c r="JVD3" s="225"/>
      <c r="JVE3" s="225"/>
      <c r="JVF3" s="225"/>
      <c r="JVG3" s="225"/>
      <c r="JVH3" s="225"/>
      <c r="JVI3" s="225"/>
      <c r="JVJ3" s="225"/>
      <c r="JVK3" s="225"/>
      <c r="JVL3" s="225"/>
      <c r="JVM3" s="225"/>
      <c r="JVN3" s="225"/>
      <c r="JVO3" s="225"/>
      <c r="JVP3" s="225"/>
      <c r="JVQ3" s="225"/>
      <c r="JVR3" s="225"/>
      <c r="JVS3" s="225"/>
      <c r="JVT3" s="225"/>
      <c r="JVU3" s="225"/>
      <c r="JVV3" s="225"/>
      <c r="JVW3" s="225"/>
      <c r="JVX3" s="225"/>
      <c r="JVY3" s="225"/>
      <c r="JVZ3" s="225"/>
      <c r="JWA3" s="225"/>
      <c r="JWB3" s="225"/>
      <c r="JWC3" s="225"/>
      <c r="JWD3" s="225"/>
      <c r="JWE3" s="225"/>
      <c r="JWF3" s="225"/>
      <c r="JWG3" s="225"/>
      <c r="JWH3" s="225"/>
      <c r="JWI3" s="225"/>
      <c r="JWJ3" s="225"/>
      <c r="JWK3" s="225"/>
      <c r="JWL3" s="225"/>
      <c r="JWM3" s="225"/>
      <c r="JWN3" s="225"/>
      <c r="JWO3" s="225"/>
      <c r="JWP3" s="225"/>
      <c r="JWQ3" s="225"/>
      <c r="JWR3" s="225"/>
      <c r="JWS3" s="225"/>
      <c r="JWT3" s="225"/>
      <c r="JWU3" s="225"/>
      <c r="JWV3" s="225"/>
      <c r="JWW3" s="225"/>
      <c r="JWX3" s="225"/>
      <c r="JWY3" s="225"/>
      <c r="JWZ3" s="225"/>
      <c r="JXA3" s="225"/>
      <c r="JXB3" s="225"/>
      <c r="JXC3" s="225"/>
      <c r="JXD3" s="225"/>
      <c r="JXE3" s="225"/>
      <c r="JXF3" s="225"/>
      <c r="JXG3" s="225"/>
      <c r="JXH3" s="225"/>
      <c r="JXI3" s="225"/>
      <c r="JXJ3" s="225"/>
      <c r="JXK3" s="225"/>
      <c r="JXL3" s="225"/>
      <c r="JXM3" s="225"/>
      <c r="JXN3" s="225"/>
      <c r="JXO3" s="225"/>
      <c r="JXP3" s="225"/>
      <c r="JXQ3" s="225"/>
      <c r="JXR3" s="225"/>
      <c r="JXS3" s="225"/>
      <c r="JXT3" s="225"/>
      <c r="JXU3" s="225"/>
      <c r="JXV3" s="225"/>
      <c r="JXW3" s="225"/>
      <c r="JXX3" s="225"/>
      <c r="JXY3" s="225"/>
      <c r="JXZ3" s="225"/>
      <c r="JYA3" s="225"/>
      <c r="JYB3" s="225"/>
      <c r="JYC3" s="225"/>
      <c r="JYD3" s="225"/>
      <c r="JYE3" s="225"/>
      <c r="JYF3" s="225"/>
      <c r="JYG3" s="225"/>
      <c r="JYH3" s="225"/>
      <c r="JYI3" s="225"/>
      <c r="JYJ3" s="225"/>
      <c r="JYK3" s="225"/>
      <c r="JYL3" s="225"/>
      <c r="JYM3" s="225"/>
      <c r="JYN3" s="225"/>
      <c r="JYO3" s="225"/>
      <c r="JYP3" s="225"/>
      <c r="JYQ3" s="225"/>
      <c r="JYR3" s="225"/>
      <c r="JYS3" s="225"/>
      <c r="JYT3" s="225"/>
      <c r="JYU3" s="225"/>
      <c r="JYV3" s="225"/>
      <c r="JYW3" s="225"/>
      <c r="JYX3" s="225"/>
      <c r="JYY3" s="225"/>
      <c r="JYZ3" s="225"/>
      <c r="JZA3" s="225"/>
      <c r="JZB3" s="225"/>
      <c r="JZC3" s="225"/>
      <c r="JZD3" s="225"/>
      <c r="JZE3" s="225"/>
      <c r="JZF3" s="225"/>
      <c r="JZG3" s="225"/>
      <c r="JZH3" s="225"/>
      <c r="JZI3" s="225"/>
      <c r="JZJ3" s="225"/>
      <c r="JZK3" s="225"/>
      <c r="JZL3" s="225"/>
      <c r="JZM3" s="225"/>
      <c r="JZN3" s="225"/>
      <c r="JZO3" s="225"/>
      <c r="JZP3" s="225"/>
      <c r="JZQ3" s="225"/>
      <c r="JZR3" s="225"/>
      <c r="JZS3" s="225"/>
      <c r="JZT3" s="225"/>
      <c r="JZU3" s="225"/>
      <c r="JZV3" s="225"/>
      <c r="JZW3" s="225"/>
      <c r="JZX3" s="225"/>
      <c r="JZY3" s="225"/>
      <c r="JZZ3" s="225"/>
      <c r="KAA3" s="225"/>
      <c r="KAB3" s="225"/>
      <c r="KAC3" s="225"/>
      <c r="KAD3" s="225"/>
      <c r="KAE3" s="225"/>
      <c r="KAF3" s="225"/>
      <c r="KAG3" s="225"/>
      <c r="KAH3" s="225"/>
      <c r="KAI3" s="225"/>
      <c r="KAJ3" s="225"/>
      <c r="KAK3" s="225"/>
      <c r="KAL3" s="225"/>
      <c r="KAM3" s="225"/>
      <c r="KAN3" s="225"/>
      <c r="KAO3" s="225"/>
      <c r="KAP3" s="225"/>
      <c r="KAQ3" s="225"/>
      <c r="KAR3" s="225"/>
      <c r="KAS3" s="225"/>
      <c r="KAT3" s="225"/>
      <c r="KAU3" s="225"/>
      <c r="KAV3" s="225"/>
      <c r="KAW3" s="225"/>
      <c r="KAX3" s="225"/>
      <c r="KAY3" s="225"/>
      <c r="KAZ3" s="225"/>
      <c r="KBA3" s="225"/>
      <c r="KBB3" s="225"/>
      <c r="KBC3" s="225"/>
      <c r="KBD3" s="225"/>
      <c r="KBE3" s="225"/>
      <c r="KBF3" s="225"/>
      <c r="KBG3" s="225"/>
      <c r="KBH3" s="225"/>
      <c r="KBI3" s="225"/>
      <c r="KBJ3" s="225"/>
      <c r="KBK3" s="225"/>
      <c r="KBL3" s="225"/>
      <c r="KBM3" s="225"/>
      <c r="KBN3" s="225"/>
      <c r="KBO3" s="225"/>
      <c r="KBP3" s="225"/>
      <c r="KBQ3" s="225"/>
      <c r="KBR3" s="225"/>
      <c r="KBS3" s="225"/>
      <c r="KBT3" s="225"/>
      <c r="KBU3" s="225"/>
      <c r="KBV3" s="225"/>
      <c r="KBW3" s="225"/>
      <c r="KBX3" s="225"/>
      <c r="KBY3" s="225"/>
      <c r="KBZ3" s="225"/>
      <c r="KCA3" s="225"/>
      <c r="KCB3" s="225"/>
      <c r="KCC3" s="225"/>
      <c r="KCD3" s="225"/>
      <c r="KCE3" s="225"/>
      <c r="KCF3" s="225"/>
      <c r="KCG3" s="225"/>
      <c r="KCH3" s="225"/>
      <c r="KCI3" s="225"/>
      <c r="KCJ3" s="225"/>
      <c r="KCK3" s="225"/>
      <c r="KCL3" s="225"/>
      <c r="KCM3" s="225"/>
      <c r="KCN3" s="225"/>
      <c r="KCO3" s="225"/>
      <c r="KCP3" s="225"/>
      <c r="KCQ3" s="225"/>
      <c r="KCR3" s="225"/>
      <c r="KCS3" s="225"/>
      <c r="KCT3" s="225"/>
      <c r="KCU3" s="225"/>
      <c r="KCV3" s="225"/>
      <c r="KCW3" s="225"/>
      <c r="KCX3" s="225"/>
      <c r="KCY3" s="225"/>
      <c r="KCZ3" s="225"/>
      <c r="KDA3" s="225"/>
      <c r="KDB3" s="225"/>
      <c r="KDC3" s="225"/>
      <c r="KDD3" s="225"/>
      <c r="KDE3" s="225"/>
      <c r="KDF3" s="225"/>
      <c r="KDG3" s="225"/>
      <c r="KDH3" s="225"/>
      <c r="KDI3" s="225"/>
      <c r="KDJ3" s="225"/>
      <c r="KDK3" s="225"/>
      <c r="KDL3" s="225"/>
      <c r="KDM3" s="225"/>
      <c r="KDN3" s="225"/>
      <c r="KDO3" s="225"/>
      <c r="KDP3" s="225"/>
      <c r="KDQ3" s="225"/>
      <c r="KDR3" s="225"/>
      <c r="KDS3" s="225"/>
      <c r="KDT3" s="225"/>
      <c r="KDU3" s="225"/>
      <c r="KDV3" s="225"/>
      <c r="KDW3" s="225"/>
      <c r="KDX3" s="225"/>
      <c r="KDY3" s="225"/>
      <c r="KDZ3" s="225"/>
      <c r="KEA3" s="225"/>
      <c r="KEB3" s="225"/>
      <c r="KEC3" s="225"/>
      <c r="KED3" s="225"/>
      <c r="KEE3" s="225"/>
      <c r="KEF3" s="225"/>
      <c r="KEG3" s="225"/>
      <c r="KEH3" s="225"/>
      <c r="KEI3" s="225"/>
      <c r="KEJ3" s="225"/>
      <c r="KEK3" s="225"/>
      <c r="KEL3" s="225"/>
      <c r="KEM3" s="225"/>
      <c r="KEN3" s="225"/>
      <c r="KEO3" s="225"/>
      <c r="KEP3" s="225"/>
      <c r="KEQ3" s="225"/>
      <c r="KER3" s="225"/>
      <c r="KES3" s="225"/>
      <c r="KET3" s="225"/>
      <c r="KEU3" s="225"/>
      <c r="KEV3" s="225"/>
      <c r="KEW3" s="225"/>
      <c r="KEX3" s="225"/>
      <c r="KEY3" s="225"/>
      <c r="KEZ3" s="225"/>
      <c r="KFA3" s="225"/>
      <c r="KFB3" s="225"/>
      <c r="KFC3" s="225"/>
      <c r="KFD3" s="225"/>
      <c r="KFE3" s="225"/>
      <c r="KFF3" s="225"/>
      <c r="KFG3" s="225"/>
      <c r="KFH3" s="225"/>
      <c r="KFI3" s="225"/>
      <c r="KFJ3" s="225"/>
      <c r="KFK3" s="225"/>
      <c r="KFL3" s="225"/>
      <c r="KFM3" s="225"/>
      <c r="KFN3" s="225"/>
      <c r="KFO3" s="225"/>
      <c r="KFP3" s="225"/>
      <c r="KFQ3" s="225"/>
      <c r="KFR3" s="225"/>
      <c r="KFS3" s="225"/>
      <c r="KFT3" s="225"/>
      <c r="KFU3" s="225"/>
      <c r="KFV3" s="225"/>
      <c r="KFW3" s="225"/>
      <c r="KFX3" s="225"/>
      <c r="KFY3" s="225"/>
      <c r="KFZ3" s="225"/>
      <c r="KGA3" s="225"/>
      <c r="KGB3" s="225"/>
      <c r="KGC3" s="225"/>
      <c r="KGD3" s="225"/>
      <c r="KGE3" s="225"/>
      <c r="KGF3" s="225"/>
      <c r="KGG3" s="225"/>
      <c r="KGH3" s="225"/>
      <c r="KGI3" s="225"/>
      <c r="KGJ3" s="225"/>
      <c r="KGK3" s="225"/>
      <c r="KGL3" s="225"/>
      <c r="KGM3" s="225"/>
      <c r="KGN3" s="225"/>
      <c r="KGO3" s="225"/>
      <c r="KGP3" s="225"/>
      <c r="KGQ3" s="225"/>
      <c r="KGR3" s="225"/>
      <c r="KGS3" s="225"/>
      <c r="KGT3" s="225"/>
      <c r="KGU3" s="225"/>
      <c r="KGV3" s="225"/>
      <c r="KGW3" s="225"/>
      <c r="KGX3" s="225"/>
      <c r="KGY3" s="225"/>
      <c r="KGZ3" s="225"/>
      <c r="KHA3" s="225"/>
      <c r="KHB3" s="225"/>
      <c r="KHC3" s="225"/>
      <c r="KHD3" s="225"/>
      <c r="KHE3" s="225"/>
      <c r="KHF3" s="225"/>
      <c r="KHG3" s="225"/>
      <c r="KHH3" s="225"/>
      <c r="KHI3" s="225"/>
      <c r="KHJ3" s="225"/>
      <c r="KHK3" s="225"/>
      <c r="KHL3" s="225"/>
      <c r="KHM3" s="225"/>
      <c r="KHN3" s="225"/>
      <c r="KHO3" s="225"/>
      <c r="KHP3" s="225"/>
      <c r="KHQ3" s="225"/>
      <c r="KHR3" s="225"/>
      <c r="KHS3" s="225"/>
      <c r="KHT3" s="225"/>
      <c r="KHU3" s="225"/>
      <c r="KHV3" s="225"/>
      <c r="KHW3" s="225"/>
      <c r="KHX3" s="225"/>
      <c r="KHY3" s="225"/>
      <c r="KHZ3" s="225"/>
      <c r="KIA3" s="225"/>
      <c r="KIB3" s="225"/>
      <c r="KIC3" s="225"/>
      <c r="KID3" s="225"/>
      <c r="KIE3" s="225"/>
      <c r="KIF3" s="225"/>
      <c r="KIG3" s="225"/>
      <c r="KIH3" s="225"/>
      <c r="KII3" s="225"/>
      <c r="KIJ3" s="225"/>
      <c r="KIK3" s="225"/>
      <c r="KIL3" s="225"/>
      <c r="KIM3" s="225"/>
      <c r="KIN3" s="225"/>
      <c r="KIO3" s="225"/>
      <c r="KIP3" s="225"/>
      <c r="KIQ3" s="225"/>
      <c r="KIR3" s="225"/>
      <c r="KIS3" s="225"/>
      <c r="KIT3" s="225"/>
      <c r="KIU3" s="225"/>
      <c r="KIV3" s="225"/>
      <c r="KIW3" s="225"/>
      <c r="KIX3" s="225"/>
      <c r="KIY3" s="225"/>
      <c r="KIZ3" s="225"/>
      <c r="KJA3" s="225"/>
      <c r="KJB3" s="225"/>
      <c r="KJC3" s="225"/>
      <c r="KJD3" s="225"/>
      <c r="KJE3" s="225"/>
      <c r="KJF3" s="225"/>
      <c r="KJG3" s="225"/>
      <c r="KJH3" s="225"/>
      <c r="KJI3" s="225"/>
      <c r="KJJ3" s="225"/>
      <c r="KJK3" s="225"/>
      <c r="KJL3" s="225"/>
      <c r="KJM3" s="225"/>
      <c r="KJN3" s="225"/>
      <c r="KJO3" s="225"/>
      <c r="KJP3" s="225"/>
      <c r="KJQ3" s="225"/>
      <c r="KJR3" s="225"/>
      <c r="KJS3" s="225"/>
      <c r="KJT3" s="225"/>
      <c r="KJU3" s="225"/>
      <c r="KJV3" s="225"/>
      <c r="KJW3" s="225"/>
      <c r="KJX3" s="225"/>
      <c r="KJY3" s="225"/>
      <c r="KJZ3" s="225"/>
      <c r="KKA3" s="225"/>
      <c r="KKB3" s="225"/>
      <c r="KKC3" s="225"/>
      <c r="KKD3" s="225"/>
      <c r="KKE3" s="225"/>
      <c r="KKF3" s="225"/>
      <c r="KKG3" s="225"/>
      <c r="KKH3" s="225"/>
      <c r="KKI3" s="225"/>
      <c r="KKJ3" s="225"/>
      <c r="KKK3" s="225"/>
      <c r="KKL3" s="225"/>
      <c r="KKM3" s="225"/>
      <c r="KKN3" s="225"/>
      <c r="KKO3" s="225"/>
      <c r="KKP3" s="225"/>
      <c r="KKQ3" s="225"/>
      <c r="KKR3" s="225"/>
      <c r="KKS3" s="225"/>
      <c r="KKT3" s="225"/>
      <c r="KKU3" s="225"/>
      <c r="KKV3" s="225"/>
      <c r="KKW3" s="225"/>
      <c r="KKX3" s="225"/>
      <c r="KKY3" s="225"/>
      <c r="KKZ3" s="225"/>
      <c r="KLA3" s="225"/>
      <c r="KLB3" s="225"/>
      <c r="KLC3" s="225"/>
      <c r="KLD3" s="225"/>
      <c r="KLE3" s="225"/>
      <c r="KLF3" s="225"/>
      <c r="KLG3" s="225"/>
      <c r="KLH3" s="225"/>
      <c r="KLI3" s="225"/>
      <c r="KLJ3" s="225"/>
      <c r="KLK3" s="225"/>
      <c r="KLL3" s="225"/>
      <c r="KLM3" s="225"/>
      <c r="KLN3" s="225"/>
      <c r="KLO3" s="225"/>
      <c r="KLP3" s="225"/>
      <c r="KLQ3" s="225"/>
      <c r="KLR3" s="225"/>
      <c r="KLS3" s="225"/>
      <c r="KLT3" s="225"/>
      <c r="KLU3" s="225"/>
      <c r="KLV3" s="225"/>
      <c r="KLW3" s="225"/>
      <c r="KLX3" s="225"/>
      <c r="KLY3" s="225"/>
      <c r="KLZ3" s="225"/>
      <c r="KMA3" s="225"/>
      <c r="KMB3" s="225"/>
      <c r="KMC3" s="225"/>
      <c r="KMD3" s="225"/>
      <c r="KME3" s="225"/>
      <c r="KMF3" s="225"/>
      <c r="KMG3" s="225"/>
      <c r="KMH3" s="225"/>
      <c r="KMI3" s="225"/>
      <c r="KMJ3" s="225"/>
      <c r="KMK3" s="225"/>
      <c r="KML3" s="225"/>
      <c r="KMM3" s="225"/>
      <c r="KMN3" s="225"/>
      <c r="KMO3" s="225"/>
      <c r="KMP3" s="225"/>
      <c r="KMQ3" s="225"/>
      <c r="KMR3" s="225"/>
      <c r="KMS3" s="225"/>
      <c r="KMT3" s="225"/>
      <c r="KMU3" s="225"/>
      <c r="KMV3" s="225"/>
      <c r="KMW3" s="225"/>
      <c r="KMX3" s="225"/>
      <c r="KMY3" s="225"/>
      <c r="KMZ3" s="225"/>
      <c r="KNA3" s="225"/>
      <c r="KNB3" s="225"/>
      <c r="KNC3" s="225"/>
      <c r="KND3" s="225"/>
      <c r="KNE3" s="225"/>
      <c r="KNF3" s="225"/>
      <c r="KNG3" s="225"/>
      <c r="KNH3" s="225"/>
      <c r="KNI3" s="225"/>
      <c r="KNJ3" s="225"/>
      <c r="KNK3" s="225"/>
      <c r="KNL3" s="225"/>
      <c r="KNM3" s="225"/>
      <c r="KNN3" s="225"/>
      <c r="KNO3" s="225"/>
      <c r="KNP3" s="225"/>
      <c r="KNQ3" s="225"/>
      <c r="KNR3" s="225"/>
      <c r="KNS3" s="225"/>
      <c r="KNT3" s="225"/>
      <c r="KNU3" s="225"/>
      <c r="KNV3" s="225"/>
      <c r="KNW3" s="225"/>
      <c r="KNX3" s="225"/>
      <c r="KNY3" s="225"/>
      <c r="KNZ3" s="225"/>
      <c r="KOA3" s="225"/>
      <c r="KOB3" s="225"/>
      <c r="KOC3" s="225"/>
      <c r="KOD3" s="225"/>
      <c r="KOE3" s="225"/>
      <c r="KOF3" s="225"/>
      <c r="KOG3" s="225"/>
      <c r="KOH3" s="225"/>
      <c r="KOI3" s="225"/>
      <c r="KOJ3" s="225"/>
      <c r="KOK3" s="225"/>
      <c r="KOL3" s="225"/>
      <c r="KOM3" s="225"/>
      <c r="KON3" s="225"/>
      <c r="KOO3" s="225"/>
      <c r="KOP3" s="225"/>
      <c r="KOQ3" s="225"/>
      <c r="KOR3" s="225"/>
      <c r="KOS3" s="225"/>
      <c r="KOT3" s="225"/>
      <c r="KOU3" s="225"/>
      <c r="KOV3" s="225"/>
      <c r="KOW3" s="225"/>
      <c r="KOX3" s="225"/>
      <c r="KOY3" s="225"/>
      <c r="KOZ3" s="225"/>
      <c r="KPA3" s="225"/>
      <c r="KPB3" s="225"/>
      <c r="KPC3" s="225"/>
      <c r="KPD3" s="225"/>
      <c r="KPE3" s="225"/>
      <c r="KPF3" s="225"/>
      <c r="KPG3" s="225"/>
      <c r="KPH3" s="225"/>
      <c r="KPI3" s="225"/>
      <c r="KPJ3" s="225"/>
      <c r="KPK3" s="225"/>
      <c r="KPL3" s="225"/>
      <c r="KPM3" s="225"/>
      <c r="KPN3" s="225"/>
      <c r="KPO3" s="225"/>
      <c r="KPP3" s="225"/>
      <c r="KPQ3" s="225"/>
      <c r="KPR3" s="225"/>
      <c r="KPS3" s="225"/>
      <c r="KPT3" s="225"/>
      <c r="KPU3" s="225"/>
      <c r="KPV3" s="225"/>
      <c r="KPW3" s="225"/>
      <c r="KPX3" s="225"/>
      <c r="KPY3" s="225"/>
      <c r="KPZ3" s="225"/>
      <c r="KQA3" s="225"/>
      <c r="KQB3" s="225"/>
      <c r="KQC3" s="225"/>
      <c r="KQD3" s="225"/>
      <c r="KQE3" s="225"/>
      <c r="KQF3" s="225"/>
      <c r="KQG3" s="225"/>
      <c r="KQH3" s="225"/>
      <c r="KQI3" s="225"/>
      <c r="KQJ3" s="225"/>
      <c r="KQK3" s="225"/>
      <c r="KQL3" s="225"/>
      <c r="KQM3" s="225"/>
      <c r="KQN3" s="225"/>
      <c r="KQO3" s="225"/>
      <c r="KQP3" s="225"/>
      <c r="KQQ3" s="225"/>
      <c r="KQR3" s="225"/>
      <c r="KQS3" s="225"/>
      <c r="KQT3" s="225"/>
      <c r="KQU3" s="225"/>
      <c r="KQV3" s="225"/>
      <c r="KQW3" s="225"/>
      <c r="KQX3" s="225"/>
      <c r="KQY3" s="225"/>
      <c r="KQZ3" s="225"/>
      <c r="KRA3" s="225"/>
      <c r="KRB3" s="225"/>
      <c r="KRC3" s="225"/>
      <c r="KRD3" s="225"/>
      <c r="KRE3" s="225"/>
      <c r="KRF3" s="225"/>
      <c r="KRG3" s="225"/>
      <c r="KRH3" s="225"/>
      <c r="KRI3" s="225"/>
      <c r="KRJ3" s="225"/>
      <c r="KRK3" s="225"/>
      <c r="KRL3" s="225"/>
      <c r="KRM3" s="225"/>
      <c r="KRN3" s="225"/>
      <c r="KRO3" s="225"/>
      <c r="KRP3" s="225"/>
      <c r="KRQ3" s="225"/>
      <c r="KRR3" s="225"/>
      <c r="KRS3" s="225"/>
      <c r="KRT3" s="225"/>
      <c r="KRU3" s="225"/>
      <c r="KRV3" s="225"/>
      <c r="KRW3" s="225"/>
      <c r="KRX3" s="225"/>
      <c r="KRY3" s="225"/>
      <c r="KRZ3" s="225"/>
      <c r="KSA3" s="225"/>
      <c r="KSB3" s="225"/>
      <c r="KSC3" s="225"/>
      <c r="KSD3" s="225"/>
      <c r="KSE3" s="225"/>
      <c r="KSF3" s="225"/>
      <c r="KSG3" s="225"/>
      <c r="KSH3" s="225"/>
      <c r="KSI3" s="225"/>
      <c r="KSJ3" s="225"/>
      <c r="KSK3" s="225"/>
      <c r="KSL3" s="225"/>
      <c r="KSM3" s="225"/>
      <c r="KSN3" s="225"/>
      <c r="KSO3" s="225"/>
      <c r="KSP3" s="225"/>
      <c r="KSQ3" s="225"/>
      <c r="KSR3" s="225"/>
      <c r="KSS3" s="225"/>
      <c r="KST3" s="225"/>
      <c r="KSU3" s="225"/>
      <c r="KSV3" s="225"/>
      <c r="KSW3" s="225"/>
      <c r="KSX3" s="225"/>
      <c r="KSY3" s="225"/>
      <c r="KSZ3" s="225"/>
      <c r="KTA3" s="225"/>
      <c r="KTB3" s="225"/>
      <c r="KTC3" s="225"/>
      <c r="KTD3" s="225"/>
      <c r="KTE3" s="225"/>
      <c r="KTF3" s="225"/>
      <c r="KTG3" s="225"/>
      <c r="KTH3" s="225"/>
      <c r="KTI3" s="225"/>
      <c r="KTJ3" s="225"/>
      <c r="KTK3" s="225"/>
      <c r="KTL3" s="225"/>
      <c r="KTM3" s="225"/>
      <c r="KTN3" s="225"/>
      <c r="KTO3" s="225"/>
      <c r="KTP3" s="225"/>
      <c r="KTQ3" s="225"/>
      <c r="KTR3" s="225"/>
      <c r="KTS3" s="225"/>
      <c r="KTT3" s="225"/>
      <c r="KTU3" s="225"/>
      <c r="KTV3" s="225"/>
      <c r="KTW3" s="225"/>
      <c r="KTX3" s="225"/>
      <c r="KTY3" s="225"/>
      <c r="KTZ3" s="225"/>
      <c r="KUA3" s="225"/>
      <c r="KUB3" s="225"/>
      <c r="KUC3" s="225"/>
      <c r="KUD3" s="225"/>
      <c r="KUE3" s="225"/>
      <c r="KUF3" s="225"/>
      <c r="KUG3" s="225"/>
      <c r="KUH3" s="225"/>
      <c r="KUI3" s="225"/>
      <c r="KUJ3" s="225"/>
      <c r="KUK3" s="225"/>
      <c r="KUL3" s="225"/>
      <c r="KUM3" s="225"/>
      <c r="KUN3" s="225"/>
      <c r="KUO3" s="225"/>
      <c r="KUP3" s="225"/>
      <c r="KUQ3" s="225"/>
      <c r="KUR3" s="225"/>
      <c r="KUS3" s="225"/>
      <c r="KUT3" s="225"/>
      <c r="KUU3" s="225"/>
      <c r="KUV3" s="225"/>
      <c r="KUW3" s="225"/>
      <c r="KUX3" s="225"/>
      <c r="KUY3" s="225"/>
      <c r="KUZ3" s="225"/>
      <c r="KVA3" s="225"/>
      <c r="KVB3" s="225"/>
      <c r="KVC3" s="225"/>
      <c r="KVD3" s="225"/>
      <c r="KVE3" s="225"/>
      <c r="KVF3" s="225"/>
      <c r="KVG3" s="225"/>
      <c r="KVH3" s="225"/>
      <c r="KVI3" s="225"/>
      <c r="KVJ3" s="225"/>
      <c r="KVK3" s="225"/>
      <c r="KVL3" s="225"/>
      <c r="KVM3" s="225"/>
      <c r="KVN3" s="225"/>
      <c r="KVO3" s="225"/>
      <c r="KVP3" s="225"/>
      <c r="KVQ3" s="225"/>
      <c r="KVR3" s="225"/>
      <c r="KVS3" s="225"/>
      <c r="KVT3" s="225"/>
      <c r="KVU3" s="225"/>
      <c r="KVV3" s="225"/>
      <c r="KVW3" s="225"/>
      <c r="KVX3" s="225"/>
      <c r="KVY3" s="225"/>
      <c r="KVZ3" s="225"/>
      <c r="KWA3" s="225"/>
      <c r="KWB3" s="225"/>
      <c r="KWC3" s="225"/>
      <c r="KWD3" s="225"/>
      <c r="KWE3" s="225"/>
      <c r="KWF3" s="225"/>
      <c r="KWG3" s="225"/>
      <c r="KWH3" s="225"/>
      <c r="KWI3" s="225"/>
      <c r="KWJ3" s="225"/>
      <c r="KWK3" s="225"/>
      <c r="KWL3" s="225"/>
      <c r="KWM3" s="225"/>
      <c r="KWN3" s="225"/>
      <c r="KWO3" s="225"/>
      <c r="KWP3" s="225"/>
      <c r="KWQ3" s="225"/>
      <c r="KWR3" s="225"/>
      <c r="KWS3" s="225"/>
      <c r="KWT3" s="225"/>
      <c r="KWU3" s="225"/>
      <c r="KWV3" s="225"/>
      <c r="KWW3" s="225"/>
      <c r="KWX3" s="225"/>
      <c r="KWY3" s="225"/>
      <c r="KWZ3" s="225"/>
      <c r="KXA3" s="225"/>
      <c r="KXB3" s="225"/>
      <c r="KXC3" s="225"/>
      <c r="KXD3" s="225"/>
      <c r="KXE3" s="225"/>
      <c r="KXF3" s="225"/>
      <c r="KXG3" s="225"/>
      <c r="KXH3" s="225"/>
      <c r="KXI3" s="225"/>
      <c r="KXJ3" s="225"/>
      <c r="KXK3" s="225"/>
      <c r="KXL3" s="225"/>
      <c r="KXM3" s="225"/>
      <c r="KXN3" s="225"/>
      <c r="KXO3" s="225"/>
      <c r="KXP3" s="225"/>
      <c r="KXQ3" s="225"/>
      <c r="KXR3" s="225"/>
      <c r="KXS3" s="225"/>
      <c r="KXT3" s="225"/>
      <c r="KXU3" s="225"/>
      <c r="KXV3" s="225"/>
      <c r="KXW3" s="225"/>
      <c r="KXX3" s="225"/>
      <c r="KXY3" s="225"/>
      <c r="KXZ3" s="225"/>
      <c r="KYA3" s="225"/>
      <c r="KYB3" s="225"/>
      <c r="KYC3" s="225"/>
      <c r="KYD3" s="225"/>
      <c r="KYE3" s="225"/>
      <c r="KYF3" s="225"/>
      <c r="KYG3" s="225"/>
      <c r="KYH3" s="225"/>
      <c r="KYI3" s="225"/>
      <c r="KYJ3" s="225"/>
      <c r="KYK3" s="225"/>
      <c r="KYL3" s="225"/>
      <c r="KYM3" s="225"/>
      <c r="KYN3" s="225"/>
      <c r="KYO3" s="225"/>
      <c r="KYP3" s="225"/>
      <c r="KYQ3" s="225"/>
      <c r="KYR3" s="225"/>
      <c r="KYS3" s="225"/>
      <c r="KYT3" s="225"/>
      <c r="KYU3" s="225"/>
      <c r="KYV3" s="225"/>
      <c r="KYW3" s="225"/>
      <c r="KYX3" s="225"/>
      <c r="KYY3" s="225"/>
      <c r="KYZ3" s="225"/>
      <c r="KZA3" s="225"/>
      <c r="KZB3" s="225"/>
      <c r="KZC3" s="225"/>
      <c r="KZD3" s="225"/>
      <c r="KZE3" s="225"/>
      <c r="KZF3" s="225"/>
      <c r="KZG3" s="225"/>
      <c r="KZH3" s="225"/>
      <c r="KZI3" s="225"/>
      <c r="KZJ3" s="225"/>
      <c r="KZK3" s="225"/>
      <c r="KZL3" s="225"/>
      <c r="KZM3" s="225"/>
      <c r="KZN3" s="225"/>
      <c r="KZO3" s="225"/>
      <c r="KZP3" s="225"/>
      <c r="KZQ3" s="225"/>
      <c r="KZR3" s="225"/>
      <c r="KZS3" s="225"/>
      <c r="KZT3" s="225"/>
      <c r="KZU3" s="225"/>
      <c r="KZV3" s="225"/>
      <c r="KZW3" s="225"/>
      <c r="KZX3" s="225"/>
      <c r="KZY3" s="225"/>
      <c r="KZZ3" s="225"/>
      <c r="LAA3" s="225"/>
      <c r="LAB3" s="225"/>
      <c r="LAC3" s="225"/>
      <c r="LAD3" s="225"/>
      <c r="LAE3" s="225"/>
      <c r="LAF3" s="225"/>
      <c r="LAG3" s="225"/>
      <c r="LAH3" s="225"/>
      <c r="LAI3" s="225"/>
      <c r="LAJ3" s="225"/>
      <c r="LAK3" s="225"/>
      <c r="LAL3" s="225"/>
      <c r="LAM3" s="225"/>
      <c r="LAN3" s="225"/>
      <c r="LAO3" s="225"/>
      <c r="LAP3" s="225"/>
      <c r="LAQ3" s="225"/>
      <c r="LAR3" s="225"/>
      <c r="LAS3" s="225"/>
      <c r="LAT3" s="225"/>
      <c r="LAU3" s="225"/>
      <c r="LAV3" s="225"/>
      <c r="LAW3" s="225"/>
      <c r="LAX3" s="225"/>
      <c r="LAY3" s="225"/>
      <c r="LAZ3" s="225"/>
      <c r="LBA3" s="225"/>
      <c r="LBB3" s="225"/>
      <c r="LBC3" s="225"/>
      <c r="LBD3" s="225"/>
      <c r="LBE3" s="225"/>
      <c r="LBF3" s="225"/>
      <c r="LBG3" s="225"/>
      <c r="LBH3" s="225"/>
      <c r="LBI3" s="225"/>
      <c r="LBJ3" s="225"/>
      <c r="LBK3" s="225"/>
      <c r="LBL3" s="225"/>
      <c r="LBM3" s="225"/>
      <c r="LBN3" s="225"/>
      <c r="LBO3" s="225"/>
      <c r="LBP3" s="225"/>
      <c r="LBQ3" s="225"/>
      <c r="LBR3" s="225"/>
      <c r="LBS3" s="225"/>
      <c r="LBT3" s="225"/>
      <c r="LBU3" s="225"/>
      <c r="LBV3" s="225"/>
      <c r="LBW3" s="225"/>
      <c r="LBX3" s="225"/>
      <c r="LBY3" s="225"/>
      <c r="LBZ3" s="225"/>
      <c r="LCA3" s="225"/>
      <c r="LCB3" s="225"/>
      <c r="LCC3" s="225"/>
      <c r="LCD3" s="225"/>
      <c r="LCE3" s="225"/>
      <c r="LCF3" s="225"/>
      <c r="LCG3" s="225"/>
      <c r="LCH3" s="225"/>
      <c r="LCI3" s="225"/>
      <c r="LCJ3" s="225"/>
      <c r="LCK3" s="225"/>
      <c r="LCL3" s="225"/>
      <c r="LCM3" s="225"/>
      <c r="LCN3" s="225"/>
      <c r="LCO3" s="225"/>
      <c r="LCP3" s="225"/>
      <c r="LCQ3" s="225"/>
      <c r="LCR3" s="225"/>
      <c r="LCS3" s="225"/>
      <c r="LCT3" s="225"/>
      <c r="LCU3" s="225"/>
      <c r="LCV3" s="225"/>
      <c r="LCW3" s="225"/>
      <c r="LCX3" s="225"/>
      <c r="LCY3" s="225"/>
      <c r="LCZ3" s="225"/>
      <c r="LDA3" s="225"/>
      <c r="LDB3" s="225"/>
      <c r="LDC3" s="225"/>
      <c r="LDD3" s="225"/>
      <c r="LDE3" s="225"/>
      <c r="LDF3" s="225"/>
      <c r="LDG3" s="225"/>
      <c r="LDH3" s="225"/>
      <c r="LDI3" s="225"/>
      <c r="LDJ3" s="225"/>
      <c r="LDK3" s="225"/>
      <c r="LDL3" s="225"/>
      <c r="LDM3" s="225"/>
      <c r="LDN3" s="225"/>
      <c r="LDO3" s="225"/>
      <c r="LDP3" s="225"/>
      <c r="LDQ3" s="225"/>
      <c r="LDR3" s="225"/>
      <c r="LDS3" s="225"/>
      <c r="LDT3" s="225"/>
      <c r="LDU3" s="225"/>
      <c r="LDV3" s="225"/>
      <c r="LDW3" s="225"/>
      <c r="LDX3" s="225"/>
      <c r="LDY3" s="225"/>
      <c r="LDZ3" s="225"/>
      <c r="LEA3" s="225"/>
      <c r="LEB3" s="225"/>
      <c r="LEC3" s="225"/>
      <c r="LED3" s="225"/>
      <c r="LEE3" s="225"/>
      <c r="LEF3" s="225"/>
      <c r="LEG3" s="225"/>
      <c r="LEH3" s="225"/>
      <c r="LEI3" s="225"/>
      <c r="LEJ3" s="225"/>
      <c r="LEK3" s="225"/>
      <c r="LEL3" s="225"/>
      <c r="LEM3" s="225"/>
      <c r="LEN3" s="225"/>
      <c r="LEO3" s="225"/>
      <c r="LEP3" s="225"/>
      <c r="LEQ3" s="225"/>
      <c r="LER3" s="225"/>
      <c r="LES3" s="225"/>
      <c r="LET3" s="225"/>
      <c r="LEU3" s="225"/>
      <c r="LEV3" s="225"/>
      <c r="LEW3" s="225"/>
      <c r="LEX3" s="225"/>
      <c r="LEY3" s="225"/>
      <c r="LEZ3" s="225"/>
      <c r="LFA3" s="225"/>
      <c r="LFB3" s="225"/>
      <c r="LFC3" s="225"/>
      <c r="LFD3" s="225"/>
      <c r="LFE3" s="225"/>
      <c r="LFF3" s="225"/>
      <c r="LFG3" s="225"/>
      <c r="LFH3" s="225"/>
      <c r="LFI3" s="225"/>
      <c r="LFJ3" s="225"/>
      <c r="LFK3" s="225"/>
      <c r="LFL3" s="225"/>
      <c r="LFM3" s="225"/>
      <c r="LFN3" s="225"/>
      <c r="LFO3" s="225"/>
      <c r="LFP3" s="225"/>
      <c r="LFQ3" s="225"/>
      <c r="LFR3" s="225"/>
      <c r="LFS3" s="225"/>
      <c r="LFT3" s="225"/>
      <c r="LFU3" s="225"/>
      <c r="LFV3" s="225"/>
      <c r="LFW3" s="225"/>
      <c r="LFX3" s="225"/>
      <c r="LFY3" s="225"/>
      <c r="LFZ3" s="225"/>
      <c r="LGA3" s="225"/>
      <c r="LGB3" s="225"/>
      <c r="LGC3" s="225"/>
      <c r="LGD3" s="225"/>
      <c r="LGE3" s="225"/>
      <c r="LGF3" s="225"/>
      <c r="LGG3" s="225"/>
      <c r="LGH3" s="225"/>
      <c r="LGI3" s="225"/>
      <c r="LGJ3" s="225"/>
      <c r="LGK3" s="225"/>
      <c r="LGL3" s="225"/>
      <c r="LGM3" s="225"/>
      <c r="LGN3" s="225"/>
      <c r="LGO3" s="225"/>
      <c r="LGP3" s="225"/>
      <c r="LGQ3" s="225"/>
      <c r="LGR3" s="225"/>
      <c r="LGS3" s="225"/>
      <c r="LGT3" s="225"/>
      <c r="LGU3" s="225"/>
      <c r="LGV3" s="225"/>
      <c r="LGW3" s="225"/>
      <c r="LGX3" s="225"/>
      <c r="LGY3" s="225"/>
      <c r="LGZ3" s="225"/>
      <c r="LHA3" s="225"/>
      <c r="LHB3" s="225"/>
      <c r="LHC3" s="225"/>
      <c r="LHD3" s="225"/>
      <c r="LHE3" s="225"/>
      <c r="LHF3" s="225"/>
      <c r="LHG3" s="225"/>
      <c r="LHH3" s="225"/>
      <c r="LHI3" s="225"/>
      <c r="LHJ3" s="225"/>
      <c r="LHK3" s="225"/>
      <c r="LHL3" s="225"/>
      <c r="LHM3" s="225"/>
      <c r="LHN3" s="225"/>
      <c r="LHO3" s="225"/>
      <c r="LHP3" s="225"/>
      <c r="LHQ3" s="225"/>
      <c r="LHR3" s="225"/>
      <c r="LHS3" s="225"/>
      <c r="LHT3" s="225"/>
      <c r="LHU3" s="225"/>
      <c r="LHV3" s="225"/>
      <c r="LHW3" s="225"/>
      <c r="LHX3" s="225"/>
      <c r="LHY3" s="225"/>
      <c r="LHZ3" s="225"/>
      <c r="LIA3" s="225"/>
      <c r="LIB3" s="225"/>
      <c r="LIC3" s="225"/>
      <c r="LID3" s="225"/>
      <c r="LIE3" s="225"/>
      <c r="LIF3" s="225"/>
      <c r="LIG3" s="225"/>
      <c r="LIH3" s="225"/>
      <c r="LII3" s="225"/>
      <c r="LIJ3" s="225"/>
      <c r="LIK3" s="225"/>
      <c r="LIL3" s="225"/>
      <c r="LIM3" s="225"/>
      <c r="LIN3" s="225"/>
      <c r="LIO3" s="225"/>
      <c r="LIP3" s="225"/>
      <c r="LIQ3" s="225"/>
      <c r="LIR3" s="225"/>
      <c r="LIS3" s="225"/>
      <c r="LIT3" s="225"/>
      <c r="LIU3" s="225"/>
      <c r="LIV3" s="225"/>
      <c r="LIW3" s="225"/>
      <c r="LIX3" s="225"/>
      <c r="LIY3" s="225"/>
      <c r="LIZ3" s="225"/>
      <c r="LJA3" s="225"/>
      <c r="LJB3" s="225"/>
      <c r="LJC3" s="225"/>
      <c r="LJD3" s="225"/>
      <c r="LJE3" s="225"/>
      <c r="LJF3" s="225"/>
      <c r="LJG3" s="225"/>
      <c r="LJH3" s="225"/>
      <c r="LJI3" s="225"/>
      <c r="LJJ3" s="225"/>
      <c r="LJK3" s="225"/>
      <c r="LJL3" s="225"/>
      <c r="LJM3" s="225"/>
      <c r="LJN3" s="225"/>
      <c r="LJO3" s="225"/>
      <c r="LJP3" s="225"/>
      <c r="LJQ3" s="225"/>
      <c r="LJR3" s="225"/>
      <c r="LJS3" s="225"/>
      <c r="LJT3" s="225"/>
      <c r="LJU3" s="225"/>
      <c r="LJV3" s="225"/>
      <c r="LJW3" s="225"/>
      <c r="LJX3" s="225"/>
      <c r="LJY3" s="225"/>
      <c r="LJZ3" s="225"/>
      <c r="LKA3" s="225"/>
      <c r="LKB3" s="225"/>
      <c r="LKC3" s="225"/>
      <c r="LKD3" s="225"/>
      <c r="LKE3" s="225"/>
      <c r="LKF3" s="225"/>
      <c r="LKG3" s="225"/>
      <c r="LKH3" s="225"/>
      <c r="LKI3" s="225"/>
      <c r="LKJ3" s="225"/>
      <c r="LKK3" s="225"/>
      <c r="LKL3" s="225"/>
      <c r="LKM3" s="225"/>
      <c r="LKN3" s="225"/>
      <c r="LKO3" s="225"/>
      <c r="LKP3" s="225"/>
      <c r="LKQ3" s="225"/>
      <c r="LKR3" s="225"/>
      <c r="LKS3" s="225"/>
      <c r="LKT3" s="225"/>
      <c r="LKU3" s="225"/>
      <c r="LKV3" s="225"/>
      <c r="LKW3" s="225"/>
      <c r="LKX3" s="225"/>
      <c r="LKY3" s="225"/>
      <c r="LKZ3" s="225"/>
      <c r="LLA3" s="225"/>
      <c r="LLB3" s="225"/>
      <c r="LLC3" s="225"/>
      <c r="LLD3" s="225"/>
      <c r="LLE3" s="225"/>
      <c r="LLF3" s="225"/>
      <c r="LLG3" s="225"/>
      <c r="LLH3" s="225"/>
      <c r="LLI3" s="225"/>
      <c r="LLJ3" s="225"/>
      <c r="LLK3" s="225"/>
      <c r="LLL3" s="225"/>
      <c r="LLM3" s="225"/>
      <c r="LLN3" s="225"/>
      <c r="LLO3" s="225"/>
      <c r="LLP3" s="225"/>
      <c r="LLQ3" s="225"/>
      <c r="LLR3" s="225"/>
      <c r="LLS3" s="225"/>
      <c r="LLT3" s="225"/>
      <c r="LLU3" s="225"/>
      <c r="LLV3" s="225"/>
      <c r="LLW3" s="225"/>
      <c r="LLX3" s="225"/>
      <c r="LLY3" s="225"/>
      <c r="LLZ3" s="225"/>
      <c r="LMA3" s="225"/>
      <c r="LMB3" s="225"/>
      <c r="LMC3" s="225"/>
      <c r="LMD3" s="225"/>
      <c r="LME3" s="225"/>
      <c r="LMF3" s="225"/>
      <c r="LMG3" s="225"/>
      <c r="LMH3" s="225"/>
      <c r="LMI3" s="225"/>
      <c r="LMJ3" s="225"/>
      <c r="LMK3" s="225"/>
      <c r="LML3" s="225"/>
      <c r="LMM3" s="225"/>
      <c r="LMN3" s="225"/>
      <c r="LMO3" s="225"/>
      <c r="LMP3" s="225"/>
      <c r="LMQ3" s="225"/>
      <c r="LMR3" s="225"/>
      <c r="LMS3" s="225"/>
      <c r="LMT3" s="225"/>
      <c r="LMU3" s="225"/>
      <c r="LMV3" s="225"/>
      <c r="LMW3" s="225"/>
      <c r="LMX3" s="225"/>
      <c r="LMY3" s="225"/>
      <c r="LMZ3" s="225"/>
      <c r="LNA3" s="225"/>
      <c r="LNB3" s="225"/>
      <c r="LNC3" s="225"/>
      <c r="LND3" s="225"/>
      <c r="LNE3" s="225"/>
      <c r="LNF3" s="225"/>
      <c r="LNG3" s="225"/>
      <c r="LNH3" s="225"/>
      <c r="LNI3" s="225"/>
      <c r="LNJ3" s="225"/>
      <c r="LNK3" s="225"/>
      <c r="LNL3" s="225"/>
      <c r="LNM3" s="225"/>
      <c r="LNN3" s="225"/>
      <c r="LNO3" s="225"/>
      <c r="LNP3" s="225"/>
      <c r="LNQ3" s="225"/>
      <c r="LNR3" s="225"/>
      <c r="LNS3" s="225"/>
      <c r="LNT3" s="225"/>
      <c r="LNU3" s="225"/>
      <c r="LNV3" s="225"/>
      <c r="LNW3" s="225"/>
      <c r="LNX3" s="225"/>
      <c r="LNY3" s="225"/>
      <c r="LNZ3" s="225"/>
      <c r="LOA3" s="225"/>
      <c r="LOB3" s="225"/>
      <c r="LOC3" s="225"/>
      <c r="LOD3" s="225"/>
      <c r="LOE3" s="225"/>
      <c r="LOF3" s="225"/>
      <c r="LOG3" s="225"/>
      <c r="LOH3" s="225"/>
      <c r="LOI3" s="225"/>
      <c r="LOJ3" s="225"/>
      <c r="LOK3" s="225"/>
      <c r="LOL3" s="225"/>
      <c r="LOM3" s="225"/>
      <c r="LON3" s="225"/>
      <c r="LOO3" s="225"/>
      <c r="LOP3" s="225"/>
      <c r="LOQ3" s="225"/>
      <c r="LOR3" s="225"/>
      <c r="LOS3" s="225"/>
      <c r="LOT3" s="225"/>
      <c r="LOU3" s="225"/>
      <c r="LOV3" s="225"/>
      <c r="LOW3" s="225"/>
      <c r="LOX3" s="225"/>
      <c r="LOY3" s="225"/>
      <c r="LOZ3" s="225"/>
      <c r="LPA3" s="225"/>
      <c r="LPB3" s="225"/>
      <c r="LPC3" s="225"/>
      <c r="LPD3" s="225"/>
      <c r="LPE3" s="225"/>
      <c r="LPF3" s="225"/>
      <c r="LPG3" s="225"/>
      <c r="LPH3" s="225"/>
      <c r="LPI3" s="225"/>
      <c r="LPJ3" s="225"/>
      <c r="LPK3" s="225"/>
      <c r="LPL3" s="225"/>
      <c r="LPM3" s="225"/>
      <c r="LPN3" s="225"/>
      <c r="LPO3" s="225"/>
      <c r="LPP3" s="225"/>
      <c r="LPQ3" s="225"/>
      <c r="LPR3" s="225"/>
      <c r="LPS3" s="225"/>
      <c r="LPT3" s="225"/>
      <c r="LPU3" s="225"/>
      <c r="LPV3" s="225"/>
      <c r="LPW3" s="225"/>
      <c r="LPX3" s="225"/>
      <c r="LPY3" s="225"/>
      <c r="LPZ3" s="225"/>
      <c r="LQA3" s="225"/>
      <c r="LQB3" s="225"/>
      <c r="LQC3" s="225"/>
      <c r="LQD3" s="225"/>
      <c r="LQE3" s="225"/>
      <c r="LQF3" s="225"/>
      <c r="LQG3" s="225"/>
      <c r="LQH3" s="225"/>
      <c r="LQI3" s="225"/>
      <c r="LQJ3" s="225"/>
      <c r="LQK3" s="225"/>
      <c r="LQL3" s="225"/>
      <c r="LQM3" s="225"/>
      <c r="LQN3" s="225"/>
      <c r="LQO3" s="225"/>
      <c r="LQP3" s="225"/>
      <c r="LQQ3" s="225"/>
      <c r="LQR3" s="225"/>
      <c r="LQS3" s="225"/>
      <c r="LQT3" s="225"/>
      <c r="LQU3" s="225"/>
      <c r="LQV3" s="225"/>
      <c r="LQW3" s="225"/>
      <c r="LQX3" s="225"/>
      <c r="LQY3" s="225"/>
      <c r="LQZ3" s="225"/>
      <c r="LRA3" s="225"/>
      <c r="LRB3" s="225"/>
      <c r="LRC3" s="225"/>
      <c r="LRD3" s="225"/>
      <c r="LRE3" s="225"/>
      <c r="LRF3" s="225"/>
      <c r="LRG3" s="225"/>
      <c r="LRH3" s="225"/>
      <c r="LRI3" s="225"/>
      <c r="LRJ3" s="225"/>
      <c r="LRK3" s="225"/>
      <c r="LRL3" s="225"/>
      <c r="LRM3" s="225"/>
      <c r="LRN3" s="225"/>
      <c r="LRO3" s="225"/>
      <c r="LRP3" s="225"/>
      <c r="LRQ3" s="225"/>
      <c r="LRR3" s="225"/>
      <c r="LRS3" s="225"/>
      <c r="LRT3" s="225"/>
      <c r="LRU3" s="225"/>
      <c r="LRV3" s="225"/>
      <c r="LRW3" s="225"/>
      <c r="LRX3" s="225"/>
      <c r="LRY3" s="225"/>
      <c r="LRZ3" s="225"/>
      <c r="LSA3" s="225"/>
      <c r="LSB3" s="225"/>
      <c r="LSC3" s="225"/>
      <c r="LSD3" s="225"/>
      <c r="LSE3" s="225"/>
      <c r="LSF3" s="225"/>
      <c r="LSG3" s="225"/>
      <c r="LSH3" s="225"/>
      <c r="LSI3" s="225"/>
      <c r="LSJ3" s="225"/>
      <c r="LSK3" s="225"/>
      <c r="LSL3" s="225"/>
      <c r="LSM3" s="225"/>
      <c r="LSN3" s="225"/>
      <c r="LSO3" s="225"/>
      <c r="LSP3" s="225"/>
      <c r="LSQ3" s="225"/>
      <c r="LSR3" s="225"/>
      <c r="LSS3" s="225"/>
      <c r="LST3" s="225"/>
      <c r="LSU3" s="225"/>
      <c r="LSV3" s="225"/>
      <c r="LSW3" s="225"/>
      <c r="LSX3" s="225"/>
      <c r="LSY3" s="225"/>
      <c r="LSZ3" s="225"/>
      <c r="LTA3" s="225"/>
      <c r="LTB3" s="225"/>
      <c r="LTC3" s="225"/>
      <c r="LTD3" s="225"/>
      <c r="LTE3" s="225"/>
      <c r="LTF3" s="225"/>
      <c r="LTG3" s="225"/>
      <c r="LTH3" s="225"/>
      <c r="LTI3" s="225"/>
      <c r="LTJ3" s="225"/>
      <c r="LTK3" s="225"/>
      <c r="LTL3" s="225"/>
      <c r="LTM3" s="225"/>
      <c r="LTN3" s="225"/>
      <c r="LTO3" s="225"/>
      <c r="LTP3" s="225"/>
      <c r="LTQ3" s="225"/>
      <c r="LTR3" s="225"/>
      <c r="LTS3" s="225"/>
      <c r="LTT3" s="225"/>
      <c r="LTU3" s="225"/>
      <c r="LTV3" s="225"/>
      <c r="LTW3" s="225"/>
      <c r="LTX3" s="225"/>
      <c r="LTY3" s="225"/>
      <c r="LTZ3" s="225"/>
      <c r="LUA3" s="225"/>
      <c r="LUB3" s="225"/>
      <c r="LUC3" s="225"/>
      <c r="LUD3" s="225"/>
      <c r="LUE3" s="225"/>
      <c r="LUF3" s="225"/>
      <c r="LUG3" s="225"/>
      <c r="LUH3" s="225"/>
      <c r="LUI3" s="225"/>
      <c r="LUJ3" s="225"/>
      <c r="LUK3" s="225"/>
      <c r="LUL3" s="225"/>
      <c r="LUM3" s="225"/>
      <c r="LUN3" s="225"/>
      <c r="LUO3" s="225"/>
      <c r="LUP3" s="225"/>
      <c r="LUQ3" s="225"/>
      <c r="LUR3" s="225"/>
      <c r="LUS3" s="225"/>
      <c r="LUT3" s="225"/>
      <c r="LUU3" s="225"/>
      <c r="LUV3" s="225"/>
      <c r="LUW3" s="225"/>
      <c r="LUX3" s="225"/>
      <c r="LUY3" s="225"/>
      <c r="LUZ3" s="225"/>
      <c r="LVA3" s="225"/>
      <c r="LVB3" s="225"/>
      <c r="LVC3" s="225"/>
      <c r="LVD3" s="225"/>
      <c r="LVE3" s="225"/>
      <c r="LVF3" s="225"/>
      <c r="LVG3" s="225"/>
      <c r="LVH3" s="225"/>
      <c r="LVI3" s="225"/>
      <c r="LVJ3" s="225"/>
      <c r="LVK3" s="225"/>
      <c r="LVL3" s="225"/>
      <c r="LVM3" s="225"/>
      <c r="LVN3" s="225"/>
      <c r="LVO3" s="225"/>
      <c r="LVP3" s="225"/>
      <c r="LVQ3" s="225"/>
      <c r="LVR3" s="225"/>
      <c r="LVS3" s="225"/>
      <c r="LVT3" s="225"/>
      <c r="LVU3" s="225"/>
      <c r="LVV3" s="225"/>
      <c r="LVW3" s="225"/>
      <c r="LVX3" s="225"/>
      <c r="LVY3" s="225"/>
      <c r="LVZ3" s="225"/>
      <c r="LWA3" s="225"/>
      <c r="LWB3" s="225"/>
      <c r="LWC3" s="225"/>
      <c r="LWD3" s="225"/>
      <c r="LWE3" s="225"/>
      <c r="LWF3" s="225"/>
      <c r="LWG3" s="225"/>
      <c r="LWH3" s="225"/>
      <c r="LWI3" s="225"/>
      <c r="LWJ3" s="225"/>
      <c r="LWK3" s="225"/>
      <c r="LWL3" s="225"/>
      <c r="LWM3" s="225"/>
      <c r="LWN3" s="225"/>
      <c r="LWO3" s="225"/>
      <c r="LWP3" s="225"/>
      <c r="LWQ3" s="225"/>
      <c r="LWR3" s="225"/>
      <c r="LWS3" s="225"/>
      <c r="LWT3" s="225"/>
      <c r="LWU3" s="225"/>
      <c r="LWV3" s="225"/>
      <c r="LWW3" s="225"/>
      <c r="LWX3" s="225"/>
      <c r="LWY3" s="225"/>
      <c r="LWZ3" s="225"/>
      <c r="LXA3" s="225"/>
      <c r="LXB3" s="225"/>
      <c r="LXC3" s="225"/>
      <c r="LXD3" s="225"/>
      <c r="LXE3" s="225"/>
      <c r="LXF3" s="225"/>
      <c r="LXG3" s="225"/>
      <c r="LXH3" s="225"/>
      <c r="LXI3" s="225"/>
      <c r="LXJ3" s="225"/>
      <c r="LXK3" s="225"/>
      <c r="LXL3" s="225"/>
      <c r="LXM3" s="225"/>
      <c r="LXN3" s="225"/>
      <c r="LXO3" s="225"/>
      <c r="LXP3" s="225"/>
      <c r="LXQ3" s="225"/>
      <c r="LXR3" s="225"/>
      <c r="LXS3" s="225"/>
      <c r="LXT3" s="225"/>
      <c r="LXU3" s="225"/>
      <c r="LXV3" s="225"/>
      <c r="LXW3" s="225"/>
      <c r="LXX3" s="225"/>
      <c r="LXY3" s="225"/>
      <c r="LXZ3" s="225"/>
      <c r="LYA3" s="225"/>
      <c r="LYB3" s="225"/>
      <c r="LYC3" s="225"/>
      <c r="LYD3" s="225"/>
      <c r="LYE3" s="225"/>
      <c r="LYF3" s="225"/>
      <c r="LYG3" s="225"/>
      <c r="LYH3" s="225"/>
      <c r="LYI3" s="225"/>
      <c r="LYJ3" s="225"/>
      <c r="LYK3" s="225"/>
      <c r="LYL3" s="225"/>
      <c r="LYM3" s="225"/>
      <c r="LYN3" s="225"/>
      <c r="LYO3" s="225"/>
      <c r="LYP3" s="225"/>
      <c r="LYQ3" s="225"/>
      <c r="LYR3" s="225"/>
      <c r="LYS3" s="225"/>
      <c r="LYT3" s="225"/>
      <c r="LYU3" s="225"/>
      <c r="LYV3" s="225"/>
      <c r="LYW3" s="225"/>
      <c r="LYX3" s="225"/>
      <c r="LYY3" s="225"/>
      <c r="LYZ3" s="225"/>
      <c r="LZA3" s="225"/>
      <c r="LZB3" s="225"/>
      <c r="LZC3" s="225"/>
      <c r="LZD3" s="225"/>
      <c r="LZE3" s="225"/>
      <c r="LZF3" s="225"/>
      <c r="LZG3" s="225"/>
      <c r="LZH3" s="225"/>
      <c r="LZI3" s="225"/>
      <c r="LZJ3" s="225"/>
      <c r="LZK3" s="225"/>
      <c r="LZL3" s="225"/>
      <c r="LZM3" s="225"/>
      <c r="LZN3" s="225"/>
      <c r="LZO3" s="225"/>
      <c r="LZP3" s="225"/>
      <c r="LZQ3" s="225"/>
      <c r="LZR3" s="225"/>
      <c r="LZS3" s="225"/>
      <c r="LZT3" s="225"/>
      <c r="LZU3" s="225"/>
      <c r="LZV3" s="225"/>
      <c r="LZW3" s="225"/>
      <c r="LZX3" s="225"/>
      <c r="LZY3" s="225"/>
      <c r="LZZ3" s="225"/>
      <c r="MAA3" s="225"/>
      <c r="MAB3" s="225"/>
      <c r="MAC3" s="225"/>
      <c r="MAD3" s="225"/>
      <c r="MAE3" s="225"/>
      <c r="MAF3" s="225"/>
      <c r="MAG3" s="225"/>
      <c r="MAH3" s="225"/>
      <c r="MAI3" s="225"/>
      <c r="MAJ3" s="225"/>
      <c r="MAK3" s="225"/>
      <c r="MAL3" s="225"/>
      <c r="MAM3" s="225"/>
      <c r="MAN3" s="225"/>
      <c r="MAO3" s="225"/>
      <c r="MAP3" s="225"/>
      <c r="MAQ3" s="225"/>
      <c r="MAR3" s="225"/>
      <c r="MAS3" s="225"/>
      <c r="MAT3" s="225"/>
      <c r="MAU3" s="225"/>
      <c r="MAV3" s="225"/>
      <c r="MAW3" s="225"/>
      <c r="MAX3" s="225"/>
      <c r="MAY3" s="225"/>
      <c r="MAZ3" s="225"/>
      <c r="MBA3" s="225"/>
      <c r="MBB3" s="225"/>
      <c r="MBC3" s="225"/>
      <c r="MBD3" s="225"/>
      <c r="MBE3" s="225"/>
      <c r="MBF3" s="225"/>
      <c r="MBG3" s="225"/>
      <c r="MBH3" s="225"/>
      <c r="MBI3" s="225"/>
      <c r="MBJ3" s="225"/>
      <c r="MBK3" s="225"/>
      <c r="MBL3" s="225"/>
      <c r="MBM3" s="225"/>
      <c r="MBN3" s="225"/>
      <c r="MBO3" s="225"/>
      <c r="MBP3" s="225"/>
      <c r="MBQ3" s="225"/>
      <c r="MBR3" s="225"/>
      <c r="MBS3" s="225"/>
      <c r="MBT3" s="225"/>
      <c r="MBU3" s="225"/>
      <c r="MBV3" s="225"/>
      <c r="MBW3" s="225"/>
      <c r="MBX3" s="225"/>
      <c r="MBY3" s="225"/>
      <c r="MBZ3" s="225"/>
      <c r="MCA3" s="225"/>
      <c r="MCB3" s="225"/>
      <c r="MCC3" s="225"/>
      <c r="MCD3" s="225"/>
      <c r="MCE3" s="225"/>
      <c r="MCF3" s="225"/>
      <c r="MCG3" s="225"/>
      <c r="MCH3" s="225"/>
      <c r="MCI3" s="225"/>
      <c r="MCJ3" s="225"/>
      <c r="MCK3" s="225"/>
      <c r="MCL3" s="225"/>
      <c r="MCM3" s="225"/>
      <c r="MCN3" s="225"/>
      <c r="MCO3" s="225"/>
      <c r="MCP3" s="225"/>
      <c r="MCQ3" s="225"/>
      <c r="MCR3" s="225"/>
      <c r="MCS3" s="225"/>
      <c r="MCT3" s="225"/>
      <c r="MCU3" s="225"/>
      <c r="MCV3" s="225"/>
      <c r="MCW3" s="225"/>
      <c r="MCX3" s="225"/>
      <c r="MCY3" s="225"/>
      <c r="MCZ3" s="225"/>
      <c r="MDA3" s="225"/>
      <c r="MDB3" s="225"/>
      <c r="MDC3" s="225"/>
      <c r="MDD3" s="225"/>
      <c r="MDE3" s="225"/>
      <c r="MDF3" s="225"/>
      <c r="MDG3" s="225"/>
      <c r="MDH3" s="225"/>
      <c r="MDI3" s="225"/>
      <c r="MDJ3" s="225"/>
      <c r="MDK3" s="225"/>
      <c r="MDL3" s="225"/>
      <c r="MDM3" s="225"/>
      <c r="MDN3" s="225"/>
      <c r="MDO3" s="225"/>
      <c r="MDP3" s="225"/>
      <c r="MDQ3" s="225"/>
      <c r="MDR3" s="225"/>
      <c r="MDS3" s="225"/>
      <c r="MDT3" s="225"/>
      <c r="MDU3" s="225"/>
      <c r="MDV3" s="225"/>
      <c r="MDW3" s="225"/>
      <c r="MDX3" s="225"/>
      <c r="MDY3" s="225"/>
      <c r="MDZ3" s="225"/>
      <c r="MEA3" s="225"/>
      <c r="MEB3" s="225"/>
      <c r="MEC3" s="225"/>
      <c r="MED3" s="225"/>
      <c r="MEE3" s="225"/>
      <c r="MEF3" s="225"/>
      <c r="MEG3" s="225"/>
      <c r="MEH3" s="225"/>
      <c r="MEI3" s="225"/>
      <c r="MEJ3" s="225"/>
      <c r="MEK3" s="225"/>
      <c r="MEL3" s="225"/>
      <c r="MEM3" s="225"/>
      <c r="MEN3" s="225"/>
      <c r="MEO3" s="225"/>
      <c r="MEP3" s="225"/>
      <c r="MEQ3" s="225"/>
      <c r="MER3" s="225"/>
      <c r="MES3" s="225"/>
      <c r="MET3" s="225"/>
      <c r="MEU3" s="225"/>
      <c r="MEV3" s="225"/>
      <c r="MEW3" s="225"/>
      <c r="MEX3" s="225"/>
      <c r="MEY3" s="225"/>
      <c r="MEZ3" s="225"/>
      <c r="MFA3" s="225"/>
      <c r="MFB3" s="225"/>
      <c r="MFC3" s="225"/>
      <c r="MFD3" s="225"/>
      <c r="MFE3" s="225"/>
      <c r="MFF3" s="225"/>
      <c r="MFG3" s="225"/>
      <c r="MFH3" s="225"/>
      <c r="MFI3" s="225"/>
      <c r="MFJ3" s="225"/>
      <c r="MFK3" s="225"/>
      <c r="MFL3" s="225"/>
      <c r="MFM3" s="225"/>
      <c r="MFN3" s="225"/>
      <c r="MFO3" s="225"/>
      <c r="MFP3" s="225"/>
      <c r="MFQ3" s="225"/>
      <c r="MFR3" s="225"/>
      <c r="MFS3" s="225"/>
      <c r="MFT3" s="225"/>
      <c r="MFU3" s="225"/>
      <c r="MFV3" s="225"/>
      <c r="MFW3" s="225"/>
      <c r="MFX3" s="225"/>
      <c r="MFY3" s="225"/>
      <c r="MFZ3" s="225"/>
      <c r="MGA3" s="225"/>
      <c r="MGB3" s="225"/>
      <c r="MGC3" s="225"/>
      <c r="MGD3" s="225"/>
      <c r="MGE3" s="225"/>
      <c r="MGF3" s="225"/>
      <c r="MGG3" s="225"/>
      <c r="MGH3" s="225"/>
      <c r="MGI3" s="225"/>
      <c r="MGJ3" s="225"/>
      <c r="MGK3" s="225"/>
      <c r="MGL3" s="225"/>
      <c r="MGM3" s="225"/>
      <c r="MGN3" s="225"/>
      <c r="MGO3" s="225"/>
      <c r="MGP3" s="225"/>
      <c r="MGQ3" s="225"/>
      <c r="MGR3" s="225"/>
      <c r="MGS3" s="225"/>
      <c r="MGT3" s="225"/>
      <c r="MGU3" s="225"/>
      <c r="MGV3" s="225"/>
      <c r="MGW3" s="225"/>
      <c r="MGX3" s="225"/>
      <c r="MGY3" s="225"/>
      <c r="MGZ3" s="225"/>
      <c r="MHA3" s="225"/>
      <c r="MHB3" s="225"/>
      <c r="MHC3" s="225"/>
      <c r="MHD3" s="225"/>
      <c r="MHE3" s="225"/>
      <c r="MHF3" s="225"/>
      <c r="MHG3" s="225"/>
      <c r="MHH3" s="225"/>
      <c r="MHI3" s="225"/>
      <c r="MHJ3" s="225"/>
      <c r="MHK3" s="225"/>
      <c r="MHL3" s="225"/>
      <c r="MHM3" s="225"/>
      <c r="MHN3" s="225"/>
      <c r="MHO3" s="225"/>
      <c r="MHP3" s="225"/>
      <c r="MHQ3" s="225"/>
      <c r="MHR3" s="225"/>
      <c r="MHS3" s="225"/>
      <c r="MHT3" s="225"/>
      <c r="MHU3" s="225"/>
      <c r="MHV3" s="225"/>
      <c r="MHW3" s="225"/>
      <c r="MHX3" s="225"/>
      <c r="MHY3" s="225"/>
      <c r="MHZ3" s="225"/>
      <c r="MIA3" s="225"/>
      <c r="MIB3" s="225"/>
      <c r="MIC3" s="225"/>
      <c r="MID3" s="225"/>
      <c r="MIE3" s="225"/>
      <c r="MIF3" s="225"/>
      <c r="MIG3" s="225"/>
      <c r="MIH3" s="225"/>
      <c r="MII3" s="225"/>
      <c r="MIJ3" s="225"/>
      <c r="MIK3" s="225"/>
      <c r="MIL3" s="225"/>
      <c r="MIM3" s="225"/>
      <c r="MIN3" s="225"/>
      <c r="MIO3" s="225"/>
      <c r="MIP3" s="225"/>
      <c r="MIQ3" s="225"/>
      <c r="MIR3" s="225"/>
      <c r="MIS3" s="225"/>
      <c r="MIT3" s="225"/>
      <c r="MIU3" s="225"/>
      <c r="MIV3" s="225"/>
      <c r="MIW3" s="225"/>
      <c r="MIX3" s="225"/>
      <c r="MIY3" s="225"/>
      <c r="MIZ3" s="225"/>
      <c r="MJA3" s="225"/>
      <c r="MJB3" s="225"/>
      <c r="MJC3" s="225"/>
      <c r="MJD3" s="225"/>
      <c r="MJE3" s="225"/>
      <c r="MJF3" s="225"/>
      <c r="MJG3" s="225"/>
      <c r="MJH3" s="225"/>
      <c r="MJI3" s="225"/>
      <c r="MJJ3" s="225"/>
      <c r="MJK3" s="225"/>
      <c r="MJL3" s="225"/>
      <c r="MJM3" s="225"/>
      <c r="MJN3" s="225"/>
      <c r="MJO3" s="225"/>
      <c r="MJP3" s="225"/>
      <c r="MJQ3" s="225"/>
      <c r="MJR3" s="225"/>
      <c r="MJS3" s="225"/>
      <c r="MJT3" s="225"/>
      <c r="MJU3" s="225"/>
      <c r="MJV3" s="225"/>
      <c r="MJW3" s="225"/>
      <c r="MJX3" s="225"/>
      <c r="MJY3" s="225"/>
      <c r="MJZ3" s="225"/>
      <c r="MKA3" s="225"/>
      <c r="MKB3" s="225"/>
      <c r="MKC3" s="225"/>
      <c r="MKD3" s="225"/>
      <c r="MKE3" s="225"/>
      <c r="MKF3" s="225"/>
      <c r="MKG3" s="225"/>
      <c r="MKH3" s="225"/>
      <c r="MKI3" s="225"/>
      <c r="MKJ3" s="225"/>
      <c r="MKK3" s="225"/>
      <c r="MKL3" s="225"/>
      <c r="MKM3" s="225"/>
      <c r="MKN3" s="225"/>
      <c r="MKO3" s="225"/>
      <c r="MKP3" s="225"/>
      <c r="MKQ3" s="225"/>
      <c r="MKR3" s="225"/>
      <c r="MKS3" s="225"/>
      <c r="MKT3" s="225"/>
      <c r="MKU3" s="225"/>
      <c r="MKV3" s="225"/>
      <c r="MKW3" s="225"/>
      <c r="MKX3" s="225"/>
      <c r="MKY3" s="225"/>
      <c r="MKZ3" s="225"/>
      <c r="MLA3" s="225"/>
      <c r="MLB3" s="225"/>
      <c r="MLC3" s="225"/>
      <c r="MLD3" s="225"/>
      <c r="MLE3" s="225"/>
      <c r="MLF3" s="225"/>
      <c r="MLG3" s="225"/>
      <c r="MLH3" s="225"/>
      <c r="MLI3" s="225"/>
      <c r="MLJ3" s="225"/>
      <c r="MLK3" s="225"/>
      <c r="MLL3" s="225"/>
      <c r="MLM3" s="225"/>
      <c r="MLN3" s="225"/>
      <c r="MLO3" s="225"/>
      <c r="MLP3" s="225"/>
      <c r="MLQ3" s="225"/>
      <c r="MLR3" s="225"/>
      <c r="MLS3" s="225"/>
      <c r="MLT3" s="225"/>
      <c r="MLU3" s="225"/>
      <c r="MLV3" s="225"/>
      <c r="MLW3" s="225"/>
      <c r="MLX3" s="225"/>
      <c r="MLY3" s="225"/>
      <c r="MLZ3" s="225"/>
      <c r="MMA3" s="225"/>
      <c r="MMB3" s="225"/>
      <c r="MMC3" s="225"/>
      <c r="MMD3" s="225"/>
      <c r="MME3" s="225"/>
      <c r="MMF3" s="225"/>
      <c r="MMG3" s="225"/>
      <c r="MMH3" s="225"/>
      <c r="MMI3" s="225"/>
      <c r="MMJ3" s="225"/>
      <c r="MMK3" s="225"/>
      <c r="MML3" s="225"/>
      <c r="MMM3" s="225"/>
      <c r="MMN3" s="225"/>
      <c r="MMO3" s="225"/>
      <c r="MMP3" s="225"/>
      <c r="MMQ3" s="225"/>
      <c r="MMR3" s="225"/>
      <c r="MMS3" s="225"/>
      <c r="MMT3" s="225"/>
      <c r="MMU3" s="225"/>
      <c r="MMV3" s="225"/>
      <c r="MMW3" s="225"/>
      <c r="MMX3" s="225"/>
      <c r="MMY3" s="225"/>
      <c r="MMZ3" s="225"/>
      <c r="MNA3" s="225"/>
      <c r="MNB3" s="225"/>
      <c r="MNC3" s="225"/>
      <c r="MND3" s="225"/>
      <c r="MNE3" s="225"/>
      <c r="MNF3" s="225"/>
      <c r="MNG3" s="225"/>
      <c r="MNH3" s="225"/>
      <c r="MNI3" s="225"/>
      <c r="MNJ3" s="225"/>
      <c r="MNK3" s="225"/>
      <c r="MNL3" s="225"/>
      <c r="MNM3" s="225"/>
      <c r="MNN3" s="225"/>
      <c r="MNO3" s="225"/>
      <c r="MNP3" s="225"/>
      <c r="MNQ3" s="225"/>
      <c r="MNR3" s="225"/>
      <c r="MNS3" s="225"/>
      <c r="MNT3" s="225"/>
      <c r="MNU3" s="225"/>
      <c r="MNV3" s="225"/>
      <c r="MNW3" s="225"/>
      <c r="MNX3" s="225"/>
      <c r="MNY3" s="225"/>
      <c r="MNZ3" s="225"/>
      <c r="MOA3" s="225"/>
      <c r="MOB3" s="225"/>
      <c r="MOC3" s="225"/>
      <c r="MOD3" s="225"/>
      <c r="MOE3" s="225"/>
      <c r="MOF3" s="225"/>
      <c r="MOG3" s="225"/>
      <c r="MOH3" s="225"/>
      <c r="MOI3" s="225"/>
      <c r="MOJ3" s="225"/>
      <c r="MOK3" s="225"/>
      <c r="MOL3" s="225"/>
      <c r="MOM3" s="225"/>
      <c r="MON3" s="225"/>
      <c r="MOO3" s="225"/>
      <c r="MOP3" s="225"/>
      <c r="MOQ3" s="225"/>
      <c r="MOR3" s="225"/>
      <c r="MOS3" s="225"/>
      <c r="MOT3" s="225"/>
      <c r="MOU3" s="225"/>
      <c r="MOV3" s="225"/>
      <c r="MOW3" s="225"/>
      <c r="MOX3" s="225"/>
      <c r="MOY3" s="225"/>
      <c r="MOZ3" s="225"/>
      <c r="MPA3" s="225"/>
      <c r="MPB3" s="225"/>
      <c r="MPC3" s="225"/>
      <c r="MPD3" s="225"/>
      <c r="MPE3" s="225"/>
      <c r="MPF3" s="225"/>
      <c r="MPG3" s="225"/>
      <c r="MPH3" s="225"/>
      <c r="MPI3" s="225"/>
      <c r="MPJ3" s="225"/>
      <c r="MPK3" s="225"/>
      <c r="MPL3" s="225"/>
      <c r="MPM3" s="225"/>
      <c r="MPN3" s="225"/>
      <c r="MPO3" s="225"/>
      <c r="MPP3" s="225"/>
      <c r="MPQ3" s="225"/>
      <c r="MPR3" s="225"/>
      <c r="MPS3" s="225"/>
      <c r="MPT3" s="225"/>
      <c r="MPU3" s="225"/>
      <c r="MPV3" s="225"/>
      <c r="MPW3" s="225"/>
      <c r="MPX3" s="225"/>
      <c r="MPY3" s="225"/>
      <c r="MPZ3" s="225"/>
      <c r="MQA3" s="225"/>
      <c r="MQB3" s="225"/>
      <c r="MQC3" s="225"/>
      <c r="MQD3" s="225"/>
      <c r="MQE3" s="225"/>
      <c r="MQF3" s="225"/>
      <c r="MQG3" s="225"/>
      <c r="MQH3" s="225"/>
      <c r="MQI3" s="225"/>
      <c r="MQJ3" s="225"/>
      <c r="MQK3" s="225"/>
      <c r="MQL3" s="225"/>
      <c r="MQM3" s="225"/>
      <c r="MQN3" s="225"/>
      <c r="MQO3" s="225"/>
      <c r="MQP3" s="225"/>
      <c r="MQQ3" s="225"/>
      <c r="MQR3" s="225"/>
      <c r="MQS3" s="225"/>
      <c r="MQT3" s="225"/>
      <c r="MQU3" s="225"/>
      <c r="MQV3" s="225"/>
      <c r="MQW3" s="225"/>
      <c r="MQX3" s="225"/>
      <c r="MQY3" s="225"/>
      <c r="MQZ3" s="225"/>
      <c r="MRA3" s="225"/>
      <c r="MRB3" s="225"/>
      <c r="MRC3" s="225"/>
      <c r="MRD3" s="225"/>
      <c r="MRE3" s="225"/>
      <c r="MRF3" s="225"/>
      <c r="MRG3" s="225"/>
      <c r="MRH3" s="225"/>
      <c r="MRI3" s="225"/>
      <c r="MRJ3" s="225"/>
      <c r="MRK3" s="225"/>
      <c r="MRL3" s="225"/>
      <c r="MRM3" s="225"/>
      <c r="MRN3" s="225"/>
      <c r="MRO3" s="225"/>
      <c r="MRP3" s="225"/>
      <c r="MRQ3" s="225"/>
      <c r="MRR3" s="225"/>
      <c r="MRS3" s="225"/>
      <c r="MRT3" s="225"/>
      <c r="MRU3" s="225"/>
      <c r="MRV3" s="225"/>
      <c r="MRW3" s="225"/>
      <c r="MRX3" s="225"/>
      <c r="MRY3" s="225"/>
      <c r="MRZ3" s="225"/>
      <c r="MSA3" s="225"/>
      <c r="MSB3" s="225"/>
      <c r="MSC3" s="225"/>
      <c r="MSD3" s="225"/>
      <c r="MSE3" s="225"/>
      <c r="MSF3" s="225"/>
      <c r="MSG3" s="225"/>
      <c r="MSH3" s="225"/>
      <c r="MSI3" s="225"/>
      <c r="MSJ3" s="225"/>
      <c r="MSK3" s="225"/>
      <c r="MSL3" s="225"/>
      <c r="MSM3" s="225"/>
      <c r="MSN3" s="225"/>
      <c r="MSO3" s="225"/>
      <c r="MSP3" s="225"/>
      <c r="MSQ3" s="225"/>
      <c r="MSR3" s="225"/>
      <c r="MSS3" s="225"/>
      <c r="MST3" s="225"/>
      <c r="MSU3" s="225"/>
      <c r="MSV3" s="225"/>
      <c r="MSW3" s="225"/>
      <c r="MSX3" s="225"/>
      <c r="MSY3" s="225"/>
      <c r="MSZ3" s="225"/>
      <c r="MTA3" s="225"/>
      <c r="MTB3" s="225"/>
      <c r="MTC3" s="225"/>
      <c r="MTD3" s="225"/>
      <c r="MTE3" s="225"/>
      <c r="MTF3" s="225"/>
      <c r="MTG3" s="225"/>
      <c r="MTH3" s="225"/>
      <c r="MTI3" s="225"/>
      <c r="MTJ3" s="225"/>
      <c r="MTK3" s="225"/>
      <c r="MTL3" s="225"/>
      <c r="MTM3" s="225"/>
      <c r="MTN3" s="225"/>
      <c r="MTO3" s="225"/>
      <c r="MTP3" s="225"/>
      <c r="MTQ3" s="225"/>
      <c r="MTR3" s="225"/>
      <c r="MTS3" s="225"/>
      <c r="MTT3" s="225"/>
      <c r="MTU3" s="225"/>
      <c r="MTV3" s="225"/>
      <c r="MTW3" s="225"/>
      <c r="MTX3" s="225"/>
      <c r="MTY3" s="225"/>
      <c r="MTZ3" s="225"/>
      <c r="MUA3" s="225"/>
      <c r="MUB3" s="225"/>
      <c r="MUC3" s="225"/>
      <c r="MUD3" s="225"/>
      <c r="MUE3" s="225"/>
      <c r="MUF3" s="225"/>
      <c r="MUG3" s="225"/>
      <c r="MUH3" s="225"/>
      <c r="MUI3" s="225"/>
      <c r="MUJ3" s="225"/>
      <c r="MUK3" s="225"/>
      <c r="MUL3" s="225"/>
      <c r="MUM3" s="225"/>
      <c r="MUN3" s="225"/>
      <c r="MUO3" s="225"/>
      <c r="MUP3" s="225"/>
      <c r="MUQ3" s="225"/>
      <c r="MUR3" s="225"/>
      <c r="MUS3" s="225"/>
      <c r="MUT3" s="225"/>
      <c r="MUU3" s="225"/>
      <c r="MUV3" s="225"/>
      <c r="MUW3" s="225"/>
      <c r="MUX3" s="225"/>
      <c r="MUY3" s="225"/>
      <c r="MUZ3" s="225"/>
      <c r="MVA3" s="225"/>
      <c r="MVB3" s="225"/>
      <c r="MVC3" s="225"/>
      <c r="MVD3" s="225"/>
      <c r="MVE3" s="225"/>
      <c r="MVF3" s="225"/>
      <c r="MVG3" s="225"/>
      <c r="MVH3" s="225"/>
      <c r="MVI3" s="225"/>
      <c r="MVJ3" s="225"/>
      <c r="MVK3" s="225"/>
      <c r="MVL3" s="225"/>
      <c r="MVM3" s="225"/>
      <c r="MVN3" s="225"/>
      <c r="MVO3" s="225"/>
      <c r="MVP3" s="225"/>
      <c r="MVQ3" s="225"/>
      <c r="MVR3" s="225"/>
      <c r="MVS3" s="225"/>
      <c r="MVT3" s="225"/>
      <c r="MVU3" s="225"/>
      <c r="MVV3" s="225"/>
      <c r="MVW3" s="225"/>
      <c r="MVX3" s="225"/>
      <c r="MVY3" s="225"/>
      <c r="MVZ3" s="225"/>
      <c r="MWA3" s="225"/>
      <c r="MWB3" s="225"/>
      <c r="MWC3" s="225"/>
      <c r="MWD3" s="225"/>
      <c r="MWE3" s="225"/>
      <c r="MWF3" s="225"/>
      <c r="MWG3" s="225"/>
      <c r="MWH3" s="225"/>
      <c r="MWI3" s="225"/>
      <c r="MWJ3" s="225"/>
      <c r="MWK3" s="225"/>
      <c r="MWL3" s="225"/>
      <c r="MWM3" s="225"/>
      <c r="MWN3" s="225"/>
      <c r="MWO3" s="225"/>
      <c r="MWP3" s="225"/>
      <c r="MWQ3" s="225"/>
      <c r="MWR3" s="225"/>
      <c r="MWS3" s="225"/>
      <c r="MWT3" s="225"/>
      <c r="MWU3" s="225"/>
      <c r="MWV3" s="225"/>
      <c r="MWW3" s="225"/>
      <c r="MWX3" s="225"/>
      <c r="MWY3" s="225"/>
      <c r="MWZ3" s="225"/>
      <c r="MXA3" s="225"/>
      <c r="MXB3" s="225"/>
      <c r="MXC3" s="225"/>
      <c r="MXD3" s="225"/>
      <c r="MXE3" s="225"/>
      <c r="MXF3" s="225"/>
      <c r="MXG3" s="225"/>
      <c r="MXH3" s="225"/>
      <c r="MXI3" s="225"/>
      <c r="MXJ3" s="225"/>
      <c r="MXK3" s="225"/>
      <c r="MXL3" s="225"/>
      <c r="MXM3" s="225"/>
      <c r="MXN3" s="225"/>
      <c r="MXO3" s="225"/>
      <c r="MXP3" s="225"/>
      <c r="MXQ3" s="225"/>
      <c r="MXR3" s="225"/>
      <c r="MXS3" s="225"/>
      <c r="MXT3" s="225"/>
      <c r="MXU3" s="225"/>
      <c r="MXV3" s="225"/>
      <c r="MXW3" s="225"/>
      <c r="MXX3" s="225"/>
      <c r="MXY3" s="225"/>
      <c r="MXZ3" s="225"/>
      <c r="MYA3" s="225"/>
      <c r="MYB3" s="225"/>
      <c r="MYC3" s="225"/>
      <c r="MYD3" s="225"/>
      <c r="MYE3" s="225"/>
      <c r="MYF3" s="225"/>
      <c r="MYG3" s="225"/>
      <c r="MYH3" s="225"/>
      <c r="MYI3" s="225"/>
      <c r="MYJ3" s="225"/>
      <c r="MYK3" s="225"/>
      <c r="MYL3" s="225"/>
      <c r="MYM3" s="225"/>
      <c r="MYN3" s="225"/>
      <c r="MYO3" s="225"/>
      <c r="MYP3" s="225"/>
      <c r="MYQ3" s="225"/>
      <c r="MYR3" s="225"/>
      <c r="MYS3" s="225"/>
      <c r="MYT3" s="225"/>
      <c r="MYU3" s="225"/>
      <c r="MYV3" s="225"/>
      <c r="MYW3" s="225"/>
      <c r="MYX3" s="225"/>
      <c r="MYY3" s="225"/>
      <c r="MYZ3" s="225"/>
      <c r="MZA3" s="225"/>
      <c r="MZB3" s="225"/>
      <c r="MZC3" s="225"/>
      <c r="MZD3" s="225"/>
      <c r="MZE3" s="225"/>
      <c r="MZF3" s="225"/>
      <c r="MZG3" s="225"/>
      <c r="MZH3" s="225"/>
      <c r="MZI3" s="225"/>
      <c r="MZJ3" s="225"/>
      <c r="MZK3" s="225"/>
      <c r="MZL3" s="225"/>
      <c r="MZM3" s="225"/>
      <c r="MZN3" s="225"/>
      <c r="MZO3" s="225"/>
      <c r="MZP3" s="225"/>
      <c r="MZQ3" s="225"/>
      <c r="MZR3" s="225"/>
      <c r="MZS3" s="225"/>
      <c r="MZT3" s="225"/>
      <c r="MZU3" s="225"/>
      <c r="MZV3" s="225"/>
      <c r="MZW3" s="225"/>
      <c r="MZX3" s="225"/>
      <c r="MZY3" s="225"/>
      <c r="MZZ3" s="225"/>
      <c r="NAA3" s="225"/>
      <c r="NAB3" s="225"/>
      <c r="NAC3" s="225"/>
      <c r="NAD3" s="225"/>
      <c r="NAE3" s="225"/>
      <c r="NAF3" s="225"/>
      <c r="NAG3" s="225"/>
      <c r="NAH3" s="225"/>
      <c r="NAI3" s="225"/>
      <c r="NAJ3" s="225"/>
      <c r="NAK3" s="225"/>
      <c r="NAL3" s="225"/>
      <c r="NAM3" s="225"/>
      <c r="NAN3" s="225"/>
      <c r="NAO3" s="225"/>
      <c r="NAP3" s="225"/>
      <c r="NAQ3" s="225"/>
      <c r="NAR3" s="225"/>
      <c r="NAS3" s="225"/>
      <c r="NAT3" s="225"/>
      <c r="NAU3" s="225"/>
      <c r="NAV3" s="225"/>
      <c r="NAW3" s="225"/>
      <c r="NAX3" s="225"/>
      <c r="NAY3" s="225"/>
      <c r="NAZ3" s="225"/>
      <c r="NBA3" s="225"/>
      <c r="NBB3" s="225"/>
      <c r="NBC3" s="225"/>
      <c r="NBD3" s="225"/>
      <c r="NBE3" s="225"/>
      <c r="NBF3" s="225"/>
      <c r="NBG3" s="225"/>
      <c r="NBH3" s="225"/>
      <c r="NBI3" s="225"/>
      <c r="NBJ3" s="225"/>
      <c r="NBK3" s="225"/>
      <c r="NBL3" s="225"/>
      <c r="NBM3" s="225"/>
      <c r="NBN3" s="225"/>
      <c r="NBO3" s="225"/>
      <c r="NBP3" s="225"/>
      <c r="NBQ3" s="225"/>
      <c r="NBR3" s="225"/>
      <c r="NBS3" s="225"/>
      <c r="NBT3" s="225"/>
      <c r="NBU3" s="225"/>
      <c r="NBV3" s="225"/>
      <c r="NBW3" s="225"/>
      <c r="NBX3" s="225"/>
      <c r="NBY3" s="225"/>
      <c r="NBZ3" s="225"/>
      <c r="NCA3" s="225"/>
      <c r="NCB3" s="225"/>
      <c r="NCC3" s="225"/>
      <c r="NCD3" s="225"/>
      <c r="NCE3" s="225"/>
      <c r="NCF3" s="225"/>
      <c r="NCG3" s="225"/>
      <c r="NCH3" s="225"/>
      <c r="NCI3" s="225"/>
      <c r="NCJ3" s="225"/>
      <c r="NCK3" s="225"/>
      <c r="NCL3" s="225"/>
      <c r="NCM3" s="225"/>
      <c r="NCN3" s="225"/>
      <c r="NCO3" s="225"/>
      <c r="NCP3" s="225"/>
      <c r="NCQ3" s="225"/>
      <c r="NCR3" s="225"/>
      <c r="NCS3" s="225"/>
      <c r="NCT3" s="225"/>
      <c r="NCU3" s="225"/>
      <c r="NCV3" s="225"/>
      <c r="NCW3" s="225"/>
      <c r="NCX3" s="225"/>
      <c r="NCY3" s="225"/>
      <c r="NCZ3" s="225"/>
      <c r="NDA3" s="225"/>
      <c r="NDB3" s="225"/>
      <c r="NDC3" s="225"/>
      <c r="NDD3" s="225"/>
      <c r="NDE3" s="225"/>
      <c r="NDF3" s="225"/>
      <c r="NDG3" s="225"/>
      <c r="NDH3" s="225"/>
      <c r="NDI3" s="225"/>
      <c r="NDJ3" s="225"/>
      <c r="NDK3" s="225"/>
      <c r="NDL3" s="225"/>
      <c r="NDM3" s="225"/>
      <c r="NDN3" s="225"/>
      <c r="NDO3" s="225"/>
      <c r="NDP3" s="225"/>
      <c r="NDQ3" s="225"/>
      <c r="NDR3" s="225"/>
      <c r="NDS3" s="225"/>
      <c r="NDT3" s="225"/>
      <c r="NDU3" s="225"/>
      <c r="NDV3" s="225"/>
      <c r="NDW3" s="225"/>
      <c r="NDX3" s="225"/>
      <c r="NDY3" s="225"/>
      <c r="NDZ3" s="225"/>
      <c r="NEA3" s="225"/>
      <c r="NEB3" s="225"/>
      <c r="NEC3" s="225"/>
      <c r="NED3" s="225"/>
      <c r="NEE3" s="225"/>
      <c r="NEF3" s="225"/>
      <c r="NEG3" s="225"/>
      <c r="NEH3" s="225"/>
      <c r="NEI3" s="225"/>
      <c r="NEJ3" s="225"/>
      <c r="NEK3" s="225"/>
      <c r="NEL3" s="225"/>
      <c r="NEM3" s="225"/>
      <c r="NEN3" s="225"/>
      <c r="NEO3" s="225"/>
      <c r="NEP3" s="225"/>
      <c r="NEQ3" s="225"/>
      <c r="NER3" s="225"/>
      <c r="NES3" s="225"/>
      <c r="NET3" s="225"/>
      <c r="NEU3" s="225"/>
      <c r="NEV3" s="225"/>
      <c r="NEW3" s="225"/>
      <c r="NEX3" s="225"/>
      <c r="NEY3" s="225"/>
      <c r="NEZ3" s="225"/>
      <c r="NFA3" s="225"/>
      <c r="NFB3" s="225"/>
      <c r="NFC3" s="225"/>
      <c r="NFD3" s="225"/>
      <c r="NFE3" s="225"/>
      <c r="NFF3" s="225"/>
      <c r="NFG3" s="225"/>
      <c r="NFH3" s="225"/>
      <c r="NFI3" s="225"/>
      <c r="NFJ3" s="225"/>
      <c r="NFK3" s="225"/>
      <c r="NFL3" s="225"/>
      <c r="NFM3" s="225"/>
      <c r="NFN3" s="225"/>
      <c r="NFO3" s="225"/>
      <c r="NFP3" s="225"/>
      <c r="NFQ3" s="225"/>
      <c r="NFR3" s="225"/>
      <c r="NFS3" s="225"/>
      <c r="NFT3" s="225"/>
      <c r="NFU3" s="225"/>
      <c r="NFV3" s="225"/>
      <c r="NFW3" s="225"/>
      <c r="NFX3" s="225"/>
      <c r="NFY3" s="225"/>
      <c r="NFZ3" s="225"/>
      <c r="NGA3" s="225"/>
      <c r="NGB3" s="225"/>
      <c r="NGC3" s="225"/>
      <c r="NGD3" s="225"/>
      <c r="NGE3" s="225"/>
      <c r="NGF3" s="225"/>
      <c r="NGG3" s="225"/>
      <c r="NGH3" s="225"/>
      <c r="NGI3" s="225"/>
      <c r="NGJ3" s="225"/>
      <c r="NGK3" s="225"/>
      <c r="NGL3" s="225"/>
      <c r="NGM3" s="225"/>
      <c r="NGN3" s="225"/>
      <c r="NGO3" s="225"/>
      <c r="NGP3" s="225"/>
      <c r="NGQ3" s="225"/>
      <c r="NGR3" s="225"/>
      <c r="NGS3" s="225"/>
      <c r="NGT3" s="225"/>
      <c r="NGU3" s="225"/>
      <c r="NGV3" s="225"/>
      <c r="NGW3" s="225"/>
      <c r="NGX3" s="225"/>
      <c r="NGY3" s="225"/>
      <c r="NGZ3" s="225"/>
      <c r="NHA3" s="225"/>
      <c r="NHB3" s="225"/>
      <c r="NHC3" s="225"/>
      <c r="NHD3" s="225"/>
      <c r="NHE3" s="225"/>
      <c r="NHF3" s="225"/>
      <c r="NHG3" s="225"/>
      <c r="NHH3" s="225"/>
      <c r="NHI3" s="225"/>
      <c r="NHJ3" s="225"/>
      <c r="NHK3" s="225"/>
      <c r="NHL3" s="225"/>
      <c r="NHM3" s="225"/>
      <c r="NHN3" s="225"/>
      <c r="NHO3" s="225"/>
      <c r="NHP3" s="225"/>
      <c r="NHQ3" s="225"/>
      <c r="NHR3" s="225"/>
      <c r="NHS3" s="225"/>
      <c r="NHT3" s="225"/>
      <c r="NHU3" s="225"/>
      <c r="NHV3" s="225"/>
      <c r="NHW3" s="225"/>
      <c r="NHX3" s="225"/>
      <c r="NHY3" s="225"/>
      <c r="NHZ3" s="225"/>
      <c r="NIA3" s="225"/>
      <c r="NIB3" s="225"/>
      <c r="NIC3" s="225"/>
      <c r="NID3" s="225"/>
      <c r="NIE3" s="225"/>
      <c r="NIF3" s="225"/>
      <c r="NIG3" s="225"/>
      <c r="NIH3" s="225"/>
      <c r="NII3" s="225"/>
      <c r="NIJ3" s="225"/>
      <c r="NIK3" s="225"/>
      <c r="NIL3" s="225"/>
      <c r="NIM3" s="225"/>
      <c r="NIN3" s="225"/>
      <c r="NIO3" s="225"/>
      <c r="NIP3" s="225"/>
      <c r="NIQ3" s="225"/>
      <c r="NIR3" s="225"/>
      <c r="NIS3" s="225"/>
      <c r="NIT3" s="225"/>
      <c r="NIU3" s="225"/>
      <c r="NIV3" s="225"/>
      <c r="NIW3" s="225"/>
      <c r="NIX3" s="225"/>
      <c r="NIY3" s="225"/>
      <c r="NIZ3" s="225"/>
      <c r="NJA3" s="225"/>
      <c r="NJB3" s="225"/>
      <c r="NJC3" s="225"/>
      <c r="NJD3" s="225"/>
      <c r="NJE3" s="225"/>
      <c r="NJF3" s="225"/>
      <c r="NJG3" s="225"/>
      <c r="NJH3" s="225"/>
      <c r="NJI3" s="225"/>
      <c r="NJJ3" s="225"/>
      <c r="NJK3" s="225"/>
      <c r="NJL3" s="225"/>
      <c r="NJM3" s="225"/>
      <c r="NJN3" s="225"/>
      <c r="NJO3" s="225"/>
      <c r="NJP3" s="225"/>
      <c r="NJQ3" s="225"/>
      <c r="NJR3" s="225"/>
      <c r="NJS3" s="225"/>
      <c r="NJT3" s="225"/>
      <c r="NJU3" s="225"/>
      <c r="NJV3" s="225"/>
      <c r="NJW3" s="225"/>
      <c r="NJX3" s="225"/>
      <c r="NJY3" s="225"/>
      <c r="NJZ3" s="225"/>
      <c r="NKA3" s="225"/>
      <c r="NKB3" s="225"/>
      <c r="NKC3" s="225"/>
      <c r="NKD3" s="225"/>
      <c r="NKE3" s="225"/>
      <c r="NKF3" s="225"/>
      <c r="NKG3" s="225"/>
      <c r="NKH3" s="225"/>
      <c r="NKI3" s="225"/>
      <c r="NKJ3" s="225"/>
      <c r="NKK3" s="225"/>
      <c r="NKL3" s="225"/>
      <c r="NKM3" s="225"/>
      <c r="NKN3" s="225"/>
      <c r="NKO3" s="225"/>
      <c r="NKP3" s="225"/>
      <c r="NKQ3" s="225"/>
      <c r="NKR3" s="225"/>
      <c r="NKS3" s="225"/>
      <c r="NKT3" s="225"/>
      <c r="NKU3" s="225"/>
      <c r="NKV3" s="225"/>
      <c r="NKW3" s="225"/>
      <c r="NKX3" s="225"/>
      <c r="NKY3" s="225"/>
      <c r="NKZ3" s="225"/>
      <c r="NLA3" s="225"/>
      <c r="NLB3" s="225"/>
      <c r="NLC3" s="225"/>
      <c r="NLD3" s="225"/>
      <c r="NLE3" s="225"/>
      <c r="NLF3" s="225"/>
      <c r="NLG3" s="225"/>
      <c r="NLH3" s="225"/>
      <c r="NLI3" s="225"/>
      <c r="NLJ3" s="225"/>
      <c r="NLK3" s="225"/>
      <c r="NLL3" s="225"/>
      <c r="NLM3" s="225"/>
      <c r="NLN3" s="225"/>
      <c r="NLO3" s="225"/>
      <c r="NLP3" s="225"/>
      <c r="NLQ3" s="225"/>
      <c r="NLR3" s="225"/>
      <c r="NLS3" s="225"/>
      <c r="NLT3" s="225"/>
      <c r="NLU3" s="225"/>
      <c r="NLV3" s="225"/>
      <c r="NLW3" s="225"/>
      <c r="NLX3" s="225"/>
      <c r="NLY3" s="225"/>
      <c r="NLZ3" s="225"/>
      <c r="NMA3" s="225"/>
      <c r="NMB3" s="225"/>
      <c r="NMC3" s="225"/>
      <c r="NMD3" s="225"/>
      <c r="NME3" s="225"/>
      <c r="NMF3" s="225"/>
      <c r="NMG3" s="225"/>
      <c r="NMH3" s="225"/>
      <c r="NMI3" s="225"/>
      <c r="NMJ3" s="225"/>
      <c r="NMK3" s="225"/>
      <c r="NML3" s="225"/>
      <c r="NMM3" s="225"/>
      <c r="NMN3" s="225"/>
      <c r="NMO3" s="225"/>
      <c r="NMP3" s="225"/>
      <c r="NMQ3" s="225"/>
      <c r="NMR3" s="225"/>
      <c r="NMS3" s="225"/>
      <c r="NMT3" s="225"/>
      <c r="NMU3" s="225"/>
      <c r="NMV3" s="225"/>
      <c r="NMW3" s="225"/>
      <c r="NMX3" s="225"/>
      <c r="NMY3" s="225"/>
      <c r="NMZ3" s="225"/>
      <c r="NNA3" s="225"/>
      <c r="NNB3" s="225"/>
      <c r="NNC3" s="225"/>
      <c r="NND3" s="225"/>
      <c r="NNE3" s="225"/>
      <c r="NNF3" s="225"/>
      <c r="NNG3" s="225"/>
      <c r="NNH3" s="225"/>
      <c r="NNI3" s="225"/>
      <c r="NNJ3" s="225"/>
      <c r="NNK3" s="225"/>
      <c r="NNL3" s="225"/>
      <c r="NNM3" s="225"/>
      <c r="NNN3" s="225"/>
      <c r="NNO3" s="225"/>
      <c r="NNP3" s="225"/>
      <c r="NNQ3" s="225"/>
      <c r="NNR3" s="225"/>
      <c r="NNS3" s="225"/>
      <c r="NNT3" s="225"/>
      <c r="NNU3" s="225"/>
      <c r="NNV3" s="225"/>
      <c r="NNW3" s="225"/>
      <c r="NNX3" s="225"/>
      <c r="NNY3" s="225"/>
      <c r="NNZ3" s="225"/>
      <c r="NOA3" s="225"/>
      <c r="NOB3" s="225"/>
      <c r="NOC3" s="225"/>
      <c r="NOD3" s="225"/>
      <c r="NOE3" s="225"/>
      <c r="NOF3" s="225"/>
      <c r="NOG3" s="225"/>
      <c r="NOH3" s="225"/>
      <c r="NOI3" s="225"/>
      <c r="NOJ3" s="225"/>
      <c r="NOK3" s="225"/>
      <c r="NOL3" s="225"/>
      <c r="NOM3" s="225"/>
      <c r="NON3" s="225"/>
      <c r="NOO3" s="225"/>
      <c r="NOP3" s="225"/>
      <c r="NOQ3" s="225"/>
      <c r="NOR3" s="225"/>
      <c r="NOS3" s="225"/>
      <c r="NOT3" s="225"/>
      <c r="NOU3" s="225"/>
      <c r="NOV3" s="225"/>
      <c r="NOW3" s="225"/>
      <c r="NOX3" s="225"/>
      <c r="NOY3" s="225"/>
      <c r="NOZ3" s="225"/>
      <c r="NPA3" s="225"/>
      <c r="NPB3" s="225"/>
      <c r="NPC3" s="225"/>
      <c r="NPD3" s="225"/>
      <c r="NPE3" s="225"/>
      <c r="NPF3" s="225"/>
      <c r="NPG3" s="225"/>
      <c r="NPH3" s="225"/>
      <c r="NPI3" s="225"/>
      <c r="NPJ3" s="225"/>
      <c r="NPK3" s="225"/>
      <c r="NPL3" s="225"/>
      <c r="NPM3" s="225"/>
      <c r="NPN3" s="225"/>
      <c r="NPO3" s="225"/>
      <c r="NPP3" s="225"/>
      <c r="NPQ3" s="225"/>
      <c r="NPR3" s="225"/>
      <c r="NPS3" s="225"/>
      <c r="NPT3" s="225"/>
      <c r="NPU3" s="225"/>
      <c r="NPV3" s="225"/>
      <c r="NPW3" s="225"/>
      <c r="NPX3" s="225"/>
      <c r="NPY3" s="225"/>
      <c r="NPZ3" s="225"/>
      <c r="NQA3" s="225"/>
      <c r="NQB3" s="225"/>
      <c r="NQC3" s="225"/>
      <c r="NQD3" s="225"/>
      <c r="NQE3" s="225"/>
      <c r="NQF3" s="225"/>
      <c r="NQG3" s="225"/>
      <c r="NQH3" s="225"/>
      <c r="NQI3" s="225"/>
      <c r="NQJ3" s="225"/>
      <c r="NQK3" s="225"/>
      <c r="NQL3" s="225"/>
      <c r="NQM3" s="225"/>
      <c r="NQN3" s="225"/>
      <c r="NQO3" s="225"/>
      <c r="NQP3" s="225"/>
      <c r="NQQ3" s="225"/>
      <c r="NQR3" s="225"/>
      <c r="NQS3" s="225"/>
      <c r="NQT3" s="225"/>
      <c r="NQU3" s="225"/>
      <c r="NQV3" s="225"/>
      <c r="NQW3" s="225"/>
      <c r="NQX3" s="225"/>
      <c r="NQY3" s="225"/>
      <c r="NQZ3" s="225"/>
      <c r="NRA3" s="225"/>
      <c r="NRB3" s="225"/>
      <c r="NRC3" s="225"/>
      <c r="NRD3" s="225"/>
      <c r="NRE3" s="225"/>
      <c r="NRF3" s="225"/>
      <c r="NRG3" s="225"/>
      <c r="NRH3" s="225"/>
      <c r="NRI3" s="225"/>
      <c r="NRJ3" s="225"/>
      <c r="NRK3" s="225"/>
      <c r="NRL3" s="225"/>
      <c r="NRM3" s="225"/>
      <c r="NRN3" s="225"/>
      <c r="NRO3" s="225"/>
      <c r="NRP3" s="225"/>
      <c r="NRQ3" s="225"/>
      <c r="NRR3" s="225"/>
      <c r="NRS3" s="225"/>
      <c r="NRT3" s="225"/>
      <c r="NRU3" s="225"/>
      <c r="NRV3" s="225"/>
      <c r="NRW3" s="225"/>
      <c r="NRX3" s="225"/>
      <c r="NRY3" s="225"/>
      <c r="NRZ3" s="225"/>
      <c r="NSA3" s="225"/>
      <c r="NSB3" s="225"/>
      <c r="NSC3" s="225"/>
      <c r="NSD3" s="225"/>
      <c r="NSE3" s="225"/>
      <c r="NSF3" s="225"/>
      <c r="NSG3" s="225"/>
      <c r="NSH3" s="225"/>
      <c r="NSI3" s="225"/>
      <c r="NSJ3" s="225"/>
      <c r="NSK3" s="225"/>
      <c r="NSL3" s="225"/>
      <c r="NSM3" s="225"/>
      <c r="NSN3" s="225"/>
      <c r="NSO3" s="225"/>
      <c r="NSP3" s="225"/>
      <c r="NSQ3" s="225"/>
      <c r="NSR3" s="225"/>
      <c r="NSS3" s="225"/>
      <c r="NST3" s="225"/>
      <c r="NSU3" s="225"/>
      <c r="NSV3" s="225"/>
      <c r="NSW3" s="225"/>
      <c r="NSX3" s="225"/>
      <c r="NSY3" s="225"/>
      <c r="NSZ3" s="225"/>
      <c r="NTA3" s="225"/>
      <c r="NTB3" s="225"/>
      <c r="NTC3" s="225"/>
      <c r="NTD3" s="225"/>
      <c r="NTE3" s="225"/>
      <c r="NTF3" s="225"/>
      <c r="NTG3" s="225"/>
      <c r="NTH3" s="225"/>
      <c r="NTI3" s="225"/>
      <c r="NTJ3" s="225"/>
      <c r="NTK3" s="225"/>
      <c r="NTL3" s="225"/>
      <c r="NTM3" s="225"/>
      <c r="NTN3" s="225"/>
      <c r="NTO3" s="225"/>
      <c r="NTP3" s="225"/>
      <c r="NTQ3" s="225"/>
      <c r="NTR3" s="225"/>
      <c r="NTS3" s="225"/>
      <c r="NTT3" s="225"/>
      <c r="NTU3" s="225"/>
      <c r="NTV3" s="225"/>
      <c r="NTW3" s="225"/>
      <c r="NTX3" s="225"/>
      <c r="NTY3" s="225"/>
      <c r="NTZ3" s="225"/>
      <c r="NUA3" s="225"/>
      <c r="NUB3" s="225"/>
      <c r="NUC3" s="225"/>
      <c r="NUD3" s="225"/>
      <c r="NUE3" s="225"/>
      <c r="NUF3" s="225"/>
      <c r="NUG3" s="225"/>
      <c r="NUH3" s="225"/>
      <c r="NUI3" s="225"/>
      <c r="NUJ3" s="225"/>
      <c r="NUK3" s="225"/>
      <c r="NUL3" s="225"/>
      <c r="NUM3" s="225"/>
      <c r="NUN3" s="225"/>
      <c r="NUO3" s="225"/>
      <c r="NUP3" s="225"/>
      <c r="NUQ3" s="225"/>
      <c r="NUR3" s="225"/>
      <c r="NUS3" s="225"/>
      <c r="NUT3" s="225"/>
      <c r="NUU3" s="225"/>
      <c r="NUV3" s="225"/>
      <c r="NUW3" s="225"/>
      <c r="NUX3" s="225"/>
      <c r="NUY3" s="225"/>
      <c r="NUZ3" s="225"/>
      <c r="NVA3" s="225"/>
      <c r="NVB3" s="225"/>
      <c r="NVC3" s="225"/>
      <c r="NVD3" s="225"/>
      <c r="NVE3" s="225"/>
      <c r="NVF3" s="225"/>
      <c r="NVG3" s="225"/>
      <c r="NVH3" s="225"/>
      <c r="NVI3" s="225"/>
      <c r="NVJ3" s="225"/>
      <c r="NVK3" s="225"/>
      <c r="NVL3" s="225"/>
      <c r="NVM3" s="225"/>
      <c r="NVN3" s="225"/>
      <c r="NVO3" s="225"/>
      <c r="NVP3" s="225"/>
      <c r="NVQ3" s="225"/>
      <c r="NVR3" s="225"/>
      <c r="NVS3" s="225"/>
      <c r="NVT3" s="225"/>
      <c r="NVU3" s="225"/>
      <c r="NVV3" s="225"/>
      <c r="NVW3" s="225"/>
      <c r="NVX3" s="225"/>
      <c r="NVY3" s="225"/>
      <c r="NVZ3" s="225"/>
      <c r="NWA3" s="225"/>
      <c r="NWB3" s="225"/>
      <c r="NWC3" s="225"/>
      <c r="NWD3" s="225"/>
      <c r="NWE3" s="225"/>
      <c r="NWF3" s="225"/>
      <c r="NWG3" s="225"/>
      <c r="NWH3" s="225"/>
      <c r="NWI3" s="225"/>
      <c r="NWJ3" s="225"/>
      <c r="NWK3" s="225"/>
      <c r="NWL3" s="225"/>
      <c r="NWM3" s="225"/>
      <c r="NWN3" s="225"/>
      <c r="NWO3" s="225"/>
      <c r="NWP3" s="225"/>
      <c r="NWQ3" s="225"/>
      <c r="NWR3" s="225"/>
      <c r="NWS3" s="225"/>
      <c r="NWT3" s="225"/>
      <c r="NWU3" s="225"/>
      <c r="NWV3" s="225"/>
      <c r="NWW3" s="225"/>
      <c r="NWX3" s="225"/>
      <c r="NWY3" s="225"/>
      <c r="NWZ3" s="225"/>
      <c r="NXA3" s="225"/>
      <c r="NXB3" s="225"/>
      <c r="NXC3" s="225"/>
      <c r="NXD3" s="225"/>
      <c r="NXE3" s="225"/>
      <c r="NXF3" s="225"/>
      <c r="NXG3" s="225"/>
      <c r="NXH3" s="225"/>
      <c r="NXI3" s="225"/>
      <c r="NXJ3" s="225"/>
      <c r="NXK3" s="225"/>
      <c r="NXL3" s="225"/>
      <c r="NXM3" s="225"/>
      <c r="NXN3" s="225"/>
      <c r="NXO3" s="225"/>
      <c r="NXP3" s="225"/>
      <c r="NXQ3" s="225"/>
      <c r="NXR3" s="225"/>
      <c r="NXS3" s="225"/>
      <c r="NXT3" s="225"/>
      <c r="NXU3" s="225"/>
      <c r="NXV3" s="225"/>
      <c r="NXW3" s="225"/>
      <c r="NXX3" s="225"/>
      <c r="NXY3" s="225"/>
      <c r="NXZ3" s="225"/>
      <c r="NYA3" s="225"/>
      <c r="NYB3" s="225"/>
      <c r="NYC3" s="225"/>
      <c r="NYD3" s="225"/>
      <c r="NYE3" s="225"/>
      <c r="NYF3" s="225"/>
      <c r="NYG3" s="225"/>
      <c r="NYH3" s="225"/>
      <c r="NYI3" s="225"/>
      <c r="NYJ3" s="225"/>
      <c r="NYK3" s="225"/>
      <c r="NYL3" s="225"/>
      <c r="NYM3" s="225"/>
      <c r="NYN3" s="225"/>
      <c r="NYO3" s="225"/>
      <c r="NYP3" s="225"/>
      <c r="NYQ3" s="225"/>
      <c r="NYR3" s="225"/>
      <c r="NYS3" s="225"/>
      <c r="NYT3" s="225"/>
      <c r="NYU3" s="225"/>
      <c r="NYV3" s="225"/>
      <c r="NYW3" s="225"/>
      <c r="NYX3" s="225"/>
      <c r="NYY3" s="225"/>
      <c r="NYZ3" s="225"/>
      <c r="NZA3" s="225"/>
      <c r="NZB3" s="225"/>
      <c r="NZC3" s="225"/>
      <c r="NZD3" s="225"/>
      <c r="NZE3" s="225"/>
      <c r="NZF3" s="225"/>
      <c r="NZG3" s="225"/>
      <c r="NZH3" s="225"/>
      <c r="NZI3" s="225"/>
      <c r="NZJ3" s="225"/>
      <c r="NZK3" s="225"/>
      <c r="NZL3" s="225"/>
      <c r="NZM3" s="225"/>
      <c r="NZN3" s="225"/>
      <c r="NZO3" s="225"/>
      <c r="NZP3" s="225"/>
      <c r="NZQ3" s="225"/>
      <c r="NZR3" s="225"/>
      <c r="NZS3" s="225"/>
      <c r="NZT3" s="225"/>
      <c r="NZU3" s="225"/>
      <c r="NZV3" s="225"/>
      <c r="NZW3" s="225"/>
      <c r="NZX3" s="225"/>
      <c r="NZY3" s="225"/>
      <c r="NZZ3" s="225"/>
      <c r="OAA3" s="225"/>
      <c r="OAB3" s="225"/>
      <c r="OAC3" s="225"/>
      <c r="OAD3" s="225"/>
      <c r="OAE3" s="225"/>
      <c r="OAF3" s="225"/>
      <c r="OAG3" s="225"/>
      <c r="OAH3" s="225"/>
      <c r="OAI3" s="225"/>
      <c r="OAJ3" s="225"/>
      <c r="OAK3" s="225"/>
      <c r="OAL3" s="225"/>
      <c r="OAM3" s="225"/>
      <c r="OAN3" s="225"/>
      <c r="OAO3" s="225"/>
      <c r="OAP3" s="225"/>
      <c r="OAQ3" s="225"/>
      <c r="OAR3" s="225"/>
      <c r="OAS3" s="225"/>
      <c r="OAT3" s="225"/>
      <c r="OAU3" s="225"/>
      <c r="OAV3" s="225"/>
      <c r="OAW3" s="225"/>
      <c r="OAX3" s="225"/>
      <c r="OAY3" s="225"/>
      <c r="OAZ3" s="225"/>
      <c r="OBA3" s="225"/>
      <c r="OBB3" s="225"/>
      <c r="OBC3" s="225"/>
      <c r="OBD3" s="225"/>
      <c r="OBE3" s="225"/>
      <c r="OBF3" s="225"/>
      <c r="OBG3" s="225"/>
      <c r="OBH3" s="225"/>
      <c r="OBI3" s="225"/>
      <c r="OBJ3" s="225"/>
      <c r="OBK3" s="225"/>
      <c r="OBL3" s="225"/>
      <c r="OBM3" s="225"/>
      <c r="OBN3" s="225"/>
      <c r="OBO3" s="225"/>
      <c r="OBP3" s="225"/>
      <c r="OBQ3" s="225"/>
      <c r="OBR3" s="225"/>
      <c r="OBS3" s="225"/>
      <c r="OBT3" s="225"/>
      <c r="OBU3" s="225"/>
      <c r="OBV3" s="225"/>
      <c r="OBW3" s="225"/>
      <c r="OBX3" s="225"/>
      <c r="OBY3" s="225"/>
      <c r="OBZ3" s="225"/>
      <c r="OCA3" s="225"/>
      <c r="OCB3" s="225"/>
      <c r="OCC3" s="225"/>
      <c r="OCD3" s="225"/>
      <c r="OCE3" s="225"/>
      <c r="OCF3" s="225"/>
      <c r="OCG3" s="225"/>
      <c r="OCH3" s="225"/>
      <c r="OCI3" s="225"/>
      <c r="OCJ3" s="225"/>
      <c r="OCK3" s="225"/>
      <c r="OCL3" s="225"/>
      <c r="OCM3" s="225"/>
      <c r="OCN3" s="225"/>
      <c r="OCO3" s="225"/>
      <c r="OCP3" s="225"/>
      <c r="OCQ3" s="225"/>
      <c r="OCR3" s="225"/>
      <c r="OCS3" s="225"/>
      <c r="OCT3" s="225"/>
      <c r="OCU3" s="225"/>
      <c r="OCV3" s="225"/>
      <c r="OCW3" s="225"/>
      <c r="OCX3" s="225"/>
      <c r="OCY3" s="225"/>
      <c r="OCZ3" s="225"/>
      <c r="ODA3" s="225"/>
      <c r="ODB3" s="225"/>
      <c r="ODC3" s="225"/>
      <c r="ODD3" s="225"/>
      <c r="ODE3" s="225"/>
      <c r="ODF3" s="225"/>
      <c r="ODG3" s="225"/>
      <c r="ODH3" s="225"/>
      <c r="ODI3" s="225"/>
      <c r="ODJ3" s="225"/>
      <c r="ODK3" s="225"/>
      <c r="ODL3" s="225"/>
      <c r="ODM3" s="225"/>
      <c r="ODN3" s="225"/>
      <c r="ODO3" s="225"/>
      <c r="ODP3" s="225"/>
      <c r="ODQ3" s="225"/>
      <c r="ODR3" s="225"/>
      <c r="ODS3" s="225"/>
      <c r="ODT3" s="225"/>
      <c r="ODU3" s="225"/>
      <c r="ODV3" s="225"/>
      <c r="ODW3" s="225"/>
      <c r="ODX3" s="225"/>
      <c r="ODY3" s="225"/>
      <c r="ODZ3" s="225"/>
      <c r="OEA3" s="225"/>
      <c r="OEB3" s="225"/>
      <c r="OEC3" s="225"/>
      <c r="OED3" s="225"/>
      <c r="OEE3" s="225"/>
      <c r="OEF3" s="225"/>
      <c r="OEG3" s="225"/>
      <c r="OEH3" s="225"/>
      <c r="OEI3" s="225"/>
      <c r="OEJ3" s="225"/>
      <c r="OEK3" s="225"/>
      <c r="OEL3" s="225"/>
      <c r="OEM3" s="225"/>
      <c r="OEN3" s="225"/>
      <c r="OEO3" s="225"/>
      <c r="OEP3" s="225"/>
      <c r="OEQ3" s="225"/>
      <c r="OER3" s="225"/>
      <c r="OES3" s="225"/>
      <c r="OET3" s="225"/>
      <c r="OEU3" s="225"/>
      <c r="OEV3" s="225"/>
      <c r="OEW3" s="225"/>
      <c r="OEX3" s="225"/>
      <c r="OEY3" s="225"/>
      <c r="OEZ3" s="225"/>
      <c r="OFA3" s="225"/>
      <c r="OFB3" s="225"/>
      <c r="OFC3" s="225"/>
      <c r="OFD3" s="225"/>
      <c r="OFE3" s="225"/>
      <c r="OFF3" s="225"/>
      <c r="OFG3" s="225"/>
      <c r="OFH3" s="225"/>
      <c r="OFI3" s="225"/>
      <c r="OFJ3" s="225"/>
      <c r="OFK3" s="225"/>
      <c r="OFL3" s="225"/>
      <c r="OFM3" s="225"/>
      <c r="OFN3" s="225"/>
      <c r="OFO3" s="225"/>
      <c r="OFP3" s="225"/>
      <c r="OFQ3" s="225"/>
      <c r="OFR3" s="225"/>
      <c r="OFS3" s="225"/>
      <c r="OFT3" s="225"/>
      <c r="OFU3" s="225"/>
      <c r="OFV3" s="225"/>
      <c r="OFW3" s="225"/>
      <c r="OFX3" s="225"/>
      <c r="OFY3" s="225"/>
      <c r="OFZ3" s="225"/>
      <c r="OGA3" s="225"/>
      <c r="OGB3" s="225"/>
      <c r="OGC3" s="225"/>
      <c r="OGD3" s="225"/>
      <c r="OGE3" s="225"/>
      <c r="OGF3" s="225"/>
      <c r="OGG3" s="225"/>
      <c r="OGH3" s="225"/>
      <c r="OGI3" s="225"/>
      <c r="OGJ3" s="225"/>
      <c r="OGK3" s="225"/>
      <c r="OGL3" s="225"/>
      <c r="OGM3" s="225"/>
      <c r="OGN3" s="225"/>
      <c r="OGO3" s="225"/>
      <c r="OGP3" s="225"/>
      <c r="OGQ3" s="225"/>
      <c r="OGR3" s="225"/>
      <c r="OGS3" s="225"/>
      <c r="OGT3" s="225"/>
      <c r="OGU3" s="225"/>
      <c r="OGV3" s="225"/>
      <c r="OGW3" s="225"/>
      <c r="OGX3" s="225"/>
      <c r="OGY3" s="225"/>
      <c r="OGZ3" s="225"/>
      <c r="OHA3" s="225"/>
      <c r="OHB3" s="225"/>
      <c r="OHC3" s="225"/>
      <c r="OHD3" s="225"/>
      <c r="OHE3" s="225"/>
      <c r="OHF3" s="225"/>
      <c r="OHG3" s="225"/>
      <c r="OHH3" s="225"/>
      <c r="OHI3" s="225"/>
      <c r="OHJ3" s="225"/>
      <c r="OHK3" s="225"/>
      <c r="OHL3" s="225"/>
      <c r="OHM3" s="225"/>
      <c r="OHN3" s="225"/>
      <c r="OHO3" s="225"/>
      <c r="OHP3" s="225"/>
      <c r="OHQ3" s="225"/>
      <c r="OHR3" s="225"/>
      <c r="OHS3" s="225"/>
      <c r="OHT3" s="225"/>
      <c r="OHU3" s="225"/>
      <c r="OHV3" s="225"/>
      <c r="OHW3" s="225"/>
      <c r="OHX3" s="225"/>
      <c r="OHY3" s="225"/>
      <c r="OHZ3" s="225"/>
      <c r="OIA3" s="225"/>
      <c r="OIB3" s="225"/>
      <c r="OIC3" s="225"/>
      <c r="OID3" s="225"/>
      <c r="OIE3" s="225"/>
      <c r="OIF3" s="225"/>
      <c r="OIG3" s="225"/>
      <c r="OIH3" s="225"/>
      <c r="OII3" s="225"/>
      <c r="OIJ3" s="225"/>
      <c r="OIK3" s="225"/>
      <c r="OIL3" s="225"/>
      <c r="OIM3" s="225"/>
      <c r="OIN3" s="225"/>
      <c r="OIO3" s="225"/>
      <c r="OIP3" s="225"/>
      <c r="OIQ3" s="225"/>
      <c r="OIR3" s="225"/>
      <c r="OIS3" s="225"/>
      <c r="OIT3" s="225"/>
      <c r="OIU3" s="225"/>
      <c r="OIV3" s="225"/>
      <c r="OIW3" s="225"/>
      <c r="OIX3" s="225"/>
      <c r="OIY3" s="225"/>
      <c r="OIZ3" s="225"/>
      <c r="OJA3" s="225"/>
      <c r="OJB3" s="225"/>
      <c r="OJC3" s="225"/>
      <c r="OJD3" s="225"/>
      <c r="OJE3" s="225"/>
      <c r="OJF3" s="225"/>
      <c r="OJG3" s="225"/>
      <c r="OJH3" s="225"/>
      <c r="OJI3" s="225"/>
      <c r="OJJ3" s="225"/>
      <c r="OJK3" s="225"/>
      <c r="OJL3" s="225"/>
      <c r="OJM3" s="225"/>
      <c r="OJN3" s="225"/>
      <c r="OJO3" s="225"/>
      <c r="OJP3" s="225"/>
      <c r="OJQ3" s="225"/>
      <c r="OJR3" s="225"/>
      <c r="OJS3" s="225"/>
      <c r="OJT3" s="225"/>
      <c r="OJU3" s="225"/>
      <c r="OJV3" s="225"/>
      <c r="OJW3" s="225"/>
      <c r="OJX3" s="225"/>
      <c r="OJY3" s="225"/>
      <c r="OJZ3" s="225"/>
      <c r="OKA3" s="225"/>
      <c r="OKB3" s="225"/>
      <c r="OKC3" s="225"/>
      <c r="OKD3" s="225"/>
      <c r="OKE3" s="225"/>
      <c r="OKF3" s="225"/>
      <c r="OKG3" s="225"/>
      <c r="OKH3" s="225"/>
      <c r="OKI3" s="225"/>
      <c r="OKJ3" s="225"/>
      <c r="OKK3" s="225"/>
      <c r="OKL3" s="225"/>
      <c r="OKM3" s="225"/>
      <c r="OKN3" s="225"/>
      <c r="OKO3" s="225"/>
      <c r="OKP3" s="225"/>
      <c r="OKQ3" s="225"/>
      <c r="OKR3" s="225"/>
      <c r="OKS3" s="225"/>
      <c r="OKT3" s="225"/>
      <c r="OKU3" s="225"/>
      <c r="OKV3" s="225"/>
      <c r="OKW3" s="225"/>
      <c r="OKX3" s="225"/>
      <c r="OKY3" s="225"/>
      <c r="OKZ3" s="225"/>
      <c r="OLA3" s="225"/>
      <c r="OLB3" s="225"/>
      <c r="OLC3" s="225"/>
      <c r="OLD3" s="225"/>
      <c r="OLE3" s="225"/>
      <c r="OLF3" s="225"/>
      <c r="OLG3" s="225"/>
      <c r="OLH3" s="225"/>
      <c r="OLI3" s="225"/>
      <c r="OLJ3" s="225"/>
      <c r="OLK3" s="225"/>
      <c r="OLL3" s="225"/>
      <c r="OLM3" s="225"/>
      <c r="OLN3" s="225"/>
      <c r="OLO3" s="225"/>
      <c r="OLP3" s="225"/>
      <c r="OLQ3" s="225"/>
      <c r="OLR3" s="225"/>
      <c r="OLS3" s="225"/>
      <c r="OLT3" s="225"/>
      <c r="OLU3" s="225"/>
      <c r="OLV3" s="225"/>
      <c r="OLW3" s="225"/>
      <c r="OLX3" s="225"/>
      <c r="OLY3" s="225"/>
      <c r="OLZ3" s="225"/>
      <c r="OMA3" s="225"/>
      <c r="OMB3" s="225"/>
      <c r="OMC3" s="225"/>
      <c r="OMD3" s="225"/>
      <c r="OME3" s="225"/>
      <c r="OMF3" s="225"/>
      <c r="OMG3" s="225"/>
      <c r="OMH3" s="225"/>
      <c r="OMI3" s="225"/>
      <c r="OMJ3" s="225"/>
      <c r="OMK3" s="225"/>
      <c r="OML3" s="225"/>
      <c r="OMM3" s="225"/>
      <c r="OMN3" s="225"/>
      <c r="OMO3" s="225"/>
      <c r="OMP3" s="225"/>
      <c r="OMQ3" s="225"/>
      <c r="OMR3" s="225"/>
      <c r="OMS3" s="225"/>
      <c r="OMT3" s="225"/>
      <c r="OMU3" s="225"/>
      <c r="OMV3" s="225"/>
      <c r="OMW3" s="225"/>
      <c r="OMX3" s="225"/>
      <c r="OMY3" s="225"/>
      <c r="OMZ3" s="225"/>
      <c r="ONA3" s="225"/>
      <c r="ONB3" s="225"/>
      <c r="ONC3" s="225"/>
      <c r="OND3" s="225"/>
      <c r="ONE3" s="225"/>
      <c r="ONF3" s="225"/>
      <c r="ONG3" s="225"/>
      <c r="ONH3" s="225"/>
      <c r="ONI3" s="225"/>
      <c r="ONJ3" s="225"/>
      <c r="ONK3" s="225"/>
      <c r="ONL3" s="225"/>
      <c r="ONM3" s="225"/>
      <c r="ONN3" s="225"/>
      <c r="ONO3" s="225"/>
      <c r="ONP3" s="225"/>
      <c r="ONQ3" s="225"/>
      <c r="ONR3" s="225"/>
      <c r="ONS3" s="225"/>
      <c r="ONT3" s="225"/>
      <c r="ONU3" s="225"/>
      <c r="ONV3" s="225"/>
      <c r="ONW3" s="225"/>
      <c r="ONX3" s="225"/>
      <c r="ONY3" s="225"/>
      <c r="ONZ3" s="225"/>
      <c r="OOA3" s="225"/>
      <c r="OOB3" s="225"/>
      <c r="OOC3" s="225"/>
      <c r="OOD3" s="225"/>
      <c r="OOE3" s="225"/>
      <c r="OOF3" s="225"/>
      <c r="OOG3" s="225"/>
      <c r="OOH3" s="225"/>
      <c r="OOI3" s="225"/>
      <c r="OOJ3" s="225"/>
      <c r="OOK3" s="225"/>
      <c r="OOL3" s="225"/>
      <c r="OOM3" s="225"/>
      <c r="OON3" s="225"/>
      <c r="OOO3" s="225"/>
      <c r="OOP3" s="225"/>
      <c r="OOQ3" s="225"/>
      <c r="OOR3" s="225"/>
      <c r="OOS3" s="225"/>
      <c r="OOT3" s="225"/>
      <c r="OOU3" s="225"/>
      <c r="OOV3" s="225"/>
      <c r="OOW3" s="225"/>
      <c r="OOX3" s="225"/>
      <c r="OOY3" s="225"/>
      <c r="OOZ3" s="225"/>
      <c r="OPA3" s="225"/>
      <c r="OPB3" s="225"/>
      <c r="OPC3" s="225"/>
      <c r="OPD3" s="225"/>
      <c r="OPE3" s="225"/>
      <c r="OPF3" s="225"/>
      <c r="OPG3" s="225"/>
      <c r="OPH3" s="225"/>
      <c r="OPI3" s="225"/>
      <c r="OPJ3" s="225"/>
      <c r="OPK3" s="225"/>
      <c r="OPL3" s="225"/>
      <c r="OPM3" s="225"/>
      <c r="OPN3" s="225"/>
      <c r="OPO3" s="225"/>
      <c r="OPP3" s="225"/>
      <c r="OPQ3" s="225"/>
      <c r="OPR3" s="225"/>
      <c r="OPS3" s="225"/>
      <c r="OPT3" s="225"/>
      <c r="OPU3" s="225"/>
      <c r="OPV3" s="225"/>
      <c r="OPW3" s="225"/>
      <c r="OPX3" s="225"/>
      <c r="OPY3" s="225"/>
      <c r="OPZ3" s="225"/>
      <c r="OQA3" s="225"/>
      <c r="OQB3" s="225"/>
      <c r="OQC3" s="225"/>
      <c r="OQD3" s="225"/>
      <c r="OQE3" s="225"/>
      <c r="OQF3" s="225"/>
      <c r="OQG3" s="225"/>
      <c r="OQH3" s="225"/>
      <c r="OQI3" s="225"/>
      <c r="OQJ3" s="225"/>
      <c r="OQK3" s="225"/>
      <c r="OQL3" s="225"/>
      <c r="OQM3" s="225"/>
      <c r="OQN3" s="225"/>
      <c r="OQO3" s="225"/>
      <c r="OQP3" s="225"/>
      <c r="OQQ3" s="225"/>
      <c r="OQR3" s="225"/>
      <c r="OQS3" s="225"/>
      <c r="OQT3" s="225"/>
      <c r="OQU3" s="225"/>
      <c r="OQV3" s="225"/>
      <c r="OQW3" s="225"/>
      <c r="OQX3" s="225"/>
      <c r="OQY3" s="225"/>
      <c r="OQZ3" s="225"/>
      <c r="ORA3" s="225"/>
      <c r="ORB3" s="225"/>
      <c r="ORC3" s="225"/>
      <c r="ORD3" s="225"/>
      <c r="ORE3" s="225"/>
      <c r="ORF3" s="225"/>
      <c r="ORG3" s="225"/>
      <c r="ORH3" s="225"/>
      <c r="ORI3" s="225"/>
      <c r="ORJ3" s="225"/>
      <c r="ORK3" s="225"/>
      <c r="ORL3" s="225"/>
      <c r="ORM3" s="225"/>
      <c r="ORN3" s="225"/>
      <c r="ORO3" s="225"/>
      <c r="ORP3" s="225"/>
      <c r="ORQ3" s="225"/>
      <c r="ORR3" s="225"/>
      <c r="ORS3" s="225"/>
      <c r="ORT3" s="225"/>
      <c r="ORU3" s="225"/>
      <c r="ORV3" s="225"/>
      <c r="ORW3" s="225"/>
      <c r="ORX3" s="225"/>
      <c r="ORY3" s="225"/>
      <c r="ORZ3" s="225"/>
      <c r="OSA3" s="225"/>
      <c r="OSB3" s="225"/>
      <c r="OSC3" s="225"/>
      <c r="OSD3" s="225"/>
      <c r="OSE3" s="225"/>
      <c r="OSF3" s="225"/>
      <c r="OSG3" s="225"/>
      <c r="OSH3" s="225"/>
      <c r="OSI3" s="225"/>
      <c r="OSJ3" s="225"/>
      <c r="OSK3" s="225"/>
      <c r="OSL3" s="225"/>
      <c r="OSM3" s="225"/>
      <c r="OSN3" s="225"/>
      <c r="OSO3" s="225"/>
      <c r="OSP3" s="225"/>
      <c r="OSQ3" s="225"/>
      <c r="OSR3" s="225"/>
      <c r="OSS3" s="225"/>
      <c r="OST3" s="225"/>
      <c r="OSU3" s="225"/>
      <c r="OSV3" s="225"/>
      <c r="OSW3" s="225"/>
      <c r="OSX3" s="225"/>
      <c r="OSY3" s="225"/>
      <c r="OSZ3" s="225"/>
      <c r="OTA3" s="225"/>
      <c r="OTB3" s="225"/>
      <c r="OTC3" s="225"/>
      <c r="OTD3" s="225"/>
      <c r="OTE3" s="225"/>
      <c r="OTF3" s="225"/>
      <c r="OTG3" s="225"/>
      <c r="OTH3" s="225"/>
      <c r="OTI3" s="225"/>
      <c r="OTJ3" s="225"/>
      <c r="OTK3" s="225"/>
      <c r="OTL3" s="225"/>
      <c r="OTM3" s="225"/>
      <c r="OTN3" s="225"/>
      <c r="OTO3" s="225"/>
      <c r="OTP3" s="225"/>
      <c r="OTQ3" s="225"/>
      <c r="OTR3" s="225"/>
      <c r="OTS3" s="225"/>
      <c r="OTT3" s="225"/>
      <c r="OTU3" s="225"/>
      <c r="OTV3" s="225"/>
      <c r="OTW3" s="225"/>
      <c r="OTX3" s="225"/>
      <c r="OTY3" s="225"/>
      <c r="OTZ3" s="225"/>
      <c r="OUA3" s="225"/>
      <c r="OUB3" s="225"/>
      <c r="OUC3" s="225"/>
      <c r="OUD3" s="225"/>
      <c r="OUE3" s="225"/>
      <c r="OUF3" s="225"/>
      <c r="OUG3" s="225"/>
      <c r="OUH3" s="225"/>
      <c r="OUI3" s="225"/>
      <c r="OUJ3" s="225"/>
      <c r="OUK3" s="225"/>
      <c r="OUL3" s="225"/>
      <c r="OUM3" s="225"/>
      <c r="OUN3" s="225"/>
      <c r="OUO3" s="225"/>
      <c r="OUP3" s="225"/>
      <c r="OUQ3" s="225"/>
      <c r="OUR3" s="225"/>
      <c r="OUS3" s="225"/>
      <c r="OUT3" s="225"/>
      <c r="OUU3" s="225"/>
      <c r="OUV3" s="225"/>
      <c r="OUW3" s="225"/>
      <c r="OUX3" s="225"/>
      <c r="OUY3" s="225"/>
      <c r="OUZ3" s="225"/>
      <c r="OVA3" s="225"/>
      <c r="OVB3" s="225"/>
      <c r="OVC3" s="225"/>
      <c r="OVD3" s="225"/>
      <c r="OVE3" s="225"/>
      <c r="OVF3" s="225"/>
      <c r="OVG3" s="225"/>
      <c r="OVH3" s="225"/>
      <c r="OVI3" s="225"/>
      <c r="OVJ3" s="225"/>
      <c r="OVK3" s="225"/>
      <c r="OVL3" s="225"/>
      <c r="OVM3" s="225"/>
      <c r="OVN3" s="225"/>
      <c r="OVO3" s="225"/>
      <c r="OVP3" s="225"/>
      <c r="OVQ3" s="225"/>
      <c r="OVR3" s="225"/>
      <c r="OVS3" s="225"/>
      <c r="OVT3" s="225"/>
      <c r="OVU3" s="225"/>
      <c r="OVV3" s="225"/>
      <c r="OVW3" s="225"/>
      <c r="OVX3" s="225"/>
      <c r="OVY3" s="225"/>
      <c r="OVZ3" s="225"/>
      <c r="OWA3" s="225"/>
      <c r="OWB3" s="225"/>
      <c r="OWC3" s="225"/>
      <c r="OWD3" s="225"/>
      <c r="OWE3" s="225"/>
      <c r="OWF3" s="225"/>
      <c r="OWG3" s="225"/>
      <c r="OWH3" s="225"/>
      <c r="OWI3" s="225"/>
      <c r="OWJ3" s="225"/>
      <c r="OWK3" s="225"/>
      <c r="OWL3" s="225"/>
      <c r="OWM3" s="225"/>
      <c r="OWN3" s="225"/>
      <c r="OWO3" s="225"/>
      <c r="OWP3" s="225"/>
      <c r="OWQ3" s="225"/>
      <c r="OWR3" s="225"/>
      <c r="OWS3" s="225"/>
      <c r="OWT3" s="225"/>
      <c r="OWU3" s="225"/>
      <c r="OWV3" s="225"/>
      <c r="OWW3" s="225"/>
      <c r="OWX3" s="225"/>
      <c r="OWY3" s="225"/>
      <c r="OWZ3" s="225"/>
      <c r="OXA3" s="225"/>
      <c r="OXB3" s="225"/>
      <c r="OXC3" s="225"/>
      <c r="OXD3" s="225"/>
      <c r="OXE3" s="225"/>
      <c r="OXF3" s="225"/>
      <c r="OXG3" s="225"/>
      <c r="OXH3" s="225"/>
      <c r="OXI3" s="225"/>
      <c r="OXJ3" s="225"/>
      <c r="OXK3" s="225"/>
      <c r="OXL3" s="225"/>
      <c r="OXM3" s="225"/>
      <c r="OXN3" s="225"/>
      <c r="OXO3" s="225"/>
      <c r="OXP3" s="225"/>
      <c r="OXQ3" s="225"/>
      <c r="OXR3" s="225"/>
      <c r="OXS3" s="225"/>
      <c r="OXT3" s="225"/>
      <c r="OXU3" s="225"/>
      <c r="OXV3" s="225"/>
      <c r="OXW3" s="225"/>
      <c r="OXX3" s="225"/>
      <c r="OXY3" s="225"/>
      <c r="OXZ3" s="225"/>
      <c r="OYA3" s="225"/>
      <c r="OYB3" s="225"/>
      <c r="OYC3" s="225"/>
      <c r="OYD3" s="225"/>
      <c r="OYE3" s="225"/>
      <c r="OYF3" s="225"/>
      <c r="OYG3" s="225"/>
      <c r="OYH3" s="225"/>
      <c r="OYI3" s="225"/>
      <c r="OYJ3" s="225"/>
      <c r="OYK3" s="225"/>
      <c r="OYL3" s="225"/>
      <c r="OYM3" s="225"/>
      <c r="OYN3" s="225"/>
      <c r="OYO3" s="225"/>
      <c r="OYP3" s="225"/>
      <c r="OYQ3" s="225"/>
      <c r="OYR3" s="225"/>
      <c r="OYS3" s="225"/>
      <c r="OYT3" s="225"/>
      <c r="OYU3" s="225"/>
      <c r="OYV3" s="225"/>
      <c r="OYW3" s="225"/>
      <c r="OYX3" s="225"/>
      <c r="OYY3" s="225"/>
      <c r="OYZ3" s="225"/>
      <c r="OZA3" s="225"/>
      <c r="OZB3" s="225"/>
      <c r="OZC3" s="225"/>
      <c r="OZD3" s="225"/>
      <c r="OZE3" s="225"/>
      <c r="OZF3" s="225"/>
      <c r="OZG3" s="225"/>
      <c r="OZH3" s="225"/>
      <c r="OZI3" s="225"/>
      <c r="OZJ3" s="225"/>
      <c r="OZK3" s="225"/>
      <c r="OZL3" s="225"/>
      <c r="OZM3" s="225"/>
      <c r="OZN3" s="225"/>
      <c r="OZO3" s="225"/>
      <c r="OZP3" s="225"/>
      <c r="OZQ3" s="225"/>
      <c r="OZR3" s="225"/>
      <c r="OZS3" s="225"/>
      <c r="OZT3" s="225"/>
      <c r="OZU3" s="225"/>
      <c r="OZV3" s="225"/>
      <c r="OZW3" s="225"/>
      <c r="OZX3" s="225"/>
      <c r="OZY3" s="225"/>
      <c r="OZZ3" s="225"/>
      <c r="PAA3" s="225"/>
      <c r="PAB3" s="225"/>
      <c r="PAC3" s="225"/>
      <c r="PAD3" s="225"/>
      <c r="PAE3" s="225"/>
      <c r="PAF3" s="225"/>
      <c r="PAG3" s="225"/>
      <c r="PAH3" s="225"/>
      <c r="PAI3" s="225"/>
      <c r="PAJ3" s="225"/>
      <c r="PAK3" s="225"/>
      <c r="PAL3" s="225"/>
      <c r="PAM3" s="225"/>
      <c r="PAN3" s="225"/>
      <c r="PAO3" s="225"/>
      <c r="PAP3" s="225"/>
      <c r="PAQ3" s="225"/>
      <c r="PAR3" s="225"/>
      <c r="PAS3" s="225"/>
      <c r="PAT3" s="225"/>
      <c r="PAU3" s="225"/>
      <c r="PAV3" s="225"/>
      <c r="PAW3" s="225"/>
      <c r="PAX3" s="225"/>
      <c r="PAY3" s="225"/>
      <c r="PAZ3" s="225"/>
      <c r="PBA3" s="225"/>
      <c r="PBB3" s="225"/>
      <c r="PBC3" s="225"/>
      <c r="PBD3" s="225"/>
      <c r="PBE3" s="225"/>
      <c r="PBF3" s="225"/>
      <c r="PBG3" s="225"/>
      <c r="PBH3" s="225"/>
      <c r="PBI3" s="225"/>
      <c r="PBJ3" s="225"/>
      <c r="PBK3" s="225"/>
      <c r="PBL3" s="225"/>
      <c r="PBM3" s="225"/>
      <c r="PBN3" s="225"/>
      <c r="PBO3" s="225"/>
      <c r="PBP3" s="225"/>
      <c r="PBQ3" s="225"/>
      <c r="PBR3" s="225"/>
      <c r="PBS3" s="225"/>
      <c r="PBT3" s="225"/>
      <c r="PBU3" s="225"/>
      <c r="PBV3" s="225"/>
      <c r="PBW3" s="225"/>
      <c r="PBX3" s="225"/>
      <c r="PBY3" s="225"/>
      <c r="PBZ3" s="225"/>
      <c r="PCA3" s="225"/>
      <c r="PCB3" s="225"/>
      <c r="PCC3" s="225"/>
      <c r="PCD3" s="225"/>
      <c r="PCE3" s="225"/>
      <c r="PCF3" s="225"/>
      <c r="PCG3" s="225"/>
      <c r="PCH3" s="225"/>
      <c r="PCI3" s="225"/>
      <c r="PCJ3" s="225"/>
      <c r="PCK3" s="225"/>
      <c r="PCL3" s="225"/>
      <c r="PCM3" s="225"/>
      <c r="PCN3" s="225"/>
      <c r="PCO3" s="225"/>
      <c r="PCP3" s="225"/>
      <c r="PCQ3" s="225"/>
      <c r="PCR3" s="225"/>
      <c r="PCS3" s="225"/>
      <c r="PCT3" s="225"/>
      <c r="PCU3" s="225"/>
      <c r="PCV3" s="225"/>
      <c r="PCW3" s="225"/>
      <c r="PCX3" s="225"/>
      <c r="PCY3" s="225"/>
      <c r="PCZ3" s="225"/>
      <c r="PDA3" s="225"/>
      <c r="PDB3" s="225"/>
      <c r="PDC3" s="225"/>
      <c r="PDD3" s="225"/>
      <c r="PDE3" s="225"/>
      <c r="PDF3" s="225"/>
      <c r="PDG3" s="225"/>
      <c r="PDH3" s="225"/>
      <c r="PDI3" s="225"/>
      <c r="PDJ3" s="225"/>
      <c r="PDK3" s="225"/>
      <c r="PDL3" s="225"/>
      <c r="PDM3" s="225"/>
      <c r="PDN3" s="225"/>
      <c r="PDO3" s="225"/>
      <c r="PDP3" s="225"/>
      <c r="PDQ3" s="225"/>
      <c r="PDR3" s="225"/>
      <c r="PDS3" s="225"/>
      <c r="PDT3" s="225"/>
      <c r="PDU3" s="225"/>
      <c r="PDV3" s="225"/>
      <c r="PDW3" s="225"/>
      <c r="PDX3" s="225"/>
      <c r="PDY3" s="225"/>
      <c r="PDZ3" s="225"/>
      <c r="PEA3" s="225"/>
      <c r="PEB3" s="225"/>
      <c r="PEC3" s="225"/>
      <c r="PED3" s="225"/>
      <c r="PEE3" s="225"/>
      <c r="PEF3" s="225"/>
      <c r="PEG3" s="225"/>
      <c r="PEH3" s="225"/>
      <c r="PEI3" s="225"/>
      <c r="PEJ3" s="225"/>
      <c r="PEK3" s="225"/>
      <c r="PEL3" s="225"/>
      <c r="PEM3" s="225"/>
      <c r="PEN3" s="225"/>
      <c r="PEO3" s="225"/>
      <c r="PEP3" s="225"/>
      <c r="PEQ3" s="225"/>
      <c r="PER3" s="225"/>
      <c r="PES3" s="225"/>
      <c r="PET3" s="225"/>
      <c r="PEU3" s="225"/>
      <c r="PEV3" s="225"/>
      <c r="PEW3" s="225"/>
      <c r="PEX3" s="225"/>
      <c r="PEY3" s="225"/>
      <c r="PEZ3" s="225"/>
      <c r="PFA3" s="225"/>
      <c r="PFB3" s="225"/>
      <c r="PFC3" s="225"/>
      <c r="PFD3" s="225"/>
      <c r="PFE3" s="225"/>
      <c r="PFF3" s="225"/>
      <c r="PFG3" s="225"/>
      <c r="PFH3" s="225"/>
      <c r="PFI3" s="225"/>
      <c r="PFJ3" s="225"/>
      <c r="PFK3" s="225"/>
      <c r="PFL3" s="225"/>
      <c r="PFM3" s="225"/>
      <c r="PFN3" s="225"/>
      <c r="PFO3" s="225"/>
      <c r="PFP3" s="225"/>
      <c r="PFQ3" s="225"/>
      <c r="PFR3" s="225"/>
      <c r="PFS3" s="225"/>
      <c r="PFT3" s="225"/>
      <c r="PFU3" s="225"/>
      <c r="PFV3" s="225"/>
      <c r="PFW3" s="225"/>
      <c r="PFX3" s="225"/>
      <c r="PFY3" s="225"/>
      <c r="PFZ3" s="225"/>
      <c r="PGA3" s="225"/>
      <c r="PGB3" s="225"/>
      <c r="PGC3" s="225"/>
      <c r="PGD3" s="225"/>
      <c r="PGE3" s="225"/>
      <c r="PGF3" s="225"/>
      <c r="PGG3" s="225"/>
      <c r="PGH3" s="225"/>
      <c r="PGI3" s="225"/>
      <c r="PGJ3" s="225"/>
      <c r="PGK3" s="225"/>
      <c r="PGL3" s="225"/>
      <c r="PGM3" s="225"/>
      <c r="PGN3" s="225"/>
      <c r="PGO3" s="225"/>
      <c r="PGP3" s="225"/>
      <c r="PGQ3" s="225"/>
      <c r="PGR3" s="225"/>
      <c r="PGS3" s="225"/>
      <c r="PGT3" s="225"/>
      <c r="PGU3" s="225"/>
      <c r="PGV3" s="225"/>
      <c r="PGW3" s="225"/>
      <c r="PGX3" s="225"/>
      <c r="PGY3" s="225"/>
      <c r="PGZ3" s="225"/>
      <c r="PHA3" s="225"/>
      <c r="PHB3" s="225"/>
      <c r="PHC3" s="225"/>
      <c r="PHD3" s="225"/>
      <c r="PHE3" s="225"/>
      <c r="PHF3" s="225"/>
      <c r="PHG3" s="225"/>
      <c r="PHH3" s="225"/>
      <c r="PHI3" s="225"/>
      <c r="PHJ3" s="225"/>
      <c r="PHK3" s="225"/>
      <c r="PHL3" s="225"/>
      <c r="PHM3" s="225"/>
      <c r="PHN3" s="225"/>
      <c r="PHO3" s="225"/>
      <c r="PHP3" s="225"/>
      <c r="PHQ3" s="225"/>
      <c r="PHR3" s="225"/>
      <c r="PHS3" s="225"/>
      <c r="PHT3" s="225"/>
      <c r="PHU3" s="225"/>
      <c r="PHV3" s="225"/>
      <c r="PHW3" s="225"/>
      <c r="PHX3" s="225"/>
      <c r="PHY3" s="225"/>
      <c r="PHZ3" s="225"/>
      <c r="PIA3" s="225"/>
      <c r="PIB3" s="225"/>
      <c r="PIC3" s="225"/>
      <c r="PID3" s="225"/>
      <c r="PIE3" s="225"/>
      <c r="PIF3" s="225"/>
      <c r="PIG3" s="225"/>
      <c r="PIH3" s="225"/>
      <c r="PII3" s="225"/>
      <c r="PIJ3" s="225"/>
      <c r="PIK3" s="225"/>
      <c r="PIL3" s="225"/>
      <c r="PIM3" s="225"/>
      <c r="PIN3" s="225"/>
      <c r="PIO3" s="225"/>
      <c r="PIP3" s="225"/>
      <c r="PIQ3" s="225"/>
      <c r="PIR3" s="225"/>
      <c r="PIS3" s="225"/>
      <c r="PIT3" s="225"/>
      <c r="PIU3" s="225"/>
      <c r="PIV3" s="225"/>
      <c r="PIW3" s="225"/>
      <c r="PIX3" s="225"/>
      <c r="PIY3" s="225"/>
      <c r="PIZ3" s="225"/>
      <c r="PJA3" s="225"/>
      <c r="PJB3" s="225"/>
      <c r="PJC3" s="225"/>
      <c r="PJD3" s="225"/>
      <c r="PJE3" s="225"/>
      <c r="PJF3" s="225"/>
      <c r="PJG3" s="225"/>
      <c r="PJH3" s="225"/>
      <c r="PJI3" s="225"/>
      <c r="PJJ3" s="225"/>
      <c r="PJK3" s="225"/>
      <c r="PJL3" s="225"/>
      <c r="PJM3" s="225"/>
      <c r="PJN3" s="225"/>
      <c r="PJO3" s="225"/>
      <c r="PJP3" s="225"/>
      <c r="PJQ3" s="225"/>
      <c r="PJR3" s="225"/>
      <c r="PJS3" s="225"/>
      <c r="PJT3" s="225"/>
      <c r="PJU3" s="225"/>
      <c r="PJV3" s="225"/>
      <c r="PJW3" s="225"/>
      <c r="PJX3" s="225"/>
      <c r="PJY3" s="225"/>
      <c r="PJZ3" s="225"/>
      <c r="PKA3" s="225"/>
      <c r="PKB3" s="225"/>
      <c r="PKC3" s="225"/>
      <c r="PKD3" s="225"/>
      <c r="PKE3" s="225"/>
      <c r="PKF3" s="225"/>
      <c r="PKG3" s="225"/>
      <c r="PKH3" s="225"/>
      <c r="PKI3" s="225"/>
      <c r="PKJ3" s="225"/>
      <c r="PKK3" s="225"/>
      <c r="PKL3" s="225"/>
      <c r="PKM3" s="225"/>
      <c r="PKN3" s="225"/>
      <c r="PKO3" s="225"/>
      <c r="PKP3" s="225"/>
      <c r="PKQ3" s="225"/>
      <c r="PKR3" s="225"/>
      <c r="PKS3" s="225"/>
      <c r="PKT3" s="225"/>
      <c r="PKU3" s="225"/>
      <c r="PKV3" s="225"/>
      <c r="PKW3" s="225"/>
      <c r="PKX3" s="225"/>
      <c r="PKY3" s="225"/>
      <c r="PKZ3" s="225"/>
      <c r="PLA3" s="225"/>
      <c r="PLB3" s="225"/>
      <c r="PLC3" s="225"/>
      <c r="PLD3" s="225"/>
      <c r="PLE3" s="225"/>
      <c r="PLF3" s="225"/>
      <c r="PLG3" s="225"/>
      <c r="PLH3" s="225"/>
      <c r="PLI3" s="225"/>
      <c r="PLJ3" s="225"/>
      <c r="PLK3" s="225"/>
      <c r="PLL3" s="225"/>
      <c r="PLM3" s="225"/>
      <c r="PLN3" s="225"/>
      <c r="PLO3" s="225"/>
      <c r="PLP3" s="225"/>
      <c r="PLQ3" s="225"/>
      <c r="PLR3" s="225"/>
      <c r="PLS3" s="225"/>
      <c r="PLT3" s="225"/>
      <c r="PLU3" s="225"/>
      <c r="PLV3" s="225"/>
      <c r="PLW3" s="225"/>
      <c r="PLX3" s="225"/>
      <c r="PLY3" s="225"/>
      <c r="PLZ3" s="225"/>
      <c r="PMA3" s="225"/>
      <c r="PMB3" s="225"/>
      <c r="PMC3" s="225"/>
      <c r="PMD3" s="225"/>
      <c r="PME3" s="225"/>
      <c r="PMF3" s="225"/>
      <c r="PMG3" s="225"/>
      <c r="PMH3" s="225"/>
      <c r="PMI3" s="225"/>
      <c r="PMJ3" s="225"/>
      <c r="PMK3" s="225"/>
      <c r="PML3" s="225"/>
      <c r="PMM3" s="225"/>
      <c r="PMN3" s="225"/>
      <c r="PMO3" s="225"/>
      <c r="PMP3" s="225"/>
      <c r="PMQ3" s="225"/>
      <c r="PMR3" s="225"/>
      <c r="PMS3" s="225"/>
      <c r="PMT3" s="225"/>
      <c r="PMU3" s="225"/>
      <c r="PMV3" s="225"/>
      <c r="PMW3" s="225"/>
      <c r="PMX3" s="225"/>
      <c r="PMY3" s="225"/>
      <c r="PMZ3" s="225"/>
      <c r="PNA3" s="225"/>
      <c r="PNB3" s="225"/>
      <c r="PNC3" s="225"/>
      <c r="PND3" s="225"/>
      <c r="PNE3" s="225"/>
      <c r="PNF3" s="225"/>
      <c r="PNG3" s="225"/>
      <c r="PNH3" s="225"/>
      <c r="PNI3" s="225"/>
      <c r="PNJ3" s="225"/>
      <c r="PNK3" s="225"/>
      <c r="PNL3" s="225"/>
      <c r="PNM3" s="225"/>
      <c r="PNN3" s="225"/>
      <c r="PNO3" s="225"/>
      <c r="PNP3" s="225"/>
      <c r="PNQ3" s="225"/>
      <c r="PNR3" s="225"/>
      <c r="PNS3" s="225"/>
      <c r="PNT3" s="225"/>
      <c r="PNU3" s="225"/>
      <c r="PNV3" s="225"/>
      <c r="PNW3" s="225"/>
      <c r="PNX3" s="225"/>
      <c r="PNY3" s="225"/>
      <c r="PNZ3" s="225"/>
      <c r="POA3" s="225"/>
      <c r="POB3" s="225"/>
      <c r="POC3" s="225"/>
      <c r="POD3" s="225"/>
      <c r="POE3" s="225"/>
      <c r="POF3" s="225"/>
      <c r="POG3" s="225"/>
      <c r="POH3" s="225"/>
      <c r="POI3" s="225"/>
      <c r="POJ3" s="225"/>
      <c r="POK3" s="225"/>
      <c r="POL3" s="225"/>
      <c r="POM3" s="225"/>
      <c r="PON3" s="225"/>
      <c r="POO3" s="225"/>
      <c r="POP3" s="225"/>
      <c r="POQ3" s="225"/>
      <c r="POR3" s="225"/>
      <c r="POS3" s="225"/>
      <c r="POT3" s="225"/>
      <c r="POU3" s="225"/>
      <c r="POV3" s="225"/>
      <c r="POW3" s="225"/>
      <c r="POX3" s="225"/>
      <c r="POY3" s="225"/>
      <c r="POZ3" s="225"/>
      <c r="PPA3" s="225"/>
      <c r="PPB3" s="225"/>
      <c r="PPC3" s="225"/>
      <c r="PPD3" s="225"/>
      <c r="PPE3" s="225"/>
      <c r="PPF3" s="225"/>
      <c r="PPG3" s="225"/>
      <c r="PPH3" s="225"/>
      <c r="PPI3" s="225"/>
      <c r="PPJ3" s="225"/>
      <c r="PPK3" s="225"/>
      <c r="PPL3" s="225"/>
      <c r="PPM3" s="225"/>
      <c r="PPN3" s="225"/>
      <c r="PPO3" s="225"/>
      <c r="PPP3" s="225"/>
      <c r="PPQ3" s="225"/>
      <c r="PPR3" s="225"/>
      <c r="PPS3" s="225"/>
      <c r="PPT3" s="225"/>
      <c r="PPU3" s="225"/>
      <c r="PPV3" s="225"/>
      <c r="PPW3" s="225"/>
      <c r="PPX3" s="225"/>
      <c r="PPY3" s="225"/>
      <c r="PPZ3" s="225"/>
      <c r="PQA3" s="225"/>
      <c r="PQB3" s="225"/>
      <c r="PQC3" s="225"/>
      <c r="PQD3" s="225"/>
      <c r="PQE3" s="225"/>
      <c r="PQF3" s="225"/>
      <c r="PQG3" s="225"/>
      <c r="PQH3" s="225"/>
      <c r="PQI3" s="225"/>
      <c r="PQJ3" s="225"/>
      <c r="PQK3" s="225"/>
      <c r="PQL3" s="225"/>
      <c r="PQM3" s="225"/>
      <c r="PQN3" s="225"/>
      <c r="PQO3" s="225"/>
      <c r="PQP3" s="225"/>
      <c r="PQQ3" s="225"/>
      <c r="PQR3" s="225"/>
      <c r="PQS3" s="225"/>
      <c r="PQT3" s="225"/>
      <c r="PQU3" s="225"/>
      <c r="PQV3" s="225"/>
      <c r="PQW3" s="225"/>
      <c r="PQX3" s="225"/>
      <c r="PQY3" s="225"/>
      <c r="PQZ3" s="225"/>
      <c r="PRA3" s="225"/>
      <c r="PRB3" s="225"/>
      <c r="PRC3" s="225"/>
      <c r="PRD3" s="225"/>
      <c r="PRE3" s="225"/>
      <c r="PRF3" s="225"/>
      <c r="PRG3" s="225"/>
      <c r="PRH3" s="225"/>
      <c r="PRI3" s="225"/>
      <c r="PRJ3" s="225"/>
      <c r="PRK3" s="225"/>
      <c r="PRL3" s="225"/>
      <c r="PRM3" s="225"/>
      <c r="PRN3" s="225"/>
      <c r="PRO3" s="225"/>
      <c r="PRP3" s="225"/>
      <c r="PRQ3" s="225"/>
      <c r="PRR3" s="225"/>
      <c r="PRS3" s="225"/>
      <c r="PRT3" s="225"/>
      <c r="PRU3" s="225"/>
      <c r="PRV3" s="225"/>
      <c r="PRW3" s="225"/>
      <c r="PRX3" s="225"/>
      <c r="PRY3" s="225"/>
      <c r="PRZ3" s="225"/>
      <c r="PSA3" s="225"/>
      <c r="PSB3" s="225"/>
      <c r="PSC3" s="225"/>
      <c r="PSD3" s="225"/>
      <c r="PSE3" s="225"/>
      <c r="PSF3" s="225"/>
      <c r="PSG3" s="225"/>
      <c r="PSH3" s="225"/>
      <c r="PSI3" s="225"/>
      <c r="PSJ3" s="225"/>
      <c r="PSK3" s="225"/>
      <c r="PSL3" s="225"/>
      <c r="PSM3" s="225"/>
      <c r="PSN3" s="225"/>
      <c r="PSO3" s="225"/>
      <c r="PSP3" s="225"/>
      <c r="PSQ3" s="225"/>
      <c r="PSR3" s="225"/>
      <c r="PSS3" s="225"/>
      <c r="PST3" s="225"/>
      <c r="PSU3" s="225"/>
      <c r="PSV3" s="225"/>
      <c r="PSW3" s="225"/>
      <c r="PSX3" s="225"/>
      <c r="PSY3" s="225"/>
      <c r="PSZ3" s="225"/>
      <c r="PTA3" s="225"/>
      <c r="PTB3" s="225"/>
      <c r="PTC3" s="225"/>
      <c r="PTD3" s="225"/>
      <c r="PTE3" s="225"/>
      <c r="PTF3" s="225"/>
      <c r="PTG3" s="225"/>
      <c r="PTH3" s="225"/>
      <c r="PTI3" s="225"/>
      <c r="PTJ3" s="225"/>
      <c r="PTK3" s="225"/>
      <c r="PTL3" s="225"/>
      <c r="PTM3" s="225"/>
      <c r="PTN3" s="225"/>
      <c r="PTO3" s="225"/>
      <c r="PTP3" s="225"/>
      <c r="PTQ3" s="225"/>
      <c r="PTR3" s="225"/>
      <c r="PTS3" s="225"/>
      <c r="PTT3" s="225"/>
      <c r="PTU3" s="225"/>
      <c r="PTV3" s="225"/>
      <c r="PTW3" s="225"/>
      <c r="PTX3" s="225"/>
      <c r="PTY3" s="225"/>
      <c r="PTZ3" s="225"/>
      <c r="PUA3" s="225"/>
      <c r="PUB3" s="225"/>
      <c r="PUC3" s="225"/>
      <c r="PUD3" s="225"/>
      <c r="PUE3" s="225"/>
      <c r="PUF3" s="225"/>
      <c r="PUG3" s="225"/>
      <c r="PUH3" s="225"/>
      <c r="PUI3" s="225"/>
      <c r="PUJ3" s="225"/>
      <c r="PUK3" s="225"/>
      <c r="PUL3" s="225"/>
      <c r="PUM3" s="225"/>
      <c r="PUN3" s="225"/>
      <c r="PUO3" s="225"/>
      <c r="PUP3" s="225"/>
      <c r="PUQ3" s="225"/>
      <c r="PUR3" s="225"/>
      <c r="PUS3" s="225"/>
      <c r="PUT3" s="225"/>
      <c r="PUU3" s="225"/>
      <c r="PUV3" s="225"/>
      <c r="PUW3" s="225"/>
      <c r="PUX3" s="225"/>
      <c r="PUY3" s="225"/>
      <c r="PUZ3" s="225"/>
      <c r="PVA3" s="225"/>
      <c r="PVB3" s="225"/>
      <c r="PVC3" s="225"/>
      <c r="PVD3" s="225"/>
      <c r="PVE3" s="225"/>
      <c r="PVF3" s="225"/>
      <c r="PVG3" s="225"/>
      <c r="PVH3" s="225"/>
      <c r="PVI3" s="225"/>
      <c r="PVJ3" s="225"/>
      <c r="PVK3" s="225"/>
      <c r="PVL3" s="225"/>
      <c r="PVM3" s="225"/>
      <c r="PVN3" s="225"/>
      <c r="PVO3" s="225"/>
      <c r="PVP3" s="225"/>
      <c r="PVQ3" s="225"/>
      <c r="PVR3" s="225"/>
      <c r="PVS3" s="225"/>
      <c r="PVT3" s="225"/>
      <c r="PVU3" s="225"/>
      <c r="PVV3" s="225"/>
      <c r="PVW3" s="225"/>
      <c r="PVX3" s="225"/>
      <c r="PVY3" s="225"/>
      <c r="PVZ3" s="225"/>
      <c r="PWA3" s="225"/>
      <c r="PWB3" s="225"/>
      <c r="PWC3" s="225"/>
      <c r="PWD3" s="225"/>
      <c r="PWE3" s="225"/>
      <c r="PWF3" s="225"/>
      <c r="PWG3" s="225"/>
      <c r="PWH3" s="225"/>
      <c r="PWI3" s="225"/>
      <c r="PWJ3" s="225"/>
      <c r="PWK3" s="225"/>
      <c r="PWL3" s="225"/>
      <c r="PWM3" s="225"/>
      <c r="PWN3" s="225"/>
      <c r="PWO3" s="225"/>
      <c r="PWP3" s="225"/>
      <c r="PWQ3" s="225"/>
      <c r="PWR3" s="225"/>
      <c r="PWS3" s="225"/>
      <c r="PWT3" s="225"/>
      <c r="PWU3" s="225"/>
      <c r="PWV3" s="225"/>
      <c r="PWW3" s="225"/>
      <c r="PWX3" s="225"/>
      <c r="PWY3" s="225"/>
      <c r="PWZ3" s="225"/>
      <c r="PXA3" s="225"/>
      <c r="PXB3" s="225"/>
      <c r="PXC3" s="225"/>
      <c r="PXD3" s="225"/>
      <c r="PXE3" s="225"/>
      <c r="PXF3" s="225"/>
      <c r="PXG3" s="225"/>
      <c r="PXH3" s="225"/>
      <c r="PXI3" s="225"/>
      <c r="PXJ3" s="225"/>
      <c r="PXK3" s="225"/>
      <c r="PXL3" s="225"/>
      <c r="PXM3" s="225"/>
      <c r="PXN3" s="225"/>
      <c r="PXO3" s="225"/>
      <c r="PXP3" s="225"/>
      <c r="PXQ3" s="225"/>
      <c r="PXR3" s="225"/>
      <c r="PXS3" s="225"/>
      <c r="PXT3" s="225"/>
      <c r="PXU3" s="225"/>
      <c r="PXV3" s="225"/>
      <c r="PXW3" s="225"/>
      <c r="PXX3" s="225"/>
      <c r="PXY3" s="225"/>
      <c r="PXZ3" s="225"/>
      <c r="PYA3" s="225"/>
      <c r="PYB3" s="225"/>
      <c r="PYC3" s="225"/>
      <c r="PYD3" s="225"/>
      <c r="PYE3" s="225"/>
      <c r="PYF3" s="225"/>
      <c r="PYG3" s="225"/>
      <c r="PYH3" s="225"/>
      <c r="PYI3" s="225"/>
      <c r="PYJ3" s="225"/>
      <c r="PYK3" s="225"/>
      <c r="PYL3" s="225"/>
      <c r="PYM3" s="225"/>
      <c r="PYN3" s="225"/>
      <c r="PYO3" s="225"/>
      <c r="PYP3" s="225"/>
      <c r="PYQ3" s="225"/>
      <c r="PYR3" s="225"/>
      <c r="PYS3" s="225"/>
      <c r="PYT3" s="225"/>
      <c r="PYU3" s="225"/>
      <c r="PYV3" s="225"/>
      <c r="PYW3" s="225"/>
      <c r="PYX3" s="225"/>
      <c r="PYY3" s="225"/>
      <c r="PYZ3" s="225"/>
      <c r="PZA3" s="225"/>
      <c r="PZB3" s="225"/>
      <c r="PZC3" s="225"/>
      <c r="PZD3" s="225"/>
      <c r="PZE3" s="225"/>
      <c r="PZF3" s="225"/>
      <c r="PZG3" s="225"/>
      <c r="PZH3" s="225"/>
      <c r="PZI3" s="225"/>
      <c r="PZJ3" s="225"/>
      <c r="PZK3" s="225"/>
      <c r="PZL3" s="225"/>
      <c r="PZM3" s="225"/>
      <c r="PZN3" s="225"/>
      <c r="PZO3" s="225"/>
      <c r="PZP3" s="225"/>
      <c r="PZQ3" s="225"/>
      <c r="PZR3" s="225"/>
      <c r="PZS3" s="225"/>
      <c r="PZT3" s="225"/>
      <c r="PZU3" s="225"/>
      <c r="PZV3" s="225"/>
      <c r="PZW3" s="225"/>
      <c r="PZX3" s="225"/>
      <c r="PZY3" s="225"/>
      <c r="PZZ3" s="225"/>
      <c r="QAA3" s="225"/>
      <c r="QAB3" s="225"/>
      <c r="QAC3" s="225"/>
      <c r="QAD3" s="225"/>
      <c r="QAE3" s="225"/>
      <c r="QAF3" s="225"/>
      <c r="QAG3" s="225"/>
      <c r="QAH3" s="225"/>
      <c r="QAI3" s="225"/>
      <c r="QAJ3" s="225"/>
      <c r="QAK3" s="225"/>
      <c r="QAL3" s="225"/>
      <c r="QAM3" s="225"/>
      <c r="QAN3" s="225"/>
      <c r="QAO3" s="225"/>
      <c r="QAP3" s="225"/>
      <c r="QAQ3" s="225"/>
      <c r="QAR3" s="225"/>
      <c r="QAS3" s="225"/>
      <c r="QAT3" s="225"/>
      <c r="QAU3" s="225"/>
      <c r="QAV3" s="225"/>
      <c r="QAW3" s="225"/>
      <c r="QAX3" s="225"/>
      <c r="QAY3" s="225"/>
      <c r="QAZ3" s="225"/>
      <c r="QBA3" s="225"/>
      <c r="QBB3" s="225"/>
      <c r="QBC3" s="225"/>
      <c r="QBD3" s="225"/>
      <c r="QBE3" s="225"/>
      <c r="QBF3" s="225"/>
      <c r="QBG3" s="225"/>
      <c r="QBH3" s="225"/>
      <c r="QBI3" s="225"/>
      <c r="QBJ3" s="225"/>
      <c r="QBK3" s="225"/>
      <c r="QBL3" s="225"/>
      <c r="QBM3" s="225"/>
      <c r="QBN3" s="225"/>
      <c r="QBO3" s="225"/>
      <c r="QBP3" s="225"/>
      <c r="QBQ3" s="225"/>
      <c r="QBR3" s="225"/>
      <c r="QBS3" s="225"/>
      <c r="QBT3" s="225"/>
      <c r="QBU3" s="225"/>
      <c r="QBV3" s="225"/>
      <c r="QBW3" s="225"/>
      <c r="QBX3" s="225"/>
      <c r="QBY3" s="225"/>
      <c r="QBZ3" s="225"/>
      <c r="QCA3" s="225"/>
      <c r="QCB3" s="225"/>
      <c r="QCC3" s="225"/>
      <c r="QCD3" s="225"/>
      <c r="QCE3" s="225"/>
      <c r="QCF3" s="225"/>
      <c r="QCG3" s="225"/>
      <c r="QCH3" s="225"/>
      <c r="QCI3" s="225"/>
      <c r="QCJ3" s="225"/>
      <c r="QCK3" s="225"/>
      <c r="QCL3" s="225"/>
      <c r="QCM3" s="225"/>
      <c r="QCN3" s="225"/>
      <c r="QCO3" s="225"/>
      <c r="QCP3" s="225"/>
      <c r="QCQ3" s="225"/>
      <c r="QCR3" s="225"/>
      <c r="QCS3" s="225"/>
      <c r="QCT3" s="225"/>
      <c r="QCU3" s="225"/>
      <c r="QCV3" s="225"/>
      <c r="QCW3" s="225"/>
      <c r="QCX3" s="225"/>
      <c r="QCY3" s="225"/>
      <c r="QCZ3" s="225"/>
      <c r="QDA3" s="225"/>
      <c r="QDB3" s="225"/>
      <c r="QDC3" s="225"/>
      <c r="QDD3" s="225"/>
      <c r="QDE3" s="225"/>
      <c r="QDF3" s="225"/>
      <c r="QDG3" s="225"/>
      <c r="QDH3" s="225"/>
      <c r="QDI3" s="225"/>
      <c r="QDJ3" s="225"/>
      <c r="QDK3" s="225"/>
      <c r="QDL3" s="225"/>
      <c r="QDM3" s="225"/>
      <c r="QDN3" s="225"/>
      <c r="QDO3" s="225"/>
      <c r="QDP3" s="225"/>
      <c r="QDQ3" s="225"/>
      <c r="QDR3" s="225"/>
      <c r="QDS3" s="225"/>
      <c r="QDT3" s="225"/>
      <c r="QDU3" s="225"/>
      <c r="QDV3" s="225"/>
      <c r="QDW3" s="225"/>
      <c r="QDX3" s="225"/>
      <c r="QDY3" s="225"/>
      <c r="QDZ3" s="225"/>
      <c r="QEA3" s="225"/>
      <c r="QEB3" s="225"/>
      <c r="QEC3" s="225"/>
      <c r="QED3" s="225"/>
      <c r="QEE3" s="225"/>
      <c r="QEF3" s="225"/>
      <c r="QEG3" s="225"/>
      <c r="QEH3" s="225"/>
      <c r="QEI3" s="225"/>
      <c r="QEJ3" s="225"/>
      <c r="QEK3" s="225"/>
      <c r="QEL3" s="225"/>
      <c r="QEM3" s="225"/>
      <c r="QEN3" s="225"/>
      <c r="QEO3" s="225"/>
      <c r="QEP3" s="225"/>
      <c r="QEQ3" s="225"/>
      <c r="QER3" s="225"/>
      <c r="QES3" s="225"/>
      <c r="QET3" s="225"/>
      <c r="QEU3" s="225"/>
      <c r="QEV3" s="225"/>
      <c r="QEW3" s="225"/>
      <c r="QEX3" s="225"/>
      <c r="QEY3" s="225"/>
      <c r="QEZ3" s="225"/>
      <c r="QFA3" s="225"/>
      <c r="QFB3" s="225"/>
      <c r="QFC3" s="225"/>
      <c r="QFD3" s="225"/>
      <c r="QFE3" s="225"/>
      <c r="QFF3" s="225"/>
      <c r="QFG3" s="225"/>
      <c r="QFH3" s="225"/>
      <c r="QFI3" s="225"/>
      <c r="QFJ3" s="225"/>
      <c r="QFK3" s="225"/>
      <c r="QFL3" s="225"/>
      <c r="QFM3" s="225"/>
      <c r="QFN3" s="225"/>
      <c r="QFO3" s="225"/>
      <c r="QFP3" s="225"/>
      <c r="QFQ3" s="225"/>
      <c r="QFR3" s="225"/>
      <c r="QFS3" s="225"/>
      <c r="QFT3" s="225"/>
      <c r="QFU3" s="225"/>
      <c r="QFV3" s="225"/>
      <c r="QFW3" s="225"/>
      <c r="QFX3" s="225"/>
      <c r="QFY3" s="225"/>
      <c r="QFZ3" s="225"/>
      <c r="QGA3" s="225"/>
      <c r="QGB3" s="225"/>
      <c r="QGC3" s="225"/>
      <c r="QGD3" s="225"/>
      <c r="QGE3" s="225"/>
      <c r="QGF3" s="225"/>
      <c r="QGG3" s="225"/>
      <c r="QGH3" s="225"/>
      <c r="QGI3" s="225"/>
      <c r="QGJ3" s="225"/>
      <c r="QGK3" s="225"/>
      <c r="QGL3" s="225"/>
      <c r="QGM3" s="225"/>
      <c r="QGN3" s="225"/>
      <c r="QGO3" s="225"/>
      <c r="QGP3" s="225"/>
      <c r="QGQ3" s="225"/>
      <c r="QGR3" s="225"/>
      <c r="QGS3" s="225"/>
      <c r="QGT3" s="225"/>
      <c r="QGU3" s="225"/>
      <c r="QGV3" s="225"/>
      <c r="QGW3" s="225"/>
      <c r="QGX3" s="225"/>
      <c r="QGY3" s="225"/>
      <c r="QGZ3" s="225"/>
      <c r="QHA3" s="225"/>
      <c r="QHB3" s="225"/>
      <c r="QHC3" s="225"/>
      <c r="QHD3" s="225"/>
      <c r="QHE3" s="225"/>
      <c r="QHF3" s="225"/>
      <c r="QHG3" s="225"/>
      <c r="QHH3" s="225"/>
      <c r="QHI3" s="225"/>
      <c r="QHJ3" s="225"/>
      <c r="QHK3" s="225"/>
      <c r="QHL3" s="225"/>
      <c r="QHM3" s="225"/>
      <c r="QHN3" s="225"/>
      <c r="QHO3" s="225"/>
      <c r="QHP3" s="225"/>
      <c r="QHQ3" s="225"/>
      <c r="QHR3" s="225"/>
      <c r="QHS3" s="225"/>
      <c r="QHT3" s="225"/>
      <c r="QHU3" s="225"/>
      <c r="QHV3" s="225"/>
      <c r="QHW3" s="225"/>
      <c r="QHX3" s="225"/>
      <c r="QHY3" s="225"/>
      <c r="QHZ3" s="225"/>
      <c r="QIA3" s="225"/>
      <c r="QIB3" s="225"/>
      <c r="QIC3" s="225"/>
      <c r="QID3" s="225"/>
      <c r="QIE3" s="225"/>
      <c r="QIF3" s="225"/>
      <c r="QIG3" s="225"/>
      <c r="QIH3" s="225"/>
      <c r="QII3" s="225"/>
      <c r="QIJ3" s="225"/>
      <c r="QIK3" s="225"/>
      <c r="QIL3" s="225"/>
      <c r="QIM3" s="225"/>
      <c r="QIN3" s="225"/>
      <c r="QIO3" s="225"/>
      <c r="QIP3" s="225"/>
      <c r="QIQ3" s="225"/>
      <c r="QIR3" s="225"/>
      <c r="QIS3" s="225"/>
      <c r="QIT3" s="225"/>
      <c r="QIU3" s="225"/>
      <c r="QIV3" s="225"/>
      <c r="QIW3" s="225"/>
      <c r="QIX3" s="225"/>
      <c r="QIY3" s="225"/>
      <c r="QIZ3" s="225"/>
      <c r="QJA3" s="225"/>
      <c r="QJB3" s="225"/>
      <c r="QJC3" s="225"/>
      <c r="QJD3" s="225"/>
      <c r="QJE3" s="225"/>
      <c r="QJF3" s="225"/>
      <c r="QJG3" s="225"/>
      <c r="QJH3" s="225"/>
      <c r="QJI3" s="225"/>
      <c r="QJJ3" s="225"/>
      <c r="QJK3" s="225"/>
      <c r="QJL3" s="225"/>
      <c r="QJM3" s="225"/>
      <c r="QJN3" s="225"/>
      <c r="QJO3" s="225"/>
      <c r="QJP3" s="225"/>
      <c r="QJQ3" s="225"/>
      <c r="QJR3" s="225"/>
      <c r="QJS3" s="225"/>
      <c r="QJT3" s="225"/>
      <c r="QJU3" s="225"/>
      <c r="QJV3" s="225"/>
      <c r="QJW3" s="225"/>
      <c r="QJX3" s="225"/>
      <c r="QJY3" s="225"/>
      <c r="QJZ3" s="225"/>
      <c r="QKA3" s="225"/>
      <c r="QKB3" s="225"/>
      <c r="QKC3" s="225"/>
      <c r="QKD3" s="225"/>
      <c r="QKE3" s="225"/>
      <c r="QKF3" s="225"/>
      <c r="QKG3" s="225"/>
      <c r="QKH3" s="225"/>
      <c r="QKI3" s="225"/>
      <c r="QKJ3" s="225"/>
      <c r="QKK3" s="225"/>
      <c r="QKL3" s="225"/>
      <c r="QKM3" s="225"/>
      <c r="QKN3" s="225"/>
      <c r="QKO3" s="225"/>
      <c r="QKP3" s="225"/>
      <c r="QKQ3" s="225"/>
      <c r="QKR3" s="225"/>
      <c r="QKS3" s="225"/>
      <c r="QKT3" s="225"/>
      <c r="QKU3" s="225"/>
      <c r="QKV3" s="225"/>
      <c r="QKW3" s="225"/>
      <c r="QKX3" s="225"/>
      <c r="QKY3" s="225"/>
      <c r="QKZ3" s="225"/>
      <c r="QLA3" s="225"/>
      <c r="QLB3" s="225"/>
      <c r="QLC3" s="225"/>
      <c r="QLD3" s="225"/>
      <c r="QLE3" s="225"/>
      <c r="QLF3" s="225"/>
      <c r="QLG3" s="225"/>
      <c r="QLH3" s="225"/>
      <c r="QLI3" s="225"/>
      <c r="QLJ3" s="225"/>
      <c r="QLK3" s="225"/>
      <c r="QLL3" s="225"/>
      <c r="QLM3" s="225"/>
      <c r="QLN3" s="225"/>
      <c r="QLO3" s="225"/>
      <c r="QLP3" s="225"/>
      <c r="QLQ3" s="225"/>
      <c r="QLR3" s="225"/>
      <c r="QLS3" s="225"/>
      <c r="QLT3" s="225"/>
      <c r="QLU3" s="225"/>
      <c r="QLV3" s="225"/>
      <c r="QLW3" s="225"/>
      <c r="QLX3" s="225"/>
      <c r="QLY3" s="225"/>
      <c r="QLZ3" s="225"/>
      <c r="QMA3" s="225"/>
      <c r="QMB3" s="225"/>
      <c r="QMC3" s="225"/>
      <c r="QMD3" s="225"/>
      <c r="QME3" s="225"/>
      <c r="QMF3" s="225"/>
      <c r="QMG3" s="225"/>
      <c r="QMH3" s="225"/>
      <c r="QMI3" s="225"/>
      <c r="QMJ3" s="225"/>
      <c r="QMK3" s="225"/>
      <c r="QML3" s="225"/>
      <c r="QMM3" s="225"/>
      <c r="QMN3" s="225"/>
      <c r="QMO3" s="225"/>
      <c r="QMP3" s="225"/>
      <c r="QMQ3" s="225"/>
      <c r="QMR3" s="225"/>
      <c r="QMS3" s="225"/>
      <c r="QMT3" s="225"/>
      <c r="QMU3" s="225"/>
      <c r="QMV3" s="225"/>
      <c r="QMW3" s="225"/>
      <c r="QMX3" s="225"/>
      <c r="QMY3" s="225"/>
      <c r="QMZ3" s="225"/>
      <c r="QNA3" s="225"/>
      <c r="QNB3" s="225"/>
      <c r="QNC3" s="225"/>
      <c r="QND3" s="225"/>
      <c r="QNE3" s="225"/>
      <c r="QNF3" s="225"/>
      <c r="QNG3" s="225"/>
      <c r="QNH3" s="225"/>
      <c r="QNI3" s="225"/>
      <c r="QNJ3" s="225"/>
      <c r="QNK3" s="225"/>
      <c r="QNL3" s="225"/>
      <c r="QNM3" s="225"/>
      <c r="QNN3" s="225"/>
      <c r="QNO3" s="225"/>
      <c r="QNP3" s="225"/>
      <c r="QNQ3" s="225"/>
      <c r="QNR3" s="225"/>
      <c r="QNS3" s="225"/>
      <c r="QNT3" s="225"/>
      <c r="QNU3" s="225"/>
      <c r="QNV3" s="225"/>
      <c r="QNW3" s="225"/>
      <c r="QNX3" s="225"/>
      <c r="QNY3" s="225"/>
      <c r="QNZ3" s="225"/>
      <c r="QOA3" s="225"/>
      <c r="QOB3" s="225"/>
      <c r="QOC3" s="225"/>
      <c r="QOD3" s="225"/>
      <c r="QOE3" s="225"/>
      <c r="QOF3" s="225"/>
      <c r="QOG3" s="225"/>
      <c r="QOH3" s="225"/>
      <c r="QOI3" s="225"/>
      <c r="QOJ3" s="225"/>
      <c r="QOK3" s="225"/>
      <c r="QOL3" s="225"/>
      <c r="QOM3" s="225"/>
      <c r="QON3" s="225"/>
      <c r="QOO3" s="225"/>
      <c r="QOP3" s="225"/>
      <c r="QOQ3" s="225"/>
      <c r="QOR3" s="225"/>
      <c r="QOS3" s="225"/>
      <c r="QOT3" s="225"/>
      <c r="QOU3" s="225"/>
      <c r="QOV3" s="225"/>
      <c r="QOW3" s="225"/>
      <c r="QOX3" s="225"/>
      <c r="QOY3" s="225"/>
      <c r="QOZ3" s="225"/>
      <c r="QPA3" s="225"/>
      <c r="QPB3" s="225"/>
      <c r="QPC3" s="225"/>
      <c r="QPD3" s="225"/>
      <c r="QPE3" s="225"/>
      <c r="QPF3" s="225"/>
      <c r="QPG3" s="225"/>
      <c r="QPH3" s="225"/>
      <c r="QPI3" s="225"/>
      <c r="QPJ3" s="225"/>
      <c r="QPK3" s="225"/>
      <c r="QPL3" s="225"/>
      <c r="QPM3" s="225"/>
      <c r="QPN3" s="225"/>
      <c r="QPO3" s="225"/>
      <c r="QPP3" s="225"/>
      <c r="QPQ3" s="225"/>
      <c r="QPR3" s="225"/>
      <c r="QPS3" s="225"/>
      <c r="QPT3" s="225"/>
      <c r="QPU3" s="225"/>
      <c r="QPV3" s="225"/>
      <c r="QPW3" s="225"/>
      <c r="QPX3" s="225"/>
      <c r="QPY3" s="225"/>
      <c r="QPZ3" s="225"/>
      <c r="QQA3" s="225"/>
      <c r="QQB3" s="225"/>
      <c r="QQC3" s="225"/>
      <c r="QQD3" s="225"/>
      <c r="QQE3" s="225"/>
      <c r="QQF3" s="225"/>
      <c r="QQG3" s="225"/>
      <c r="QQH3" s="225"/>
      <c r="QQI3" s="225"/>
      <c r="QQJ3" s="225"/>
      <c r="QQK3" s="225"/>
      <c r="QQL3" s="225"/>
      <c r="QQM3" s="225"/>
      <c r="QQN3" s="225"/>
      <c r="QQO3" s="225"/>
      <c r="QQP3" s="225"/>
      <c r="QQQ3" s="225"/>
      <c r="QQR3" s="225"/>
      <c r="QQS3" s="225"/>
      <c r="QQT3" s="225"/>
      <c r="QQU3" s="225"/>
      <c r="QQV3" s="225"/>
      <c r="QQW3" s="225"/>
      <c r="QQX3" s="225"/>
      <c r="QQY3" s="225"/>
      <c r="QQZ3" s="225"/>
      <c r="QRA3" s="225"/>
      <c r="QRB3" s="225"/>
      <c r="QRC3" s="225"/>
      <c r="QRD3" s="225"/>
      <c r="QRE3" s="225"/>
      <c r="QRF3" s="225"/>
      <c r="QRG3" s="225"/>
      <c r="QRH3" s="225"/>
      <c r="QRI3" s="225"/>
      <c r="QRJ3" s="225"/>
      <c r="QRK3" s="225"/>
      <c r="QRL3" s="225"/>
      <c r="QRM3" s="225"/>
      <c r="QRN3" s="225"/>
      <c r="QRO3" s="225"/>
      <c r="QRP3" s="225"/>
      <c r="QRQ3" s="225"/>
      <c r="QRR3" s="225"/>
      <c r="QRS3" s="225"/>
      <c r="QRT3" s="225"/>
      <c r="QRU3" s="225"/>
      <c r="QRV3" s="225"/>
      <c r="QRW3" s="225"/>
      <c r="QRX3" s="225"/>
      <c r="QRY3" s="225"/>
      <c r="QRZ3" s="225"/>
      <c r="QSA3" s="225"/>
      <c r="QSB3" s="225"/>
      <c r="QSC3" s="225"/>
      <c r="QSD3" s="225"/>
      <c r="QSE3" s="225"/>
      <c r="QSF3" s="225"/>
      <c r="QSG3" s="225"/>
      <c r="QSH3" s="225"/>
      <c r="QSI3" s="225"/>
      <c r="QSJ3" s="225"/>
      <c r="QSK3" s="225"/>
      <c r="QSL3" s="225"/>
      <c r="QSM3" s="225"/>
      <c r="QSN3" s="225"/>
      <c r="QSO3" s="225"/>
      <c r="QSP3" s="225"/>
      <c r="QSQ3" s="225"/>
      <c r="QSR3" s="225"/>
      <c r="QSS3" s="225"/>
      <c r="QST3" s="225"/>
      <c r="QSU3" s="225"/>
      <c r="QSV3" s="225"/>
      <c r="QSW3" s="225"/>
      <c r="QSX3" s="225"/>
      <c r="QSY3" s="225"/>
      <c r="QSZ3" s="225"/>
      <c r="QTA3" s="225"/>
      <c r="QTB3" s="225"/>
      <c r="QTC3" s="225"/>
      <c r="QTD3" s="225"/>
      <c r="QTE3" s="225"/>
      <c r="QTF3" s="225"/>
      <c r="QTG3" s="225"/>
      <c r="QTH3" s="225"/>
      <c r="QTI3" s="225"/>
      <c r="QTJ3" s="225"/>
      <c r="QTK3" s="225"/>
      <c r="QTL3" s="225"/>
      <c r="QTM3" s="225"/>
      <c r="QTN3" s="225"/>
      <c r="QTO3" s="225"/>
      <c r="QTP3" s="225"/>
      <c r="QTQ3" s="225"/>
      <c r="QTR3" s="225"/>
      <c r="QTS3" s="225"/>
      <c r="QTT3" s="225"/>
      <c r="QTU3" s="225"/>
      <c r="QTV3" s="225"/>
      <c r="QTW3" s="225"/>
      <c r="QTX3" s="225"/>
      <c r="QTY3" s="225"/>
      <c r="QTZ3" s="225"/>
      <c r="QUA3" s="225"/>
      <c r="QUB3" s="225"/>
      <c r="QUC3" s="225"/>
      <c r="QUD3" s="225"/>
      <c r="QUE3" s="225"/>
      <c r="QUF3" s="225"/>
      <c r="QUG3" s="225"/>
      <c r="QUH3" s="225"/>
      <c r="QUI3" s="225"/>
      <c r="QUJ3" s="225"/>
      <c r="QUK3" s="225"/>
      <c r="QUL3" s="225"/>
      <c r="QUM3" s="225"/>
      <c r="QUN3" s="225"/>
      <c r="QUO3" s="225"/>
      <c r="QUP3" s="225"/>
      <c r="QUQ3" s="225"/>
      <c r="QUR3" s="225"/>
      <c r="QUS3" s="225"/>
      <c r="QUT3" s="225"/>
      <c r="QUU3" s="225"/>
      <c r="QUV3" s="225"/>
      <c r="QUW3" s="225"/>
      <c r="QUX3" s="225"/>
      <c r="QUY3" s="225"/>
      <c r="QUZ3" s="225"/>
      <c r="QVA3" s="225"/>
      <c r="QVB3" s="225"/>
      <c r="QVC3" s="225"/>
      <c r="QVD3" s="225"/>
      <c r="QVE3" s="225"/>
      <c r="QVF3" s="225"/>
      <c r="QVG3" s="225"/>
      <c r="QVH3" s="225"/>
      <c r="QVI3" s="225"/>
      <c r="QVJ3" s="225"/>
      <c r="QVK3" s="225"/>
      <c r="QVL3" s="225"/>
      <c r="QVM3" s="225"/>
      <c r="QVN3" s="225"/>
      <c r="QVO3" s="225"/>
      <c r="QVP3" s="225"/>
      <c r="QVQ3" s="225"/>
      <c r="QVR3" s="225"/>
      <c r="QVS3" s="225"/>
      <c r="QVT3" s="225"/>
      <c r="QVU3" s="225"/>
      <c r="QVV3" s="225"/>
      <c r="QVW3" s="225"/>
      <c r="QVX3" s="225"/>
      <c r="QVY3" s="225"/>
      <c r="QVZ3" s="225"/>
      <c r="QWA3" s="225"/>
      <c r="QWB3" s="225"/>
      <c r="QWC3" s="225"/>
      <c r="QWD3" s="225"/>
      <c r="QWE3" s="225"/>
      <c r="QWF3" s="225"/>
      <c r="QWG3" s="225"/>
      <c r="QWH3" s="225"/>
      <c r="QWI3" s="225"/>
      <c r="QWJ3" s="225"/>
      <c r="QWK3" s="225"/>
      <c r="QWL3" s="225"/>
      <c r="QWM3" s="225"/>
      <c r="QWN3" s="225"/>
      <c r="QWO3" s="225"/>
      <c r="QWP3" s="225"/>
      <c r="QWQ3" s="225"/>
      <c r="QWR3" s="225"/>
      <c r="QWS3" s="225"/>
      <c r="QWT3" s="225"/>
      <c r="QWU3" s="225"/>
      <c r="QWV3" s="225"/>
      <c r="QWW3" s="225"/>
      <c r="QWX3" s="225"/>
      <c r="QWY3" s="225"/>
      <c r="QWZ3" s="225"/>
      <c r="QXA3" s="225"/>
      <c r="QXB3" s="225"/>
      <c r="QXC3" s="225"/>
      <c r="QXD3" s="225"/>
      <c r="QXE3" s="225"/>
      <c r="QXF3" s="225"/>
      <c r="QXG3" s="225"/>
      <c r="QXH3" s="225"/>
      <c r="QXI3" s="225"/>
      <c r="QXJ3" s="225"/>
      <c r="QXK3" s="225"/>
      <c r="QXL3" s="225"/>
      <c r="QXM3" s="225"/>
      <c r="QXN3" s="225"/>
      <c r="QXO3" s="225"/>
      <c r="QXP3" s="225"/>
      <c r="QXQ3" s="225"/>
      <c r="QXR3" s="225"/>
      <c r="QXS3" s="225"/>
      <c r="QXT3" s="225"/>
      <c r="QXU3" s="225"/>
      <c r="QXV3" s="225"/>
      <c r="QXW3" s="225"/>
      <c r="QXX3" s="225"/>
      <c r="QXY3" s="225"/>
      <c r="QXZ3" s="225"/>
      <c r="QYA3" s="225"/>
      <c r="QYB3" s="225"/>
      <c r="QYC3" s="225"/>
      <c r="QYD3" s="225"/>
      <c r="QYE3" s="225"/>
      <c r="QYF3" s="225"/>
      <c r="QYG3" s="225"/>
      <c r="QYH3" s="225"/>
      <c r="QYI3" s="225"/>
      <c r="QYJ3" s="225"/>
      <c r="QYK3" s="225"/>
      <c r="QYL3" s="225"/>
      <c r="QYM3" s="225"/>
      <c r="QYN3" s="225"/>
      <c r="QYO3" s="225"/>
      <c r="QYP3" s="225"/>
      <c r="QYQ3" s="225"/>
      <c r="QYR3" s="225"/>
      <c r="QYS3" s="225"/>
      <c r="QYT3" s="225"/>
      <c r="QYU3" s="225"/>
      <c r="QYV3" s="225"/>
      <c r="QYW3" s="225"/>
      <c r="QYX3" s="225"/>
      <c r="QYY3" s="225"/>
      <c r="QYZ3" s="225"/>
      <c r="QZA3" s="225"/>
      <c r="QZB3" s="225"/>
      <c r="QZC3" s="225"/>
      <c r="QZD3" s="225"/>
      <c r="QZE3" s="225"/>
      <c r="QZF3" s="225"/>
      <c r="QZG3" s="225"/>
      <c r="QZH3" s="225"/>
      <c r="QZI3" s="225"/>
      <c r="QZJ3" s="225"/>
      <c r="QZK3" s="225"/>
      <c r="QZL3" s="225"/>
      <c r="QZM3" s="225"/>
      <c r="QZN3" s="225"/>
      <c r="QZO3" s="225"/>
      <c r="QZP3" s="225"/>
      <c r="QZQ3" s="225"/>
      <c r="QZR3" s="225"/>
      <c r="QZS3" s="225"/>
      <c r="QZT3" s="225"/>
      <c r="QZU3" s="225"/>
      <c r="QZV3" s="225"/>
      <c r="QZW3" s="225"/>
      <c r="QZX3" s="225"/>
      <c r="QZY3" s="225"/>
      <c r="QZZ3" s="225"/>
      <c r="RAA3" s="225"/>
      <c r="RAB3" s="225"/>
      <c r="RAC3" s="225"/>
      <c r="RAD3" s="225"/>
      <c r="RAE3" s="225"/>
      <c r="RAF3" s="225"/>
      <c r="RAG3" s="225"/>
      <c r="RAH3" s="225"/>
      <c r="RAI3" s="225"/>
      <c r="RAJ3" s="225"/>
      <c r="RAK3" s="225"/>
      <c r="RAL3" s="225"/>
      <c r="RAM3" s="225"/>
      <c r="RAN3" s="225"/>
      <c r="RAO3" s="225"/>
      <c r="RAP3" s="225"/>
      <c r="RAQ3" s="225"/>
      <c r="RAR3" s="225"/>
      <c r="RAS3" s="225"/>
      <c r="RAT3" s="225"/>
      <c r="RAU3" s="225"/>
      <c r="RAV3" s="225"/>
      <c r="RAW3" s="225"/>
      <c r="RAX3" s="225"/>
      <c r="RAY3" s="225"/>
      <c r="RAZ3" s="225"/>
      <c r="RBA3" s="225"/>
      <c r="RBB3" s="225"/>
      <c r="RBC3" s="225"/>
      <c r="RBD3" s="225"/>
      <c r="RBE3" s="225"/>
      <c r="RBF3" s="225"/>
      <c r="RBG3" s="225"/>
      <c r="RBH3" s="225"/>
      <c r="RBI3" s="225"/>
      <c r="RBJ3" s="225"/>
      <c r="RBK3" s="225"/>
      <c r="RBL3" s="225"/>
      <c r="RBM3" s="225"/>
      <c r="RBN3" s="225"/>
      <c r="RBO3" s="225"/>
      <c r="RBP3" s="225"/>
      <c r="RBQ3" s="225"/>
      <c r="RBR3" s="225"/>
      <c r="RBS3" s="225"/>
      <c r="RBT3" s="225"/>
      <c r="RBU3" s="225"/>
      <c r="RBV3" s="225"/>
      <c r="RBW3" s="225"/>
      <c r="RBX3" s="225"/>
      <c r="RBY3" s="225"/>
      <c r="RBZ3" s="225"/>
      <c r="RCA3" s="225"/>
      <c r="RCB3" s="225"/>
      <c r="RCC3" s="225"/>
      <c r="RCD3" s="225"/>
      <c r="RCE3" s="225"/>
      <c r="RCF3" s="225"/>
      <c r="RCG3" s="225"/>
      <c r="RCH3" s="225"/>
      <c r="RCI3" s="225"/>
      <c r="RCJ3" s="225"/>
      <c r="RCK3" s="225"/>
      <c r="RCL3" s="225"/>
      <c r="RCM3" s="225"/>
      <c r="RCN3" s="225"/>
      <c r="RCO3" s="225"/>
      <c r="RCP3" s="225"/>
      <c r="RCQ3" s="225"/>
      <c r="RCR3" s="225"/>
      <c r="RCS3" s="225"/>
      <c r="RCT3" s="225"/>
      <c r="RCU3" s="225"/>
      <c r="RCV3" s="225"/>
      <c r="RCW3" s="225"/>
      <c r="RCX3" s="225"/>
      <c r="RCY3" s="225"/>
      <c r="RCZ3" s="225"/>
      <c r="RDA3" s="225"/>
      <c r="RDB3" s="225"/>
      <c r="RDC3" s="225"/>
      <c r="RDD3" s="225"/>
      <c r="RDE3" s="225"/>
      <c r="RDF3" s="225"/>
      <c r="RDG3" s="225"/>
      <c r="RDH3" s="225"/>
      <c r="RDI3" s="225"/>
      <c r="RDJ3" s="225"/>
      <c r="RDK3" s="225"/>
      <c r="RDL3" s="225"/>
      <c r="RDM3" s="225"/>
      <c r="RDN3" s="225"/>
      <c r="RDO3" s="225"/>
      <c r="RDP3" s="225"/>
      <c r="RDQ3" s="225"/>
      <c r="RDR3" s="225"/>
      <c r="RDS3" s="225"/>
      <c r="RDT3" s="225"/>
      <c r="RDU3" s="225"/>
      <c r="RDV3" s="225"/>
      <c r="RDW3" s="225"/>
      <c r="RDX3" s="225"/>
      <c r="RDY3" s="225"/>
      <c r="RDZ3" s="225"/>
      <c r="REA3" s="225"/>
      <c r="REB3" s="225"/>
      <c r="REC3" s="225"/>
      <c r="RED3" s="225"/>
      <c r="REE3" s="225"/>
      <c r="REF3" s="225"/>
      <c r="REG3" s="225"/>
      <c r="REH3" s="225"/>
      <c r="REI3" s="225"/>
      <c r="REJ3" s="225"/>
      <c r="REK3" s="225"/>
      <c r="REL3" s="225"/>
      <c r="REM3" s="225"/>
      <c r="REN3" s="225"/>
      <c r="REO3" s="225"/>
      <c r="REP3" s="225"/>
      <c r="REQ3" s="225"/>
      <c r="RER3" s="225"/>
      <c r="RES3" s="225"/>
      <c r="RET3" s="225"/>
      <c r="REU3" s="225"/>
      <c r="REV3" s="225"/>
      <c r="REW3" s="225"/>
      <c r="REX3" s="225"/>
      <c r="REY3" s="225"/>
      <c r="REZ3" s="225"/>
      <c r="RFA3" s="225"/>
      <c r="RFB3" s="225"/>
      <c r="RFC3" s="225"/>
      <c r="RFD3" s="225"/>
      <c r="RFE3" s="225"/>
      <c r="RFF3" s="225"/>
      <c r="RFG3" s="225"/>
      <c r="RFH3" s="225"/>
      <c r="RFI3" s="225"/>
      <c r="RFJ3" s="225"/>
      <c r="RFK3" s="225"/>
      <c r="RFL3" s="225"/>
      <c r="RFM3" s="225"/>
      <c r="RFN3" s="225"/>
      <c r="RFO3" s="225"/>
      <c r="RFP3" s="225"/>
      <c r="RFQ3" s="225"/>
      <c r="RFR3" s="225"/>
      <c r="RFS3" s="225"/>
      <c r="RFT3" s="225"/>
      <c r="RFU3" s="225"/>
      <c r="RFV3" s="225"/>
      <c r="RFW3" s="225"/>
      <c r="RFX3" s="225"/>
      <c r="RFY3" s="225"/>
      <c r="RFZ3" s="225"/>
      <c r="RGA3" s="225"/>
      <c r="RGB3" s="225"/>
      <c r="RGC3" s="225"/>
      <c r="RGD3" s="225"/>
      <c r="RGE3" s="225"/>
      <c r="RGF3" s="225"/>
      <c r="RGG3" s="225"/>
      <c r="RGH3" s="225"/>
      <c r="RGI3" s="225"/>
      <c r="RGJ3" s="225"/>
      <c r="RGK3" s="225"/>
      <c r="RGL3" s="225"/>
      <c r="RGM3" s="225"/>
      <c r="RGN3" s="225"/>
      <c r="RGO3" s="225"/>
      <c r="RGP3" s="225"/>
      <c r="RGQ3" s="225"/>
      <c r="RGR3" s="225"/>
      <c r="RGS3" s="225"/>
      <c r="RGT3" s="225"/>
      <c r="RGU3" s="225"/>
      <c r="RGV3" s="225"/>
      <c r="RGW3" s="225"/>
      <c r="RGX3" s="225"/>
      <c r="RGY3" s="225"/>
      <c r="RGZ3" s="225"/>
      <c r="RHA3" s="225"/>
      <c r="RHB3" s="225"/>
      <c r="RHC3" s="225"/>
      <c r="RHD3" s="225"/>
      <c r="RHE3" s="225"/>
      <c r="RHF3" s="225"/>
      <c r="RHG3" s="225"/>
      <c r="RHH3" s="225"/>
      <c r="RHI3" s="225"/>
      <c r="RHJ3" s="225"/>
      <c r="RHK3" s="225"/>
      <c r="RHL3" s="225"/>
      <c r="RHM3" s="225"/>
      <c r="RHN3" s="225"/>
      <c r="RHO3" s="225"/>
      <c r="RHP3" s="225"/>
      <c r="RHQ3" s="225"/>
      <c r="RHR3" s="225"/>
      <c r="RHS3" s="225"/>
      <c r="RHT3" s="225"/>
      <c r="RHU3" s="225"/>
      <c r="RHV3" s="225"/>
      <c r="RHW3" s="225"/>
      <c r="RHX3" s="225"/>
      <c r="RHY3" s="225"/>
      <c r="RHZ3" s="225"/>
      <c r="RIA3" s="225"/>
      <c r="RIB3" s="225"/>
      <c r="RIC3" s="225"/>
      <c r="RID3" s="225"/>
      <c r="RIE3" s="225"/>
      <c r="RIF3" s="225"/>
      <c r="RIG3" s="225"/>
      <c r="RIH3" s="225"/>
      <c r="RII3" s="225"/>
      <c r="RIJ3" s="225"/>
      <c r="RIK3" s="225"/>
      <c r="RIL3" s="225"/>
      <c r="RIM3" s="225"/>
      <c r="RIN3" s="225"/>
      <c r="RIO3" s="225"/>
      <c r="RIP3" s="225"/>
      <c r="RIQ3" s="225"/>
      <c r="RIR3" s="225"/>
      <c r="RIS3" s="225"/>
      <c r="RIT3" s="225"/>
      <c r="RIU3" s="225"/>
      <c r="RIV3" s="225"/>
      <c r="RIW3" s="225"/>
      <c r="RIX3" s="225"/>
      <c r="RIY3" s="225"/>
      <c r="RIZ3" s="225"/>
      <c r="RJA3" s="225"/>
      <c r="RJB3" s="225"/>
      <c r="RJC3" s="225"/>
      <c r="RJD3" s="225"/>
      <c r="RJE3" s="225"/>
      <c r="RJF3" s="225"/>
      <c r="RJG3" s="225"/>
      <c r="RJH3" s="225"/>
      <c r="RJI3" s="225"/>
      <c r="RJJ3" s="225"/>
      <c r="RJK3" s="225"/>
      <c r="RJL3" s="225"/>
      <c r="RJM3" s="225"/>
      <c r="RJN3" s="225"/>
      <c r="RJO3" s="225"/>
      <c r="RJP3" s="225"/>
      <c r="RJQ3" s="225"/>
      <c r="RJR3" s="225"/>
      <c r="RJS3" s="225"/>
      <c r="RJT3" s="225"/>
      <c r="RJU3" s="225"/>
      <c r="RJV3" s="225"/>
      <c r="RJW3" s="225"/>
      <c r="RJX3" s="225"/>
      <c r="RJY3" s="225"/>
      <c r="RJZ3" s="225"/>
      <c r="RKA3" s="225"/>
      <c r="RKB3" s="225"/>
      <c r="RKC3" s="225"/>
      <c r="RKD3" s="225"/>
      <c r="RKE3" s="225"/>
      <c r="RKF3" s="225"/>
      <c r="RKG3" s="225"/>
      <c r="RKH3" s="225"/>
      <c r="RKI3" s="225"/>
      <c r="RKJ3" s="225"/>
      <c r="RKK3" s="225"/>
      <c r="RKL3" s="225"/>
      <c r="RKM3" s="225"/>
      <c r="RKN3" s="225"/>
      <c r="RKO3" s="225"/>
      <c r="RKP3" s="225"/>
      <c r="RKQ3" s="225"/>
      <c r="RKR3" s="225"/>
      <c r="RKS3" s="225"/>
      <c r="RKT3" s="225"/>
      <c r="RKU3" s="225"/>
      <c r="RKV3" s="225"/>
      <c r="RKW3" s="225"/>
      <c r="RKX3" s="225"/>
      <c r="RKY3" s="225"/>
      <c r="RKZ3" s="225"/>
      <c r="RLA3" s="225"/>
      <c r="RLB3" s="225"/>
      <c r="RLC3" s="225"/>
      <c r="RLD3" s="225"/>
      <c r="RLE3" s="225"/>
      <c r="RLF3" s="225"/>
      <c r="RLG3" s="225"/>
      <c r="RLH3" s="225"/>
      <c r="RLI3" s="225"/>
      <c r="RLJ3" s="225"/>
      <c r="RLK3" s="225"/>
      <c r="RLL3" s="225"/>
      <c r="RLM3" s="225"/>
      <c r="RLN3" s="225"/>
      <c r="RLO3" s="225"/>
      <c r="RLP3" s="225"/>
      <c r="RLQ3" s="225"/>
      <c r="RLR3" s="225"/>
      <c r="RLS3" s="225"/>
      <c r="RLT3" s="225"/>
      <c r="RLU3" s="225"/>
      <c r="RLV3" s="225"/>
      <c r="RLW3" s="225"/>
      <c r="RLX3" s="225"/>
      <c r="RLY3" s="225"/>
      <c r="RLZ3" s="225"/>
      <c r="RMA3" s="225"/>
      <c r="RMB3" s="225"/>
      <c r="RMC3" s="225"/>
      <c r="RMD3" s="225"/>
      <c r="RME3" s="225"/>
      <c r="RMF3" s="225"/>
      <c r="RMG3" s="225"/>
      <c r="RMH3" s="225"/>
      <c r="RMI3" s="225"/>
      <c r="RMJ3" s="225"/>
      <c r="RMK3" s="225"/>
      <c r="RML3" s="225"/>
      <c r="RMM3" s="225"/>
      <c r="RMN3" s="225"/>
      <c r="RMO3" s="225"/>
      <c r="RMP3" s="225"/>
      <c r="RMQ3" s="225"/>
      <c r="RMR3" s="225"/>
      <c r="RMS3" s="225"/>
      <c r="RMT3" s="225"/>
      <c r="RMU3" s="225"/>
      <c r="RMV3" s="225"/>
      <c r="RMW3" s="225"/>
      <c r="RMX3" s="225"/>
      <c r="RMY3" s="225"/>
      <c r="RMZ3" s="225"/>
      <c r="RNA3" s="225"/>
      <c r="RNB3" s="225"/>
      <c r="RNC3" s="225"/>
      <c r="RND3" s="225"/>
      <c r="RNE3" s="225"/>
      <c r="RNF3" s="225"/>
      <c r="RNG3" s="225"/>
      <c r="RNH3" s="225"/>
      <c r="RNI3" s="225"/>
      <c r="RNJ3" s="225"/>
      <c r="RNK3" s="225"/>
      <c r="RNL3" s="225"/>
      <c r="RNM3" s="225"/>
      <c r="RNN3" s="225"/>
      <c r="RNO3" s="225"/>
      <c r="RNP3" s="225"/>
      <c r="RNQ3" s="225"/>
      <c r="RNR3" s="225"/>
      <c r="RNS3" s="225"/>
      <c r="RNT3" s="225"/>
      <c r="RNU3" s="225"/>
      <c r="RNV3" s="225"/>
      <c r="RNW3" s="225"/>
      <c r="RNX3" s="225"/>
      <c r="RNY3" s="225"/>
      <c r="RNZ3" s="225"/>
      <c r="ROA3" s="225"/>
      <c r="ROB3" s="225"/>
      <c r="ROC3" s="225"/>
      <c r="ROD3" s="225"/>
      <c r="ROE3" s="225"/>
      <c r="ROF3" s="225"/>
      <c r="ROG3" s="225"/>
      <c r="ROH3" s="225"/>
      <c r="ROI3" s="225"/>
      <c r="ROJ3" s="225"/>
      <c r="ROK3" s="225"/>
      <c r="ROL3" s="225"/>
      <c r="ROM3" s="225"/>
      <c r="RON3" s="225"/>
      <c r="ROO3" s="225"/>
      <c r="ROP3" s="225"/>
      <c r="ROQ3" s="225"/>
      <c r="ROR3" s="225"/>
      <c r="ROS3" s="225"/>
      <c r="ROT3" s="225"/>
      <c r="ROU3" s="225"/>
      <c r="ROV3" s="225"/>
      <c r="ROW3" s="225"/>
      <c r="ROX3" s="225"/>
      <c r="ROY3" s="225"/>
      <c r="ROZ3" s="225"/>
      <c r="RPA3" s="225"/>
      <c r="RPB3" s="225"/>
      <c r="RPC3" s="225"/>
      <c r="RPD3" s="225"/>
      <c r="RPE3" s="225"/>
      <c r="RPF3" s="225"/>
      <c r="RPG3" s="225"/>
      <c r="RPH3" s="225"/>
      <c r="RPI3" s="225"/>
      <c r="RPJ3" s="225"/>
      <c r="RPK3" s="225"/>
      <c r="RPL3" s="225"/>
      <c r="RPM3" s="225"/>
      <c r="RPN3" s="225"/>
      <c r="RPO3" s="225"/>
      <c r="RPP3" s="225"/>
      <c r="RPQ3" s="225"/>
      <c r="RPR3" s="225"/>
      <c r="RPS3" s="225"/>
      <c r="RPT3" s="225"/>
      <c r="RPU3" s="225"/>
      <c r="RPV3" s="225"/>
      <c r="RPW3" s="225"/>
      <c r="RPX3" s="225"/>
      <c r="RPY3" s="225"/>
      <c r="RPZ3" s="225"/>
      <c r="RQA3" s="225"/>
      <c r="RQB3" s="225"/>
      <c r="RQC3" s="225"/>
      <c r="RQD3" s="225"/>
      <c r="RQE3" s="225"/>
      <c r="RQF3" s="225"/>
      <c r="RQG3" s="225"/>
      <c r="RQH3" s="225"/>
      <c r="RQI3" s="225"/>
      <c r="RQJ3" s="225"/>
      <c r="RQK3" s="225"/>
      <c r="RQL3" s="225"/>
      <c r="RQM3" s="225"/>
      <c r="RQN3" s="225"/>
      <c r="RQO3" s="225"/>
      <c r="RQP3" s="225"/>
      <c r="RQQ3" s="225"/>
      <c r="RQR3" s="225"/>
      <c r="RQS3" s="225"/>
      <c r="RQT3" s="225"/>
      <c r="RQU3" s="225"/>
      <c r="RQV3" s="225"/>
      <c r="RQW3" s="225"/>
      <c r="RQX3" s="225"/>
      <c r="RQY3" s="225"/>
      <c r="RQZ3" s="225"/>
      <c r="RRA3" s="225"/>
      <c r="RRB3" s="225"/>
      <c r="RRC3" s="225"/>
      <c r="RRD3" s="225"/>
      <c r="RRE3" s="225"/>
      <c r="RRF3" s="225"/>
      <c r="RRG3" s="225"/>
      <c r="RRH3" s="225"/>
      <c r="RRI3" s="225"/>
      <c r="RRJ3" s="225"/>
      <c r="RRK3" s="225"/>
      <c r="RRL3" s="225"/>
      <c r="RRM3" s="225"/>
      <c r="RRN3" s="225"/>
      <c r="RRO3" s="225"/>
      <c r="RRP3" s="225"/>
      <c r="RRQ3" s="225"/>
      <c r="RRR3" s="225"/>
      <c r="RRS3" s="225"/>
      <c r="RRT3" s="225"/>
      <c r="RRU3" s="225"/>
      <c r="RRV3" s="225"/>
      <c r="RRW3" s="225"/>
      <c r="RRX3" s="225"/>
      <c r="RRY3" s="225"/>
      <c r="RRZ3" s="225"/>
      <c r="RSA3" s="225"/>
      <c r="RSB3" s="225"/>
      <c r="RSC3" s="225"/>
      <c r="RSD3" s="225"/>
      <c r="RSE3" s="225"/>
      <c r="RSF3" s="225"/>
      <c r="RSG3" s="225"/>
      <c r="RSH3" s="225"/>
      <c r="RSI3" s="225"/>
      <c r="RSJ3" s="225"/>
      <c r="RSK3" s="225"/>
      <c r="RSL3" s="225"/>
      <c r="RSM3" s="225"/>
      <c r="RSN3" s="225"/>
      <c r="RSO3" s="225"/>
      <c r="RSP3" s="225"/>
      <c r="RSQ3" s="225"/>
      <c r="RSR3" s="225"/>
      <c r="RSS3" s="225"/>
      <c r="RST3" s="225"/>
      <c r="RSU3" s="225"/>
      <c r="RSV3" s="225"/>
      <c r="RSW3" s="225"/>
      <c r="RSX3" s="225"/>
      <c r="RSY3" s="225"/>
      <c r="RSZ3" s="225"/>
      <c r="RTA3" s="225"/>
      <c r="RTB3" s="225"/>
      <c r="RTC3" s="225"/>
      <c r="RTD3" s="225"/>
      <c r="RTE3" s="225"/>
      <c r="RTF3" s="225"/>
      <c r="RTG3" s="225"/>
      <c r="RTH3" s="225"/>
      <c r="RTI3" s="225"/>
      <c r="RTJ3" s="225"/>
      <c r="RTK3" s="225"/>
      <c r="RTL3" s="225"/>
      <c r="RTM3" s="225"/>
      <c r="RTN3" s="225"/>
      <c r="RTO3" s="225"/>
      <c r="RTP3" s="225"/>
      <c r="RTQ3" s="225"/>
      <c r="RTR3" s="225"/>
      <c r="RTS3" s="225"/>
      <c r="RTT3" s="225"/>
      <c r="RTU3" s="225"/>
      <c r="RTV3" s="225"/>
      <c r="RTW3" s="225"/>
      <c r="RTX3" s="225"/>
      <c r="RTY3" s="225"/>
      <c r="RTZ3" s="225"/>
      <c r="RUA3" s="225"/>
      <c r="RUB3" s="225"/>
      <c r="RUC3" s="225"/>
      <c r="RUD3" s="225"/>
      <c r="RUE3" s="225"/>
      <c r="RUF3" s="225"/>
      <c r="RUG3" s="225"/>
      <c r="RUH3" s="225"/>
      <c r="RUI3" s="225"/>
      <c r="RUJ3" s="225"/>
      <c r="RUK3" s="225"/>
      <c r="RUL3" s="225"/>
      <c r="RUM3" s="225"/>
      <c r="RUN3" s="225"/>
      <c r="RUO3" s="225"/>
      <c r="RUP3" s="225"/>
      <c r="RUQ3" s="225"/>
      <c r="RUR3" s="225"/>
      <c r="RUS3" s="225"/>
      <c r="RUT3" s="225"/>
      <c r="RUU3" s="225"/>
      <c r="RUV3" s="225"/>
      <c r="RUW3" s="225"/>
      <c r="RUX3" s="225"/>
      <c r="RUY3" s="225"/>
      <c r="RUZ3" s="225"/>
      <c r="RVA3" s="225"/>
      <c r="RVB3" s="225"/>
      <c r="RVC3" s="225"/>
      <c r="RVD3" s="225"/>
      <c r="RVE3" s="225"/>
      <c r="RVF3" s="225"/>
      <c r="RVG3" s="225"/>
      <c r="RVH3" s="225"/>
      <c r="RVI3" s="225"/>
      <c r="RVJ3" s="225"/>
      <c r="RVK3" s="225"/>
      <c r="RVL3" s="225"/>
      <c r="RVM3" s="225"/>
      <c r="RVN3" s="225"/>
      <c r="RVO3" s="225"/>
      <c r="RVP3" s="225"/>
      <c r="RVQ3" s="225"/>
      <c r="RVR3" s="225"/>
      <c r="RVS3" s="225"/>
      <c r="RVT3" s="225"/>
      <c r="RVU3" s="225"/>
      <c r="RVV3" s="225"/>
      <c r="RVW3" s="225"/>
      <c r="RVX3" s="225"/>
      <c r="RVY3" s="225"/>
      <c r="RVZ3" s="225"/>
      <c r="RWA3" s="225"/>
      <c r="RWB3" s="225"/>
      <c r="RWC3" s="225"/>
      <c r="RWD3" s="225"/>
      <c r="RWE3" s="225"/>
      <c r="RWF3" s="225"/>
      <c r="RWG3" s="225"/>
      <c r="RWH3" s="225"/>
      <c r="RWI3" s="225"/>
      <c r="RWJ3" s="225"/>
      <c r="RWK3" s="225"/>
      <c r="RWL3" s="225"/>
      <c r="RWM3" s="225"/>
      <c r="RWN3" s="225"/>
      <c r="RWO3" s="225"/>
      <c r="RWP3" s="225"/>
      <c r="RWQ3" s="225"/>
      <c r="RWR3" s="225"/>
      <c r="RWS3" s="225"/>
      <c r="RWT3" s="225"/>
      <c r="RWU3" s="225"/>
      <c r="RWV3" s="225"/>
      <c r="RWW3" s="225"/>
      <c r="RWX3" s="225"/>
      <c r="RWY3" s="225"/>
      <c r="RWZ3" s="225"/>
      <c r="RXA3" s="225"/>
      <c r="RXB3" s="225"/>
      <c r="RXC3" s="225"/>
      <c r="RXD3" s="225"/>
      <c r="RXE3" s="225"/>
      <c r="RXF3" s="225"/>
      <c r="RXG3" s="225"/>
      <c r="RXH3" s="225"/>
      <c r="RXI3" s="225"/>
      <c r="RXJ3" s="225"/>
      <c r="RXK3" s="225"/>
      <c r="RXL3" s="225"/>
      <c r="RXM3" s="225"/>
      <c r="RXN3" s="225"/>
      <c r="RXO3" s="225"/>
      <c r="RXP3" s="225"/>
      <c r="RXQ3" s="225"/>
      <c r="RXR3" s="225"/>
      <c r="RXS3" s="225"/>
      <c r="RXT3" s="225"/>
      <c r="RXU3" s="225"/>
      <c r="RXV3" s="225"/>
      <c r="RXW3" s="225"/>
      <c r="RXX3" s="225"/>
      <c r="RXY3" s="225"/>
      <c r="RXZ3" s="225"/>
      <c r="RYA3" s="225"/>
      <c r="RYB3" s="225"/>
      <c r="RYC3" s="225"/>
      <c r="RYD3" s="225"/>
      <c r="RYE3" s="225"/>
      <c r="RYF3" s="225"/>
      <c r="RYG3" s="225"/>
      <c r="RYH3" s="225"/>
      <c r="RYI3" s="225"/>
      <c r="RYJ3" s="225"/>
      <c r="RYK3" s="225"/>
      <c r="RYL3" s="225"/>
      <c r="RYM3" s="225"/>
      <c r="RYN3" s="225"/>
      <c r="RYO3" s="225"/>
      <c r="RYP3" s="225"/>
      <c r="RYQ3" s="225"/>
      <c r="RYR3" s="225"/>
      <c r="RYS3" s="225"/>
      <c r="RYT3" s="225"/>
      <c r="RYU3" s="225"/>
      <c r="RYV3" s="225"/>
      <c r="RYW3" s="225"/>
      <c r="RYX3" s="225"/>
      <c r="RYY3" s="225"/>
      <c r="RYZ3" s="225"/>
      <c r="RZA3" s="225"/>
      <c r="RZB3" s="225"/>
      <c r="RZC3" s="225"/>
      <c r="RZD3" s="225"/>
      <c r="RZE3" s="225"/>
      <c r="RZF3" s="225"/>
      <c r="RZG3" s="225"/>
      <c r="RZH3" s="225"/>
      <c r="RZI3" s="225"/>
      <c r="RZJ3" s="225"/>
      <c r="RZK3" s="225"/>
      <c r="RZL3" s="225"/>
      <c r="RZM3" s="225"/>
      <c r="RZN3" s="225"/>
      <c r="RZO3" s="225"/>
      <c r="RZP3" s="225"/>
      <c r="RZQ3" s="225"/>
      <c r="RZR3" s="225"/>
      <c r="RZS3" s="225"/>
      <c r="RZT3" s="225"/>
      <c r="RZU3" s="225"/>
      <c r="RZV3" s="225"/>
      <c r="RZW3" s="225"/>
      <c r="RZX3" s="225"/>
      <c r="RZY3" s="225"/>
      <c r="RZZ3" s="225"/>
      <c r="SAA3" s="225"/>
      <c r="SAB3" s="225"/>
      <c r="SAC3" s="225"/>
      <c r="SAD3" s="225"/>
      <c r="SAE3" s="225"/>
      <c r="SAF3" s="225"/>
      <c r="SAG3" s="225"/>
      <c r="SAH3" s="225"/>
      <c r="SAI3" s="225"/>
      <c r="SAJ3" s="225"/>
      <c r="SAK3" s="225"/>
      <c r="SAL3" s="225"/>
      <c r="SAM3" s="225"/>
      <c r="SAN3" s="225"/>
      <c r="SAO3" s="225"/>
      <c r="SAP3" s="225"/>
      <c r="SAQ3" s="225"/>
      <c r="SAR3" s="225"/>
      <c r="SAS3" s="225"/>
      <c r="SAT3" s="225"/>
      <c r="SAU3" s="225"/>
      <c r="SAV3" s="225"/>
      <c r="SAW3" s="225"/>
      <c r="SAX3" s="225"/>
      <c r="SAY3" s="225"/>
      <c r="SAZ3" s="225"/>
      <c r="SBA3" s="225"/>
      <c r="SBB3" s="225"/>
      <c r="SBC3" s="225"/>
      <c r="SBD3" s="225"/>
      <c r="SBE3" s="225"/>
      <c r="SBF3" s="225"/>
      <c r="SBG3" s="225"/>
      <c r="SBH3" s="225"/>
      <c r="SBI3" s="225"/>
      <c r="SBJ3" s="225"/>
      <c r="SBK3" s="225"/>
      <c r="SBL3" s="225"/>
      <c r="SBM3" s="225"/>
      <c r="SBN3" s="225"/>
      <c r="SBO3" s="225"/>
      <c r="SBP3" s="225"/>
      <c r="SBQ3" s="225"/>
      <c r="SBR3" s="225"/>
      <c r="SBS3" s="225"/>
      <c r="SBT3" s="225"/>
      <c r="SBU3" s="225"/>
      <c r="SBV3" s="225"/>
      <c r="SBW3" s="225"/>
      <c r="SBX3" s="225"/>
      <c r="SBY3" s="225"/>
      <c r="SBZ3" s="225"/>
      <c r="SCA3" s="225"/>
      <c r="SCB3" s="225"/>
      <c r="SCC3" s="225"/>
      <c r="SCD3" s="225"/>
      <c r="SCE3" s="225"/>
      <c r="SCF3" s="225"/>
      <c r="SCG3" s="225"/>
      <c r="SCH3" s="225"/>
      <c r="SCI3" s="225"/>
      <c r="SCJ3" s="225"/>
      <c r="SCK3" s="225"/>
      <c r="SCL3" s="225"/>
      <c r="SCM3" s="225"/>
      <c r="SCN3" s="225"/>
      <c r="SCO3" s="225"/>
      <c r="SCP3" s="225"/>
      <c r="SCQ3" s="225"/>
      <c r="SCR3" s="225"/>
      <c r="SCS3" s="225"/>
      <c r="SCT3" s="225"/>
      <c r="SCU3" s="225"/>
      <c r="SCV3" s="225"/>
      <c r="SCW3" s="225"/>
      <c r="SCX3" s="225"/>
      <c r="SCY3" s="225"/>
      <c r="SCZ3" s="225"/>
      <c r="SDA3" s="225"/>
      <c r="SDB3" s="225"/>
      <c r="SDC3" s="225"/>
      <c r="SDD3" s="225"/>
      <c r="SDE3" s="225"/>
      <c r="SDF3" s="225"/>
      <c r="SDG3" s="225"/>
      <c r="SDH3" s="225"/>
      <c r="SDI3" s="225"/>
      <c r="SDJ3" s="225"/>
      <c r="SDK3" s="225"/>
      <c r="SDL3" s="225"/>
      <c r="SDM3" s="225"/>
      <c r="SDN3" s="225"/>
      <c r="SDO3" s="225"/>
      <c r="SDP3" s="225"/>
      <c r="SDQ3" s="225"/>
      <c r="SDR3" s="225"/>
      <c r="SDS3" s="225"/>
      <c r="SDT3" s="225"/>
      <c r="SDU3" s="225"/>
      <c r="SDV3" s="225"/>
      <c r="SDW3" s="225"/>
      <c r="SDX3" s="225"/>
      <c r="SDY3" s="225"/>
      <c r="SDZ3" s="225"/>
      <c r="SEA3" s="225"/>
      <c r="SEB3" s="225"/>
      <c r="SEC3" s="225"/>
      <c r="SED3" s="225"/>
      <c r="SEE3" s="225"/>
      <c r="SEF3" s="225"/>
      <c r="SEG3" s="225"/>
      <c r="SEH3" s="225"/>
      <c r="SEI3" s="225"/>
      <c r="SEJ3" s="225"/>
      <c r="SEK3" s="225"/>
      <c r="SEL3" s="225"/>
      <c r="SEM3" s="225"/>
      <c r="SEN3" s="225"/>
      <c r="SEO3" s="225"/>
      <c r="SEP3" s="225"/>
      <c r="SEQ3" s="225"/>
      <c r="SER3" s="225"/>
      <c r="SES3" s="225"/>
      <c r="SET3" s="225"/>
      <c r="SEU3" s="225"/>
      <c r="SEV3" s="225"/>
      <c r="SEW3" s="225"/>
      <c r="SEX3" s="225"/>
      <c r="SEY3" s="225"/>
      <c r="SEZ3" s="225"/>
      <c r="SFA3" s="225"/>
      <c r="SFB3" s="225"/>
      <c r="SFC3" s="225"/>
      <c r="SFD3" s="225"/>
      <c r="SFE3" s="225"/>
      <c r="SFF3" s="225"/>
      <c r="SFG3" s="225"/>
      <c r="SFH3" s="225"/>
      <c r="SFI3" s="225"/>
      <c r="SFJ3" s="225"/>
      <c r="SFK3" s="225"/>
      <c r="SFL3" s="225"/>
      <c r="SFM3" s="225"/>
      <c r="SFN3" s="225"/>
      <c r="SFO3" s="225"/>
      <c r="SFP3" s="225"/>
      <c r="SFQ3" s="225"/>
      <c r="SFR3" s="225"/>
      <c r="SFS3" s="225"/>
      <c r="SFT3" s="225"/>
      <c r="SFU3" s="225"/>
      <c r="SFV3" s="225"/>
      <c r="SFW3" s="225"/>
      <c r="SFX3" s="225"/>
      <c r="SFY3" s="225"/>
      <c r="SFZ3" s="225"/>
      <c r="SGA3" s="225"/>
      <c r="SGB3" s="225"/>
      <c r="SGC3" s="225"/>
      <c r="SGD3" s="225"/>
      <c r="SGE3" s="225"/>
      <c r="SGF3" s="225"/>
      <c r="SGG3" s="225"/>
      <c r="SGH3" s="225"/>
      <c r="SGI3" s="225"/>
      <c r="SGJ3" s="225"/>
      <c r="SGK3" s="225"/>
      <c r="SGL3" s="225"/>
      <c r="SGM3" s="225"/>
      <c r="SGN3" s="225"/>
      <c r="SGO3" s="225"/>
      <c r="SGP3" s="225"/>
      <c r="SGQ3" s="225"/>
      <c r="SGR3" s="225"/>
      <c r="SGS3" s="225"/>
      <c r="SGT3" s="225"/>
      <c r="SGU3" s="225"/>
      <c r="SGV3" s="225"/>
      <c r="SGW3" s="225"/>
      <c r="SGX3" s="225"/>
      <c r="SGY3" s="225"/>
      <c r="SGZ3" s="225"/>
      <c r="SHA3" s="225"/>
      <c r="SHB3" s="225"/>
      <c r="SHC3" s="225"/>
      <c r="SHD3" s="225"/>
      <c r="SHE3" s="225"/>
      <c r="SHF3" s="225"/>
      <c r="SHG3" s="225"/>
      <c r="SHH3" s="225"/>
      <c r="SHI3" s="225"/>
      <c r="SHJ3" s="225"/>
      <c r="SHK3" s="225"/>
      <c r="SHL3" s="225"/>
      <c r="SHM3" s="225"/>
      <c r="SHN3" s="225"/>
      <c r="SHO3" s="225"/>
      <c r="SHP3" s="225"/>
      <c r="SHQ3" s="225"/>
      <c r="SHR3" s="225"/>
      <c r="SHS3" s="225"/>
      <c r="SHT3" s="225"/>
      <c r="SHU3" s="225"/>
      <c r="SHV3" s="225"/>
      <c r="SHW3" s="225"/>
      <c r="SHX3" s="225"/>
      <c r="SHY3" s="225"/>
      <c r="SHZ3" s="225"/>
      <c r="SIA3" s="225"/>
      <c r="SIB3" s="225"/>
      <c r="SIC3" s="225"/>
      <c r="SID3" s="225"/>
      <c r="SIE3" s="225"/>
      <c r="SIF3" s="225"/>
      <c r="SIG3" s="225"/>
      <c r="SIH3" s="225"/>
      <c r="SII3" s="225"/>
      <c r="SIJ3" s="225"/>
      <c r="SIK3" s="225"/>
      <c r="SIL3" s="225"/>
      <c r="SIM3" s="225"/>
      <c r="SIN3" s="225"/>
      <c r="SIO3" s="225"/>
      <c r="SIP3" s="225"/>
      <c r="SIQ3" s="225"/>
      <c r="SIR3" s="225"/>
      <c r="SIS3" s="225"/>
      <c r="SIT3" s="225"/>
      <c r="SIU3" s="225"/>
      <c r="SIV3" s="225"/>
      <c r="SIW3" s="225"/>
      <c r="SIX3" s="225"/>
      <c r="SIY3" s="225"/>
      <c r="SIZ3" s="225"/>
      <c r="SJA3" s="225"/>
      <c r="SJB3" s="225"/>
      <c r="SJC3" s="225"/>
      <c r="SJD3" s="225"/>
      <c r="SJE3" s="225"/>
      <c r="SJF3" s="225"/>
      <c r="SJG3" s="225"/>
      <c r="SJH3" s="225"/>
      <c r="SJI3" s="225"/>
      <c r="SJJ3" s="225"/>
      <c r="SJK3" s="225"/>
      <c r="SJL3" s="225"/>
      <c r="SJM3" s="225"/>
      <c r="SJN3" s="225"/>
      <c r="SJO3" s="225"/>
      <c r="SJP3" s="225"/>
      <c r="SJQ3" s="225"/>
      <c r="SJR3" s="225"/>
      <c r="SJS3" s="225"/>
      <c r="SJT3" s="225"/>
      <c r="SJU3" s="225"/>
      <c r="SJV3" s="225"/>
      <c r="SJW3" s="225"/>
      <c r="SJX3" s="225"/>
      <c r="SJY3" s="225"/>
      <c r="SJZ3" s="225"/>
      <c r="SKA3" s="225"/>
      <c r="SKB3" s="225"/>
      <c r="SKC3" s="225"/>
      <c r="SKD3" s="225"/>
      <c r="SKE3" s="225"/>
      <c r="SKF3" s="225"/>
      <c r="SKG3" s="225"/>
      <c r="SKH3" s="225"/>
      <c r="SKI3" s="225"/>
      <c r="SKJ3" s="225"/>
      <c r="SKK3" s="225"/>
      <c r="SKL3" s="225"/>
      <c r="SKM3" s="225"/>
      <c r="SKN3" s="225"/>
      <c r="SKO3" s="225"/>
      <c r="SKP3" s="225"/>
      <c r="SKQ3" s="225"/>
      <c r="SKR3" s="225"/>
      <c r="SKS3" s="225"/>
      <c r="SKT3" s="225"/>
      <c r="SKU3" s="225"/>
      <c r="SKV3" s="225"/>
      <c r="SKW3" s="225"/>
      <c r="SKX3" s="225"/>
      <c r="SKY3" s="225"/>
      <c r="SKZ3" s="225"/>
      <c r="SLA3" s="225"/>
      <c r="SLB3" s="225"/>
      <c r="SLC3" s="225"/>
      <c r="SLD3" s="225"/>
      <c r="SLE3" s="225"/>
      <c r="SLF3" s="225"/>
      <c r="SLG3" s="225"/>
      <c r="SLH3" s="225"/>
      <c r="SLI3" s="225"/>
      <c r="SLJ3" s="225"/>
      <c r="SLK3" s="225"/>
      <c r="SLL3" s="225"/>
      <c r="SLM3" s="225"/>
      <c r="SLN3" s="225"/>
      <c r="SLO3" s="225"/>
      <c r="SLP3" s="225"/>
      <c r="SLQ3" s="225"/>
      <c r="SLR3" s="225"/>
      <c r="SLS3" s="225"/>
      <c r="SLT3" s="225"/>
      <c r="SLU3" s="225"/>
      <c r="SLV3" s="225"/>
      <c r="SLW3" s="225"/>
      <c r="SLX3" s="225"/>
      <c r="SLY3" s="225"/>
      <c r="SLZ3" s="225"/>
      <c r="SMA3" s="225"/>
      <c r="SMB3" s="225"/>
      <c r="SMC3" s="225"/>
      <c r="SMD3" s="225"/>
      <c r="SME3" s="225"/>
      <c r="SMF3" s="225"/>
      <c r="SMG3" s="225"/>
      <c r="SMH3" s="225"/>
      <c r="SMI3" s="225"/>
      <c r="SMJ3" s="225"/>
      <c r="SMK3" s="225"/>
      <c r="SML3" s="225"/>
      <c r="SMM3" s="225"/>
      <c r="SMN3" s="225"/>
      <c r="SMO3" s="225"/>
      <c r="SMP3" s="225"/>
      <c r="SMQ3" s="225"/>
      <c r="SMR3" s="225"/>
      <c r="SMS3" s="225"/>
      <c r="SMT3" s="225"/>
      <c r="SMU3" s="225"/>
      <c r="SMV3" s="225"/>
      <c r="SMW3" s="225"/>
      <c r="SMX3" s="225"/>
      <c r="SMY3" s="225"/>
      <c r="SMZ3" s="225"/>
      <c r="SNA3" s="225"/>
      <c r="SNB3" s="225"/>
      <c r="SNC3" s="225"/>
      <c r="SND3" s="225"/>
      <c r="SNE3" s="225"/>
      <c r="SNF3" s="225"/>
      <c r="SNG3" s="225"/>
      <c r="SNH3" s="225"/>
      <c r="SNI3" s="225"/>
      <c r="SNJ3" s="225"/>
      <c r="SNK3" s="225"/>
      <c r="SNL3" s="225"/>
      <c r="SNM3" s="225"/>
      <c r="SNN3" s="225"/>
      <c r="SNO3" s="225"/>
      <c r="SNP3" s="225"/>
      <c r="SNQ3" s="225"/>
      <c r="SNR3" s="225"/>
      <c r="SNS3" s="225"/>
      <c r="SNT3" s="225"/>
      <c r="SNU3" s="225"/>
      <c r="SNV3" s="225"/>
      <c r="SNW3" s="225"/>
      <c r="SNX3" s="225"/>
      <c r="SNY3" s="225"/>
      <c r="SNZ3" s="225"/>
      <c r="SOA3" s="225"/>
      <c r="SOB3" s="225"/>
      <c r="SOC3" s="225"/>
      <c r="SOD3" s="225"/>
      <c r="SOE3" s="225"/>
      <c r="SOF3" s="225"/>
      <c r="SOG3" s="225"/>
      <c r="SOH3" s="225"/>
      <c r="SOI3" s="225"/>
      <c r="SOJ3" s="225"/>
      <c r="SOK3" s="225"/>
      <c r="SOL3" s="225"/>
      <c r="SOM3" s="225"/>
      <c r="SON3" s="225"/>
      <c r="SOO3" s="225"/>
      <c r="SOP3" s="225"/>
      <c r="SOQ3" s="225"/>
      <c r="SOR3" s="225"/>
      <c r="SOS3" s="225"/>
      <c r="SOT3" s="225"/>
      <c r="SOU3" s="225"/>
      <c r="SOV3" s="225"/>
      <c r="SOW3" s="225"/>
      <c r="SOX3" s="225"/>
      <c r="SOY3" s="225"/>
      <c r="SOZ3" s="225"/>
      <c r="SPA3" s="225"/>
      <c r="SPB3" s="225"/>
      <c r="SPC3" s="225"/>
      <c r="SPD3" s="225"/>
      <c r="SPE3" s="225"/>
      <c r="SPF3" s="225"/>
      <c r="SPG3" s="225"/>
      <c r="SPH3" s="225"/>
      <c r="SPI3" s="225"/>
      <c r="SPJ3" s="225"/>
      <c r="SPK3" s="225"/>
      <c r="SPL3" s="225"/>
      <c r="SPM3" s="225"/>
      <c r="SPN3" s="225"/>
      <c r="SPO3" s="225"/>
      <c r="SPP3" s="225"/>
      <c r="SPQ3" s="225"/>
      <c r="SPR3" s="225"/>
      <c r="SPS3" s="225"/>
      <c r="SPT3" s="225"/>
      <c r="SPU3" s="225"/>
      <c r="SPV3" s="225"/>
      <c r="SPW3" s="225"/>
      <c r="SPX3" s="225"/>
      <c r="SPY3" s="225"/>
      <c r="SPZ3" s="225"/>
      <c r="SQA3" s="225"/>
      <c r="SQB3" s="225"/>
      <c r="SQC3" s="225"/>
      <c r="SQD3" s="225"/>
      <c r="SQE3" s="225"/>
      <c r="SQF3" s="225"/>
      <c r="SQG3" s="225"/>
      <c r="SQH3" s="225"/>
      <c r="SQI3" s="225"/>
      <c r="SQJ3" s="225"/>
      <c r="SQK3" s="225"/>
      <c r="SQL3" s="225"/>
      <c r="SQM3" s="225"/>
      <c r="SQN3" s="225"/>
      <c r="SQO3" s="225"/>
      <c r="SQP3" s="225"/>
      <c r="SQQ3" s="225"/>
      <c r="SQR3" s="225"/>
      <c r="SQS3" s="225"/>
      <c r="SQT3" s="225"/>
      <c r="SQU3" s="225"/>
      <c r="SQV3" s="225"/>
      <c r="SQW3" s="225"/>
      <c r="SQX3" s="225"/>
      <c r="SQY3" s="225"/>
      <c r="SQZ3" s="225"/>
      <c r="SRA3" s="225"/>
      <c r="SRB3" s="225"/>
      <c r="SRC3" s="225"/>
      <c r="SRD3" s="225"/>
      <c r="SRE3" s="225"/>
      <c r="SRF3" s="225"/>
      <c r="SRG3" s="225"/>
      <c r="SRH3" s="225"/>
      <c r="SRI3" s="225"/>
      <c r="SRJ3" s="225"/>
      <c r="SRK3" s="225"/>
      <c r="SRL3" s="225"/>
      <c r="SRM3" s="225"/>
      <c r="SRN3" s="225"/>
      <c r="SRO3" s="225"/>
      <c r="SRP3" s="225"/>
      <c r="SRQ3" s="225"/>
      <c r="SRR3" s="225"/>
      <c r="SRS3" s="225"/>
      <c r="SRT3" s="225"/>
      <c r="SRU3" s="225"/>
      <c r="SRV3" s="225"/>
      <c r="SRW3" s="225"/>
      <c r="SRX3" s="225"/>
      <c r="SRY3" s="225"/>
      <c r="SRZ3" s="225"/>
      <c r="SSA3" s="225"/>
      <c r="SSB3" s="225"/>
      <c r="SSC3" s="225"/>
      <c r="SSD3" s="225"/>
      <c r="SSE3" s="225"/>
      <c r="SSF3" s="225"/>
      <c r="SSG3" s="225"/>
      <c r="SSH3" s="225"/>
      <c r="SSI3" s="225"/>
      <c r="SSJ3" s="225"/>
      <c r="SSK3" s="225"/>
      <c r="SSL3" s="225"/>
      <c r="SSM3" s="225"/>
      <c r="SSN3" s="225"/>
      <c r="SSO3" s="225"/>
      <c r="SSP3" s="225"/>
      <c r="SSQ3" s="225"/>
      <c r="SSR3" s="225"/>
      <c r="SSS3" s="225"/>
      <c r="SST3" s="225"/>
      <c r="SSU3" s="225"/>
      <c r="SSV3" s="225"/>
      <c r="SSW3" s="225"/>
      <c r="SSX3" s="225"/>
      <c r="SSY3" s="225"/>
      <c r="SSZ3" s="225"/>
      <c r="STA3" s="225"/>
      <c r="STB3" s="225"/>
      <c r="STC3" s="225"/>
      <c r="STD3" s="225"/>
      <c r="STE3" s="225"/>
      <c r="STF3" s="225"/>
      <c r="STG3" s="225"/>
      <c r="STH3" s="225"/>
      <c r="STI3" s="225"/>
      <c r="STJ3" s="225"/>
      <c r="STK3" s="225"/>
      <c r="STL3" s="225"/>
      <c r="STM3" s="225"/>
      <c r="STN3" s="225"/>
      <c r="STO3" s="225"/>
      <c r="STP3" s="225"/>
      <c r="STQ3" s="225"/>
      <c r="STR3" s="225"/>
      <c r="STS3" s="225"/>
      <c r="STT3" s="225"/>
      <c r="STU3" s="225"/>
      <c r="STV3" s="225"/>
      <c r="STW3" s="225"/>
      <c r="STX3" s="225"/>
      <c r="STY3" s="225"/>
      <c r="STZ3" s="225"/>
      <c r="SUA3" s="225"/>
      <c r="SUB3" s="225"/>
      <c r="SUC3" s="225"/>
      <c r="SUD3" s="225"/>
      <c r="SUE3" s="225"/>
      <c r="SUF3" s="225"/>
      <c r="SUG3" s="225"/>
      <c r="SUH3" s="225"/>
      <c r="SUI3" s="225"/>
      <c r="SUJ3" s="225"/>
      <c r="SUK3" s="225"/>
      <c r="SUL3" s="225"/>
      <c r="SUM3" s="225"/>
      <c r="SUN3" s="225"/>
      <c r="SUO3" s="225"/>
      <c r="SUP3" s="225"/>
      <c r="SUQ3" s="225"/>
      <c r="SUR3" s="225"/>
      <c r="SUS3" s="225"/>
      <c r="SUT3" s="225"/>
      <c r="SUU3" s="225"/>
      <c r="SUV3" s="225"/>
      <c r="SUW3" s="225"/>
      <c r="SUX3" s="225"/>
      <c r="SUY3" s="225"/>
      <c r="SUZ3" s="225"/>
      <c r="SVA3" s="225"/>
      <c r="SVB3" s="225"/>
      <c r="SVC3" s="225"/>
      <c r="SVD3" s="225"/>
      <c r="SVE3" s="225"/>
      <c r="SVF3" s="225"/>
      <c r="SVG3" s="225"/>
      <c r="SVH3" s="225"/>
      <c r="SVI3" s="225"/>
      <c r="SVJ3" s="225"/>
      <c r="SVK3" s="225"/>
      <c r="SVL3" s="225"/>
      <c r="SVM3" s="225"/>
      <c r="SVN3" s="225"/>
      <c r="SVO3" s="225"/>
      <c r="SVP3" s="225"/>
      <c r="SVQ3" s="225"/>
      <c r="SVR3" s="225"/>
      <c r="SVS3" s="225"/>
      <c r="SVT3" s="225"/>
      <c r="SVU3" s="225"/>
      <c r="SVV3" s="225"/>
      <c r="SVW3" s="225"/>
      <c r="SVX3" s="225"/>
      <c r="SVY3" s="225"/>
      <c r="SVZ3" s="225"/>
      <c r="SWA3" s="225"/>
      <c r="SWB3" s="225"/>
      <c r="SWC3" s="225"/>
      <c r="SWD3" s="225"/>
      <c r="SWE3" s="225"/>
      <c r="SWF3" s="225"/>
      <c r="SWG3" s="225"/>
      <c r="SWH3" s="225"/>
      <c r="SWI3" s="225"/>
      <c r="SWJ3" s="225"/>
      <c r="SWK3" s="225"/>
      <c r="SWL3" s="225"/>
      <c r="SWM3" s="225"/>
      <c r="SWN3" s="225"/>
      <c r="SWO3" s="225"/>
      <c r="SWP3" s="225"/>
      <c r="SWQ3" s="225"/>
      <c r="SWR3" s="225"/>
      <c r="SWS3" s="225"/>
      <c r="SWT3" s="225"/>
      <c r="SWU3" s="225"/>
      <c r="SWV3" s="225"/>
      <c r="SWW3" s="225"/>
      <c r="SWX3" s="225"/>
      <c r="SWY3" s="225"/>
      <c r="SWZ3" s="225"/>
      <c r="SXA3" s="225"/>
      <c r="SXB3" s="225"/>
      <c r="SXC3" s="225"/>
      <c r="SXD3" s="225"/>
      <c r="SXE3" s="225"/>
      <c r="SXF3" s="225"/>
      <c r="SXG3" s="225"/>
      <c r="SXH3" s="225"/>
      <c r="SXI3" s="225"/>
      <c r="SXJ3" s="225"/>
      <c r="SXK3" s="225"/>
      <c r="SXL3" s="225"/>
      <c r="SXM3" s="225"/>
      <c r="SXN3" s="225"/>
      <c r="SXO3" s="225"/>
      <c r="SXP3" s="225"/>
      <c r="SXQ3" s="225"/>
      <c r="SXR3" s="225"/>
      <c r="SXS3" s="225"/>
      <c r="SXT3" s="225"/>
      <c r="SXU3" s="225"/>
      <c r="SXV3" s="225"/>
      <c r="SXW3" s="225"/>
      <c r="SXX3" s="225"/>
      <c r="SXY3" s="225"/>
      <c r="SXZ3" s="225"/>
      <c r="SYA3" s="225"/>
      <c r="SYB3" s="225"/>
      <c r="SYC3" s="225"/>
      <c r="SYD3" s="225"/>
      <c r="SYE3" s="225"/>
      <c r="SYF3" s="225"/>
      <c r="SYG3" s="225"/>
      <c r="SYH3" s="225"/>
      <c r="SYI3" s="225"/>
      <c r="SYJ3" s="225"/>
      <c r="SYK3" s="225"/>
      <c r="SYL3" s="225"/>
      <c r="SYM3" s="225"/>
      <c r="SYN3" s="225"/>
      <c r="SYO3" s="225"/>
      <c r="SYP3" s="225"/>
      <c r="SYQ3" s="225"/>
      <c r="SYR3" s="225"/>
      <c r="SYS3" s="225"/>
      <c r="SYT3" s="225"/>
      <c r="SYU3" s="225"/>
      <c r="SYV3" s="225"/>
      <c r="SYW3" s="225"/>
      <c r="SYX3" s="225"/>
      <c r="SYY3" s="225"/>
      <c r="SYZ3" s="225"/>
      <c r="SZA3" s="225"/>
      <c r="SZB3" s="225"/>
      <c r="SZC3" s="225"/>
      <c r="SZD3" s="225"/>
      <c r="SZE3" s="225"/>
      <c r="SZF3" s="225"/>
      <c r="SZG3" s="225"/>
      <c r="SZH3" s="225"/>
      <c r="SZI3" s="225"/>
      <c r="SZJ3" s="225"/>
      <c r="SZK3" s="225"/>
      <c r="SZL3" s="225"/>
      <c r="SZM3" s="225"/>
      <c r="SZN3" s="225"/>
      <c r="SZO3" s="225"/>
      <c r="SZP3" s="225"/>
      <c r="SZQ3" s="225"/>
      <c r="SZR3" s="225"/>
      <c r="SZS3" s="225"/>
      <c r="SZT3" s="225"/>
      <c r="SZU3" s="225"/>
      <c r="SZV3" s="225"/>
      <c r="SZW3" s="225"/>
      <c r="SZX3" s="225"/>
      <c r="SZY3" s="225"/>
      <c r="SZZ3" s="225"/>
      <c r="TAA3" s="225"/>
      <c r="TAB3" s="225"/>
      <c r="TAC3" s="225"/>
      <c r="TAD3" s="225"/>
      <c r="TAE3" s="225"/>
      <c r="TAF3" s="225"/>
      <c r="TAG3" s="225"/>
      <c r="TAH3" s="225"/>
      <c r="TAI3" s="225"/>
      <c r="TAJ3" s="225"/>
      <c r="TAK3" s="225"/>
      <c r="TAL3" s="225"/>
      <c r="TAM3" s="225"/>
      <c r="TAN3" s="225"/>
      <c r="TAO3" s="225"/>
      <c r="TAP3" s="225"/>
      <c r="TAQ3" s="225"/>
      <c r="TAR3" s="225"/>
      <c r="TAS3" s="225"/>
      <c r="TAT3" s="225"/>
      <c r="TAU3" s="225"/>
      <c r="TAV3" s="225"/>
      <c r="TAW3" s="225"/>
      <c r="TAX3" s="225"/>
      <c r="TAY3" s="225"/>
      <c r="TAZ3" s="225"/>
      <c r="TBA3" s="225"/>
      <c r="TBB3" s="225"/>
      <c r="TBC3" s="225"/>
      <c r="TBD3" s="225"/>
      <c r="TBE3" s="225"/>
      <c r="TBF3" s="225"/>
      <c r="TBG3" s="225"/>
      <c r="TBH3" s="225"/>
      <c r="TBI3" s="225"/>
      <c r="TBJ3" s="225"/>
      <c r="TBK3" s="225"/>
      <c r="TBL3" s="225"/>
      <c r="TBM3" s="225"/>
      <c r="TBN3" s="225"/>
      <c r="TBO3" s="225"/>
      <c r="TBP3" s="225"/>
      <c r="TBQ3" s="225"/>
      <c r="TBR3" s="225"/>
      <c r="TBS3" s="225"/>
      <c r="TBT3" s="225"/>
      <c r="TBU3" s="225"/>
      <c r="TBV3" s="225"/>
      <c r="TBW3" s="225"/>
      <c r="TBX3" s="225"/>
      <c r="TBY3" s="225"/>
      <c r="TBZ3" s="225"/>
      <c r="TCA3" s="225"/>
      <c r="TCB3" s="225"/>
      <c r="TCC3" s="225"/>
      <c r="TCD3" s="225"/>
      <c r="TCE3" s="225"/>
      <c r="TCF3" s="225"/>
      <c r="TCG3" s="225"/>
      <c r="TCH3" s="225"/>
      <c r="TCI3" s="225"/>
      <c r="TCJ3" s="225"/>
      <c r="TCK3" s="225"/>
      <c r="TCL3" s="225"/>
      <c r="TCM3" s="225"/>
      <c r="TCN3" s="225"/>
      <c r="TCO3" s="225"/>
      <c r="TCP3" s="225"/>
      <c r="TCQ3" s="225"/>
      <c r="TCR3" s="225"/>
      <c r="TCS3" s="225"/>
      <c r="TCT3" s="225"/>
      <c r="TCU3" s="225"/>
      <c r="TCV3" s="225"/>
      <c r="TCW3" s="225"/>
      <c r="TCX3" s="225"/>
      <c r="TCY3" s="225"/>
      <c r="TCZ3" s="225"/>
      <c r="TDA3" s="225"/>
      <c r="TDB3" s="225"/>
      <c r="TDC3" s="225"/>
      <c r="TDD3" s="225"/>
      <c r="TDE3" s="225"/>
      <c r="TDF3" s="225"/>
      <c r="TDG3" s="225"/>
      <c r="TDH3" s="225"/>
      <c r="TDI3" s="225"/>
      <c r="TDJ3" s="225"/>
      <c r="TDK3" s="225"/>
      <c r="TDL3" s="225"/>
      <c r="TDM3" s="225"/>
      <c r="TDN3" s="225"/>
      <c r="TDO3" s="225"/>
      <c r="TDP3" s="225"/>
      <c r="TDQ3" s="225"/>
      <c r="TDR3" s="225"/>
      <c r="TDS3" s="225"/>
      <c r="TDT3" s="225"/>
      <c r="TDU3" s="225"/>
      <c r="TDV3" s="225"/>
      <c r="TDW3" s="225"/>
      <c r="TDX3" s="225"/>
      <c r="TDY3" s="225"/>
      <c r="TDZ3" s="225"/>
      <c r="TEA3" s="225"/>
      <c r="TEB3" s="225"/>
      <c r="TEC3" s="225"/>
      <c r="TED3" s="225"/>
      <c r="TEE3" s="225"/>
      <c r="TEF3" s="225"/>
      <c r="TEG3" s="225"/>
      <c r="TEH3" s="225"/>
      <c r="TEI3" s="225"/>
      <c r="TEJ3" s="225"/>
      <c r="TEK3" s="225"/>
      <c r="TEL3" s="225"/>
      <c r="TEM3" s="225"/>
      <c r="TEN3" s="225"/>
      <c r="TEO3" s="225"/>
      <c r="TEP3" s="225"/>
      <c r="TEQ3" s="225"/>
      <c r="TER3" s="225"/>
      <c r="TES3" s="225"/>
      <c r="TET3" s="225"/>
      <c r="TEU3" s="225"/>
      <c r="TEV3" s="225"/>
      <c r="TEW3" s="225"/>
      <c r="TEX3" s="225"/>
      <c r="TEY3" s="225"/>
      <c r="TEZ3" s="225"/>
      <c r="TFA3" s="225"/>
      <c r="TFB3" s="225"/>
      <c r="TFC3" s="225"/>
      <c r="TFD3" s="225"/>
      <c r="TFE3" s="225"/>
      <c r="TFF3" s="225"/>
      <c r="TFG3" s="225"/>
      <c r="TFH3" s="225"/>
      <c r="TFI3" s="225"/>
      <c r="TFJ3" s="225"/>
      <c r="TFK3" s="225"/>
      <c r="TFL3" s="225"/>
      <c r="TFM3" s="225"/>
      <c r="TFN3" s="225"/>
      <c r="TFO3" s="225"/>
      <c r="TFP3" s="225"/>
      <c r="TFQ3" s="225"/>
      <c r="TFR3" s="225"/>
      <c r="TFS3" s="225"/>
      <c r="TFT3" s="225"/>
      <c r="TFU3" s="225"/>
      <c r="TFV3" s="225"/>
      <c r="TFW3" s="225"/>
      <c r="TFX3" s="225"/>
      <c r="TFY3" s="225"/>
      <c r="TFZ3" s="225"/>
      <c r="TGA3" s="225"/>
      <c r="TGB3" s="225"/>
      <c r="TGC3" s="225"/>
      <c r="TGD3" s="225"/>
      <c r="TGE3" s="225"/>
      <c r="TGF3" s="225"/>
      <c r="TGG3" s="225"/>
      <c r="TGH3" s="225"/>
      <c r="TGI3" s="225"/>
      <c r="TGJ3" s="225"/>
      <c r="TGK3" s="225"/>
      <c r="TGL3" s="225"/>
      <c r="TGM3" s="225"/>
      <c r="TGN3" s="225"/>
      <c r="TGO3" s="225"/>
      <c r="TGP3" s="225"/>
      <c r="TGQ3" s="225"/>
      <c r="TGR3" s="225"/>
      <c r="TGS3" s="225"/>
      <c r="TGT3" s="225"/>
      <c r="TGU3" s="225"/>
      <c r="TGV3" s="225"/>
      <c r="TGW3" s="225"/>
      <c r="TGX3" s="225"/>
      <c r="TGY3" s="225"/>
      <c r="TGZ3" s="225"/>
      <c r="THA3" s="225"/>
      <c r="THB3" s="225"/>
      <c r="THC3" s="225"/>
      <c r="THD3" s="225"/>
      <c r="THE3" s="225"/>
      <c r="THF3" s="225"/>
      <c r="THG3" s="225"/>
      <c r="THH3" s="225"/>
      <c r="THI3" s="225"/>
      <c r="THJ3" s="225"/>
      <c r="THK3" s="225"/>
      <c r="THL3" s="225"/>
      <c r="THM3" s="225"/>
      <c r="THN3" s="225"/>
      <c r="THO3" s="225"/>
      <c r="THP3" s="225"/>
      <c r="THQ3" s="225"/>
      <c r="THR3" s="225"/>
      <c r="THS3" s="225"/>
      <c r="THT3" s="225"/>
      <c r="THU3" s="225"/>
      <c r="THV3" s="225"/>
      <c r="THW3" s="225"/>
      <c r="THX3" s="225"/>
      <c r="THY3" s="225"/>
      <c r="THZ3" s="225"/>
      <c r="TIA3" s="225"/>
      <c r="TIB3" s="225"/>
      <c r="TIC3" s="225"/>
      <c r="TID3" s="225"/>
      <c r="TIE3" s="225"/>
      <c r="TIF3" s="225"/>
      <c r="TIG3" s="225"/>
      <c r="TIH3" s="225"/>
      <c r="TII3" s="225"/>
      <c r="TIJ3" s="225"/>
      <c r="TIK3" s="225"/>
      <c r="TIL3" s="225"/>
      <c r="TIM3" s="225"/>
      <c r="TIN3" s="225"/>
      <c r="TIO3" s="225"/>
      <c r="TIP3" s="225"/>
      <c r="TIQ3" s="225"/>
      <c r="TIR3" s="225"/>
      <c r="TIS3" s="225"/>
      <c r="TIT3" s="225"/>
      <c r="TIU3" s="225"/>
      <c r="TIV3" s="225"/>
      <c r="TIW3" s="225"/>
      <c r="TIX3" s="225"/>
      <c r="TIY3" s="225"/>
      <c r="TIZ3" s="225"/>
      <c r="TJA3" s="225"/>
      <c r="TJB3" s="225"/>
      <c r="TJC3" s="225"/>
      <c r="TJD3" s="225"/>
      <c r="TJE3" s="225"/>
      <c r="TJF3" s="225"/>
      <c r="TJG3" s="225"/>
      <c r="TJH3" s="225"/>
      <c r="TJI3" s="225"/>
      <c r="TJJ3" s="225"/>
      <c r="TJK3" s="225"/>
      <c r="TJL3" s="225"/>
      <c r="TJM3" s="225"/>
      <c r="TJN3" s="225"/>
      <c r="TJO3" s="225"/>
      <c r="TJP3" s="225"/>
      <c r="TJQ3" s="225"/>
      <c r="TJR3" s="225"/>
      <c r="TJS3" s="225"/>
      <c r="TJT3" s="225"/>
      <c r="TJU3" s="225"/>
      <c r="TJV3" s="225"/>
      <c r="TJW3" s="225"/>
      <c r="TJX3" s="225"/>
      <c r="TJY3" s="225"/>
      <c r="TJZ3" s="225"/>
      <c r="TKA3" s="225"/>
      <c r="TKB3" s="225"/>
      <c r="TKC3" s="225"/>
      <c r="TKD3" s="225"/>
      <c r="TKE3" s="225"/>
      <c r="TKF3" s="225"/>
      <c r="TKG3" s="225"/>
      <c r="TKH3" s="225"/>
      <c r="TKI3" s="225"/>
      <c r="TKJ3" s="225"/>
      <c r="TKK3" s="225"/>
      <c r="TKL3" s="225"/>
      <c r="TKM3" s="225"/>
      <c r="TKN3" s="225"/>
      <c r="TKO3" s="225"/>
      <c r="TKP3" s="225"/>
      <c r="TKQ3" s="225"/>
      <c r="TKR3" s="225"/>
      <c r="TKS3" s="225"/>
      <c r="TKT3" s="225"/>
      <c r="TKU3" s="225"/>
      <c r="TKV3" s="225"/>
      <c r="TKW3" s="225"/>
      <c r="TKX3" s="225"/>
      <c r="TKY3" s="225"/>
      <c r="TKZ3" s="225"/>
      <c r="TLA3" s="225"/>
      <c r="TLB3" s="225"/>
      <c r="TLC3" s="225"/>
      <c r="TLD3" s="225"/>
      <c r="TLE3" s="225"/>
      <c r="TLF3" s="225"/>
      <c r="TLG3" s="225"/>
      <c r="TLH3" s="225"/>
      <c r="TLI3" s="225"/>
      <c r="TLJ3" s="225"/>
      <c r="TLK3" s="225"/>
      <c r="TLL3" s="225"/>
      <c r="TLM3" s="225"/>
      <c r="TLN3" s="225"/>
      <c r="TLO3" s="225"/>
      <c r="TLP3" s="225"/>
      <c r="TLQ3" s="225"/>
      <c r="TLR3" s="225"/>
      <c r="TLS3" s="225"/>
      <c r="TLT3" s="225"/>
      <c r="TLU3" s="225"/>
      <c r="TLV3" s="225"/>
      <c r="TLW3" s="225"/>
      <c r="TLX3" s="225"/>
      <c r="TLY3" s="225"/>
      <c r="TLZ3" s="225"/>
      <c r="TMA3" s="225"/>
      <c r="TMB3" s="225"/>
      <c r="TMC3" s="225"/>
      <c r="TMD3" s="225"/>
      <c r="TME3" s="225"/>
      <c r="TMF3" s="225"/>
      <c r="TMG3" s="225"/>
      <c r="TMH3" s="225"/>
      <c r="TMI3" s="225"/>
      <c r="TMJ3" s="225"/>
      <c r="TMK3" s="225"/>
      <c r="TML3" s="225"/>
      <c r="TMM3" s="225"/>
      <c r="TMN3" s="225"/>
      <c r="TMO3" s="225"/>
      <c r="TMP3" s="225"/>
      <c r="TMQ3" s="225"/>
      <c r="TMR3" s="225"/>
      <c r="TMS3" s="225"/>
      <c r="TMT3" s="225"/>
      <c r="TMU3" s="225"/>
      <c r="TMV3" s="225"/>
      <c r="TMW3" s="225"/>
      <c r="TMX3" s="225"/>
      <c r="TMY3" s="225"/>
      <c r="TMZ3" s="225"/>
      <c r="TNA3" s="225"/>
      <c r="TNB3" s="225"/>
      <c r="TNC3" s="225"/>
      <c r="TND3" s="225"/>
      <c r="TNE3" s="225"/>
      <c r="TNF3" s="225"/>
      <c r="TNG3" s="225"/>
      <c r="TNH3" s="225"/>
      <c r="TNI3" s="225"/>
      <c r="TNJ3" s="225"/>
      <c r="TNK3" s="225"/>
      <c r="TNL3" s="225"/>
      <c r="TNM3" s="225"/>
      <c r="TNN3" s="225"/>
      <c r="TNO3" s="225"/>
      <c r="TNP3" s="225"/>
      <c r="TNQ3" s="225"/>
      <c r="TNR3" s="225"/>
      <c r="TNS3" s="225"/>
      <c r="TNT3" s="225"/>
      <c r="TNU3" s="225"/>
      <c r="TNV3" s="225"/>
      <c r="TNW3" s="225"/>
      <c r="TNX3" s="225"/>
      <c r="TNY3" s="225"/>
      <c r="TNZ3" s="225"/>
      <c r="TOA3" s="225"/>
      <c r="TOB3" s="225"/>
      <c r="TOC3" s="225"/>
      <c r="TOD3" s="225"/>
      <c r="TOE3" s="225"/>
      <c r="TOF3" s="225"/>
      <c r="TOG3" s="225"/>
      <c r="TOH3" s="225"/>
      <c r="TOI3" s="225"/>
      <c r="TOJ3" s="225"/>
      <c r="TOK3" s="225"/>
      <c r="TOL3" s="225"/>
      <c r="TOM3" s="225"/>
      <c r="TON3" s="225"/>
      <c r="TOO3" s="225"/>
      <c r="TOP3" s="225"/>
      <c r="TOQ3" s="225"/>
      <c r="TOR3" s="225"/>
      <c r="TOS3" s="225"/>
      <c r="TOT3" s="225"/>
      <c r="TOU3" s="225"/>
      <c r="TOV3" s="225"/>
      <c r="TOW3" s="225"/>
      <c r="TOX3" s="225"/>
      <c r="TOY3" s="225"/>
      <c r="TOZ3" s="225"/>
      <c r="TPA3" s="225"/>
      <c r="TPB3" s="225"/>
      <c r="TPC3" s="225"/>
      <c r="TPD3" s="225"/>
      <c r="TPE3" s="225"/>
      <c r="TPF3" s="225"/>
      <c r="TPG3" s="225"/>
      <c r="TPH3" s="225"/>
      <c r="TPI3" s="225"/>
      <c r="TPJ3" s="225"/>
      <c r="TPK3" s="225"/>
      <c r="TPL3" s="225"/>
      <c r="TPM3" s="225"/>
      <c r="TPN3" s="225"/>
      <c r="TPO3" s="225"/>
      <c r="TPP3" s="225"/>
      <c r="TPQ3" s="225"/>
      <c r="TPR3" s="225"/>
      <c r="TPS3" s="225"/>
      <c r="TPT3" s="225"/>
      <c r="TPU3" s="225"/>
      <c r="TPV3" s="225"/>
      <c r="TPW3" s="225"/>
      <c r="TPX3" s="225"/>
      <c r="TPY3" s="225"/>
      <c r="TPZ3" s="225"/>
      <c r="TQA3" s="225"/>
      <c r="TQB3" s="225"/>
      <c r="TQC3" s="225"/>
      <c r="TQD3" s="225"/>
      <c r="TQE3" s="225"/>
      <c r="TQF3" s="225"/>
      <c r="TQG3" s="225"/>
      <c r="TQH3" s="225"/>
      <c r="TQI3" s="225"/>
      <c r="TQJ3" s="225"/>
      <c r="TQK3" s="225"/>
      <c r="TQL3" s="225"/>
      <c r="TQM3" s="225"/>
      <c r="TQN3" s="225"/>
      <c r="TQO3" s="225"/>
      <c r="TQP3" s="225"/>
      <c r="TQQ3" s="225"/>
      <c r="TQR3" s="225"/>
      <c r="TQS3" s="225"/>
      <c r="TQT3" s="225"/>
      <c r="TQU3" s="225"/>
      <c r="TQV3" s="225"/>
      <c r="TQW3" s="225"/>
      <c r="TQX3" s="225"/>
      <c r="TQY3" s="225"/>
      <c r="TQZ3" s="225"/>
      <c r="TRA3" s="225"/>
      <c r="TRB3" s="225"/>
      <c r="TRC3" s="225"/>
      <c r="TRD3" s="225"/>
      <c r="TRE3" s="225"/>
      <c r="TRF3" s="225"/>
      <c r="TRG3" s="225"/>
      <c r="TRH3" s="225"/>
      <c r="TRI3" s="225"/>
      <c r="TRJ3" s="225"/>
      <c r="TRK3" s="225"/>
      <c r="TRL3" s="225"/>
      <c r="TRM3" s="225"/>
      <c r="TRN3" s="225"/>
      <c r="TRO3" s="225"/>
      <c r="TRP3" s="225"/>
      <c r="TRQ3" s="225"/>
      <c r="TRR3" s="225"/>
      <c r="TRS3" s="225"/>
      <c r="TRT3" s="225"/>
      <c r="TRU3" s="225"/>
      <c r="TRV3" s="225"/>
      <c r="TRW3" s="225"/>
      <c r="TRX3" s="225"/>
      <c r="TRY3" s="225"/>
      <c r="TRZ3" s="225"/>
      <c r="TSA3" s="225"/>
      <c r="TSB3" s="225"/>
      <c r="TSC3" s="225"/>
      <c r="TSD3" s="225"/>
      <c r="TSE3" s="225"/>
      <c r="TSF3" s="225"/>
      <c r="TSG3" s="225"/>
      <c r="TSH3" s="225"/>
      <c r="TSI3" s="225"/>
      <c r="TSJ3" s="225"/>
      <c r="TSK3" s="225"/>
      <c r="TSL3" s="225"/>
      <c r="TSM3" s="225"/>
      <c r="TSN3" s="225"/>
      <c r="TSO3" s="225"/>
      <c r="TSP3" s="225"/>
      <c r="TSQ3" s="225"/>
      <c r="TSR3" s="225"/>
      <c r="TSS3" s="225"/>
      <c r="TST3" s="225"/>
      <c r="TSU3" s="225"/>
      <c r="TSV3" s="225"/>
      <c r="TSW3" s="225"/>
      <c r="TSX3" s="225"/>
      <c r="TSY3" s="225"/>
      <c r="TSZ3" s="225"/>
      <c r="TTA3" s="225"/>
      <c r="TTB3" s="225"/>
      <c r="TTC3" s="225"/>
      <c r="TTD3" s="225"/>
      <c r="TTE3" s="225"/>
      <c r="TTF3" s="225"/>
      <c r="TTG3" s="225"/>
      <c r="TTH3" s="225"/>
      <c r="TTI3" s="225"/>
      <c r="TTJ3" s="225"/>
      <c r="TTK3" s="225"/>
      <c r="TTL3" s="225"/>
      <c r="TTM3" s="225"/>
      <c r="TTN3" s="225"/>
      <c r="TTO3" s="225"/>
      <c r="TTP3" s="225"/>
      <c r="TTQ3" s="225"/>
      <c r="TTR3" s="225"/>
      <c r="TTS3" s="225"/>
      <c r="TTT3" s="225"/>
      <c r="TTU3" s="225"/>
      <c r="TTV3" s="225"/>
      <c r="TTW3" s="225"/>
      <c r="TTX3" s="225"/>
      <c r="TTY3" s="225"/>
      <c r="TTZ3" s="225"/>
      <c r="TUA3" s="225"/>
      <c r="TUB3" s="225"/>
      <c r="TUC3" s="225"/>
      <c r="TUD3" s="225"/>
      <c r="TUE3" s="225"/>
      <c r="TUF3" s="225"/>
      <c r="TUG3" s="225"/>
      <c r="TUH3" s="225"/>
      <c r="TUI3" s="225"/>
      <c r="TUJ3" s="225"/>
      <c r="TUK3" s="225"/>
      <c r="TUL3" s="225"/>
      <c r="TUM3" s="225"/>
      <c r="TUN3" s="225"/>
      <c r="TUO3" s="225"/>
      <c r="TUP3" s="225"/>
      <c r="TUQ3" s="225"/>
      <c r="TUR3" s="225"/>
      <c r="TUS3" s="225"/>
      <c r="TUT3" s="225"/>
      <c r="TUU3" s="225"/>
      <c r="TUV3" s="225"/>
      <c r="TUW3" s="225"/>
      <c r="TUX3" s="225"/>
      <c r="TUY3" s="225"/>
      <c r="TUZ3" s="225"/>
      <c r="TVA3" s="225"/>
      <c r="TVB3" s="225"/>
      <c r="TVC3" s="225"/>
      <c r="TVD3" s="225"/>
      <c r="TVE3" s="225"/>
      <c r="TVF3" s="225"/>
      <c r="TVG3" s="225"/>
      <c r="TVH3" s="225"/>
      <c r="TVI3" s="225"/>
      <c r="TVJ3" s="225"/>
      <c r="TVK3" s="225"/>
      <c r="TVL3" s="225"/>
      <c r="TVM3" s="225"/>
      <c r="TVN3" s="225"/>
      <c r="TVO3" s="225"/>
      <c r="TVP3" s="225"/>
      <c r="TVQ3" s="225"/>
      <c r="TVR3" s="225"/>
      <c r="TVS3" s="225"/>
      <c r="TVT3" s="225"/>
      <c r="TVU3" s="225"/>
      <c r="TVV3" s="225"/>
      <c r="TVW3" s="225"/>
      <c r="TVX3" s="225"/>
      <c r="TVY3" s="225"/>
      <c r="TVZ3" s="225"/>
      <c r="TWA3" s="225"/>
      <c r="TWB3" s="225"/>
      <c r="TWC3" s="225"/>
      <c r="TWD3" s="225"/>
      <c r="TWE3" s="225"/>
      <c r="TWF3" s="225"/>
      <c r="TWG3" s="225"/>
      <c r="TWH3" s="225"/>
      <c r="TWI3" s="225"/>
      <c r="TWJ3" s="225"/>
      <c r="TWK3" s="225"/>
      <c r="TWL3" s="225"/>
      <c r="TWM3" s="225"/>
      <c r="TWN3" s="225"/>
      <c r="TWO3" s="225"/>
      <c r="TWP3" s="225"/>
      <c r="TWQ3" s="225"/>
      <c r="TWR3" s="225"/>
      <c r="TWS3" s="225"/>
      <c r="TWT3" s="225"/>
      <c r="TWU3" s="225"/>
      <c r="TWV3" s="225"/>
      <c r="TWW3" s="225"/>
      <c r="TWX3" s="225"/>
      <c r="TWY3" s="225"/>
      <c r="TWZ3" s="225"/>
      <c r="TXA3" s="225"/>
      <c r="TXB3" s="225"/>
      <c r="TXC3" s="225"/>
      <c r="TXD3" s="225"/>
      <c r="TXE3" s="225"/>
      <c r="TXF3" s="225"/>
      <c r="TXG3" s="225"/>
      <c r="TXH3" s="225"/>
      <c r="TXI3" s="225"/>
      <c r="TXJ3" s="225"/>
      <c r="TXK3" s="225"/>
      <c r="TXL3" s="225"/>
      <c r="TXM3" s="225"/>
      <c r="TXN3" s="225"/>
      <c r="TXO3" s="225"/>
      <c r="TXP3" s="225"/>
      <c r="TXQ3" s="225"/>
      <c r="TXR3" s="225"/>
      <c r="TXS3" s="225"/>
      <c r="TXT3" s="225"/>
      <c r="TXU3" s="225"/>
      <c r="TXV3" s="225"/>
      <c r="TXW3" s="225"/>
      <c r="TXX3" s="225"/>
      <c r="TXY3" s="225"/>
      <c r="TXZ3" s="225"/>
      <c r="TYA3" s="225"/>
      <c r="TYB3" s="225"/>
      <c r="TYC3" s="225"/>
      <c r="TYD3" s="225"/>
      <c r="TYE3" s="225"/>
      <c r="TYF3" s="225"/>
      <c r="TYG3" s="225"/>
      <c r="TYH3" s="225"/>
      <c r="TYI3" s="225"/>
      <c r="TYJ3" s="225"/>
      <c r="TYK3" s="225"/>
      <c r="TYL3" s="225"/>
      <c r="TYM3" s="225"/>
      <c r="TYN3" s="225"/>
      <c r="TYO3" s="225"/>
      <c r="TYP3" s="225"/>
      <c r="TYQ3" s="225"/>
      <c r="TYR3" s="225"/>
      <c r="TYS3" s="225"/>
      <c r="TYT3" s="225"/>
      <c r="TYU3" s="225"/>
      <c r="TYV3" s="225"/>
      <c r="TYW3" s="225"/>
      <c r="TYX3" s="225"/>
      <c r="TYY3" s="225"/>
      <c r="TYZ3" s="225"/>
      <c r="TZA3" s="225"/>
      <c r="TZB3" s="225"/>
      <c r="TZC3" s="225"/>
      <c r="TZD3" s="225"/>
      <c r="TZE3" s="225"/>
      <c r="TZF3" s="225"/>
      <c r="TZG3" s="225"/>
      <c r="TZH3" s="225"/>
      <c r="TZI3" s="225"/>
      <c r="TZJ3" s="225"/>
      <c r="TZK3" s="225"/>
      <c r="TZL3" s="225"/>
      <c r="TZM3" s="225"/>
      <c r="TZN3" s="225"/>
      <c r="TZO3" s="225"/>
      <c r="TZP3" s="225"/>
      <c r="TZQ3" s="225"/>
      <c r="TZR3" s="225"/>
      <c r="TZS3" s="225"/>
      <c r="TZT3" s="225"/>
      <c r="TZU3" s="225"/>
      <c r="TZV3" s="225"/>
      <c r="TZW3" s="225"/>
      <c r="TZX3" s="225"/>
      <c r="TZY3" s="225"/>
      <c r="TZZ3" s="225"/>
      <c r="UAA3" s="225"/>
      <c r="UAB3" s="225"/>
      <c r="UAC3" s="225"/>
      <c r="UAD3" s="225"/>
      <c r="UAE3" s="225"/>
      <c r="UAF3" s="225"/>
      <c r="UAG3" s="225"/>
      <c r="UAH3" s="225"/>
      <c r="UAI3" s="225"/>
      <c r="UAJ3" s="225"/>
      <c r="UAK3" s="225"/>
      <c r="UAL3" s="225"/>
      <c r="UAM3" s="225"/>
      <c r="UAN3" s="225"/>
      <c r="UAO3" s="225"/>
      <c r="UAP3" s="225"/>
      <c r="UAQ3" s="225"/>
      <c r="UAR3" s="225"/>
      <c r="UAS3" s="225"/>
      <c r="UAT3" s="225"/>
      <c r="UAU3" s="225"/>
      <c r="UAV3" s="225"/>
      <c r="UAW3" s="225"/>
      <c r="UAX3" s="225"/>
      <c r="UAY3" s="225"/>
      <c r="UAZ3" s="225"/>
      <c r="UBA3" s="225"/>
      <c r="UBB3" s="225"/>
      <c r="UBC3" s="225"/>
      <c r="UBD3" s="225"/>
      <c r="UBE3" s="225"/>
      <c r="UBF3" s="225"/>
      <c r="UBG3" s="225"/>
      <c r="UBH3" s="225"/>
      <c r="UBI3" s="225"/>
      <c r="UBJ3" s="225"/>
      <c r="UBK3" s="225"/>
      <c r="UBL3" s="225"/>
      <c r="UBM3" s="225"/>
      <c r="UBN3" s="225"/>
      <c r="UBO3" s="225"/>
      <c r="UBP3" s="225"/>
      <c r="UBQ3" s="225"/>
      <c r="UBR3" s="225"/>
      <c r="UBS3" s="225"/>
      <c r="UBT3" s="225"/>
      <c r="UBU3" s="225"/>
      <c r="UBV3" s="225"/>
      <c r="UBW3" s="225"/>
      <c r="UBX3" s="225"/>
      <c r="UBY3" s="225"/>
      <c r="UBZ3" s="225"/>
      <c r="UCA3" s="225"/>
      <c r="UCB3" s="225"/>
      <c r="UCC3" s="225"/>
      <c r="UCD3" s="225"/>
      <c r="UCE3" s="225"/>
      <c r="UCF3" s="225"/>
      <c r="UCG3" s="225"/>
      <c r="UCH3" s="225"/>
      <c r="UCI3" s="225"/>
      <c r="UCJ3" s="225"/>
      <c r="UCK3" s="225"/>
      <c r="UCL3" s="225"/>
      <c r="UCM3" s="225"/>
      <c r="UCN3" s="225"/>
      <c r="UCO3" s="225"/>
      <c r="UCP3" s="225"/>
      <c r="UCQ3" s="225"/>
      <c r="UCR3" s="225"/>
      <c r="UCS3" s="225"/>
      <c r="UCT3" s="225"/>
      <c r="UCU3" s="225"/>
      <c r="UCV3" s="225"/>
      <c r="UCW3" s="225"/>
      <c r="UCX3" s="225"/>
      <c r="UCY3" s="225"/>
      <c r="UCZ3" s="225"/>
      <c r="UDA3" s="225"/>
      <c r="UDB3" s="225"/>
      <c r="UDC3" s="225"/>
      <c r="UDD3" s="225"/>
      <c r="UDE3" s="225"/>
      <c r="UDF3" s="225"/>
      <c r="UDG3" s="225"/>
      <c r="UDH3" s="225"/>
      <c r="UDI3" s="225"/>
      <c r="UDJ3" s="225"/>
      <c r="UDK3" s="225"/>
      <c r="UDL3" s="225"/>
      <c r="UDM3" s="225"/>
      <c r="UDN3" s="225"/>
      <c r="UDO3" s="225"/>
      <c r="UDP3" s="225"/>
      <c r="UDQ3" s="225"/>
      <c r="UDR3" s="225"/>
      <c r="UDS3" s="225"/>
      <c r="UDT3" s="225"/>
      <c r="UDU3" s="225"/>
      <c r="UDV3" s="225"/>
      <c r="UDW3" s="225"/>
      <c r="UDX3" s="225"/>
      <c r="UDY3" s="225"/>
      <c r="UDZ3" s="225"/>
      <c r="UEA3" s="225"/>
      <c r="UEB3" s="225"/>
      <c r="UEC3" s="225"/>
      <c r="UED3" s="225"/>
      <c r="UEE3" s="225"/>
      <c r="UEF3" s="225"/>
      <c r="UEG3" s="225"/>
      <c r="UEH3" s="225"/>
      <c r="UEI3" s="225"/>
      <c r="UEJ3" s="225"/>
      <c r="UEK3" s="225"/>
      <c r="UEL3" s="225"/>
      <c r="UEM3" s="225"/>
      <c r="UEN3" s="225"/>
      <c r="UEO3" s="225"/>
      <c r="UEP3" s="225"/>
      <c r="UEQ3" s="225"/>
      <c r="UER3" s="225"/>
      <c r="UES3" s="225"/>
      <c r="UET3" s="225"/>
      <c r="UEU3" s="225"/>
      <c r="UEV3" s="225"/>
      <c r="UEW3" s="225"/>
      <c r="UEX3" s="225"/>
      <c r="UEY3" s="225"/>
      <c r="UEZ3" s="225"/>
      <c r="UFA3" s="225"/>
      <c r="UFB3" s="225"/>
      <c r="UFC3" s="225"/>
      <c r="UFD3" s="225"/>
      <c r="UFE3" s="225"/>
      <c r="UFF3" s="225"/>
      <c r="UFG3" s="225"/>
      <c r="UFH3" s="225"/>
      <c r="UFI3" s="225"/>
      <c r="UFJ3" s="225"/>
      <c r="UFK3" s="225"/>
      <c r="UFL3" s="225"/>
      <c r="UFM3" s="225"/>
      <c r="UFN3" s="225"/>
      <c r="UFO3" s="225"/>
      <c r="UFP3" s="225"/>
      <c r="UFQ3" s="225"/>
      <c r="UFR3" s="225"/>
      <c r="UFS3" s="225"/>
      <c r="UFT3" s="225"/>
      <c r="UFU3" s="225"/>
      <c r="UFV3" s="225"/>
      <c r="UFW3" s="225"/>
      <c r="UFX3" s="225"/>
      <c r="UFY3" s="225"/>
      <c r="UFZ3" s="225"/>
      <c r="UGA3" s="225"/>
      <c r="UGB3" s="225"/>
      <c r="UGC3" s="225"/>
      <c r="UGD3" s="225"/>
      <c r="UGE3" s="225"/>
      <c r="UGF3" s="225"/>
      <c r="UGG3" s="225"/>
      <c r="UGH3" s="225"/>
      <c r="UGI3" s="225"/>
      <c r="UGJ3" s="225"/>
      <c r="UGK3" s="225"/>
      <c r="UGL3" s="225"/>
      <c r="UGM3" s="225"/>
      <c r="UGN3" s="225"/>
      <c r="UGO3" s="225"/>
      <c r="UGP3" s="225"/>
      <c r="UGQ3" s="225"/>
      <c r="UGR3" s="225"/>
      <c r="UGS3" s="225"/>
      <c r="UGT3" s="225"/>
      <c r="UGU3" s="225"/>
      <c r="UGV3" s="225"/>
      <c r="UGW3" s="225"/>
      <c r="UGX3" s="225"/>
      <c r="UGY3" s="225"/>
      <c r="UGZ3" s="225"/>
      <c r="UHA3" s="225"/>
      <c r="UHB3" s="225"/>
      <c r="UHC3" s="225"/>
      <c r="UHD3" s="225"/>
      <c r="UHE3" s="225"/>
      <c r="UHF3" s="225"/>
      <c r="UHG3" s="225"/>
      <c r="UHH3" s="225"/>
      <c r="UHI3" s="225"/>
      <c r="UHJ3" s="225"/>
      <c r="UHK3" s="225"/>
      <c r="UHL3" s="225"/>
      <c r="UHM3" s="225"/>
      <c r="UHN3" s="225"/>
      <c r="UHO3" s="225"/>
      <c r="UHP3" s="225"/>
      <c r="UHQ3" s="225"/>
      <c r="UHR3" s="225"/>
      <c r="UHS3" s="225"/>
      <c r="UHT3" s="225"/>
      <c r="UHU3" s="225"/>
      <c r="UHV3" s="225"/>
      <c r="UHW3" s="225"/>
      <c r="UHX3" s="225"/>
      <c r="UHY3" s="225"/>
      <c r="UHZ3" s="225"/>
      <c r="UIA3" s="225"/>
      <c r="UIB3" s="225"/>
      <c r="UIC3" s="225"/>
      <c r="UID3" s="225"/>
      <c r="UIE3" s="225"/>
      <c r="UIF3" s="225"/>
      <c r="UIG3" s="225"/>
      <c r="UIH3" s="225"/>
      <c r="UII3" s="225"/>
      <c r="UIJ3" s="225"/>
      <c r="UIK3" s="225"/>
      <c r="UIL3" s="225"/>
      <c r="UIM3" s="225"/>
      <c r="UIN3" s="225"/>
      <c r="UIO3" s="225"/>
      <c r="UIP3" s="225"/>
      <c r="UIQ3" s="225"/>
      <c r="UIR3" s="225"/>
      <c r="UIS3" s="225"/>
      <c r="UIT3" s="225"/>
      <c r="UIU3" s="225"/>
      <c r="UIV3" s="225"/>
      <c r="UIW3" s="225"/>
      <c r="UIX3" s="225"/>
      <c r="UIY3" s="225"/>
      <c r="UIZ3" s="225"/>
      <c r="UJA3" s="225"/>
      <c r="UJB3" s="225"/>
      <c r="UJC3" s="225"/>
      <c r="UJD3" s="225"/>
      <c r="UJE3" s="225"/>
      <c r="UJF3" s="225"/>
      <c r="UJG3" s="225"/>
      <c r="UJH3" s="225"/>
      <c r="UJI3" s="225"/>
      <c r="UJJ3" s="225"/>
      <c r="UJK3" s="225"/>
      <c r="UJL3" s="225"/>
      <c r="UJM3" s="225"/>
      <c r="UJN3" s="225"/>
      <c r="UJO3" s="225"/>
      <c r="UJP3" s="225"/>
      <c r="UJQ3" s="225"/>
      <c r="UJR3" s="225"/>
      <c r="UJS3" s="225"/>
      <c r="UJT3" s="225"/>
      <c r="UJU3" s="225"/>
      <c r="UJV3" s="225"/>
      <c r="UJW3" s="225"/>
      <c r="UJX3" s="225"/>
      <c r="UJY3" s="225"/>
      <c r="UJZ3" s="225"/>
      <c r="UKA3" s="225"/>
      <c r="UKB3" s="225"/>
      <c r="UKC3" s="225"/>
      <c r="UKD3" s="225"/>
      <c r="UKE3" s="225"/>
      <c r="UKF3" s="225"/>
      <c r="UKG3" s="225"/>
      <c r="UKH3" s="225"/>
      <c r="UKI3" s="225"/>
      <c r="UKJ3" s="225"/>
      <c r="UKK3" s="225"/>
      <c r="UKL3" s="225"/>
      <c r="UKM3" s="225"/>
      <c r="UKN3" s="225"/>
      <c r="UKO3" s="225"/>
      <c r="UKP3" s="225"/>
      <c r="UKQ3" s="225"/>
      <c r="UKR3" s="225"/>
      <c r="UKS3" s="225"/>
      <c r="UKT3" s="225"/>
      <c r="UKU3" s="225"/>
      <c r="UKV3" s="225"/>
      <c r="UKW3" s="225"/>
      <c r="UKX3" s="225"/>
      <c r="UKY3" s="225"/>
      <c r="UKZ3" s="225"/>
      <c r="ULA3" s="225"/>
      <c r="ULB3" s="225"/>
      <c r="ULC3" s="225"/>
      <c r="ULD3" s="225"/>
      <c r="ULE3" s="225"/>
      <c r="ULF3" s="225"/>
      <c r="ULG3" s="225"/>
      <c r="ULH3" s="225"/>
      <c r="ULI3" s="225"/>
      <c r="ULJ3" s="225"/>
      <c r="ULK3" s="225"/>
      <c r="ULL3" s="225"/>
      <c r="ULM3" s="225"/>
      <c r="ULN3" s="225"/>
      <c r="ULO3" s="225"/>
      <c r="ULP3" s="225"/>
      <c r="ULQ3" s="225"/>
      <c r="ULR3" s="225"/>
      <c r="ULS3" s="225"/>
      <c r="ULT3" s="225"/>
      <c r="ULU3" s="225"/>
      <c r="ULV3" s="225"/>
      <c r="ULW3" s="225"/>
      <c r="ULX3" s="225"/>
      <c r="ULY3" s="225"/>
      <c r="ULZ3" s="225"/>
      <c r="UMA3" s="225"/>
      <c r="UMB3" s="225"/>
      <c r="UMC3" s="225"/>
      <c r="UMD3" s="225"/>
      <c r="UME3" s="225"/>
      <c r="UMF3" s="225"/>
      <c r="UMG3" s="225"/>
      <c r="UMH3" s="225"/>
      <c r="UMI3" s="225"/>
      <c r="UMJ3" s="225"/>
      <c r="UMK3" s="225"/>
      <c r="UML3" s="225"/>
      <c r="UMM3" s="225"/>
      <c r="UMN3" s="225"/>
      <c r="UMO3" s="225"/>
      <c r="UMP3" s="225"/>
      <c r="UMQ3" s="225"/>
      <c r="UMR3" s="225"/>
      <c r="UMS3" s="225"/>
      <c r="UMT3" s="225"/>
      <c r="UMU3" s="225"/>
      <c r="UMV3" s="225"/>
      <c r="UMW3" s="225"/>
      <c r="UMX3" s="225"/>
      <c r="UMY3" s="225"/>
      <c r="UMZ3" s="225"/>
      <c r="UNA3" s="225"/>
      <c r="UNB3" s="225"/>
      <c r="UNC3" s="225"/>
      <c r="UND3" s="225"/>
      <c r="UNE3" s="225"/>
      <c r="UNF3" s="225"/>
      <c r="UNG3" s="225"/>
      <c r="UNH3" s="225"/>
      <c r="UNI3" s="225"/>
      <c r="UNJ3" s="225"/>
      <c r="UNK3" s="225"/>
      <c r="UNL3" s="225"/>
      <c r="UNM3" s="225"/>
      <c r="UNN3" s="225"/>
      <c r="UNO3" s="225"/>
      <c r="UNP3" s="225"/>
      <c r="UNQ3" s="225"/>
      <c r="UNR3" s="225"/>
      <c r="UNS3" s="225"/>
      <c r="UNT3" s="225"/>
      <c r="UNU3" s="225"/>
      <c r="UNV3" s="225"/>
      <c r="UNW3" s="225"/>
      <c r="UNX3" s="225"/>
      <c r="UNY3" s="225"/>
      <c r="UNZ3" s="225"/>
      <c r="UOA3" s="225"/>
      <c r="UOB3" s="225"/>
      <c r="UOC3" s="225"/>
      <c r="UOD3" s="225"/>
      <c r="UOE3" s="225"/>
      <c r="UOF3" s="225"/>
      <c r="UOG3" s="225"/>
      <c r="UOH3" s="225"/>
      <c r="UOI3" s="225"/>
      <c r="UOJ3" s="225"/>
      <c r="UOK3" s="225"/>
      <c r="UOL3" s="225"/>
      <c r="UOM3" s="225"/>
      <c r="UON3" s="225"/>
      <c r="UOO3" s="225"/>
      <c r="UOP3" s="225"/>
      <c r="UOQ3" s="225"/>
      <c r="UOR3" s="225"/>
      <c r="UOS3" s="225"/>
      <c r="UOT3" s="225"/>
      <c r="UOU3" s="225"/>
      <c r="UOV3" s="225"/>
      <c r="UOW3" s="225"/>
      <c r="UOX3" s="225"/>
      <c r="UOY3" s="225"/>
      <c r="UOZ3" s="225"/>
      <c r="UPA3" s="225"/>
      <c r="UPB3" s="225"/>
      <c r="UPC3" s="225"/>
      <c r="UPD3" s="225"/>
      <c r="UPE3" s="225"/>
      <c r="UPF3" s="225"/>
      <c r="UPG3" s="225"/>
      <c r="UPH3" s="225"/>
      <c r="UPI3" s="225"/>
      <c r="UPJ3" s="225"/>
      <c r="UPK3" s="225"/>
      <c r="UPL3" s="225"/>
      <c r="UPM3" s="225"/>
      <c r="UPN3" s="225"/>
      <c r="UPO3" s="225"/>
      <c r="UPP3" s="225"/>
      <c r="UPQ3" s="225"/>
      <c r="UPR3" s="225"/>
      <c r="UPS3" s="225"/>
      <c r="UPT3" s="225"/>
      <c r="UPU3" s="225"/>
      <c r="UPV3" s="225"/>
      <c r="UPW3" s="225"/>
      <c r="UPX3" s="225"/>
      <c r="UPY3" s="225"/>
      <c r="UPZ3" s="225"/>
      <c r="UQA3" s="225"/>
      <c r="UQB3" s="225"/>
      <c r="UQC3" s="225"/>
      <c r="UQD3" s="225"/>
      <c r="UQE3" s="225"/>
      <c r="UQF3" s="225"/>
      <c r="UQG3" s="225"/>
      <c r="UQH3" s="225"/>
      <c r="UQI3" s="225"/>
      <c r="UQJ3" s="225"/>
      <c r="UQK3" s="225"/>
      <c r="UQL3" s="225"/>
      <c r="UQM3" s="225"/>
      <c r="UQN3" s="225"/>
      <c r="UQO3" s="225"/>
      <c r="UQP3" s="225"/>
      <c r="UQQ3" s="225"/>
      <c r="UQR3" s="225"/>
      <c r="UQS3" s="225"/>
      <c r="UQT3" s="225"/>
      <c r="UQU3" s="225"/>
      <c r="UQV3" s="225"/>
      <c r="UQW3" s="225"/>
      <c r="UQX3" s="225"/>
      <c r="UQY3" s="225"/>
      <c r="UQZ3" s="225"/>
      <c r="URA3" s="225"/>
      <c r="URB3" s="225"/>
      <c r="URC3" s="225"/>
      <c r="URD3" s="225"/>
      <c r="URE3" s="225"/>
      <c r="URF3" s="225"/>
      <c r="URG3" s="225"/>
      <c r="URH3" s="225"/>
      <c r="URI3" s="225"/>
      <c r="URJ3" s="225"/>
      <c r="URK3" s="225"/>
      <c r="URL3" s="225"/>
      <c r="URM3" s="225"/>
      <c r="URN3" s="225"/>
      <c r="URO3" s="225"/>
      <c r="URP3" s="225"/>
      <c r="URQ3" s="225"/>
      <c r="URR3" s="225"/>
      <c r="URS3" s="225"/>
      <c r="URT3" s="225"/>
      <c r="URU3" s="225"/>
      <c r="URV3" s="225"/>
      <c r="URW3" s="225"/>
      <c r="URX3" s="225"/>
      <c r="URY3" s="225"/>
      <c r="URZ3" s="225"/>
      <c r="USA3" s="225"/>
      <c r="USB3" s="225"/>
      <c r="USC3" s="225"/>
      <c r="USD3" s="225"/>
      <c r="USE3" s="225"/>
      <c r="USF3" s="225"/>
      <c r="USG3" s="225"/>
      <c r="USH3" s="225"/>
      <c r="USI3" s="225"/>
      <c r="USJ3" s="225"/>
      <c r="USK3" s="225"/>
      <c r="USL3" s="225"/>
      <c r="USM3" s="225"/>
      <c r="USN3" s="225"/>
      <c r="USO3" s="225"/>
      <c r="USP3" s="225"/>
      <c r="USQ3" s="225"/>
      <c r="USR3" s="225"/>
      <c r="USS3" s="225"/>
      <c r="UST3" s="225"/>
      <c r="USU3" s="225"/>
      <c r="USV3" s="225"/>
      <c r="USW3" s="225"/>
      <c r="USX3" s="225"/>
      <c r="USY3" s="225"/>
      <c r="USZ3" s="225"/>
      <c r="UTA3" s="225"/>
      <c r="UTB3" s="225"/>
      <c r="UTC3" s="225"/>
      <c r="UTD3" s="225"/>
      <c r="UTE3" s="225"/>
      <c r="UTF3" s="225"/>
      <c r="UTG3" s="225"/>
      <c r="UTH3" s="225"/>
      <c r="UTI3" s="225"/>
      <c r="UTJ3" s="225"/>
      <c r="UTK3" s="225"/>
      <c r="UTL3" s="225"/>
      <c r="UTM3" s="225"/>
      <c r="UTN3" s="225"/>
      <c r="UTO3" s="225"/>
      <c r="UTP3" s="225"/>
      <c r="UTQ3" s="225"/>
      <c r="UTR3" s="225"/>
      <c r="UTS3" s="225"/>
      <c r="UTT3" s="225"/>
      <c r="UTU3" s="225"/>
      <c r="UTV3" s="225"/>
      <c r="UTW3" s="225"/>
      <c r="UTX3" s="225"/>
      <c r="UTY3" s="225"/>
      <c r="UTZ3" s="225"/>
      <c r="UUA3" s="225"/>
      <c r="UUB3" s="225"/>
      <c r="UUC3" s="225"/>
      <c r="UUD3" s="225"/>
      <c r="UUE3" s="225"/>
      <c r="UUF3" s="225"/>
      <c r="UUG3" s="225"/>
      <c r="UUH3" s="225"/>
      <c r="UUI3" s="225"/>
      <c r="UUJ3" s="225"/>
      <c r="UUK3" s="225"/>
      <c r="UUL3" s="225"/>
      <c r="UUM3" s="225"/>
      <c r="UUN3" s="225"/>
      <c r="UUO3" s="225"/>
      <c r="UUP3" s="225"/>
      <c r="UUQ3" s="225"/>
      <c r="UUR3" s="225"/>
      <c r="UUS3" s="225"/>
      <c r="UUT3" s="225"/>
      <c r="UUU3" s="225"/>
      <c r="UUV3" s="225"/>
      <c r="UUW3" s="225"/>
      <c r="UUX3" s="225"/>
      <c r="UUY3" s="225"/>
      <c r="UUZ3" s="225"/>
      <c r="UVA3" s="225"/>
      <c r="UVB3" s="225"/>
      <c r="UVC3" s="225"/>
      <c r="UVD3" s="225"/>
      <c r="UVE3" s="225"/>
      <c r="UVF3" s="225"/>
      <c r="UVG3" s="225"/>
      <c r="UVH3" s="225"/>
      <c r="UVI3" s="225"/>
      <c r="UVJ3" s="225"/>
      <c r="UVK3" s="225"/>
      <c r="UVL3" s="225"/>
      <c r="UVM3" s="225"/>
      <c r="UVN3" s="225"/>
      <c r="UVO3" s="225"/>
      <c r="UVP3" s="225"/>
      <c r="UVQ3" s="225"/>
      <c r="UVR3" s="225"/>
      <c r="UVS3" s="225"/>
      <c r="UVT3" s="225"/>
      <c r="UVU3" s="225"/>
      <c r="UVV3" s="225"/>
      <c r="UVW3" s="225"/>
      <c r="UVX3" s="225"/>
      <c r="UVY3" s="225"/>
      <c r="UVZ3" s="225"/>
      <c r="UWA3" s="225"/>
      <c r="UWB3" s="225"/>
      <c r="UWC3" s="225"/>
      <c r="UWD3" s="225"/>
      <c r="UWE3" s="225"/>
      <c r="UWF3" s="225"/>
      <c r="UWG3" s="225"/>
      <c r="UWH3" s="225"/>
      <c r="UWI3" s="225"/>
      <c r="UWJ3" s="225"/>
      <c r="UWK3" s="225"/>
      <c r="UWL3" s="225"/>
      <c r="UWM3" s="225"/>
      <c r="UWN3" s="225"/>
      <c r="UWO3" s="225"/>
      <c r="UWP3" s="225"/>
      <c r="UWQ3" s="225"/>
      <c r="UWR3" s="225"/>
      <c r="UWS3" s="225"/>
      <c r="UWT3" s="225"/>
      <c r="UWU3" s="225"/>
      <c r="UWV3" s="225"/>
      <c r="UWW3" s="225"/>
      <c r="UWX3" s="225"/>
      <c r="UWY3" s="225"/>
      <c r="UWZ3" s="225"/>
      <c r="UXA3" s="225"/>
      <c r="UXB3" s="225"/>
      <c r="UXC3" s="225"/>
      <c r="UXD3" s="225"/>
      <c r="UXE3" s="225"/>
      <c r="UXF3" s="225"/>
      <c r="UXG3" s="225"/>
      <c r="UXH3" s="225"/>
      <c r="UXI3" s="225"/>
      <c r="UXJ3" s="225"/>
      <c r="UXK3" s="225"/>
      <c r="UXL3" s="225"/>
      <c r="UXM3" s="225"/>
      <c r="UXN3" s="225"/>
      <c r="UXO3" s="225"/>
      <c r="UXP3" s="225"/>
      <c r="UXQ3" s="225"/>
      <c r="UXR3" s="225"/>
      <c r="UXS3" s="225"/>
      <c r="UXT3" s="225"/>
      <c r="UXU3" s="225"/>
      <c r="UXV3" s="225"/>
      <c r="UXW3" s="225"/>
      <c r="UXX3" s="225"/>
      <c r="UXY3" s="225"/>
      <c r="UXZ3" s="225"/>
      <c r="UYA3" s="225"/>
      <c r="UYB3" s="225"/>
      <c r="UYC3" s="225"/>
      <c r="UYD3" s="225"/>
      <c r="UYE3" s="225"/>
      <c r="UYF3" s="225"/>
      <c r="UYG3" s="225"/>
      <c r="UYH3" s="225"/>
      <c r="UYI3" s="225"/>
      <c r="UYJ3" s="225"/>
      <c r="UYK3" s="225"/>
      <c r="UYL3" s="225"/>
      <c r="UYM3" s="225"/>
      <c r="UYN3" s="225"/>
      <c r="UYO3" s="225"/>
      <c r="UYP3" s="225"/>
      <c r="UYQ3" s="225"/>
      <c r="UYR3" s="225"/>
      <c r="UYS3" s="225"/>
      <c r="UYT3" s="225"/>
      <c r="UYU3" s="225"/>
      <c r="UYV3" s="225"/>
      <c r="UYW3" s="225"/>
      <c r="UYX3" s="225"/>
      <c r="UYY3" s="225"/>
      <c r="UYZ3" s="225"/>
      <c r="UZA3" s="225"/>
      <c r="UZB3" s="225"/>
      <c r="UZC3" s="225"/>
      <c r="UZD3" s="225"/>
      <c r="UZE3" s="225"/>
      <c r="UZF3" s="225"/>
      <c r="UZG3" s="225"/>
      <c r="UZH3" s="225"/>
      <c r="UZI3" s="225"/>
      <c r="UZJ3" s="225"/>
      <c r="UZK3" s="225"/>
      <c r="UZL3" s="225"/>
      <c r="UZM3" s="225"/>
      <c r="UZN3" s="225"/>
      <c r="UZO3" s="225"/>
      <c r="UZP3" s="225"/>
      <c r="UZQ3" s="225"/>
      <c r="UZR3" s="225"/>
      <c r="UZS3" s="225"/>
      <c r="UZT3" s="225"/>
      <c r="UZU3" s="225"/>
      <c r="UZV3" s="225"/>
      <c r="UZW3" s="225"/>
      <c r="UZX3" s="225"/>
      <c r="UZY3" s="225"/>
      <c r="UZZ3" s="225"/>
      <c r="VAA3" s="225"/>
      <c r="VAB3" s="225"/>
      <c r="VAC3" s="225"/>
      <c r="VAD3" s="225"/>
      <c r="VAE3" s="225"/>
      <c r="VAF3" s="225"/>
      <c r="VAG3" s="225"/>
      <c r="VAH3" s="225"/>
      <c r="VAI3" s="225"/>
      <c r="VAJ3" s="225"/>
      <c r="VAK3" s="225"/>
      <c r="VAL3" s="225"/>
      <c r="VAM3" s="225"/>
      <c r="VAN3" s="225"/>
      <c r="VAO3" s="225"/>
      <c r="VAP3" s="225"/>
      <c r="VAQ3" s="225"/>
      <c r="VAR3" s="225"/>
      <c r="VAS3" s="225"/>
      <c r="VAT3" s="225"/>
      <c r="VAU3" s="225"/>
      <c r="VAV3" s="225"/>
      <c r="VAW3" s="225"/>
      <c r="VAX3" s="225"/>
      <c r="VAY3" s="225"/>
      <c r="VAZ3" s="225"/>
      <c r="VBA3" s="225"/>
      <c r="VBB3" s="225"/>
      <c r="VBC3" s="225"/>
      <c r="VBD3" s="225"/>
      <c r="VBE3" s="225"/>
      <c r="VBF3" s="225"/>
      <c r="VBG3" s="225"/>
      <c r="VBH3" s="225"/>
      <c r="VBI3" s="225"/>
      <c r="VBJ3" s="225"/>
      <c r="VBK3" s="225"/>
      <c r="VBL3" s="225"/>
      <c r="VBM3" s="225"/>
      <c r="VBN3" s="225"/>
      <c r="VBO3" s="225"/>
      <c r="VBP3" s="225"/>
      <c r="VBQ3" s="225"/>
      <c r="VBR3" s="225"/>
      <c r="VBS3" s="225"/>
      <c r="VBT3" s="225"/>
      <c r="VBU3" s="225"/>
      <c r="VBV3" s="225"/>
      <c r="VBW3" s="225"/>
      <c r="VBX3" s="225"/>
      <c r="VBY3" s="225"/>
      <c r="VBZ3" s="225"/>
      <c r="VCA3" s="225"/>
      <c r="VCB3" s="225"/>
      <c r="VCC3" s="225"/>
      <c r="VCD3" s="225"/>
      <c r="VCE3" s="225"/>
      <c r="VCF3" s="225"/>
      <c r="VCG3" s="225"/>
      <c r="VCH3" s="225"/>
      <c r="VCI3" s="225"/>
      <c r="VCJ3" s="225"/>
      <c r="VCK3" s="225"/>
      <c r="VCL3" s="225"/>
      <c r="VCM3" s="225"/>
      <c r="VCN3" s="225"/>
      <c r="VCO3" s="225"/>
      <c r="VCP3" s="225"/>
      <c r="VCQ3" s="225"/>
      <c r="VCR3" s="225"/>
      <c r="VCS3" s="225"/>
      <c r="VCT3" s="225"/>
      <c r="VCU3" s="225"/>
      <c r="VCV3" s="225"/>
      <c r="VCW3" s="225"/>
      <c r="VCX3" s="225"/>
      <c r="VCY3" s="225"/>
      <c r="VCZ3" s="225"/>
      <c r="VDA3" s="225"/>
      <c r="VDB3" s="225"/>
      <c r="VDC3" s="225"/>
      <c r="VDD3" s="225"/>
      <c r="VDE3" s="225"/>
      <c r="VDF3" s="225"/>
      <c r="VDG3" s="225"/>
      <c r="VDH3" s="225"/>
      <c r="VDI3" s="225"/>
      <c r="VDJ3" s="225"/>
      <c r="VDK3" s="225"/>
      <c r="VDL3" s="225"/>
      <c r="VDM3" s="225"/>
      <c r="VDN3" s="225"/>
      <c r="VDO3" s="225"/>
      <c r="VDP3" s="225"/>
      <c r="VDQ3" s="225"/>
      <c r="VDR3" s="225"/>
      <c r="VDS3" s="225"/>
      <c r="VDT3" s="225"/>
      <c r="VDU3" s="225"/>
      <c r="VDV3" s="225"/>
      <c r="VDW3" s="225"/>
      <c r="VDX3" s="225"/>
      <c r="VDY3" s="225"/>
      <c r="VDZ3" s="225"/>
      <c r="VEA3" s="225"/>
      <c r="VEB3" s="225"/>
      <c r="VEC3" s="225"/>
      <c r="VED3" s="225"/>
      <c r="VEE3" s="225"/>
      <c r="VEF3" s="225"/>
      <c r="VEG3" s="225"/>
      <c r="VEH3" s="225"/>
      <c r="VEI3" s="225"/>
      <c r="VEJ3" s="225"/>
      <c r="VEK3" s="225"/>
      <c r="VEL3" s="225"/>
      <c r="VEM3" s="225"/>
      <c r="VEN3" s="225"/>
      <c r="VEO3" s="225"/>
      <c r="VEP3" s="225"/>
      <c r="VEQ3" s="225"/>
      <c r="VER3" s="225"/>
      <c r="VES3" s="225"/>
      <c r="VET3" s="225"/>
      <c r="VEU3" s="225"/>
      <c r="VEV3" s="225"/>
      <c r="VEW3" s="225"/>
      <c r="VEX3" s="225"/>
      <c r="VEY3" s="225"/>
      <c r="VEZ3" s="225"/>
      <c r="VFA3" s="225"/>
      <c r="VFB3" s="225"/>
      <c r="VFC3" s="225"/>
      <c r="VFD3" s="225"/>
      <c r="VFE3" s="225"/>
      <c r="VFF3" s="225"/>
      <c r="VFG3" s="225"/>
      <c r="VFH3" s="225"/>
      <c r="VFI3" s="225"/>
      <c r="VFJ3" s="225"/>
      <c r="VFK3" s="225"/>
      <c r="VFL3" s="225"/>
      <c r="VFM3" s="225"/>
      <c r="VFN3" s="225"/>
      <c r="VFO3" s="225"/>
      <c r="VFP3" s="225"/>
      <c r="VFQ3" s="225"/>
      <c r="VFR3" s="225"/>
      <c r="VFS3" s="225"/>
      <c r="VFT3" s="225"/>
      <c r="VFU3" s="225"/>
      <c r="VFV3" s="225"/>
      <c r="VFW3" s="225"/>
      <c r="VFX3" s="225"/>
      <c r="VFY3" s="225"/>
      <c r="VFZ3" s="225"/>
      <c r="VGA3" s="225"/>
      <c r="VGB3" s="225"/>
      <c r="VGC3" s="225"/>
      <c r="VGD3" s="225"/>
      <c r="VGE3" s="225"/>
      <c r="VGF3" s="225"/>
      <c r="VGG3" s="225"/>
      <c r="VGH3" s="225"/>
      <c r="VGI3" s="225"/>
      <c r="VGJ3" s="225"/>
      <c r="VGK3" s="225"/>
      <c r="VGL3" s="225"/>
      <c r="VGM3" s="225"/>
      <c r="VGN3" s="225"/>
      <c r="VGO3" s="225"/>
      <c r="VGP3" s="225"/>
      <c r="VGQ3" s="225"/>
      <c r="VGR3" s="225"/>
      <c r="VGS3" s="225"/>
      <c r="VGT3" s="225"/>
      <c r="VGU3" s="225"/>
      <c r="VGV3" s="225"/>
      <c r="VGW3" s="225"/>
      <c r="VGX3" s="225"/>
      <c r="VGY3" s="225"/>
      <c r="VGZ3" s="225"/>
      <c r="VHA3" s="225"/>
      <c r="VHB3" s="225"/>
      <c r="VHC3" s="225"/>
      <c r="VHD3" s="225"/>
      <c r="VHE3" s="225"/>
      <c r="VHF3" s="225"/>
      <c r="VHG3" s="225"/>
      <c r="VHH3" s="225"/>
      <c r="VHI3" s="225"/>
      <c r="VHJ3" s="225"/>
      <c r="VHK3" s="225"/>
      <c r="VHL3" s="225"/>
      <c r="VHM3" s="225"/>
      <c r="VHN3" s="225"/>
      <c r="VHO3" s="225"/>
      <c r="VHP3" s="225"/>
      <c r="VHQ3" s="225"/>
      <c r="VHR3" s="225"/>
      <c r="VHS3" s="225"/>
      <c r="VHT3" s="225"/>
      <c r="VHU3" s="225"/>
      <c r="VHV3" s="225"/>
      <c r="VHW3" s="225"/>
      <c r="VHX3" s="225"/>
      <c r="VHY3" s="225"/>
      <c r="VHZ3" s="225"/>
      <c r="VIA3" s="225"/>
      <c r="VIB3" s="225"/>
      <c r="VIC3" s="225"/>
      <c r="VID3" s="225"/>
      <c r="VIE3" s="225"/>
      <c r="VIF3" s="225"/>
      <c r="VIG3" s="225"/>
      <c r="VIH3" s="225"/>
      <c r="VII3" s="225"/>
      <c r="VIJ3" s="225"/>
      <c r="VIK3" s="225"/>
      <c r="VIL3" s="225"/>
      <c r="VIM3" s="225"/>
      <c r="VIN3" s="225"/>
      <c r="VIO3" s="225"/>
      <c r="VIP3" s="225"/>
      <c r="VIQ3" s="225"/>
      <c r="VIR3" s="225"/>
      <c r="VIS3" s="225"/>
      <c r="VIT3" s="225"/>
      <c r="VIU3" s="225"/>
      <c r="VIV3" s="225"/>
      <c r="VIW3" s="225"/>
      <c r="VIX3" s="225"/>
      <c r="VIY3" s="225"/>
      <c r="VIZ3" s="225"/>
      <c r="VJA3" s="225"/>
      <c r="VJB3" s="225"/>
      <c r="VJC3" s="225"/>
      <c r="VJD3" s="225"/>
      <c r="VJE3" s="225"/>
      <c r="VJF3" s="225"/>
      <c r="VJG3" s="225"/>
      <c r="VJH3" s="225"/>
      <c r="VJI3" s="225"/>
      <c r="VJJ3" s="225"/>
      <c r="VJK3" s="225"/>
      <c r="VJL3" s="225"/>
      <c r="VJM3" s="225"/>
      <c r="VJN3" s="225"/>
      <c r="VJO3" s="225"/>
      <c r="VJP3" s="225"/>
      <c r="VJQ3" s="225"/>
      <c r="VJR3" s="225"/>
      <c r="VJS3" s="225"/>
      <c r="VJT3" s="225"/>
      <c r="VJU3" s="225"/>
      <c r="VJV3" s="225"/>
      <c r="VJW3" s="225"/>
      <c r="VJX3" s="225"/>
      <c r="VJY3" s="225"/>
      <c r="VJZ3" s="225"/>
      <c r="VKA3" s="225"/>
      <c r="VKB3" s="225"/>
      <c r="VKC3" s="225"/>
      <c r="VKD3" s="225"/>
      <c r="VKE3" s="225"/>
      <c r="VKF3" s="225"/>
      <c r="VKG3" s="225"/>
      <c r="VKH3" s="225"/>
      <c r="VKI3" s="225"/>
      <c r="VKJ3" s="225"/>
      <c r="VKK3" s="225"/>
      <c r="VKL3" s="225"/>
      <c r="VKM3" s="225"/>
      <c r="VKN3" s="225"/>
      <c r="VKO3" s="225"/>
      <c r="VKP3" s="225"/>
      <c r="VKQ3" s="225"/>
      <c r="VKR3" s="225"/>
      <c r="VKS3" s="225"/>
      <c r="VKT3" s="225"/>
      <c r="VKU3" s="225"/>
      <c r="VKV3" s="225"/>
      <c r="VKW3" s="225"/>
      <c r="VKX3" s="225"/>
      <c r="VKY3" s="225"/>
      <c r="VKZ3" s="225"/>
      <c r="VLA3" s="225"/>
      <c r="VLB3" s="225"/>
      <c r="VLC3" s="225"/>
      <c r="VLD3" s="225"/>
      <c r="VLE3" s="225"/>
      <c r="VLF3" s="225"/>
      <c r="VLG3" s="225"/>
      <c r="VLH3" s="225"/>
      <c r="VLI3" s="225"/>
      <c r="VLJ3" s="225"/>
      <c r="VLK3" s="225"/>
      <c r="VLL3" s="225"/>
      <c r="VLM3" s="225"/>
      <c r="VLN3" s="225"/>
      <c r="VLO3" s="225"/>
      <c r="VLP3" s="225"/>
      <c r="VLQ3" s="225"/>
      <c r="VLR3" s="225"/>
      <c r="VLS3" s="225"/>
      <c r="VLT3" s="225"/>
      <c r="VLU3" s="225"/>
      <c r="VLV3" s="225"/>
      <c r="VLW3" s="225"/>
      <c r="VLX3" s="225"/>
      <c r="VLY3" s="225"/>
      <c r="VLZ3" s="225"/>
      <c r="VMA3" s="225"/>
      <c r="VMB3" s="225"/>
      <c r="VMC3" s="225"/>
      <c r="VMD3" s="225"/>
      <c r="VME3" s="225"/>
      <c r="VMF3" s="225"/>
      <c r="VMG3" s="225"/>
      <c r="VMH3" s="225"/>
      <c r="VMI3" s="225"/>
      <c r="VMJ3" s="225"/>
      <c r="VMK3" s="225"/>
      <c r="VML3" s="225"/>
      <c r="VMM3" s="225"/>
      <c r="VMN3" s="225"/>
      <c r="VMO3" s="225"/>
      <c r="VMP3" s="225"/>
      <c r="VMQ3" s="225"/>
      <c r="VMR3" s="225"/>
      <c r="VMS3" s="225"/>
      <c r="VMT3" s="225"/>
      <c r="VMU3" s="225"/>
      <c r="VMV3" s="225"/>
      <c r="VMW3" s="225"/>
      <c r="VMX3" s="225"/>
      <c r="VMY3" s="225"/>
      <c r="VMZ3" s="225"/>
      <c r="VNA3" s="225"/>
      <c r="VNB3" s="225"/>
      <c r="VNC3" s="225"/>
      <c r="VND3" s="225"/>
      <c r="VNE3" s="225"/>
      <c r="VNF3" s="225"/>
      <c r="VNG3" s="225"/>
      <c r="VNH3" s="225"/>
      <c r="VNI3" s="225"/>
      <c r="VNJ3" s="225"/>
      <c r="VNK3" s="225"/>
      <c r="VNL3" s="225"/>
      <c r="VNM3" s="225"/>
      <c r="VNN3" s="225"/>
      <c r="VNO3" s="225"/>
      <c r="VNP3" s="225"/>
      <c r="VNQ3" s="225"/>
      <c r="VNR3" s="225"/>
      <c r="VNS3" s="225"/>
      <c r="VNT3" s="225"/>
      <c r="VNU3" s="225"/>
      <c r="VNV3" s="225"/>
      <c r="VNW3" s="225"/>
      <c r="VNX3" s="225"/>
      <c r="VNY3" s="225"/>
      <c r="VNZ3" s="225"/>
      <c r="VOA3" s="225"/>
      <c r="VOB3" s="225"/>
      <c r="VOC3" s="225"/>
      <c r="VOD3" s="225"/>
      <c r="VOE3" s="225"/>
      <c r="VOF3" s="225"/>
      <c r="VOG3" s="225"/>
      <c r="VOH3" s="225"/>
      <c r="VOI3" s="225"/>
      <c r="VOJ3" s="225"/>
      <c r="VOK3" s="225"/>
      <c r="VOL3" s="225"/>
      <c r="VOM3" s="225"/>
      <c r="VON3" s="225"/>
      <c r="VOO3" s="225"/>
      <c r="VOP3" s="225"/>
      <c r="VOQ3" s="225"/>
      <c r="VOR3" s="225"/>
      <c r="VOS3" s="225"/>
      <c r="VOT3" s="225"/>
      <c r="VOU3" s="225"/>
      <c r="VOV3" s="225"/>
      <c r="VOW3" s="225"/>
      <c r="VOX3" s="225"/>
      <c r="VOY3" s="225"/>
      <c r="VOZ3" s="225"/>
      <c r="VPA3" s="225"/>
      <c r="VPB3" s="225"/>
      <c r="VPC3" s="225"/>
      <c r="VPD3" s="225"/>
      <c r="VPE3" s="225"/>
      <c r="VPF3" s="225"/>
      <c r="VPG3" s="225"/>
      <c r="VPH3" s="225"/>
      <c r="VPI3" s="225"/>
      <c r="VPJ3" s="225"/>
      <c r="VPK3" s="225"/>
      <c r="VPL3" s="225"/>
      <c r="VPM3" s="225"/>
      <c r="VPN3" s="225"/>
      <c r="VPO3" s="225"/>
      <c r="VPP3" s="225"/>
      <c r="VPQ3" s="225"/>
      <c r="VPR3" s="225"/>
      <c r="VPS3" s="225"/>
      <c r="VPT3" s="225"/>
      <c r="VPU3" s="225"/>
      <c r="VPV3" s="225"/>
      <c r="VPW3" s="225"/>
      <c r="VPX3" s="225"/>
      <c r="VPY3" s="225"/>
      <c r="VPZ3" s="225"/>
      <c r="VQA3" s="225"/>
      <c r="VQB3" s="225"/>
      <c r="VQC3" s="225"/>
      <c r="VQD3" s="225"/>
      <c r="VQE3" s="225"/>
      <c r="VQF3" s="225"/>
      <c r="VQG3" s="225"/>
      <c r="VQH3" s="225"/>
      <c r="VQI3" s="225"/>
      <c r="VQJ3" s="225"/>
      <c r="VQK3" s="225"/>
      <c r="VQL3" s="225"/>
      <c r="VQM3" s="225"/>
      <c r="VQN3" s="225"/>
      <c r="VQO3" s="225"/>
      <c r="VQP3" s="225"/>
      <c r="VQQ3" s="225"/>
      <c r="VQR3" s="225"/>
      <c r="VQS3" s="225"/>
      <c r="VQT3" s="225"/>
      <c r="VQU3" s="225"/>
      <c r="VQV3" s="225"/>
      <c r="VQW3" s="225"/>
      <c r="VQX3" s="225"/>
      <c r="VQY3" s="225"/>
      <c r="VQZ3" s="225"/>
      <c r="VRA3" s="225"/>
      <c r="VRB3" s="225"/>
      <c r="VRC3" s="225"/>
      <c r="VRD3" s="225"/>
      <c r="VRE3" s="225"/>
      <c r="VRF3" s="225"/>
      <c r="VRG3" s="225"/>
      <c r="VRH3" s="225"/>
      <c r="VRI3" s="225"/>
      <c r="VRJ3" s="225"/>
      <c r="VRK3" s="225"/>
      <c r="VRL3" s="225"/>
      <c r="VRM3" s="225"/>
      <c r="VRN3" s="225"/>
      <c r="VRO3" s="225"/>
      <c r="VRP3" s="225"/>
      <c r="VRQ3" s="225"/>
      <c r="VRR3" s="225"/>
      <c r="VRS3" s="225"/>
      <c r="VRT3" s="225"/>
      <c r="VRU3" s="225"/>
      <c r="VRV3" s="225"/>
      <c r="VRW3" s="225"/>
      <c r="VRX3" s="225"/>
      <c r="VRY3" s="225"/>
      <c r="VRZ3" s="225"/>
      <c r="VSA3" s="225"/>
      <c r="VSB3" s="225"/>
      <c r="VSC3" s="225"/>
      <c r="VSD3" s="225"/>
      <c r="VSE3" s="225"/>
      <c r="VSF3" s="225"/>
      <c r="VSG3" s="225"/>
      <c r="VSH3" s="225"/>
      <c r="VSI3" s="225"/>
      <c r="VSJ3" s="225"/>
      <c r="VSK3" s="225"/>
      <c r="VSL3" s="225"/>
      <c r="VSM3" s="225"/>
      <c r="VSN3" s="225"/>
      <c r="VSO3" s="225"/>
      <c r="VSP3" s="225"/>
      <c r="VSQ3" s="225"/>
      <c r="VSR3" s="225"/>
      <c r="VSS3" s="225"/>
      <c r="VST3" s="225"/>
      <c r="VSU3" s="225"/>
      <c r="VSV3" s="225"/>
      <c r="VSW3" s="225"/>
      <c r="VSX3" s="225"/>
      <c r="VSY3" s="225"/>
      <c r="VSZ3" s="225"/>
      <c r="VTA3" s="225"/>
      <c r="VTB3" s="225"/>
      <c r="VTC3" s="225"/>
      <c r="VTD3" s="225"/>
      <c r="VTE3" s="225"/>
      <c r="VTF3" s="225"/>
      <c r="VTG3" s="225"/>
      <c r="VTH3" s="225"/>
      <c r="VTI3" s="225"/>
      <c r="VTJ3" s="225"/>
      <c r="VTK3" s="225"/>
      <c r="VTL3" s="225"/>
      <c r="VTM3" s="225"/>
      <c r="VTN3" s="225"/>
      <c r="VTO3" s="225"/>
      <c r="VTP3" s="225"/>
      <c r="VTQ3" s="225"/>
      <c r="VTR3" s="225"/>
      <c r="VTS3" s="225"/>
      <c r="VTT3" s="225"/>
      <c r="VTU3" s="225"/>
      <c r="VTV3" s="225"/>
      <c r="VTW3" s="225"/>
      <c r="VTX3" s="225"/>
      <c r="VTY3" s="225"/>
      <c r="VTZ3" s="225"/>
      <c r="VUA3" s="225"/>
      <c r="VUB3" s="225"/>
      <c r="VUC3" s="225"/>
      <c r="VUD3" s="225"/>
      <c r="VUE3" s="225"/>
      <c r="VUF3" s="225"/>
      <c r="VUG3" s="225"/>
      <c r="VUH3" s="225"/>
      <c r="VUI3" s="225"/>
      <c r="VUJ3" s="225"/>
      <c r="VUK3" s="225"/>
      <c r="VUL3" s="225"/>
      <c r="VUM3" s="225"/>
      <c r="VUN3" s="225"/>
      <c r="VUO3" s="225"/>
      <c r="VUP3" s="225"/>
      <c r="VUQ3" s="225"/>
      <c r="VUR3" s="225"/>
      <c r="VUS3" s="225"/>
      <c r="VUT3" s="225"/>
      <c r="VUU3" s="225"/>
      <c r="VUV3" s="225"/>
      <c r="VUW3" s="225"/>
      <c r="VUX3" s="225"/>
      <c r="VUY3" s="225"/>
      <c r="VUZ3" s="225"/>
      <c r="VVA3" s="225"/>
      <c r="VVB3" s="225"/>
      <c r="VVC3" s="225"/>
      <c r="VVD3" s="225"/>
      <c r="VVE3" s="225"/>
      <c r="VVF3" s="225"/>
      <c r="VVG3" s="225"/>
      <c r="VVH3" s="225"/>
      <c r="VVI3" s="225"/>
      <c r="VVJ3" s="225"/>
      <c r="VVK3" s="225"/>
      <c r="VVL3" s="225"/>
      <c r="VVM3" s="225"/>
      <c r="VVN3" s="225"/>
      <c r="VVO3" s="225"/>
      <c r="VVP3" s="225"/>
      <c r="VVQ3" s="225"/>
      <c r="VVR3" s="225"/>
      <c r="VVS3" s="225"/>
      <c r="VVT3" s="225"/>
      <c r="VVU3" s="225"/>
      <c r="VVV3" s="225"/>
      <c r="VVW3" s="225"/>
      <c r="VVX3" s="225"/>
      <c r="VVY3" s="225"/>
      <c r="VVZ3" s="225"/>
      <c r="VWA3" s="225"/>
      <c r="VWB3" s="225"/>
      <c r="VWC3" s="225"/>
      <c r="VWD3" s="225"/>
      <c r="VWE3" s="225"/>
      <c r="VWF3" s="225"/>
      <c r="VWG3" s="225"/>
      <c r="VWH3" s="225"/>
      <c r="VWI3" s="225"/>
      <c r="VWJ3" s="225"/>
      <c r="VWK3" s="225"/>
      <c r="VWL3" s="225"/>
      <c r="VWM3" s="225"/>
      <c r="VWN3" s="225"/>
      <c r="VWO3" s="225"/>
      <c r="VWP3" s="225"/>
      <c r="VWQ3" s="225"/>
      <c r="VWR3" s="225"/>
      <c r="VWS3" s="225"/>
      <c r="VWT3" s="225"/>
      <c r="VWU3" s="225"/>
      <c r="VWV3" s="225"/>
      <c r="VWW3" s="225"/>
      <c r="VWX3" s="225"/>
      <c r="VWY3" s="225"/>
      <c r="VWZ3" s="225"/>
      <c r="VXA3" s="225"/>
      <c r="VXB3" s="225"/>
      <c r="VXC3" s="225"/>
      <c r="VXD3" s="225"/>
      <c r="VXE3" s="225"/>
      <c r="VXF3" s="225"/>
      <c r="VXG3" s="225"/>
      <c r="VXH3" s="225"/>
      <c r="VXI3" s="225"/>
      <c r="VXJ3" s="225"/>
      <c r="VXK3" s="225"/>
      <c r="VXL3" s="225"/>
      <c r="VXM3" s="225"/>
      <c r="VXN3" s="225"/>
      <c r="VXO3" s="225"/>
      <c r="VXP3" s="225"/>
      <c r="VXQ3" s="225"/>
      <c r="VXR3" s="225"/>
      <c r="VXS3" s="225"/>
      <c r="VXT3" s="225"/>
      <c r="VXU3" s="225"/>
      <c r="VXV3" s="225"/>
      <c r="VXW3" s="225"/>
      <c r="VXX3" s="225"/>
      <c r="VXY3" s="225"/>
      <c r="VXZ3" s="225"/>
      <c r="VYA3" s="225"/>
      <c r="VYB3" s="225"/>
      <c r="VYC3" s="225"/>
      <c r="VYD3" s="225"/>
      <c r="VYE3" s="225"/>
      <c r="VYF3" s="225"/>
      <c r="VYG3" s="225"/>
      <c r="VYH3" s="225"/>
      <c r="VYI3" s="225"/>
      <c r="VYJ3" s="225"/>
      <c r="VYK3" s="225"/>
      <c r="VYL3" s="225"/>
      <c r="VYM3" s="225"/>
      <c r="VYN3" s="225"/>
      <c r="VYO3" s="225"/>
      <c r="VYP3" s="225"/>
      <c r="VYQ3" s="225"/>
      <c r="VYR3" s="225"/>
      <c r="VYS3" s="225"/>
      <c r="VYT3" s="225"/>
      <c r="VYU3" s="225"/>
      <c r="VYV3" s="225"/>
      <c r="VYW3" s="225"/>
      <c r="VYX3" s="225"/>
      <c r="VYY3" s="225"/>
      <c r="VYZ3" s="225"/>
      <c r="VZA3" s="225"/>
      <c r="VZB3" s="225"/>
      <c r="VZC3" s="225"/>
      <c r="VZD3" s="225"/>
      <c r="VZE3" s="225"/>
      <c r="VZF3" s="225"/>
      <c r="VZG3" s="225"/>
      <c r="VZH3" s="225"/>
      <c r="VZI3" s="225"/>
      <c r="VZJ3" s="225"/>
      <c r="VZK3" s="225"/>
      <c r="VZL3" s="225"/>
      <c r="VZM3" s="225"/>
      <c r="VZN3" s="225"/>
      <c r="VZO3" s="225"/>
      <c r="VZP3" s="225"/>
      <c r="VZQ3" s="225"/>
      <c r="VZR3" s="225"/>
      <c r="VZS3" s="225"/>
      <c r="VZT3" s="225"/>
      <c r="VZU3" s="225"/>
      <c r="VZV3" s="225"/>
      <c r="VZW3" s="225"/>
      <c r="VZX3" s="225"/>
      <c r="VZY3" s="225"/>
      <c r="VZZ3" s="225"/>
      <c r="WAA3" s="225"/>
      <c r="WAB3" s="225"/>
      <c r="WAC3" s="225"/>
      <c r="WAD3" s="225"/>
      <c r="WAE3" s="225"/>
      <c r="WAF3" s="225"/>
      <c r="WAG3" s="225"/>
      <c r="WAH3" s="225"/>
      <c r="WAI3" s="225"/>
      <c r="WAJ3" s="225"/>
      <c r="WAK3" s="225"/>
      <c r="WAL3" s="225"/>
      <c r="WAM3" s="225"/>
      <c r="WAN3" s="225"/>
      <c r="WAO3" s="225"/>
      <c r="WAP3" s="225"/>
      <c r="WAQ3" s="225"/>
      <c r="WAR3" s="225"/>
      <c r="WAS3" s="225"/>
      <c r="WAT3" s="225"/>
      <c r="WAU3" s="225"/>
      <c r="WAV3" s="225"/>
      <c r="WAW3" s="225"/>
      <c r="WAX3" s="225"/>
      <c r="WAY3" s="225"/>
      <c r="WAZ3" s="225"/>
      <c r="WBA3" s="225"/>
      <c r="WBB3" s="225"/>
      <c r="WBC3" s="225"/>
      <c r="WBD3" s="225"/>
      <c r="WBE3" s="225"/>
      <c r="WBF3" s="225"/>
      <c r="WBG3" s="225"/>
      <c r="WBH3" s="225"/>
      <c r="WBI3" s="225"/>
      <c r="WBJ3" s="225"/>
      <c r="WBK3" s="225"/>
      <c r="WBL3" s="225"/>
      <c r="WBM3" s="225"/>
      <c r="WBN3" s="225"/>
      <c r="WBO3" s="225"/>
      <c r="WBP3" s="225"/>
      <c r="WBQ3" s="225"/>
      <c r="WBR3" s="225"/>
      <c r="WBS3" s="225"/>
      <c r="WBT3" s="225"/>
      <c r="WBU3" s="225"/>
      <c r="WBV3" s="225"/>
      <c r="WBW3" s="225"/>
      <c r="WBX3" s="225"/>
      <c r="WBY3" s="225"/>
      <c r="WBZ3" s="225"/>
      <c r="WCA3" s="225"/>
      <c r="WCB3" s="225"/>
      <c r="WCC3" s="225"/>
      <c r="WCD3" s="225"/>
      <c r="WCE3" s="225"/>
      <c r="WCF3" s="225"/>
      <c r="WCG3" s="225"/>
      <c r="WCH3" s="225"/>
      <c r="WCI3" s="225"/>
      <c r="WCJ3" s="225"/>
      <c r="WCK3" s="225"/>
      <c r="WCL3" s="225"/>
      <c r="WCM3" s="225"/>
      <c r="WCN3" s="225"/>
      <c r="WCO3" s="225"/>
      <c r="WCP3" s="225"/>
      <c r="WCQ3" s="225"/>
      <c r="WCR3" s="225"/>
      <c r="WCS3" s="225"/>
      <c r="WCT3" s="225"/>
      <c r="WCU3" s="225"/>
      <c r="WCV3" s="225"/>
      <c r="WCW3" s="225"/>
      <c r="WCX3" s="225"/>
      <c r="WCY3" s="225"/>
      <c r="WCZ3" s="225"/>
      <c r="WDA3" s="225"/>
      <c r="WDB3" s="225"/>
      <c r="WDC3" s="225"/>
      <c r="WDD3" s="225"/>
      <c r="WDE3" s="225"/>
      <c r="WDF3" s="225"/>
      <c r="WDG3" s="225"/>
      <c r="WDH3" s="225"/>
      <c r="WDI3" s="225"/>
      <c r="WDJ3" s="225"/>
      <c r="WDK3" s="225"/>
      <c r="WDL3" s="225"/>
      <c r="WDM3" s="225"/>
      <c r="WDN3" s="225"/>
      <c r="WDO3" s="225"/>
      <c r="WDP3" s="225"/>
      <c r="WDQ3" s="225"/>
      <c r="WDR3" s="225"/>
      <c r="WDS3" s="225"/>
      <c r="WDT3" s="225"/>
      <c r="WDU3" s="225"/>
      <c r="WDV3" s="225"/>
      <c r="WDW3" s="225"/>
      <c r="WDX3" s="225"/>
      <c r="WDY3" s="225"/>
      <c r="WDZ3" s="225"/>
      <c r="WEA3" s="225"/>
      <c r="WEB3" s="225"/>
      <c r="WEC3" s="225"/>
      <c r="WED3" s="225"/>
      <c r="WEE3" s="225"/>
      <c r="WEF3" s="225"/>
      <c r="WEG3" s="225"/>
      <c r="WEH3" s="225"/>
      <c r="WEI3" s="225"/>
      <c r="WEJ3" s="225"/>
      <c r="WEK3" s="225"/>
      <c r="WEL3" s="225"/>
      <c r="WEM3" s="225"/>
      <c r="WEN3" s="225"/>
      <c r="WEO3" s="225"/>
      <c r="WEP3" s="225"/>
      <c r="WEQ3" s="225"/>
      <c r="WER3" s="225"/>
      <c r="WES3" s="225"/>
      <c r="WET3" s="225"/>
      <c r="WEU3" s="225"/>
      <c r="WEV3" s="225"/>
      <c r="WEW3" s="225"/>
      <c r="WEX3" s="225"/>
      <c r="WEY3" s="225"/>
      <c r="WEZ3" s="225"/>
      <c r="WFA3" s="225"/>
      <c r="WFB3" s="225"/>
      <c r="WFC3" s="225"/>
      <c r="WFD3" s="225"/>
      <c r="WFE3" s="225"/>
      <c r="WFF3" s="225"/>
      <c r="WFG3" s="225"/>
      <c r="WFH3" s="225"/>
      <c r="WFI3" s="225"/>
      <c r="WFJ3" s="225"/>
      <c r="WFK3" s="225"/>
      <c r="WFL3" s="225"/>
      <c r="WFM3" s="225"/>
      <c r="WFN3" s="225"/>
      <c r="WFO3" s="225"/>
      <c r="WFP3" s="225"/>
      <c r="WFQ3" s="225"/>
      <c r="WFR3" s="225"/>
      <c r="WFS3" s="225"/>
      <c r="WFT3" s="225"/>
      <c r="WFU3" s="225"/>
      <c r="WFV3" s="225"/>
      <c r="WFW3" s="225"/>
      <c r="WFX3" s="225"/>
      <c r="WFY3" s="225"/>
      <c r="WFZ3" s="225"/>
      <c r="WGA3" s="225"/>
      <c r="WGB3" s="225"/>
      <c r="WGC3" s="225"/>
      <c r="WGD3" s="225"/>
      <c r="WGE3" s="225"/>
      <c r="WGF3" s="225"/>
      <c r="WGG3" s="225"/>
      <c r="WGH3" s="225"/>
      <c r="WGI3" s="225"/>
      <c r="WGJ3" s="225"/>
      <c r="WGK3" s="225"/>
      <c r="WGL3" s="225"/>
      <c r="WGM3" s="225"/>
      <c r="WGN3" s="225"/>
      <c r="WGO3" s="225"/>
      <c r="WGP3" s="225"/>
      <c r="WGQ3" s="225"/>
      <c r="WGR3" s="225"/>
      <c r="WGS3" s="225"/>
      <c r="WGT3" s="225"/>
      <c r="WGU3" s="225"/>
      <c r="WGV3" s="225"/>
      <c r="WGW3" s="225"/>
      <c r="WGX3" s="225"/>
      <c r="WGY3" s="225"/>
      <c r="WGZ3" s="225"/>
      <c r="WHA3" s="225"/>
      <c r="WHB3" s="225"/>
      <c r="WHC3" s="225"/>
      <c r="WHD3" s="225"/>
      <c r="WHE3" s="225"/>
      <c r="WHF3" s="225"/>
      <c r="WHG3" s="225"/>
      <c r="WHH3" s="225"/>
      <c r="WHI3" s="225"/>
      <c r="WHJ3" s="225"/>
      <c r="WHK3" s="225"/>
      <c r="WHL3" s="225"/>
      <c r="WHM3" s="225"/>
      <c r="WHN3" s="225"/>
      <c r="WHO3" s="225"/>
      <c r="WHP3" s="225"/>
      <c r="WHQ3" s="225"/>
      <c r="WHR3" s="225"/>
      <c r="WHS3" s="225"/>
      <c r="WHT3" s="225"/>
      <c r="WHU3" s="225"/>
      <c r="WHV3" s="225"/>
      <c r="WHW3" s="225"/>
      <c r="WHX3" s="225"/>
      <c r="WHY3" s="225"/>
      <c r="WHZ3" s="225"/>
      <c r="WIA3" s="225"/>
      <c r="WIB3" s="225"/>
      <c r="WIC3" s="225"/>
      <c r="WID3" s="225"/>
      <c r="WIE3" s="225"/>
      <c r="WIF3" s="225"/>
      <c r="WIG3" s="225"/>
      <c r="WIH3" s="225"/>
      <c r="WII3" s="225"/>
      <c r="WIJ3" s="225"/>
      <c r="WIK3" s="225"/>
      <c r="WIL3" s="225"/>
      <c r="WIM3" s="225"/>
      <c r="WIN3" s="225"/>
      <c r="WIO3" s="225"/>
      <c r="WIP3" s="225"/>
      <c r="WIQ3" s="225"/>
      <c r="WIR3" s="225"/>
      <c r="WIS3" s="225"/>
      <c r="WIT3" s="225"/>
      <c r="WIU3" s="225"/>
      <c r="WIV3" s="225"/>
      <c r="WIW3" s="225"/>
      <c r="WIX3" s="225"/>
      <c r="WIY3" s="225"/>
      <c r="WIZ3" s="225"/>
      <c r="WJA3" s="225"/>
      <c r="WJB3" s="225"/>
      <c r="WJC3" s="225"/>
      <c r="WJD3" s="225"/>
      <c r="WJE3" s="225"/>
      <c r="WJF3" s="225"/>
      <c r="WJG3" s="225"/>
      <c r="WJH3" s="225"/>
      <c r="WJI3" s="225"/>
      <c r="WJJ3" s="225"/>
      <c r="WJK3" s="225"/>
      <c r="WJL3" s="225"/>
      <c r="WJM3" s="225"/>
      <c r="WJN3" s="225"/>
      <c r="WJO3" s="225"/>
      <c r="WJP3" s="225"/>
      <c r="WJQ3" s="225"/>
      <c r="WJR3" s="225"/>
      <c r="WJS3" s="225"/>
      <c r="WJT3" s="225"/>
      <c r="WJU3" s="225"/>
      <c r="WJV3" s="225"/>
      <c r="WJW3" s="225"/>
      <c r="WJX3" s="225"/>
      <c r="WJY3" s="225"/>
      <c r="WJZ3" s="225"/>
      <c r="WKA3" s="225"/>
      <c r="WKB3" s="225"/>
      <c r="WKC3" s="225"/>
      <c r="WKD3" s="225"/>
      <c r="WKE3" s="225"/>
      <c r="WKF3" s="225"/>
      <c r="WKG3" s="225"/>
      <c r="WKH3" s="225"/>
      <c r="WKI3" s="225"/>
      <c r="WKJ3" s="225"/>
      <c r="WKK3" s="225"/>
      <c r="WKL3" s="225"/>
      <c r="WKM3" s="225"/>
      <c r="WKN3" s="225"/>
      <c r="WKO3" s="225"/>
      <c r="WKP3" s="225"/>
      <c r="WKQ3" s="225"/>
      <c r="WKR3" s="225"/>
      <c r="WKS3" s="225"/>
      <c r="WKT3" s="225"/>
      <c r="WKU3" s="225"/>
      <c r="WKV3" s="225"/>
      <c r="WKW3" s="225"/>
      <c r="WKX3" s="225"/>
      <c r="WKY3" s="225"/>
      <c r="WKZ3" s="225"/>
      <c r="WLA3" s="225"/>
      <c r="WLB3" s="225"/>
      <c r="WLC3" s="225"/>
      <c r="WLD3" s="225"/>
      <c r="WLE3" s="225"/>
      <c r="WLF3" s="225"/>
      <c r="WLG3" s="225"/>
      <c r="WLH3" s="225"/>
      <c r="WLI3" s="225"/>
      <c r="WLJ3" s="225"/>
      <c r="WLK3" s="225"/>
      <c r="WLL3" s="225"/>
      <c r="WLM3" s="225"/>
      <c r="WLN3" s="225"/>
      <c r="WLO3" s="225"/>
      <c r="WLP3" s="225"/>
      <c r="WLQ3" s="225"/>
      <c r="WLR3" s="225"/>
      <c r="WLS3" s="225"/>
      <c r="WLT3" s="225"/>
      <c r="WLU3" s="225"/>
      <c r="WLV3" s="225"/>
      <c r="WLW3" s="225"/>
      <c r="WLX3" s="225"/>
      <c r="WLY3" s="225"/>
      <c r="WLZ3" s="225"/>
      <c r="WMA3" s="225"/>
      <c r="WMB3" s="225"/>
      <c r="WMC3" s="225"/>
      <c r="WMD3" s="225"/>
      <c r="WME3" s="225"/>
      <c r="WMF3" s="225"/>
      <c r="WMG3" s="225"/>
      <c r="WMH3" s="225"/>
      <c r="WMI3" s="225"/>
      <c r="WMJ3" s="225"/>
      <c r="WMK3" s="225"/>
      <c r="WML3" s="225"/>
      <c r="WMM3" s="225"/>
      <c r="WMN3" s="225"/>
      <c r="WMO3" s="225"/>
      <c r="WMP3" s="225"/>
      <c r="WMQ3" s="225"/>
      <c r="WMR3" s="225"/>
      <c r="WMS3" s="225"/>
      <c r="WMT3" s="225"/>
      <c r="WMU3" s="225"/>
      <c r="WMV3" s="225"/>
      <c r="WMW3" s="225"/>
      <c r="WMX3" s="225"/>
      <c r="WMY3" s="225"/>
      <c r="WMZ3" s="225"/>
      <c r="WNA3" s="225"/>
      <c r="WNB3" s="225"/>
      <c r="WNC3" s="225"/>
      <c r="WND3" s="225"/>
      <c r="WNE3" s="225"/>
      <c r="WNF3" s="225"/>
      <c r="WNG3" s="225"/>
      <c r="WNH3" s="225"/>
      <c r="WNI3" s="225"/>
      <c r="WNJ3" s="225"/>
      <c r="WNK3" s="225"/>
      <c r="WNL3" s="225"/>
      <c r="WNM3" s="225"/>
      <c r="WNN3" s="225"/>
      <c r="WNO3" s="225"/>
      <c r="WNP3" s="225"/>
      <c r="WNQ3" s="225"/>
      <c r="WNR3" s="225"/>
      <c r="WNS3" s="225"/>
      <c r="WNT3" s="225"/>
      <c r="WNU3" s="225"/>
      <c r="WNV3" s="225"/>
      <c r="WNW3" s="225"/>
      <c r="WNX3" s="225"/>
      <c r="WNY3" s="225"/>
      <c r="WNZ3" s="225"/>
      <c r="WOA3" s="225"/>
      <c r="WOB3" s="225"/>
      <c r="WOC3" s="225"/>
      <c r="WOD3" s="225"/>
      <c r="WOE3" s="225"/>
      <c r="WOF3" s="225"/>
      <c r="WOG3" s="225"/>
      <c r="WOH3" s="225"/>
      <c r="WOI3" s="225"/>
      <c r="WOJ3" s="225"/>
      <c r="WOK3" s="225"/>
      <c r="WOL3" s="225"/>
      <c r="WOM3" s="225"/>
      <c r="WON3" s="225"/>
      <c r="WOO3" s="225"/>
      <c r="WOP3" s="225"/>
      <c r="WOQ3" s="225"/>
      <c r="WOR3" s="225"/>
      <c r="WOS3" s="225"/>
      <c r="WOT3" s="225"/>
      <c r="WOU3" s="225"/>
      <c r="WOV3" s="225"/>
      <c r="WOW3" s="225"/>
      <c r="WOX3" s="225"/>
      <c r="WOY3" s="225"/>
      <c r="WOZ3" s="225"/>
      <c r="WPA3" s="225"/>
      <c r="WPB3" s="225"/>
      <c r="WPC3" s="225"/>
      <c r="WPD3" s="225"/>
      <c r="WPE3" s="225"/>
      <c r="WPF3" s="225"/>
      <c r="WPG3" s="225"/>
      <c r="WPH3" s="225"/>
      <c r="WPI3" s="225"/>
      <c r="WPJ3" s="225"/>
      <c r="WPK3" s="225"/>
      <c r="WPL3" s="225"/>
      <c r="WPM3" s="225"/>
      <c r="WPN3" s="225"/>
      <c r="WPO3" s="225"/>
      <c r="WPP3" s="225"/>
      <c r="WPQ3" s="225"/>
      <c r="WPR3" s="225"/>
      <c r="WPS3" s="225"/>
      <c r="WPT3" s="225"/>
      <c r="WPU3" s="225"/>
      <c r="WPV3" s="225"/>
      <c r="WPW3" s="225"/>
      <c r="WPX3" s="225"/>
      <c r="WPY3" s="225"/>
      <c r="WPZ3" s="225"/>
      <c r="WQA3" s="225"/>
      <c r="WQB3" s="225"/>
      <c r="WQC3" s="225"/>
      <c r="WQD3" s="225"/>
      <c r="WQE3" s="225"/>
      <c r="WQF3" s="225"/>
      <c r="WQG3" s="225"/>
      <c r="WQH3" s="225"/>
      <c r="WQI3" s="225"/>
      <c r="WQJ3" s="225"/>
      <c r="WQK3" s="225"/>
      <c r="WQL3" s="225"/>
      <c r="WQM3" s="225"/>
      <c r="WQN3" s="225"/>
      <c r="WQO3" s="225"/>
      <c r="WQP3" s="225"/>
      <c r="WQQ3" s="225"/>
      <c r="WQR3" s="225"/>
      <c r="WQS3" s="225"/>
      <c r="WQT3" s="225"/>
      <c r="WQU3" s="225"/>
      <c r="WQV3" s="225"/>
      <c r="WQW3" s="225"/>
      <c r="WQX3" s="225"/>
      <c r="WQY3" s="225"/>
      <c r="WQZ3" s="225"/>
      <c r="WRA3" s="225"/>
      <c r="WRB3" s="225"/>
      <c r="WRC3" s="225"/>
      <c r="WRD3" s="225"/>
      <c r="WRE3" s="225"/>
      <c r="WRF3" s="225"/>
      <c r="WRG3" s="225"/>
      <c r="WRH3" s="225"/>
      <c r="WRI3" s="225"/>
      <c r="WRJ3" s="225"/>
      <c r="WRK3" s="225"/>
      <c r="WRL3" s="225"/>
      <c r="WRM3" s="225"/>
      <c r="WRN3" s="225"/>
      <c r="WRO3" s="225"/>
      <c r="WRP3" s="225"/>
      <c r="WRQ3" s="225"/>
      <c r="WRR3" s="225"/>
      <c r="WRS3" s="225"/>
      <c r="WRT3" s="225"/>
      <c r="WRU3" s="225"/>
      <c r="WRV3" s="225"/>
      <c r="WRW3" s="225"/>
      <c r="WRX3" s="225"/>
      <c r="WRY3" s="225"/>
      <c r="WRZ3" s="225"/>
      <c r="WSA3" s="225"/>
      <c r="WSB3" s="225"/>
      <c r="WSC3" s="225"/>
      <c r="WSD3" s="225"/>
      <c r="WSE3" s="225"/>
      <c r="WSF3" s="225"/>
      <c r="WSG3" s="225"/>
      <c r="WSH3" s="225"/>
      <c r="WSI3" s="225"/>
      <c r="WSJ3" s="225"/>
      <c r="WSK3" s="225"/>
      <c r="WSL3" s="225"/>
      <c r="WSM3" s="225"/>
      <c r="WSN3" s="225"/>
      <c r="WSO3" s="225"/>
      <c r="WSP3" s="225"/>
      <c r="WSQ3" s="225"/>
      <c r="WSR3" s="225"/>
      <c r="WSS3" s="225"/>
      <c r="WST3" s="225"/>
      <c r="WSU3" s="225"/>
      <c r="WSV3" s="225"/>
      <c r="WSW3" s="225"/>
      <c r="WSX3" s="225"/>
      <c r="WSY3" s="225"/>
      <c r="WSZ3" s="225"/>
      <c r="WTA3" s="225"/>
      <c r="WTB3" s="225"/>
      <c r="WTC3" s="225"/>
      <c r="WTD3" s="225"/>
      <c r="WTE3" s="225"/>
      <c r="WTF3" s="225"/>
      <c r="WTG3" s="225"/>
      <c r="WTH3" s="225"/>
      <c r="WTI3" s="225"/>
      <c r="WTJ3" s="225"/>
      <c r="WTK3" s="225"/>
      <c r="WTL3" s="225"/>
      <c r="WTM3" s="225"/>
      <c r="WTN3" s="225"/>
      <c r="WTO3" s="225"/>
      <c r="WTP3" s="225"/>
      <c r="WTQ3" s="225"/>
      <c r="WTR3" s="225"/>
      <c r="WTS3" s="225"/>
      <c r="WTT3" s="225"/>
      <c r="WTU3" s="225"/>
      <c r="WTV3" s="225"/>
      <c r="WTW3" s="225"/>
      <c r="WTX3" s="225"/>
      <c r="WTY3" s="225"/>
      <c r="WTZ3" s="225"/>
      <c r="WUA3" s="225"/>
      <c r="WUB3" s="225"/>
      <c r="WUC3" s="225"/>
      <c r="WUD3" s="225"/>
      <c r="WUE3" s="225"/>
      <c r="WUF3" s="225"/>
      <c r="WUG3" s="225"/>
      <c r="WUH3" s="225"/>
      <c r="WUI3" s="225"/>
      <c r="WUJ3" s="225"/>
      <c r="WUK3" s="225"/>
      <c r="WUL3" s="225"/>
      <c r="WUM3" s="225"/>
      <c r="WUN3" s="225"/>
      <c r="WUO3" s="225"/>
      <c r="WUP3" s="225"/>
      <c r="WUQ3" s="225"/>
      <c r="WUR3" s="225"/>
      <c r="WUS3" s="225"/>
      <c r="WUT3" s="225"/>
      <c r="WUU3" s="225"/>
      <c r="WUV3" s="225"/>
      <c r="WUW3" s="225"/>
      <c r="WUX3" s="225"/>
      <c r="WUY3" s="225"/>
      <c r="WUZ3" s="225"/>
      <c r="WVA3" s="225"/>
      <c r="WVB3" s="225"/>
      <c r="WVC3" s="225"/>
      <c r="WVD3" s="225"/>
      <c r="WVE3" s="225"/>
      <c r="WVF3" s="225"/>
      <c r="WVG3" s="225"/>
      <c r="WVH3" s="225"/>
      <c r="WVI3" s="225"/>
      <c r="WVJ3" s="225"/>
      <c r="WVK3" s="225"/>
      <c r="WVL3" s="225"/>
      <c r="WVM3" s="225"/>
      <c r="WVN3" s="225"/>
      <c r="WVO3" s="225"/>
      <c r="WVP3" s="225"/>
      <c r="WVQ3" s="225"/>
      <c r="WVR3" s="225"/>
      <c r="WVS3" s="225"/>
      <c r="WVT3" s="225"/>
      <c r="WVU3" s="225"/>
      <c r="WVV3" s="225"/>
      <c r="WVW3" s="225"/>
      <c r="WVX3" s="225"/>
      <c r="WVY3" s="225"/>
      <c r="WVZ3" s="225"/>
      <c r="WWA3" s="225"/>
      <c r="WWB3" s="225"/>
      <c r="WWC3" s="225"/>
      <c r="WWD3" s="225"/>
      <c r="WWE3" s="225"/>
      <c r="WWF3" s="225"/>
      <c r="WWG3" s="225"/>
      <c r="WWH3" s="225"/>
      <c r="WWI3" s="225"/>
      <c r="WWJ3" s="225"/>
      <c r="WWK3" s="225"/>
      <c r="WWL3" s="225"/>
      <c r="WWM3" s="225"/>
      <c r="WWN3" s="225"/>
      <c r="WWO3" s="225"/>
      <c r="WWP3" s="225"/>
      <c r="WWQ3" s="225"/>
      <c r="WWR3" s="225"/>
      <c r="WWS3" s="225"/>
      <c r="WWT3" s="225"/>
      <c r="WWU3" s="225"/>
      <c r="WWV3" s="225"/>
      <c r="WWW3" s="225"/>
      <c r="WWX3" s="225"/>
      <c r="WWY3" s="225"/>
      <c r="WWZ3" s="225"/>
      <c r="WXA3" s="225"/>
      <c r="WXB3" s="225"/>
      <c r="WXC3" s="225"/>
      <c r="WXD3" s="225"/>
      <c r="WXE3" s="225"/>
      <c r="WXF3" s="225"/>
      <c r="WXG3" s="225"/>
      <c r="WXH3" s="225"/>
      <c r="WXI3" s="225"/>
      <c r="WXJ3" s="225"/>
      <c r="WXK3" s="225"/>
      <c r="WXL3" s="225"/>
      <c r="WXM3" s="225"/>
      <c r="WXN3" s="225"/>
      <c r="WXO3" s="225"/>
      <c r="WXP3" s="225"/>
      <c r="WXQ3" s="225"/>
      <c r="WXR3" s="225"/>
      <c r="WXS3" s="225"/>
      <c r="WXT3" s="225"/>
      <c r="WXU3" s="225"/>
      <c r="WXV3" s="225"/>
      <c r="WXW3" s="225"/>
      <c r="WXX3" s="225"/>
      <c r="WXY3" s="225"/>
      <c r="WXZ3" s="225"/>
      <c r="WYA3" s="225"/>
      <c r="WYB3" s="225"/>
      <c r="WYC3" s="225"/>
      <c r="WYD3" s="225"/>
      <c r="WYE3" s="225"/>
      <c r="WYF3" s="225"/>
      <c r="WYG3" s="225"/>
      <c r="WYH3" s="225"/>
      <c r="WYI3" s="225"/>
      <c r="WYJ3" s="225"/>
      <c r="WYK3" s="225"/>
      <c r="WYL3" s="225"/>
      <c r="WYM3" s="225"/>
      <c r="WYN3" s="225"/>
      <c r="WYO3" s="225"/>
      <c r="WYP3" s="225"/>
      <c r="WYQ3" s="225"/>
      <c r="WYR3" s="225"/>
      <c r="WYS3" s="225"/>
      <c r="WYT3" s="225"/>
      <c r="WYU3" s="225"/>
      <c r="WYV3" s="225"/>
      <c r="WYW3" s="225"/>
      <c r="WYX3" s="225"/>
      <c r="WYY3" s="225"/>
      <c r="WYZ3" s="225"/>
      <c r="WZA3" s="225"/>
      <c r="WZB3" s="225"/>
      <c r="WZC3" s="225"/>
      <c r="WZD3" s="225"/>
      <c r="WZE3" s="225"/>
      <c r="WZF3" s="225"/>
      <c r="WZG3" s="225"/>
      <c r="WZH3" s="225"/>
      <c r="WZI3" s="225"/>
      <c r="WZJ3" s="225"/>
      <c r="WZK3" s="225"/>
      <c r="WZL3" s="225"/>
      <c r="WZM3" s="225"/>
      <c r="WZN3" s="225"/>
      <c r="WZO3" s="225"/>
      <c r="WZP3" s="225"/>
      <c r="WZQ3" s="225"/>
      <c r="WZR3" s="225"/>
      <c r="WZS3" s="225"/>
      <c r="WZT3" s="225"/>
      <c r="WZU3" s="225"/>
      <c r="WZV3" s="225"/>
      <c r="WZW3" s="225"/>
      <c r="WZX3" s="225"/>
      <c r="WZY3" s="225"/>
      <c r="WZZ3" s="225"/>
      <c r="XAA3" s="225"/>
      <c r="XAB3" s="225"/>
      <c r="XAC3" s="225"/>
      <c r="XAD3" s="225"/>
      <c r="XAE3" s="225"/>
      <c r="XAF3" s="225"/>
      <c r="XAG3" s="225"/>
      <c r="XAH3" s="225"/>
      <c r="XAI3" s="225"/>
      <c r="XAJ3" s="225"/>
      <c r="XAK3" s="225"/>
      <c r="XAL3" s="225"/>
      <c r="XAM3" s="225"/>
      <c r="XAN3" s="225"/>
      <c r="XAO3" s="225"/>
      <c r="XAP3" s="225"/>
      <c r="XAQ3" s="225"/>
      <c r="XAR3" s="225"/>
      <c r="XAS3" s="225"/>
      <c r="XAT3" s="225"/>
      <c r="XAU3" s="225"/>
      <c r="XAV3" s="225"/>
      <c r="XAW3" s="225"/>
      <c r="XAX3" s="225"/>
      <c r="XAY3" s="225"/>
      <c r="XAZ3" s="225"/>
      <c r="XBA3" s="225"/>
      <c r="XBB3" s="225"/>
      <c r="XBC3" s="225"/>
      <c r="XBD3" s="225"/>
      <c r="XBE3" s="225"/>
      <c r="XBF3" s="225"/>
      <c r="XBG3" s="225"/>
      <c r="XBH3" s="225"/>
      <c r="XBI3" s="225"/>
      <c r="XBJ3" s="225"/>
      <c r="XBK3" s="225"/>
      <c r="XBL3" s="225"/>
      <c r="XBM3" s="225"/>
      <c r="XBN3" s="225"/>
      <c r="XBO3" s="225"/>
      <c r="XBP3" s="225"/>
      <c r="XBQ3" s="225"/>
      <c r="XBR3" s="225"/>
      <c r="XBS3" s="225"/>
      <c r="XBT3" s="225"/>
      <c r="XBU3" s="225"/>
      <c r="XBV3" s="225"/>
      <c r="XBW3" s="225"/>
      <c r="XBX3" s="225"/>
      <c r="XBY3" s="225"/>
      <c r="XBZ3" s="225"/>
      <c r="XCA3" s="225"/>
      <c r="XCB3" s="225"/>
      <c r="XCC3" s="225"/>
      <c r="XCD3" s="225"/>
      <c r="XCE3" s="225"/>
      <c r="XCF3" s="225"/>
      <c r="XCG3" s="225"/>
      <c r="XCH3" s="225"/>
      <c r="XCI3" s="225"/>
      <c r="XCJ3" s="225"/>
      <c r="XCK3" s="225"/>
      <c r="XCL3" s="225"/>
      <c r="XCM3" s="225"/>
      <c r="XCN3" s="225"/>
      <c r="XCO3" s="225"/>
      <c r="XCP3" s="225"/>
      <c r="XCQ3" s="225"/>
      <c r="XCR3" s="225"/>
      <c r="XCS3" s="225"/>
      <c r="XCT3" s="225"/>
      <c r="XCU3" s="225"/>
      <c r="XCV3" s="225"/>
      <c r="XCW3" s="225"/>
      <c r="XCX3" s="225"/>
      <c r="XCY3" s="225"/>
      <c r="XCZ3" s="225"/>
      <c r="XDA3" s="225"/>
      <c r="XDB3" s="225"/>
      <c r="XDC3" s="225"/>
      <c r="XDD3" s="225"/>
      <c r="XDE3" s="225"/>
      <c r="XDF3" s="225"/>
      <c r="XDG3" s="225"/>
      <c r="XDH3" s="225"/>
      <c r="XDI3" s="225"/>
      <c r="XDJ3" s="225"/>
      <c r="XDK3" s="225"/>
      <c r="XDL3" s="225"/>
      <c r="XDM3" s="225"/>
      <c r="XDN3" s="225"/>
      <c r="XDO3" s="225"/>
      <c r="XDP3" s="225"/>
      <c r="XDQ3" s="225"/>
      <c r="XDR3" s="225"/>
      <c r="XDS3" s="225"/>
      <c r="XDT3" s="225"/>
      <c r="XDU3" s="225"/>
      <c r="XDV3" s="225"/>
      <c r="XDW3" s="225"/>
      <c r="XDX3" s="225"/>
      <c r="XDY3" s="225"/>
      <c r="XDZ3" s="225"/>
      <c r="XEA3" s="225"/>
      <c r="XEB3" s="225"/>
      <c r="XEC3" s="225"/>
      <c r="XED3" s="225"/>
      <c r="XEE3" s="225"/>
      <c r="XEF3" s="225"/>
      <c r="XEG3" s="225"/>
      <c r="XEH3" s="225"/>
      <c r="XEI3" s="225"/>
      <c r="XEJ3" s="225"/>
      <c r="XEK3" s="225"/>
      <c r="XEL3" s="225"/>
      <c r="XEM3" s="225"/>
      <c r="XEN3" s="225"/>
      <c r="XEO3" s="225"/>
      <c r="XEP3" s="225"/>
      <c r="XEQ3" s="225"/>
      <c r="XER3" s="225"/>
      <c r="XES3" s="225"/>
      <c r="XET3" s="225"/>
      <c r="XEU3" s="225"/>
      <c r="XEV3" s="225"/>
      <c r="XEW3" s="225"/>
      <c r="XEX3" s="225"/>
      <c r="XEY3" s="225"/>
      <c r="XEZ3" s="225"/>
      <c r="XFA3" s="225"/>
      <c r="XFB3" s="225"/>
      <c r="XFC3" s="225"/>
    </row>
    <row r="4" spans="1:16383" s="57" customFormat="1" ht="86.4">
      <c r="A4" s="367" t="s">
        <v>164</v>
      </c>
      <c r="B4" s="368" t="s">
        <v>47</v>
      </c>
      <c r="C4" s="368" t="s">
        <v>48</v>
      </c>
      <c r="D4" s="371" t="s">
        <v>49</v>
      </c>
      <c r="E4" s="371" t="s">
        <v>50</v>
      </c>
      <c r="F4" s="371" t="s">
        <v>51</v>
      </c>
      <c r="G4" s="386" t="s">
        <v>52</v>
      </c>
      <c r="H4" s="371" t="s">
        <v>53</v>
      </c>
      <c r="I4" s="371" t="s">
        <v>54</v>
      </c>
      <c r="J4" s="371" t="s">
        <v>55</v>
      </c>
      <c r="K4" s="371" t="s">
        <v>56</v>
      </c>
      <c r="L4" s="371" t="s">
        <v>57</v>
      </c>
      <c r="M4" s="386" t="s">
        <v>58</v>
      </c>
      <c r="N4" s="371" t="s">
        <v>15</v>
      </c>
      <c r="O4" s="371" t="s">
        <v>59</v>
      </c>
      <c r="P4" s="371" t="s">
        <v>1658</v>
      </c>
      <c r="Q4" s="368"/>
      <c r="R4" s="371"/>
      <c r="S4" s="371"/>
      <c r="T4" s="371"/>
      <c r="U4" s="370" t="s">
        <v>60</v>
      </c>
      <c r="V4" s="371"/>
      <c r="W4" s="386" t="s">
        <v>58</v>
      </c>
      <c r="X4" s="368" t="s">
        <v>334</v>
      </c>
      <c r="Y4" s="367" t="s">
        <v>411</v>
      </c>
      <c r="Z4" s="356"/>
      <c r="AA4" s="368" t="s">
        <v>1234</v>
      </c>
      <c r="AB4" s="368" t="s">
        <v>207</v>
      </c>
      <c r="AC4" s="368">
        <v>2</v>
      </c>
      <c r="AD4" s="368" t="s">
        <v>208</v>
      </c>
      <c r="AE4" s="368" t="s">
        <v>335</v>
      </c>
      <c r="AF4" s="368" t="s">
        <v>210</v>
      </c>
      <c r="AG4" s="368" t="s">
        <v>210</v>
      </c>
      <c r="AH4" s="368" t="s">
        <v>210</v>
      </c>
      <c r="AI4" s="133" t="s">
        <v>1660</v>
      </c>
      <c r="AJ4" s="367">
        <v>24</v>
      </c>
      <c r="AK4" s="367" t="s">
        <v>1059</v>
      </c>
      <c r="AL4" s="130"/>
      <c r="AM4" s="130"/>
      <c r="AN4" s="67" t="s">
        <v>1435</v>
      </c>
      <c r="AO4" s="67" t="s">
        <v>645</v>
      </c>
      <c r="AP4" s="67" t="s">
        <v>1274</v>
      </c>
      <c r="AQ4" s="368" t="s">
        <v>414</v>
      </c>
      <c r="AR4" s="67" t="s">
        <v>1439</v>
      </c>
      <c r="AS4" s="67"/>
      <c r="AT4" s="68">
        <v>43516</v>
      </c>
      <c r="AU4" s="67" t="s">
        <v>1272</v>
      </c>
      <c r="AV4" s="67" t="s">
        <v>1440</v>
      </c>
    </row>
    <row r="5" spans="1:16383" s="57" customFormat="1" ht="72">
      <c r="A5" s="239" t="s">
        <v>983</v>
      </c>
      <c r="B5" s="240" t="s">
        <v>41</v>
      </c>
      <c r="C5" s="240" t="s">
        <v>490</v>
      </c>
      <c r="D5" s="126" t="s">
        <v>491</v>
      </c>
      <c r="E5" s="126" t="s">
        <v>492</v>
      </c>
      <c r="F5" s="126" t="s">
        <v>493</v>
      </c>
      <c r="G5" s="238" t="s">
        <v>494</v>
      </c>
      <c r="H5" s="240" t="s">
        <v>142</v>
      </c>
      <c r="I5" s="240" t="s">
        <v>984</v>
      </c>
      <c r="J5" s="126" t="s">
        <v>985</v>
      </c>
      <c r="K5" s="126" t="s">
        <v>497</v>
      </c>
      <c r="L5" s="126" t="s">
        <v>986</v>
      </c>
      <c r="M5" s="238" t="s">
        <v>987</v>
      </c>
      <c r="N5" s="126" t="s">
        <v>15</v>
      </c>
      <c r="O5" s="240" t="s">
        <v>94</v>
      </c>
      <c r="P5" s="240" t="s">
        <v>505</v>
      </c>
      <c r="Q5" s="240"/>
      <c r="R5" s="126"/>
      <c r="S5" s="126"/>
      <c r="T5" s="126"/>
      <c r="U5" s="246" t="s">
        <v>492</v>
      </c>
      <c r="V5" s="126"/>
      <c r="W5" s="238" t="s">
        <v>494</v>
      </c>
      <c r="X5" s="240" t="s">
        <v>334</v>
      </c>
      <c r="Y5" s="285" t="s">
        <v>988</v>
      </c>
      <c r="Z5" s="130"/>
      <c r="AA5" s="251" t="s">
        <v>1235</v>
      </c>
      <c r="AB5" s="251"/>
      <c r="AC5" s="240">
        <v>2</v>
      </c>
      <c r="AD5" s="240" t="s">
        <v>208</v>
      </c>
      <c r="AE5" s="240" t="s">
        <v>989</v>
      </c>
      <c r="AF5" s="240" t="s">
        <v>210</v>
      </c>
      <c r="AG5" s="240" t="s">
        <v>210</v>
      </c>
      <c r="AH5" s="240" t="s">
        <v>210</v>
      </c>
      <c r="AI5" s="257" t="s">
        <v>1180</v>
      </c>
      <c r="AJ5" s="239">
        <v>56</v>
      </c>
      <c r="AK5" s="239" t="s">
        <v>1047</v>
      </c>
      <c r="AL5" s="130"/>
      <c r="AM5" s="130"/>
      <c r="AN5" s="67" t="s">
        <v>1343</v>
      </c>
      <c r="AO5" s="67" t="s">
        <v>1281</v>
      </c>
      <c r="AP5" s="67" t="s">
        <v>1344</v>
      </c>
      <c r="AQ5" s="240" t="s">
        <v>421</v>
      </c>
      <c r="AR5" s="67" t="s">
        <v>1345</v>
      </c>
      <c r="AS5" s="67" t="s">
        <v>1346</v>
      </c>
      <c r="AT5" s="68">
        <v>43578</v>
      </c>
      <c r="AU5" s="67" t="s">
        <v>1299</v>
      </c>
      <c r="AV5" s="67" t="s">
        <v>1347</v>
      </c>
    </row>
    <row r="6" spans="1:16383" s="57" customFormat="1" ht="86.4">
      <c r="A6" s="239" t="s">
        <v>488</v>
      </c>
      <c r="B6" s="240" t="s">
        <v>41</v>
      </c>
      <c r="C6" s="240" t="s">
        <v>490</v>
      </c>
      <c r="D6" s="126" t="s">
        <v>491</v>
      </c>
      <c r="E6" s="126" t="s">
        <v>492</v>
      </c>
      <c r="F6" s="126" t="s">
        <v>493</v>
      </c>
      <c r="G6" s="238" t="s">
        <v>494</v>
      </c>
      <c r="H6" s="240" t="s">
        <v>300</v>
      </c>
      <c r="I6" s="240" t="s">
        <v>495</v>
      </c>
      <c r="J6" s="126" t="s">
        <v>496</v>
      </c>
      <c r="K6" s="126" t="s">
        <v>497</v>
      </c>
      <c r="L6" s="126" t="s">
        <v>498</v>
      </c>
      <c r="M6" s="238" t="s">
        <v>499</v>
      </c>
      <c r="N6" s="126" t="s">
        <v>15</v>
      </c>
      <c r="O6" s="240" t="s">
        <v>94</v>
      </c>
      <c r="P6" s="240" t="s">
        <v>501</v>
      </c>
      <c r="Q6" s="240"/>
      <c r="R6" s="126"/>
      <c r="S6" s="126"/>
      <c r="T6" s="126"/>
      <c r="U6" s="246" t="s">
        <v>492</v>
      </c>
      <c r="V6" s="126"/>
      <c r="W6" s="238" t="s">
        <v>494</v>
      </c>
      <c r="X6" s="240" t="s">
        <v>334</v>
      </c>
      <c r="Y6" s="239" t="s">
        <v>451</v>
      </c>
      <c r="Z6" s="130"/>
      <c r="AA6" s="240" t="s">
        <v>504</v>
      </c>
      <c r="AB6" s="240" t="s">
        <v>207</v>
      </c>
      <c r="AC6" s="240">
        <v>2</v>
      </c>
      <c r="AD6" s="240" t="s">
        <v>208</v>
      </c>
      <c r="AE6" s="240" t="s">
        <v>503</v>
      </c>
      <c r="AF6" s="240" t="s">
        <v>210</v>
      </c>
      <c r="AG6" s="240" t="s">
        <v>210</v>
      </c>
      <c r="AH6" s="240" t="s">
        <v>210</v>
      </c>
      <c r="AI6" s="218" t="s">
        <v>1181</v>
      </c>
      <c r="AJ6" s="239">
        <v>132</v>
      </c>
      <c r="AK6" s="239" t="s">
        <v>1048</v>
      </c>
      <c r="AL6" s="130"/>
      <c r="AM6" s="130"/>
      <c r="AN6" s="67" t="s">
        <v>1341</v>
      </c>
      <c r="AO6" s="67" t="s">
        <v>645</v>
      </c>
      <c r="AP6" s="67" t="s">
        <v>1270</v>
      </c>
      <c r="AQ6" s="240" t="s">
        <v>502</v>
      </c>
      <c r="AR6" s="67" t="s">
        <v>1342</v>
      </c>
      <c r="AS6" s="67" t="s">
        <v>504</v>
      </c>
      <c r="AT6" s="68">
        <v>43431</v>
      </c>
      <c r="AU6" s="67" t="s">
        <v>1299</v>
      </c>
      <c r="AV6" s="67"/>
    </row>
    <row r="7" spans="1:16383" s="57" customFormat="1" ht="86.4">
      <c r="A7" s="21" t="s">
        <v>489</v>
      </c>
      <c r="B7" s="20" t="s">
        <v>133</v>
      </c>
      <c r="C7" s="20" t="s">
        <v>506</v>
      </c>
      <c r="D7" s="17" t="s">
        <v>507</v>
      </c>
      <c r="E7" s="17" t="s">
        <v>508</v>
      </c>
      <c r="F7" s="17" t="s">
        <v>509</v>
      </c>
      <c r="G7" s="230" t="s">
        <v>510</v>
      </c>
      <c r="H7" s="17" t="s">
        <v>511</v>
      </c>
      <c r="I7" s="17" t="s">
        <v>512</v>
      </c>
      <c r="J7" s="17" t="s">
        <v>513</v>
      </c>
      <c r="K7" s="17" t="s">
        <v>514</v>
      </c>
      <c r="L7" s="17" t="s">
        <v>515</v>
      </c>
      <c r="M7" s="230" t="s">
        <v>516</v>
      </c>
      <c r="N7" s="17" t="s">
        <v>15</v>
      </c>
      <c r="O7" s="20" t="s">
        <v>518</v>
      </c>
      <c r="P7" s="17" t="s">
        <v>517</v>
      </c>
      <c r="Q7" s="20"/>
      <c r="R7" s="17"/>
      <c r="S7" s="17"/>
      <c r="T7" s="17"/>
      <c r="U7" s="40" t="s">
        <v>508</v>
      </c>
      <c r="V7" s="17"/>
      <c r="W7" s="230" t="s">
        <v>510</v>
      </c>
      <c r="X7" s="20" t="s">
        <v>334</v>
      </c>
      <c r="Y7" s="21" t="s">
        <v>519</v>
      </c>
      <c r="Z7" s="227"/>
      <c r="AA7" s="221" t="s">
        <v>1236</v>
      </c>
      <c r="AB7" s="21" t="s">
        <v>521</v>
      </c>
      <c r="AC7" s="20">
        <v>2</v>
      </c>
      <c r="AD7" s="20" t="s">
        <v>208</v>
      </c>
      <c r="AE7" s="20" t="s">
        <v>522</v>
      </c>
      <c r="AF7" s="20" t="s">
        <v>210</v>
      </c>
      <c r="AG7" s="20" t="s">
        <v>210</v>
      </c>
      <c r="AH7" s="20" t="s">
        <v>210</v>
      </c>
      <c r="AI7" s="56" t="s">
        <v>1182</v>
      </c>
      <c r="AJ7" s="21">
        <v>32</v>
      </c>
      <c r="AK7" s="21" t="s">
        <v>1058</v>
      </c>
      <c r="AN7" s="223" t="s">
        <v>1433</v>
      </c>
      <c r="AO7" s="223" t="s">
        <v>645</v>
      </c>
      <c r="AP7" s="223" t="s">
        <v>1291</v>
      </c>
      <c r="AQ7" s="20" t="s">
        <v>520</v>
      </c>
      <c r="AR7" s="223" t="s">
        <v>1434</v>
      </c>
      <c r="AS7" s="223" t="s">
        <v>1606</v>
      </c>
      <c r="AT7" s="224">
        <v>43421</v>
      </c>
      <c r="AU7" s="223" t="s">
        <v>1330</v>
      </c>
      <c r="AV7" s="223" t="s">
        <v>1605</v>
      </c>
    </row>
    <row r="8" spans="1:16383" s="57" customFormat="1" ht="72">
      <c r="A8" s="21" t="s">
        <v>165</v>
      </c>
      <c r="B8" s="20" t="s">
        <v>47</v>
      </c>
      <c r="C8" s="20" t="s">
        <v>48</v>
      </c>
      <c r="D8" s="17" t="s">
        <v>49</v>
      </c>
      <c r="E8" s="17" t="s">
        <v>50</v>
      </c>
      <c r="F8" s="17" t="s">
        <v>51</v>
      </c>
      <c r="G8" s="226" t="s">
        <v>52</v>
      </c>
      <c r="H8" s="17" t="s">
        <v>53</v>
      </c>
      <c r="I8" s="17" t="s">
        <v>54</v>
      </c>
      <c r="J8" s="17" t="s">
        <v>55</v>
      </c>
      <c r="K8" s="17" t="s">
        <v>56</v>
      </c>
      <c r="L8" s="17" t="s">
        <v>57</v>
      </c>
      <c r="M8" s="226" t="s">
        <v>58</v>
      </c>
      <c r="N8" s="17" t="s">
        <v>15</v>
      </c>
      <c r="O8" s="17" t="s">
        <v>59</v>
      </c>
      <c r="P8" s="17" t="s">
        <v>61</v>
      </c>
      <c r="Q8" s="20"/>
      <c r="R8" s="17"/>
      <c r="S8" s="17"/>
      <c r="T8" s="17"/>
      <c r="U8" s="40" t="s">
        <v>60</v>
      </c>
      <c r="V8" s="17"/>
      <c r="W8" s="226" t="s">
        <v>58</v>
      </c>
      <c r="X8" s="20" t="s">
        <v>334</v>
      </c>
      <c r="Y8" s="21" t="s">
        <v>412</v>
      </c>
      <c r="Z8" s="227"/>
      <c r="AA8" s="20" t="s">
        <v>338</v>
      </c>
      <c r="AB8" s="20" t="s">
        <v>337</v>
      </c>
      <c r="AC8" s="20">
        <v>2</v>
      </c>
      <c r="AD8" s="20" t="s">
        <v>208</v>
      </c>
      <c r="AE8" s="20" t="s">
        <v>336</v>
      </c>
      <c r="AF8" s="20" t="s">
        <v>210</v>
      </c>
      <c r="AG8" s="20" t="s">
        <v>210</v>
      </c>
      <c r="AH8" s="20" t="s">
        <v>210</v>
      </c>
      <c r="AI8" s="56" t="s">
        <v>1184</v>
      </c>
      <c r="AJ8" s="21">
        <v>24</v>
      </c>
      <c r="AK8" s="21" t="s">
        <v>1060</v>
      </c>
      <c r="AN8" s="223" t="s">
        <v>1438</v>
      </c>
      <c r="AO8" s="223" t="s">
        <v>645</v>
      </c>
      <c r="AP8" s="223" t="s">
        <v>1274</v>
      </c>
      <c r="AQ8" s="20" t="s">
        <v>415</v>
      </c>
      <c r="AR8" s="223" t="s">
        <v>1436</v>
      </c>
      <c r="AS8" s="223" t="s">
        <v>500</v>
      </c>
      <c r="AT8" s="224">
        <v>43061</v>
      </c>
      <c r="AU8" s="223" t="s">
        <v>1272</v>
      </c>
      <c r="AV8" s="223" t="s">
        <v>1437</v>
      </c>
    </row>
    <row r="9" spans="1:16383" s="57" customFormat="1" ht="72">
      <c r="A9" s="21" t="s">
        <v>166</v>
      </c>
      <c r="B9" s="20" t="s">
        <v>62</v>
      </c>
      <c r="C9" s="20" t="s">
        <v>66</v>
      </c>
      <c r="D9" s="17" t="s">
        <v>63</v>
      </c>
      <c r="E9" s="17" t="s">
        <v>50</v>
      </c>
      <c r="F9" s="17" t="s">
        <v>64</v>
      </c>
      <c r="G9" s="226" t="s">
        <v>65</v>
      </c>
      <c r="H9" s="17" t="s">
        <v>53</v>
      </c>
      <c r="I9" s="17" t="s">
        <v>54</v>
      </c>
      <c r="J9" s="17" t="s">
        <v>55</v>
      </c>
      <c r="K9" s="17" t="s">
        <v>56</v>
      </c>
      <c r="L9" s="17" t="s">
        <v>57</v>
      </c>
      <c r="M9" s="226" t="s">
        <v>58</v>
      </c>
      <c r="N9" s="17" t="s">
        <v>15</v>
      </c>
      <c r="O9" s="17" t="s">
        <v>59</v>
      </c>
      <c r="P9" s="17" t="s">
        <v>1659</v>
      </c>
      <c r="Q9" s="20"/>
      <c r="R9" s="17"/>
      <c r="S9" s="17"/>
      <c r="T9" s="17"/>
      <c r="U9" s="40" t="s">
        <v>60</v>
      </c>
      <c r="V9" s="17"/>
      <c r="W9" s="226" t="s">
        <v>58</v>
      </c>
      <c r="X9" s="20" t="s">
        <v>334</v>
      </c>
      <c r="Y9" s="21" t="s">
        <v>413</v>
      </c>
      <c r="Z9" s="227"/>
      <c r="AA9" s="20" t="s">
        <v>500</v>
      </c>
      <c r="AB9" s="20" t="s">
        <v>339</v>
      </c>
      <c r="AC9" s="20">
        <v>2</v>
      </c>
      <c r="AD9" s="20" t="s">
        <v>208</v>
      </c>
      <c r="AE9" s="20" t="s">
        <v>340</v>
      </c>
      <c r="AF9" s="20" t="s">
        <v>210</v>
      </c>
      <c r="AG9" s="20" t="s">
        <v>210</v>
      </c>
      <c r="AH9" s="20" t="s">
        <v>210</v>
      </c>
      <c r="AI9" s="56" t="s">
        <v>1183</v>
      </c>
      <c r="AJ9" s="21">
        <v>24</v>
      </c>
      <c r="AK9" s="21" t="s">
        <v>1061</v>
      </c>
      <c r="AN9" s="223" t="s">
        <v>1441</v>
      </c>
      <c r="AO9" s="223" t="s">
        <v>645</v>
      </c>
      <c r="AP9" s="223" t="s">
        <v>1274</v>
      </c>
      <c r="AQ9" s="20" t="s">
        <v>416</v>
      </c>
      <c r="AR9" s="223" t="s">
        <v>1442</v>
      </c>
      <c r="AS9" s="223" t="s">
        <v>1443</v>
      </c>
      <c r="AT9" s="224">
        <v>42626</v>
      </c>
      <c r="AU9" s="223" t="s">
        <v>1272</v>
      </c>
      <c r="AV9" s="223"/>
    </row>
    <row r="10" spans="1:16383" s="57" customFormat="1" ht="100.8">
      <c r="A10" s="21" t="s">
        <v>167</v>
      </c>
      <c r="B10" s="20" t="s">
        <v>47</v>
      </c>
      <c r="C10" s="20" t="s">
        <v>67</v>
      </c>
      <c r="D10" s="17" t="s">
        <v>68</v>
      </c>
      <c r="E10" s="17" t="s">
        <v>69</v>
      </c>
      <c r="F10" s="17" t="s">
        <v>70</v>
      </c>
      <c r="G10" s="226" t="s">
        <v>71</v>
      </c>
      <c r="H10" s="17" t="s">
        <v>72</v>
      </c>
      <c r="I10" s="17" t="s">
        <v>73</v>
      </c>
      <c r="J10" s="17" t="s">
        <v>74</v>
      </c>
      <c r="K10" s="17" t="s">
        <v>75</v>
      </c>
      <c r="L10" s="17" t="s">
        <v>76</v>
      </c>
      <c r="M10" s="226" t="s">
        <v>77</v>
      </c>
      <c r="N10" s="17" t="s">
        <v>15</v>
      </c>
      <c r="O10" s="17" t="s">
        <v>341</v>
      </c>
      <c r="P10" s="17" t="s">
        <v>78</v>
      </c>
      <c r="Q10" s="20"/>
      <c r="R10" s="17"/>
      <c r="S10" s="17"/>
      <c r="T10" s="17"/>
      <c r="U10" s="40" t="s">
        <v>69</v>
      </c>
      <c r="V10" s="17"/>
      <c r="W10" s="226" t="s">
        <v>79</v>
      </c>
      <c r="X10" s="20" t="s">
        <v>334</v>
      </c>
      <c r="Y10" s="21" t="s">
        <v>417</v>
      </c>
      <c r="Z10" s="227"/>
      <c r="AA10" s="20" t="s">
        <v>342</v>
      </c>
      <c r="AB10" s="20" t="s">
        <v>343</v>
      </c>
      <c r="AC10" s="20">
        <v>4</v>
      </c>
      <c r="AD10" s="20" t="s">
        <v>208</v>
      </c>
      <c r="AE10" s="20" t="s">
        <v>344</v>
      </c>
      <c r="AF10" s="20" t="s">
        <v>210</v>
      </c>
      <c r="AG10" s="20" t="s">
        <v>210</v>
      </c>
      <c r="AH10" s="20" t="s">
        <v>210</v>
      </c>
      <c r="AI10" s="56" t="s">
        <v>1049</v>
      </c>
      <c r="AJ10" s="21">
        <v>4</v>
      </c>
      <c r="AK10" s="21" t="s">
        <v>1050</v>
      </c>
      <c r="AN10" s="223" t="s">
        <v>1490</v>
      </c>
      <c r="AO10" s="223" t="s">
        <v>1318</v>
      </c>
      <c r="AP10" s="223"/>
      <c r="AQ10" s="20" t="s">
        <v>418</v>
      </c>
      <c r="AR10" s="223" t="s">
        <v>1491</v>
      </c>
      <c r="AS10" s="223" t="s">
        <v>342</v>
      </c>
      <c r="AT10" s="224">
        <v>43351</v>
      </c>
      <c r="AU10" s="223" t="s">
        <v>1330</v>
      </c>
      <c r="AV10" s="20"/>
    </row>
    <row r="11" spans="1:16383" s="57" customFormat="1" ht="100.8">
      <c r="A11" s="21" t="s">
        <v>168</v>
      </c>
      <c r="B11" s="20" t="s">
        <v>80</v>
      </c>
      <c r="C11" s="20" t="s">
        <v>81</v>
      </c>
      <c r="D11" s="17" t="s">
        <v>82</v>
      </c>
      <c r="E11" s="17" t="s">
        <v>83</v>
      </c>
      <c r="F11" s="17" t="s">
        <v>84</v>
      </c>
      <c r="G11" s="226" t="s">
        <v>85</v>
      </c>
      <c r="H11" s="17" t="s">
        <v>72</v>
      </c>
      <c r="I11" s="17" t="s">
        <v>73</v>
      </c>
      <c r="J11" s="17" t="s">
        <v>74</v>
      </c>
      <c r="K11" s="17" t="s">
        <v>75</v>
      </c>
      <c r="L11" s="17" t="s">
        <v>76</v>
      </c>
      <c r="M11" s="226" t="s">
        <v>77</v>
      </c>
      <c r="N11" s="17" t="s">
        <v>15</v>
      </c>
      <c r="O11" s="17" t="s">
        <v>94</v>
      </c>
      <c r="P11" s="17" t="s">
        <v>78</v>
      </c>
      <c r="Q11" s="20"/>
      <c r="R11" s="17"/>
      <c r="S11" s="17"/>
      <c r="T11" s="17"/>
      <c r="U11" s="40" t="s">
        <v>83</v>
      </c>
      <c r="V11" s="17"/>
      <c r="W11" s="231" t="s">
        <v>86</v>
      </c>
      <c r="X11" s="20" t="s">
        <v>334</v>
      </c>
      <c r="Y11" s="21" t="s">
        <v>419</v>
      </c>
      <c r="Z11" s="227"/>
      <c r="AA11" s="20" t="s">
        <v>345</v>
      </c>
      <c r="AB11" s="20" t="s">
        <v>346</v>
      </c>
      <c r="AC11" s="20">
        <v>4</v>
      </c>
      <c r="AD11" s="20" t="s">
        <v>208</v>
      </c>
      <c r="AE11" s="20" t="s">
        <v>347</v>
      </c>
      <c r="AF11" s="20" t="s">
        <v>210</v>
      </c>
      <c r="AG11" s="20" t="s">
        <v>210</v>
      </c>
      <c r="AH11" s="20" t="s">
        <v>210</v>
      </c>
      <c r="AI11" s="56" t="s">
        <v>1049</v>
      </c>
      <c r="AJ11" s="21">
        <v>2</v>
      </c>
      <c r="AK11" s="21" t="s">
        <v>1050</v>
      </c>
      <c r="AN11" s="223" t="s">
        <v>1406</v>
      </c>
      <c r="AO11" s="223" t="s">
        <v>1407</v>
      </c>
      <c r="AP11" s="223"/>
      <c r="AQ11" s="20" t="s">
        <v>420</v>
      </c>
      <c r="AR11" s="223" t="s">
        <v>1408</v>
      </c>
      <c r="AS11" s="223" t="s">
        <v>345</v>
      </c>
      <c r="AT11" s="224">
        <v>43351</v>
      </c>
      <c r="AU11" s="223" t="s">
        <v>1350</v>
      </c>
      <c r="AV11" s="223"/>
    </row>
    <row r="12" spans="1:16383" s="57" customFormat="1" ht="100.8">
      <c r="A12" s="21" t="s">
        <v>169</v>
      </c>
      <c r="B12" s="20" t="s">
        <v>87</v>
      </c>
      <c r="C12" s="20" t="s">
        <v>88</v>
      </c>
      <c r="D12" s="17" t="s">
        <v>89</v>
      </c>
      <c r="E12" s="17" t="s">
        <v>90</v>
      </c>
      <c r="F12" s="17" t="s">
        <v>91</v>
      </c>
      <c r="G12" s="226" t="s">
        <v>92</v>
      </c>
      <c r="H12" s="17" t="s">
        <v>72</v>
      </c>
      <c r="I12" s="17" t="s">
        <v>73</v>
      </c>
      <c r="J12" s="17" t="s">
        <v>74</v>
      </c>
      <c r="K12" s="17" t="s">
        <v>75</v>
      </c>
      <c r="L12" s="17" t="s">
        <v>76</v>
      </c>
      <c r="M12" s="226" t="s">
        <v>77</v>
      </c>
      <c r="N12" s="17" t="s">
        <v>15</v>
      </c>
      <c r="O12" s="17" t="s">
        <v>93</v>
      </c>
      <c r="P12" s="17" t="s">
        <v>78</v>
      </c>
      <c r="Q12" s="20"/>
      <c r="R12" s="17"/>
      <c r="S12" s="17"/>
      <c r="T12" s="17"/>
      <c r="U12" s="40" t="s">
        <v>90</v>
      </c>
      <c r="V12" s="17"/>
      <c r="W12" s="231" t="s">
        <v>95</v>
      </c>
      <c r="X12" s="20" t="s">
        <v>334</v>
      </c>
      <c r="Y12" s="21" t="s">
        <v>422</v>
      </c>
      <c r="Z12" s="227"/>
      <c r="AA12" s="20" t="s">
        <v>349</v>
      </c>
      <c r="AB12" s="20" t="s">
        <v>348</v>
      </c>
      <c r="AC12" s="20">
        <v>4</v>
      </c>
      <c r="AD12" s="20" t="s">
        <v>208</v>
      </c>
      <c r="AE12" s="20" t="s">
        <v>347</v>
      </c>
      <c r="AF12" s="20" t="s">
        <v>210</v>
      </c>
      <c r="AG12" s="20" t="s">
        <v>210</v>
      </c>
      <c r="AH12" s="20" t="s">
        <v>210</v>
      </c>
      <c r="AI12" s="56" t="s">
        <v>1185</v>
      </c>
      <c r="AJ12" s="21">
        <v>4</v>
      </c>
      <c r="AK12" s="21" t="s">
        <v>1050</v>
      </c>
      <c r="AN12" s="223" t="s">
        <v>1486</v>
      </c>
      <c r="AO12" s="223" t="s">
        <v>422</v>
      </c>
      <c r="AP12" s="223"/>
      <c r="AQ12" s="20" t="s">
        <v>421</v>
      </c>
      <c r="AR12" s="223" t="s">
        <v>1487</v>
      </c>
      <c r="AS12" s="223" t="s">
        <v>349</v>
      </c>
      <c r="AT12" s="224">
        <v>43351</v>
      </c>
      <c r="AU12" s="223" t="s">
        <v>1330</v>
      </c>
      <c r="AV12" s="223"/>
    </row>
    <row r="13" spans="1:16383" s="57" customFormat="1" ht="100.8">
      <c r="A13" s="21" t="s">
        <v>170</v>
      </c>
      <c r="B13" s="20"/>
      <c r="C13" s="20" t="s">
        <v>96</v>
      </c>
      <c r="D13" s="17" t="s">
        <v>97</v>
      </c>
      <c r="E13" s="17" t="s">
        <v>98</v>
      </c>
      <c r="F13" s="17" t="s">
        <v>99</v>
      </c>
      <c r="G13" s="226" t="s">
        <v>100</v>
      </c>
      <c r="H13" s="17" t="s">
        <v>72</v>
      </c>
      <c r="I13" s="17" t="s">
        <v>73</v>
      </c>
      <c r="J13" s="17" t="s">
        <v>74</v>
      </c>
      <c r="K13" s="17" t="s">
        <v>75</v>
      </c>
      <c r="L13" s="17" t="s">
        <v>76</v>
      </c>
      <c r="M13" s="226" t="s">
        <v>77</v>
      </c>
      <c r="N13" s="17" t="s">
        <v>15</v>
      </c>
      <c r="O13" s="17" t="s">
        <v>101</v>
      </c>
      <c r="P13" s="17" t="s">
        <v>78</v>
      </c>
      <c r="Q13" s="20"/>
      <c r="R13" s="17"/>
      <c r="S13" s="17"/>
      <c r="T13" s="17"/>
      <c r="U13" s="40" t="s">
        <v>98</v>
      </c>
      <c r="V13" s="17"/>
      <c r="W13" s="231" t="s">
        <v>102</v>
      </c>
      <c r="X13" s="20" t="s">
        <v>334</v>
      </c>
      <c r="Y13" s="21" t="s">
        <v>422</v>
      </c>
      <c r="Z13" s="227"/>
      <c r="AA13" s="20" t="s">
        <v>350</v>
      </c>
      <c r="AB13" s="20" t="s">
        <v>348</v>
      </c>
      <c r="AC13" s="20">
        <v>4</v>
      </c>
      <c r="AD13" s="20" t="s">
        <v>208</v>
      </c>
      <c r="AE13" s="20" t="s">
        <v>347</v>
      </c>
      <c r="AF13" s="20" t="s">
        <v>210</v>
      </c>
      <c r="AG13" s="20" t="s">
        <v>210</v>
      </c>
      <c r="AH13" s="20" t="s">
        <v>210</v>
      </c>
      <c r="AI13" s="56" t="s">
        <v>1185</v>
      </c>
      <c r="AJ13" s="21">
        <v>8</v>
      </c>
      <c r="AK13" s="21" t="s">
        <v>1062</v>
      </c>
      <c r="AN13" s="223" t="s">
        <v>1328</v>
      </c>
      <c r="AO13" s="223" t="s">
        <v>422</v>
      </c>
      <c r="AP13" s="223"/>
      <c r="AQ13" s="20" t="s">
        <v>423</v>
      </c>
      <c r="AR13" s="223" t="s">
        <v>1329</v>
      </c>
      <c r="AS13" s="223" t="s">
        <v>350</v>
      </c>
      <c r="AT13" s="224">
        <v>43351</v>
      </c>
      <c r="AU13" s="223" t="s">
        <v>1330</v>
      </c>
      <c r="AV13" s="223"/>
    </row>
    <row r="14" spans="1:16383" s="57" customFormat="1" ht="72">
      <c r="A14" s="21" t="s">
        <v>171</v>
      </c>
      <c r="B14" s="20" t="s">
        <v>14</v>
      </c>
      <c r="C14" s="20" t="s">
        <v>42</v>
      </c>
      <c r="D14" s="232" t="s">
        <v>1262</v>
      </c>
      <c r="E14" s="17" t="s">
        <v>43</v>
      </c>
      <c r="F14" s="17" t="s">
        <v>103</v>
      </c>
      <c r="G14" s="226" t="s">
        <v>104</v>
      </c>
      <c r="H14" s="17" t="s">
        <v>105</v>
      </c>
      <c r="I14" s="17" t="s">
        <v>106</v>
      </c>
      <c r="J14" s="17" t="s">
        <v>107</v>
      </c>
      <c r="K14" s="17" t="s">
        <v>44</v>
      </c>
      <c r="L14" s="17" t="s">
        <v>103</v>
      </c>
      <c r="M14" s="226" t="s">
        <v>108</v>
      </c>
      <c r="N14" s="17" t="s">
        <v>15</v>
      </c>
      <c r="O14" s="17" t="s">
        <v>109</v>
      </c>
      <c r="P14" s="17" t="s">
        <v>110</v>
      </c>
      <c r="Q14" s="20"/>
      <c r="R14" s="17"/>
      <c r="S14" s="17"/>
      <c r="T14" s="17"/>
      <c r="U14" s="40" t="s">
        <v>43</v>
      </c>
      <c r="V14" s="17"/>
      <c r="W14" s="226" t="s">
        <v>104</v>
      </c>
      <c r="X14" s="20" t="s">
        <v>334</v>
      </c>
      <c r="Y14" s="21" t="s">
        <v>425</v>
      </c>
      <c r="AA14" s="20" t="s">
        <v>353</v>
      </c>
      <c r="AB14" s="20" t="s">
        <v>352</v>
      </c>
      <c r="AC14" s="20">
        <v>4</v>
      </c>
      <c r="AD14" s="20" t="s">
        <v>208</v>
      </c>
      <c r="AE14" s="20" t="s">
        <v>351</v>
      </c>
      <c r="AF14" s="20" t="s">
        <v>210</v>
      </c>
      <c r="AG14" s="20" t="s">
        <v>210</v>
      </c>
      <c r="AH14" s="20" t="s">
        <v>210</v>
      </c>
      <c r="AI14" s="233" t="s">
        <v>1186</v>
      </c>
      <c r="AJ14" s="21">
        <v>4</v>
      </c>
      <c r="AK14" s="21">
        <v>250</v>
      </c>
      <c r="AN14" s="223" t="s">
        <v>1475</v>
      </c>
      <c r="AO14" s="223" t="s">
        <v>1318</v>
      </c>
      <c r="AP14" s="223" t="s">
        <v>438</v>
      </c>
      <c r="AQ14" s="20" t="s">
        <v>424</v>
      </c>
      <c r="AR14" s="223" t="s">
        <v>1476</v>
      </c>
      <c r="AS14" s="223" t="s">
        <v>1629</v>
      </c>
      <c r="AT14" s="224">
        <v>43354</v>
      </c>
      <c r="AU14" s="223" t="s">
        <v>1330</v>
      </c>
      <c r="AV14" s="223"/>
    </row>
    <row r="15" spans="1:16383" s="57" customFormat="1" ht="100.8">
      <c r="A15" s="21" t="s">
        <v>172</v>
      </c>
      <c r="B15" s="20" t="s">
        <v>111</v>
      </c>
      <c r="C15" s="20" t="s">
        <v>112</v>
      </c>
      <c r="D15" s="17" t="s">
        <v>113</v>
      </c>
      <c r="E15" s="17" t="s">
        <v>114</v>
      </c>
      <c r="F15" s="17" t="s">
        <v>115</v>
      </c>
      <c r="G15" s="226" t="s">
        <v>116</v>
      </c>
      <c r="H15" s="17" t="s">
        <v>72</v>
      </c>
      <c r="I15" s="17" t="s">
        <v>73</v>
      </c>
      <c r="J15" s="17" t="s">
        <v>74</v>
      </c>
      <c r="K15" s="17" t="s">
        <v>75</v>
      </c>
      <c r="L15" s="17" t="s">
        <v>76</v>
      </c>
      <c r="M15" s="226" t="s">
        <v>77</v>
      </c>
      <c r="N15" s="17" t="s">
        <v>15</v>
      </c>
      <c r="O15" s="17" t="s">
        <v>131</v>
      </c>
      <c r="P15" s="17" t="s">
        <v>117</v>
      </c>
      <c r="Q15" s="20"/>
      <c r="R15" s="17"/>
      <c r="S15" s="17"/>
      <c r="T15" s="17"/>
      <c r="U15" s="40" t="s">
        <v>114</v>
      </c>
      <c r="V15" s="17"/>
      <c r="W15" s="226" t="s">
        <v>116</v>
      </c>
      <c r="X15" s="20" t="s">
        <v>334</v>
      </c>
      <c r="Y15" s="21" t="s">
        <v>426</v>
      </c>
      <c r="Z15" s="227"/>
      <c r="AA15" s="20" t="s">
        <v>354</v>
      </c>
      <c r="AB15" s="20" t="s">
        <v>355</v>
      </c>
      <c r="AC15" s="20">
        <v>4</v>
      </c>
      <c r="AD15" s="20" t="s">
        <v>208</v>
      </c>
      <c r="AE15" s="20" t="s">
        <v>356</v>
      </c>
      <c r="AF15" s="20" t="s">
        <v>210</v>
      </c>
      <c r="AG15" s="20" t="s">
        <v>210</v>
      </c>
      <c r="AH15" s="20" t="s">
        <v>210</v>
      </c>
      <c r="AI15" s="56" t="s">
        <v>1187</v>
      </c>
      <c r="AJ15" s="21">
        <v>4</v>
      </c>
      <c r="AK15" s="21" t="s">
        <v>1063</v>
      </c>
      <c r="AN15" s="223" t="s">
        <v>1411</v>
      </c>
      <c r="AO15" s="223" t="s">
        <v>422</v>
      </c>
      <c r="AP15" s="223" t="s">
        <v>1412</v>
      </c>
      <c r="AQ15" s="20" t="s">
        <v>421</v>
      </c>
      <c r="AR15" s="223" t="s">
        <v>1413</v>
      </c>
      <c r="AS15" s="223" t="s">
        <v>354</v>
      </c>
      <c r="AT15" s="224">
        <v>43288</v>
      </c>
      <c r="AU15" s="223" t="s">
        <v>1350</v>
      </c>
      <c r="AV15" s="223"/>
    </row>
    <row r="16" spans="1:16383" s="57" customFormat="1" ht="41.25" customHeight="1">
      <c r="A16" s="21" t="s">
        <v>173</v>
      </c>
      <c r="B16" s="20" t="s">
        <v>111</v>
      </c>
      <c r="C16" s="20" t="s">
        <v>112</v>
      </c>
      <c r="D16" s="17" t="s">
        <v>113</v>
      </c>
      <c r="E16" s="17" t="s">
        <v>114</v>
      </c>
      <c r="F16" s="17" t="s">
        <v>115</v>
      </c>
      <c r="G16" s="226" t="s">
        <v>116</v>
      </c>
      <c r="H16" s="17" t="s">
        <v>23</v>
      </c>
      <c r="I16" s="17" t="s">
        <v>118</v>
      </c>
      <c r="J16" s="17" t="s">
        <v>119</v>
      </c>
      <c r="K16" s="17" t="s">
        <v>120</v>
      </c>
      <c r="L16" s="17" t="s">
        <v>121</v>
      </c>
      <c r="M16" s="226" t="s">
        <v>122</v>
      </c>
      <c r="N16" s="17" t="s">
        <v>15</v>
      </c>
      <c r="O16" s="17" t="s">
        <v>131</v>
      </c>
      <c r="P16" s="17" t="s">
        <v>357</v>
      </c>
      <c r="Q16" s="20"/>
      <c r="R16" s="17"/>
      <c r="S16" s="17"/>
      <c r="T16" s="17"/>
      <c r="U16" s="40" t="s">
        <v>124</v>
      </c>
      <c r="V16" s="17"/>
      <c r="W16" s="226" t="s">
        <v>116</v>
      </c>
      <c r="X16" s="20" t="s">
        <v>334</v>
      </c>
      <c r="Y16" s="21" t="s">
        <v>429</v>
      </c>
      <c r="AA16" s="20" t="s">
        <v>358</v>
      </c>
      <c r="AB16" s="20" t="s">
        <v>360</v>
      </c>
      <c r="AC16" s="20">
        <v>4</v>
      </c>
      <c r="AD16" s="20" t="s">
        <v>208</v>
      </c>
      <c r="AE16" s="20" t="s">
        <v>361</v>
      </c>
      <c r="AF16" s="20" t="s">
        <v>210</v>
      </c>
      <c r="AG16" s="20" t="s">
        <v>210</v>
      </c>
      <c r="AH16" s="20" t="s">
        <v>210</v>
      </c>
      <c r="AI16" s="56" t="s">
        <v>1051</v>
      </c>
      <c r="AJ16" s="21">
        <v>24</v>
      </c>
      <c r="AK16" s="21" t="s">
        <v>1064</v>
      </c>
      <c r="AN16" s="223" t="s">
        <v>1497</v>
      </c>
      <c r="AO16" s="223" t="s">
        <v>1281</v>
      </c>
      <c r="AP16" s="223"/>
      <c r="AQ16" s="20" t="s">
        <v>427</v>
      </c>
      <c r="AR16" s="223" t="s">
        <v>1498</v>
      </c>
      <c r="AS16" s="223" t="s">
        <v>1608</v>
      </c>
      <c r="AT16" s="224">
        <v>43212</v>
      </c>
      <c r="AU16" s="223" t="s">
        <v>1272</v>
      </c>
      <c r="AV16" s="223" t="s">
        <v>1607</v>
      </c>
    </row>
    <row r="17" spans="1:48" s="57" customFormat="1" ht="72">
      <c r="A17" s="21" t="s">
        <v>176</v>
      </c>
      <c r="B17" s="20" t="s">
        <v>35</v>
      </c>
      <c r="C17" s="20" t="s">
        <v>36</v>
      </c>
      <c r="D17" s="17" t="s">
        <v>37</v>
      </c>
      <c r="E17" s="17" t="s">
        <v>141</v>
      </c>
      <c r="F17" s="17" t="s">
        <v>39</v>
      </c>
      <c r="G17" s="226" t="s">
        <v>40</v>
      </c>
      <c r="H17" s="17" t="s">
        <v>142</v>
      </c>
      <c r="I17" s="17" t="s">
        <v>143</v>
      </c>
      <c r="J17" s="17" t="s">
        <v>144</v>
      </c>
      <c r="K17" s="17" t="s">
        <v>38</v>
      </c>
      <c r="L17" s="17" t="s">
        <v>145</v>
      </c>
      <c r="M17" s="226" t="s">
        <v>146</v>
      </c>
      <c r="N17" s="17" t="s">
        <v>15</v>
      </c>
      <c r="O17" s="17" t="s">
        <v>148</v>
      </c>
      <c r="P17" s="17" t="s">
        <v>147</v>
      </c>
      <c r="Q17" s="20"/>
      <c r="R17" s="17"/>
      <c r="S17" s="17"/>
      <c r="T17" s="17"/>
      <c r="U17" s="40" t="s">
        <v>149</v>
      </c>
      <c r="V17" s="17"/>
      <c r="W17" s="226" t="s">
        <v>40</v>
      </c>
      <c r="X17" s="20" t="s">
        <v>334</v>
      </c>
      <c r="Y17" s="21" t="s">
        <v>443</v>
      </c>
      <c r="Z17" s="227"/>
      <c r="AA17" s="221" t="s">
        <v>1238</v>
      </c>
      <c r="AB17" s="21" t="s">
        <v>369</v>
      </c>
      <c r="AC17" s="20">
        <v>2</v>
      </c>
      <c r="AD17" s="20" t="s">
        <v>208</v>
      </c>
      <c r="AE17" s="20" t="s">
        <v>370</v>
      </c>
      <c r="AF17" s="20" t="s">
        <v>210</v>
      </c>
      <c r="AG17" s="20" t="s">
        <v>210</v>
      </c>
      <c r="AH17" s="20" t="s">
        <v>210</v>
      </c>
      <c r="AI17" s="56" t="s">
        <v>1176</v>
      </c>
      <c r="AJ17" s="21">
        <v>32</v>
      </c>
      <c r="AK17" s="21" t="s">
        <v>1075</v>
      </c>
      <c r="AN17" s="223" t="s">
        <v>1447</v>
      </c>
      <c r="AO17" s="223" t="s">
        <v>645</v>
      </c>
      <c r="AP17" s="223" t="s">
        <v>1296</v>
      </c>
      <c r="AQ17" s="20" t="s">
        <v>421</v>
      </c>
      <c r="AR17" s="223" t="s">
        <v>1448</v>
      </c>
      <c r="AS17" s="223"/>
      <c r="AT17" s="224">
        <v>43177</v>
      </c>
      <c r="AU17" s="223" t="s">
        <v>1299</v>
      </c>
      <c r="AV17" s="223" t="s">
        <v>1609</v>
      </c>
    </row>
    <row r="18" spans="1:48" s="57" customFormat="1" ht="72">
      <c r="A18" s="21" t="s">
        <v>177</v>
      </c>
      <c r="B18" s="20" t="s">
        <v>34</v>
      </c>
      <c r="C18" s="20" t="s">
        <v>150</v>
      </c>
      <c r="D18" s="17" t="s">
        <v>151</v>
      </c>
      <c r="E18" s="17" t="s">
        <v>152</v>
      </c>
      <c r="F18" s="17" t="s">
        <v>153</v>
      </c>
      <c r="G18" s="226" t="s">
        <v>154</v>
      </c>
      <c r="H18" s="17" t="s">
        <v>155</v>
      </c>
      <c r="I18" s="17" t="s">
        <v>156</v>
      </c>
      <c r="J18" s="17" t="s">
        <v>157</v>
      </c>
      <c r="K18" s="17" t="s">
        <v>158</v>
      </c>
      <c r="L18" s="17" t="s">
        <v>159</v>
      </c>
      <c r="M18" s="226" t="s">
        <v>161</v>
      </c>
      <c r="N18" s="17" t="s">
        <v>15</v>
      </c>
      <c r="O18" s="17" t="s">
        <v>185</v>
      </c>
      <c r="P18" s="17" t="s">
        <v>162</v>
      </c>
      <c r="Q18" s="20"/>
      <c r="R18" s="17"/>
      <c r="S18" s="17"/>
      <c r="T18" s="17"/>
      <c r="U18" s="40" t="s">
        <v>152</v>
      </c>
      <c r="V18" s="17"/>
      <c r="W18" s="231" t="s">
        <v>160</v>
      </c>
      <c r="X18" s="20" t="s">
        <v>334</v>
      </c>
      <c r="Y18" s="21" t="s">
        <v>444</v>
      </c>
      <c r="Z18" s="227"/>
      <c r="AA18" s="20" t="s">
        <v>371</v>
      </c>
      <c r="AB18" s="20" t="s">
        <v>372</v>
      </c>
      <c r="AC18" s="20">
        <v>4</v>
      </c>
      <c r="AD18" s="20" t="s">
        <v>208</v>
      </c>
      <c r="AE18" s="20" t="s">
        <v>373</v>
      </c>
      <c r="AF18" s="20" t="s">
        <v>210</v>
      </c>
      <c r="AG18" s="20" t="s">
        <v>210</v>
      </c>
      <c r="AH18" s="20" t="s">
        <v>210</v>
      </c>
      <c r="AI18" s="56" t="s">
        <v>1054</v>
      </c>
      <c r="AJ18" s="21">
        <v>6</v>
      </c>
      <c r="AK18" s="21">
        <v>500</v>
      </c>
      <c r="AN18" s="223" t="s">
        <v>1391</v>
      </c>
      <c r="AO18" s="223" t="s">
        <v>1318</v>
      </c>
      <c r="AP18" s="223"/>
      <c r="AQ18" s="20" t="s">
        <v>421</v>
      </c>
      <c r="AR18" s="223" t="s">
        <v>1392</v>
      </c>
      <c r="AS18" s="223" t="s">
        <v>371</v>
      </c>
      <c r="AT18" s="224">
        <v>43502</v>
      </c>
      <c r="AU18" s="223" t="s">
        <v>1330</v>
      </c>
      <c r="AV18" s="223"/>
    </row>
    <row r="19" spans="1:48" s="57" customFormat="1" ht="98.25" customHeight="1">
      <c r="A19" s="21" t="s">
        <v>1011</v>
      </c>
      <c r="B19" s="20" t="s">
        <v>956</v>
      </c>
      <c r="C19" s="20" t="s">
        <v>957</v>
      </c>
      <c r="D19" s="17" t="s">
        <v>958</v>
      </c>
      <c r="E19" s="17" t="s">
        <v>959</v>
      </c>
      <c r="F19" s="17" t="s">
        <v>960</v>
      </c>
      <c r="G19" s="231" t="s">
        <v>961</v>
      </c>
      <c r="H19" s="20" t="s">
        <v>956</v>
      </c>
      <c r="I19" s="20" t="s">
        <v>957</v>
      </c>
      <c r="J19" s="17" t="s">
        <v>958</v>
      </c>
      <c r="K19" s="17" t="s">
        <v>959</v>
      </c>
      <c r="L19" s="17" t="s">
        <v>960</v>
      </c>
      <c r="M19" s="231" t="s">
        <v>961</v>
      </c>
      <c r="N19" s="20" t="s">
        <v>15</v>
      </c>
      <c r="O19" s="20" t="s">
        <v>228</v>
      </c>
      <c r="P19" s="17" t="s">
        <v>1019</v>
      </c>
      <c r="Q19" s="20"/>
      <c r="R19" s="17"/>
      <c r="S19" s="17"/>
      <c r="T19" s="17"/>
      <c r="U19" s="40" t="s">
        <v>959</v>
      </c>
      <c r="V19" s="17"/>
      <c r="W19" s="231" t="s">
        <v>961</v>
      </c>
      <c r="X19" s="20" t="s">
        <v>334</v>
      </c>
      <c r="Y19" s="21" t="s">
        <v>962</v>
      </c>
      <c r="AA19" s="20" t="s">
        <v>963</v>
      </c>
      <c r="AB19" s="20" t="s">
        <v>964</v>
      </c>
      <c r="AC19" s="20">
        <v>4</v>
      </c>
      <c r="AD19" s="20" t="s">
        <v>208</v>
      </c>
      <c r="AE19" s="20" t="s">
        <v>965</v>
      </c>
      <c r="AF19" s="20" t="s">
        <v>210</v>
      </c>
      <c r="AG19" s="20" t="s">
        <v>210</v>
      </c>
      <c r="AH19" s="20" t="s">
        <v>210</v>
      </c>
      <c r="AI19" s="234" t="s">
        <v>1175</v>
      </c>
      <c r="AJ19" s="21" t="s">
        <v>1076</v>
      </c>
      <c r="AK19" s="21" t="s">
        <v>1077</v>
      </c>
      <c r="AN19" s="223" t="s">
        <v>1317</v>
      </c>
      <c r="AO19" s="223" t="s">
        <v>1318</v>
      </c>
      <c r="AP19" s="223" t="s">
        <v>438</v>
      </c>
      <c r="AQ19" s="20" t="s">
        <v>421</v>
      </c>
      <c r="AR19" s="223" t="s">
        <v>1319</v>
      </c>
      <c r="AS19" s="223" t="s">
        <v>240</v>
      </c>
      <c r="AT19" s="224">
        <v>43432</v>
      </c>
      <c r="AU19" s="223" t="s">
        <v>1313</v>
      </c>
      <c r="AV19" s="223" t="s">
        <v>1314</v>
      </c>
    </row>
    <row r="20" spans="1:48" s="57" customFormat="1" ht="72">
      <c r="A20" s="21" t="s">
        <v>178</v>
      </c>
      <c r="B20" s="20" t="s">
        <v>34</v>
      </c>
      <c r="C20" s="20" t="s">
        <v>150</v>
      </c>
      <c r="D20" s="17" t="s">
        <v>151</v>
      </c>
      <c r="E20" s="17" t="s">
        <v>152</v>
      </c>
      <c r="F20" s="17" t="s">
        <v>153</v>
      </c>
      <c r="G20" s="226" t="s">
        <v>154</v>
      </c>
      <c r="H20" s="17" t="s">
        <v>155</v>
      </c>
      <c r="I20" s="17" t="s">
        <v>156</v>
      </c>
      <c r="J20" s="17" t="s">
        <v>157</v>
      </c>
      <c r="K20" s="17" t="s">
        <v>158</v>
      </c>
      <c r="L20" s="17" t="s">
        <v>159</v>
      </c>
      <c r="M20" s="226" t="s">
        <v>161</v>
      </c>
      <c r="N20" s="17" t="s">
        <v>15</v>
      </c>
      <c r="O20" s="17" t="s">
        <v>185</v>
      </c>
      <c r="P20" s="17" t="s">
        <v>163</v>
      </c>
      <c r="Q20" s="20"/>
      <c r="R20" s="17"/>
      <c r="S20" s="17"/>
      <c r="T20" s="17"/>
      <c r="U20" s="40" t="s">
        <v>152</v>
      </c>
      <c r="V20" s="17"/>
      <c r="W20" s="231" t="s">
        <v>160</v>
      </c>
      <c r="X20" s="20" t="s">
        <v>334</v>
      </c>
      <c r="Y20" s="21" t="s">
        <v>445</v>
      </c>
      <c r="Z20" s="227"/>
      <c r="AA20" s="20" t="s">
        <v>374</v>
      </c>
      <c r="AB20" s="20" t="s">
        <v>375</v>
      </c>
      <c r="AC20" s="20">
        <v>4</v>
      </c>
      <c r="AD20" s="20" t="s">
        <v>208</v>
      </c>
      <c r="AE20" s="20" t="s">
        <v>379</v>
      </c>
      <c r="AF20" s="20" t="s">
        <v>210</v>
      </c>
      <c r="AG20" s="20" t="s">
        <v>210</v>
      </c>
      <c r="AH20" s="20" t="s">
        <v>210</v>
      </c>
      <c r="AI20" s="56" t="s">
        <v>1174</v>
      </c>
      <c r="AJ20" s="21">
        <v>4</v>
      </c>
      <c r="AK20" s="21" t="s">
        <v>1050</v>
      </c>
      <c r="AN20" s="223" t="s">
        <v>1389</v>
      </c>
      <c r="AO20" s="223" t="s">
        <v>445</v>
      </c>
      <c r="AP20" s="223"/>
      <c r="AQ20" s="20" t="s">
        <v>421</v>
      </c>
      <c r="AR20" s="223" t="s">
        <v>1390</v>
      </c>
      <c r="AS20" s="223" t="s">
        <v>374</v>
      </c>
      <c r="AT20" s="224">
        <v>43422</v>
      </c>
      <c r="AU20" s="223" t="s">
        <v>1330</v>
      </c>
      <c r="AV20" s="223"/>
    </row>
    <row r="21" spans="1:48" s="57" customFormat="1" ht="86.4">
      <c r="A21" s="21" t="s">
        <v>179</v>
      </c>
      <c r="B21" s="20" t="s">
        <v>180</v>
      </c>
      <c r="C21" s="20" t="s">
        <v>181</v>
      </c>
      <c r="D21" s="17" t="s">
        <v>182</v>
      </c>
      <c r="E21" s="17" t="s">
        <v>152</v>
      </c>
      <c r="F21" s="17" t="s">
        <v>183</v>
      </c>
      <c r="G21" s="55" t="s">
        <v>184</v>
      </c>
      <c r="H21" s="17" t="s">
        <v>72</v>
      </c>
      <c r="I21" s="17" t="s">
        <v>73</v>
      </c>
      <c r="J21" s="17" t="s">
        <v>74</v>
      </c>
      <c r="K21" s="17" t="s">
        <v>75</v>
      </c>
      <c r="L21" s="17" t="s">
        <v>76</v>
      </c>
      <c r="M21" s="226" t="s">
        <v>77</v>
      </c>
      <c r="N21" s="17" t="s">
        <v>15</v>
      </c>
      <c r="O21" s="17" t="s">
        <v>185</v>
      </c>
      <c r="P21" s="17" t="s">
        <v>186</v>
      </c>
      <c r="Q21" s="20"/>
      <c r="R21" s="17"/>
      <c r="S21" s="17"/>
      <c r="T21" s="17"/>
      <c r="U21" s="40" t="s">
        <v>152</v>
      </c>
      <c r="V21" s="17"/>
      <c r="W21" s="231" t="s">
        <v>160</v>
      </c>
      <c r="X21" s="20" t="s">
        <v>334</v>
      </c>
      <c r="Y21" s="21" t="s">
        <v>446</v>
      </c>
      <c r="AA21" s="20" t="s">
        <v>377</v>
      </c>
      <c r="AB21" s="20" t="s">
        <v>376</v>
      </c>
      <c r="AC21" s="20">
        <v>4</v>
      </c>
      <c r="AD21" s="20" t="s">
        <v>208</v>
      </c>
      <c r="AE21" s="20" t="s">
        <v>378</v>
      </c>
      <c r="AF21" s="20" t="s">
        <v>210</v>
      </c>
      <c r="AG21" s="20" t="s">
        <v>210</v>
      </c>
      <c r="AH21" s="20" t="s">
        <v>210</v>
      </c>
      <c r="AI21" s="56" t="s">
        <v>1164</v>
      </c>
      <c r="AJ21" s="21">
        <v>4</v>
      </c>
      <c r="AK21" s="21" t="s">
        <v>1078</v>
      </c>
      <c r="AN21" s="223" t="s">
        <v>1387</v>
      </c>
      <c r="AO21" s="223" t="s">
        <v>1318</v>
      </c>
      <c r="AP21" s="223"/>
      <c r="AQ21" s="20" t="s">
        <v>447</v>
      </c>
      <c r="AR21" s="223" t="s">
        <v>1388</v>
      </c>
      <c r="AS21" s="223" t="s">
        <v>377</v>
      </c>
      <c r="AT21" s="224">
        <v>43374</v>
      </c>
      <c r="AU21" s="223" t="s">
        <v>1350</v>
      </c>
      <c r="AV21" s="223"/>
    </row>
    <row r="22" spans="1:48" s="57" customFormat="1" ht="72">
      <c r="A22" s="21" t="s">
        <v>187</v>
      </c>
      <c r="B22" s="20" t="s">
        <v>72</v>
      </c>
      <c r="C22" s="20" t="s">
        <v>188</v>
      </c>
      <c r="D22" s="17" t="s">
        <v>189</v>
      </c>
      <c r="E22" s="17" t="s">
        <v>190</v>
      </c>
      <c r="F22" s="17" t="s">
        <v>191</v>
      </c>
      <c r="G22" s="55" t="s">
        <v>192</v>
      </c>
      <c r="H22" s="20" t="s">
        <v>193</v>
      </c>
      <c r="I22" s="20" t="s">
        <v>198</v>
      </c>
      <c r="J22" s="17" t="s">
        <v>194</v>
      </c>
      <c r="K22" s="17" t="s">
        <v>190</v>
      </c>
      <c r="L22" s="17" t="s">
        <v>195</v>
      </c>
      <c r="M22" s="55" t="s">
        <v>196</v>
      </c>
      <c r="N22" s="20" t="s">
        <v>15</v>
      </c>
      <c r="O22" s="17" t="s">
        <v>185</v>
      </c>
      <c r="P22" s="20" t="s">
        <v>197</v>
      </c>
      <c r="Q22" s="20"/>
      <c r="R22" s="17"/>
      <c r="S22" s="17"/>
      <c r="T22" s="17"/>
      <c r="U22" s="40" t="s">
        <v>190</v>
      </c>
      <c r="V22" s="17"/>
      <c r="W22" s="55" t="s">
        <v>192</v>
      </c>
      <c r="X22" s="20" t="s">
        <v>334</v>
      </c>
      <c r="Y22" s="21" t="s">
        <v>448</v>
      </c>
      <c r="Z22" s="227"/>
      <c r="AA22" s="20" t="s">
        <v>206</v>
      </c>
      <c r="AB22" s="20" t="s">
        <v>207</v>
      </c>
      <c r="AC22" s="20">
        <v>4</v>
      </c>
      <c r="AD22" s="20" t="s">
        <v>208</v>
      </c>
      <c r="AE22" s="20" t="s">
        <v>209</v>
      </c>
      <c r="AF22" s="20" t="s">
        <v>210</v>
      </c>
      <c r="AG22" s="20" t="s">
        <v>210</v>
      </c>
      <c r="AH22" s="20" t="s">
        <v>210</v>
      </c>
      <c r="AI22" s="56" t="s">
        <v>1173</v>
      </c>
      <c r="AJ22" s="21">
        <v>16</v>
      </c>
      <c r="AK22" s="21" t="s">
        <v>1079</v>
      </c>
      <c r="AN22" s="223" t="s">
        <v>1357</v>
      </c>
      <c r="AO22" s="223" t="s">
        <v>438</v>
      </c>
      <c r="AP22" s="223" t="s">
        <v>1358</v>
      </c>
      <c r="AQ22" s="20" t="s">
        <v>421</v>
      </c>
      <c r="AR22" s="223" t="s">
        <v>1359</v>
      </c>
      <c r="AS22" s="223" t="s">
        <v>206</v>
      </c>
      <c r="AT22" s="224">
        <v>43410</v>
      </c>
      <c r="AU22" s="223" t="s">
        <v>1299</v>
      </c>
      <c r="AV22" s="223" t="s">
        <v>1360</v>
      </c>
    </row>
    <row r="23" spans="1:48" s="57" customFormat="1" ht="72">
      <c r="A23" s="21" t="s">
        <v>211</v>
      </c>
      <c r="B23" s="20" t="s">
        <v>33</v>
      </c>
      <c r="C23" s="20" t="s">
        <v>212</v>
      </c>
      <c r="D23" s="17" t="s">
        <v>213</v>
      </c>
      <c r="E23" s="17" t="s">
        <v>214</v>
      </c>
      <c r="F23" s="17" t="s">
        <v>215</v>
      </c>
      <c r="G23" s="55" t="s">
        <v>216</v>
      </c>
      <c r="H23" s="20" t="s">
        <v>217</v>
      </c>
      <c r="I23" s="20" t="s">
        <v>218</v>
      </c>
      <c r="J23" s="17" t="s">
        <v>219</v>
      </c>
      <c r="K23" s="17"/>
      <c r="L23" s="17" t="s">
        <v>220</v>
      </c>
      <c r="M23" s="55" t="s">
        <v>221</v>
      </c>
      <c r="N23" s="20" t="s">
        <v>15</v>
      </c>
      <c r="O23" s="17" t="s">
        <v>185</v>
      </c>
      <c r="P23" s="20" t="s">
        <v>222</v>
      </c>
      <c r="Q23" s="20"/>
      <c r="R23" s="17"/>
      <c r="S23" s="17"/>
      <c r="T23" s="17"/>
      <c r="U23" s="40" t="s">
        <v>214</v>
      </c>
      <c r="V23" s="17"/>
      <c r="W23" s="55" t="s">
        <v>216</v>
      </c>
      <c r="X23" s="20" t="s">
        <v>334</v>
      </c>
      <c r="Y23" s="21" t="s">
        <v>449</v>
      </c>
      <c r="Z23" s="227"/>
      <c r="AA23" s="20" t="s">
        <v>223</v>
      </c>
      <c r="AB23" s="20">
        <v>7070</v>
      </c>
      <c r="AC23" s="20">
        <v>4</v>
      </c>
      <c r="AD23" s="20" t="s">
        <v>208</v>
      </c>
      <c r="AE23" s="20" t="s">
        <v>224</v>
      </c>
      <c r="AF23" s="20" t="s">
        <v>210</v>
      </c>
      <c r="AG23" s="20" t="s">
        <v>210</v>
      </c>
      <c r="AH23" s="20" t="s">
        <v>210</v>
      </c>
      <c r="AI23" s="56" t="s">
        <v>1172</v>
      </c>
      <c r="AJ23" s="21" t="s">
        <v>1066</v>
      </c>
      <c r="AK23" s="21" t="s">
        <v>1080</v>
      </c>
      <c r="AN23" s="223" t="s">
        <v>1336</v>
      </c>
      <c r="AO23" s="223" t="s">
        <v>438</v>
      </c>
      <c r="AP23" s="223" t="s">
        <v>1337</v>
      </c>
      <c r="AQ23" s="20" t="s">
        <v>421</v>
      </c>
      <c r="AR23" s="223" t="s">
        <v>1338</v>
      </c>
      <c r="AS23" s="223" t="s">
        <v>1339</v>
      </c>
      <c r="AT23" s="224">
        <v>43300</v>
      </c>
      <c r="AU23" s="223" t="s">
        <v>1299</v>
      </c>
      <c r="AV23" s="223" t="s">
        <v>1340</v>
      </c>
    </row>
    <row r="24" spans="1:48" s="57" customFormat="1" ht="72">
      <c r="A24" s="355" t="s">
        <v>225</v>
      </c>
      <c r="B24" s="351" t="s">
        <v>23</v>
      </c>
      <c r="C24" s="351" t="s">
        <v>24</v>
      </c>
      <c r="D24" s="353" t="s">
        <v>25</v>
      </c>
      <c r="E24" s="353" t="s">
        <v>226</v>
      </c>
      <c r="F24" s="353" t="s">
        <v>227</v>
      </c>
      <c r="G24" s="352" t="s">
        <v>26</v>
      </c>
      <c r="H24" s="351" t="s">
        <v>27</v>
      </c>
      <c r="I24" s="351" t="s">
        <v>28</v>
      </c>
      <c r="J24" s="353" t="s">
        <v>29</v>
      </c>
      <c r="K24" s="353" t="s">
        <v>30</v>
      </c>
      <c r="L24" s="353" t="s">
        <v>31</v>
      </c>
      <c r="M24" s="352" t="s">
        <v>32</v>
      </c>
      <c r="N24" s="351" t="s">
        <v>15</v>
      </c>
      <c r="O24" s="353" t="s">
        <v>228</v>
      </c>
      <c r="P24" s="351" t="s">
        <v>229</v>
      </c>
      <c r="Q24" s="351"/>
      <c r="R24" s="353"/>
      <c r="S24" s="353"/>
      <c r="T24" s="353"/>
      <c r="U24" s="354" t="s">
        <v>30</v>
      </c>
      <c r="V24" s="353"/>
      <c r="W24" s="352" t="s">
        <v>26</v>
      </c>
      <c r="X24" s="351" t="s">
        <v>334</v>
      </c>
      <c r="Y24" s="355" t="s">
        <v>429</v>
      </c>
      <c r="Z24" s="356"/>
      <c r="AA24" s="351" t="s">
        <v>240</v>
      </c>
      <c r="AB24" s="351" t="s">
        <v>207</v>
      </c>
      <c r="AC24" s="351">
        <v>4</v>
      </c>
      <c r="AD24" s="351" t="s">
        <v>208</v>
      </c>
      <c r="AE24" s="351" t="s">
        <v>231</v>
      </c>
      <c r="AF24" s="351" t="s">
        <v>210</v>
      </c>
      <c r="AG24" s="351" t="s">
        <v>210</v>
      </c>
      <c r="AH24" s="351" t="s">
        <v>210</v>
      </c>
      <c r="AI24" s="133" t="s">
        <v>1171</v>
      </c>
      <c r="AJ24" s="355">
        <v>32</v>
      </c>
      <c r="AK24" s="355" t="s">
        <v>1081</v>
      </c>
      <c r="AL24" s="130"/>
      <c r="AM24" s="130"/>
      <c r="AN24" s="67" t="s">
        <v>1320</v>
      </c>
      <c r="AO24" s="67" t="s">
        <v>1281</v>
      </c>
      <c r="AP24" s="67"/>
      <c r="AQ24" s="351" t="s">
        <v>456</v>
      </c>
      <c r="AR24" s="67" t="s">
        <v>1321</v>
      </c>
      <c r="AS24" s="67" t="s">
        <v>240</v>
      </c>
      <c r="AT24" s="68">
        <v>43410</v>
      </c>
      <c r="AU24" s="67" t="s">
        <v>1313</v>
      </c>
      <c r="AV24" s="67" t="s">
        <v>1314</v>
      </c>
    </row>
    <row r="25" spans="1:48" s="57" customFormat="1" ht="43.2">
      <c r="A25" s="355" t="s">
        <v>225</v>
      </c>
      <c r="B25" s="351" t="s">
        <v>23</v>
      </c>
      <c r="C25" s="351" t="s">
        <v>24</v>
      </c>
      <c r="D25" s="353" t="s">
        <v>25</v>
      </c>
      <c r="E25" s="353" t="s">
        <v>226</v>
      </c>
      <c r="F25" s="353" t="s">
        <v>227</v>
      </c>
      <c r="G25" s="352" t="s">
        <v>26</v>
      </c>
      <c r="H25" s="351" t="s">
        <v>27</v>
      </c>
      <c r="I25" s="351" t="s">
        <v>28</v>
      </c>
      <c r="J25" s="353" t="s">
        <v>29</v>
      </c>
      <c r="K25" s="353" t="s">
        <v>30</v>
      </c>
      <c r="L25" s="353" t="s">
        <v>31</v>
      </c>
      <c r="M25" s="352" t="s">
        <v>32</v>
      </c>
      <c r="N25" s="351" t="s">
        <v>15</v>
      </c>
      <c r="O25" s="353" t="s">
        <v>228</v>
      </c>
      <c r="P25" s="351" t="s">
        <v>229</v>
      </c>
      <c r="Q25" s="351"/>
      <c r="R25" s="353"/>
      <c r="S25" s="353"/>
      <c r="T25" s="353"/>
      <c r="U25" s="354" t="s">
        <v>30</v>
      </c>
      <c r="V25" s="353"/>
      <c r="W25" s="352" t="s">
        <v>26</v>
      </c>
      <c r="X25" s="351" t="s">
        <v>334</v>
      </c>
      <c r="Y25" s="355" t="s">
        <v>429</v>
      </c>
      <c r="Z25" s="356"/>
      <c r="AA25" s="351" t="s">
        <v>240</v>
      </c>
      <c r="AB25" s="351" t="s">
        <v>207</v>
      </c>
      <c r="AC25" s="351">
        <v>4</v>
      </c>
      <c r="AD25" s="351" t="s">
        <v>208</v>
      </c>
      <c r="AE25" s="351" t="s">
        <v>231</v>
      </c>
      <c r="AF25" s="351" t="s">
        <v>210</v>
      </c>
      <c r="AG25" s="351" t="s">
        <v>210</v>
      </c>
      <c r="AH25" s="351" t="s">
        <v>210</v>
      </c>
      <c r="AI25" s="133" t="s">
        <v>1169</v>
      </c>
      <c r="AJ25" s="355">
        <v>32</v>
      </c>
      <c r="AK25" s="355">
        <v>0</v>
      </c>
      <c r="AL25" s="130"/>
      <c r="AM25" s="130"/>
      <c r="AN25" s="67" t="s">
        <v>1322</v>
      </c>
      <c r="AO25" s="67" t="s">
        <v>1281</v>
      </c>
      <c r="AP25" s="67"/>
      <c r="AQ25" s="351" t="s">
        <v>421</v>
      </c>
      <c r="AR25" s="67" t="s">
        <v>1323</v>
      </c>
      <c r="AS25" s="67" t="s">
        <v>240</v>
      </c>
      <c r="AT25" s="68">
        <v>43410</v>
      </c>
      <c r="AU25" s="67" t="s">
        <v>1313</v>
      </c>
      <c r="AV25" s="67" t="s">
        <v>1314</v>
      </c>
    </row>
    <row r="26" spans="1:48" s="57" customFormat="1" ht="43.2">
      <c r="A26" s="355" t="s">
        <v>225</v>
      </c>
      <c r="B26" s="351" t="s">
        <v>23</v>
      </c>
      <c r="C26" s="351" t="s">
        <v>24</v>
      </c>
      <c r="D26" s="353" t="s">
        <v>25</v>
      </c>
      <c r="E26" s="353" t="s">
        <v>226</v>
      </c>
      <c r="F26" s="353" t="s">
        <v>227</v>
      </c>
      <c r="G26" s="352" t="s">
        <v>26</v>
      </c>
      <c r="H26" s="351" t="s">
        <v>27</v>
      </c>
      <c r="I26" s="351" t="s">
        <v>28</v>
      </c>
      <c r="J26" s="353" t="s">
        <v>29</v>
      </c>
      <c r="K26" s="353" t="s">
        <v>30</v>
      </c>
      <c r="L26" s="353" t="s">
        <v>31</v>
      </c>
      <c r="M26" s="352" t="s">
        <v>32</v>
      </c>
      <c r="N26" s="351" t="s">
        <v>15</v>
      </c>
      <c r="O26" s="353" t="s">
        <v>228</v>
      </c>
      <c r="P26" s="351" t="s">
        <v>229</v>
      </c>
      <c r="Q26" s="351"/>
      <c r="R26" s="353"/>
      <c r="S26" s="353"/>
      <c r="T26" s="353"/>
      <c r="U26" s="354" t="s">
        <v>30</v>
      </c>
      <c r="V26" s="353"/>
      <c r="W26" s="352" t="s">
        <v>26</v>
      </c>
      <c r="X26" s="351" t="s">
        <v>334</v>
      </c>
      <c r="Y26" s="355" t="s">
        <v>429</v>
      </c>
      <c r="Z26" s="356"/>
      <c r="AA26" s="351" t="s">
        <v>240</v>
      </c>
      <c r="AB26" s="351" t="s">
        <v>207</v>
      </c>
      <c r="AC26" s="351">
        <v>4</v>
      </c>
      <c r="AD26" s="351" t="s">
        <v>208</v>
      </c>
      <c r="AE26" s="351" t="s">
        <v>231</v>
      </c>
      <c r="AF26" s="351" t="s">
        <v>210</v>
      </c>
      <c r="AG26" s="351" t="s">
        <v>210</v>
      </c>
      <c r="AH26" s="351" t="s">
        <v>210</v>
      </c>
      <c r="AI26" s="133" t="s">
        <v>1170</v>
      </c>
      <c r="AJ26" s="355">
        <v>32</v>
      </c>
      <c r="AK26" s="355">
        <v>0</v>
      </c>
      <c r="AL26" s="130"/>
      <c r="AM26" s="130"/>
      <c r="AN26" s="67" t="s">
        <v>1324</v>
      </c>
      <c r="AO26" s="67" t="s">
        <v>1281</v>
      </c>
      <c r="AP26" s="67"/>
      <c r="AQ26" s="351" t="s">
        <v>421</v>
      </c>
      <c r="AR26" s="67" t="s">
        <v>1325</v>
      </c>
      <c r="AS26" s="67" t="s">
        <v>240</v>
      </c>
      <c r="AT26" s="68">
        <v>43410</v>
      </c>
      <c r="AU26" s="67" t="s">
        <v>1313</v>
      </c>
      <c r="AV26" s="67" t="s">
        <v>1314</v>
      </c>
    </row>
    <row r="27" spans="1:48" s="57" customFormat="1" ht="72">
      <c r="A27" s="355" t="s">
        <v>225</v>
      </c>
      <c r="B27" s="351" t="s">
        <v>23</v>
      </c>
      <c r="C27" s="351" t="s">
        <v>24</v>
      </c>
      <c r="D27" s="353" t="s">
        <v>25</v>
      </c>
      <c r="E27" s="353" t="s">
        <v>226</v>
      </c>
      <c r="F27" s="353" t="s">
        <v>227</v>
      </c>
      <c r="G27" s="352" t="s">
        <v>26</v>
      </c>
      <c r="H27" s="351" t="s">
        <v>27</v>
      </c>
      <c r="I27" s="351" t="s">
        <v>28</v>
      </c>
      <c r="J27" s="353" t="s">
        <v>29</v>
      </c>
      <c r="K27" s="353" t="s">
        <v>30</v>
      </c>
      <c r="L27" s="353" t="s">
        <v>31</v>
      </c>
      <c r="M27" s="352" t="s">
        <v>32</v>
      </c>
      <c r="N27" s="351" t="s">
        <v>15</v>
      </c>
      <c r="O27" s="353" t="s">
        <v>228</v>
      </c>
      <c r="P27" s="351" t="s">
        <v>229</v>
      </c>
      <c r="Q27" s="351"/>
      <c r="R27" s="353"/>
      <c r="S27" s="353"/>
      <c r="T27" s="353"/>
      <c r="U27" s="354" t="s">
        <v>30</v>
      </c>
      <c r="V27" s="353"/>
      <c r="W27" s="352" t="s">
        <v>26</v>
      </c>
      <c r="X27" s="351" t="s">
        <v>334</v>
      </c>
      <c r="Y27" s="355" t="s">
        <v>450</v>
      </c>
      <c r="Z27" s="356"/>
      <c r="AA27" s="351" t="s">
        <v>240</v>
      </c>
      <c r="AB27" s="351" t="s">
        <v>207</v>
      </c>
      <c r="AC27" s="351">
        <v>2</v>
      </c>
      <c r="AD27" s="351" t="s">
        <v>208</v>
      </c>
      <c r="AE27" s="351" t="s">
        <v>231</v>
      </c>
      <c r="AF27" s="351" t="s">
        <v>210</v>
      </c>
      <c r="AG27" s="351" t="s">
        <v>210</v>
      </c>
      <c r="AH27" s="351" t="s">
        <v>210</v>
      </c>
      <c r="AI27" s="133" t="s">
        <v>1168</v>
      </c>
      <c r="AJ27" s="355">
        <v>32</v>
      </c>
      <c r="AK27" s="355" t="s">
        <v>1082</v>
      </c>
      <c r="AL27" s="130"/>
      <c r="AM27" s="130"/>
      <c r="AN27" s="67" t="s">
        <v>1315</v>
      </c>
      <c r="AO27" s="67" t="s">
        <v>645</v>
      </c>
      <c r="AP27" s="67" t="s">
        <v>1291</v>
      </c>
      <c r="AQ27" s="351" t="s">
        <v>455</v>
      </c>
      <c r="AR27" s="67" t="s">
        <v>1316</v>
      </c>
      <c r="AS27" s="67" t="s">
        <v>240</v>
      </c>
      <c r="AT27" s="68">
        <v>43410</v>
      </c>
      <c r="AU27" s="67" t="s">
        <v>1313</v>
      </c>
      <c r="AV27" s="67" t="s">
        <v>1314</v>
      </c>
    </row>
    <row r="28" spans="1:48" s="57" customFormat="1" ht="72">
      <c r="A28" s="355" t="s">
        <v>225</v>
      </c>
      <c r="B28" s="351" t="s">
        <v>23</v>
      </c>
      <c r="C28" s="351" t="s">
        <v>24</v>
      </c>
      <c r="D28" s="353" t="s">
        <v>25</v>
      </c>
      <c r="E28" s="353" t="s">
        <v>226</v>
      </c>
      <c r="F28" s="353" t="s">
        <v>227</v>
      </c>
      <c r="G28" s="352" t="s">
        <v>26</v>
      </c>
      <c r="H28" s="351" t="s">
        <v>27</v>
      </c>
      <c r="I28" s="351" t="s">
        <v>28</v>
      </c>
      <c r="J28" s="353" t="s">
        <v>29</v>
      </c>
      <c r="K28" s="353" t="s">
        <v>30</v>
      </c>
      <c r="L28" s="353" t="s">
        <v>31</v>
      </c>
      <c r="M28" s="352" t="s">
        <v>32</v>
      </c>
      <c r="N28" s="351" t="s">
        <v>15</v>
      </c>
      <c r="O28" s="353" t="s">
        <v>228</v>
      </c>
      <c r="P28" s="351" t="s">
        <v>229</v>
      </c>
      <c r="Q28" s="351"/>
      <c r="R28" s="353"/>
      <c r="S28" s="353"/>
      <c r="T28" s="353"/>
      <c r="U28" s="354" t="s">
        <v>30</v>
      </c>
      <c r="V28" s="353"/>
      <c r="W28" s="352" t="s">
        <v>26</v>
      </c>
      <c r="X28" s="351" t="s">
        <v>334</v>
      </c>
      <c r="Y28" s="355" t="s">
        <v>451</v>
      </c>
      <c r="Z28" s="356"/>
      <c r="AA28" s="351" t="s">
        <v>240</v>
      </c>
      <c r="AB28" s="351" t="s">
        <v>207</v>
      </c>
      <c r="AC28" s="351">
        <v>2</v>
      </c>
      <c r="AD28" s="351" t="s">
        <v>208</v>
      </c>
      <c r="AE28" s="351" t="s">
        <v>231</v>
      </c>
      <c r="AF28" s="351" t="s">
        <v>210</v>
      </c>
      <c r="AG28" s="351" t="s">
        <v>210</v>
      </c>
      <c r="AH28" s="351" t="s">
        <v>210</v>
      </c>
      <c r="AI28" s="133" t="s">
        <v>1167</v>
      </c>
      <c r="AJ28" s="355">
        <v>16</v>
      </c>
      <c r="AK28" s="355" t="s">
        <v>1082</v>
      </c>
      <c r="AL28" s="130"/>
      <c r="AM28" s="130"/>
      <c r="AN28" s="67" t="s">
        <v>1311</v>
      </c>
      <c r="AO28" s="67" t="s">
        <v>645</v>
      </c>
      <c r="AP28" s="67" t="s">
        <v>1270</v>
      </c>
      <c r="AQ28" s="351" t="s">
        <v>454</v>
      </c>
      <c r="AR28" s="67" t="s">
        <v>1312</v>
      </c>
      <c r="AS28" s="67" t="s">
        <v>240</v>
      </c>
      <c r="AT28" s="68">
        <v>43410</v>
      </c>
      <c r="AU28" s="67" t="s">
        <v>1313</v>
      </c>
      <c r="AV28" s="67" t="s">
        <v>1314</v>
      </c>
    </row>
    <row r="29" spans="1:48" s="57" customFormat="1">
      <c r="A29" s="355" t="s">
        <v>225</v>
      </c>
      <c r="B29" s="351" t="s">
        <v>23</v>
      </c>
      <c r="C29" s="351" t="s">
        <v>24</v>
      </c>
      <c r="D29" s="353" t="s">
        <v>25</v>
      </c>
      <c r="E29" s="353" t="s">
        <v>226</v>
      </c>
      <c r="F29" s="353" t="s">
        <v>227</v>
      </c>
      <c r="G29" s="352" t="s">
        <v>26</v>
      </c>
      <c r="H29" s="351" t="s">
        <v>27</v>
      </c>
      <c r="I29" s="351" t="s">
        <v>28</v>
      </c>
      <c r="J29" s="353" t="s">
        <v>29</v>
      </c>
      <c r="K29" s="353" t="s">
        <v>30</v>
      </c>
      <c r="L29" s="353" t="s">
        <v>31</v>
      </c>
      <c r="M29" s="352" t="s">
        <v>32</v>
      </c>
      <c r="N29" s="351" t="s">
        <v>15</v>
      </c>
      <c r="O29" s="353" t="s">
        <v>228</v>
      </c>
      <c r="P29" s="351" t="s">
        <v>229</v>
      </c>
      <c r="Q29" s="351"/>
      <c r="R29" s="353"/>
      <c r="S29" s="353"/>
      <c r="T29" s="353"/>
      <c r="U29" s="354" t="s">
        <v>30</v>
      </c>
      <c r="V29" s="353"/>
      <c r="W29" s="352" t="s">
        <v>26</v>
      </c>
      <c r="X29" s="351" t="s">
        <v>334</v>
      </c>
      <c r="Y29" s="355" t="s">
        <v>452</v>
      </c>
      <c r="Z29" s="356"/>
      <c r="AA29" s="351" t="s">
        <v>240</v>
      </c>
      <c r="AB29" s="351" t="s">
        <v>207</v>
      </c>
      <c r="AC29" s="351">
        <v>3</v>
      </c>
      <c r="AD29" s="351" t="s">
        <v>208</v>
      </c>
      <c r="AE29" s="351" t="s">
        <v>231</v>
      </c>
      <c r="AF29" s="351" t="s">
        <v>210</v>
      </c>
      <c r="AG29" s="351" t="s">
        <v>210</v>
      </c>
      <c r="AH29" s="351" t="s">
        <v>210</v>
      </c>
      <c r="AI29" s="133" t="s">
        <v>230</v>
      </c>
      <c r="AJ29" s="355">
        <v>0</v>
      </c>
      <c r="AK29" s="355">
        <v>0</v>
      </c>
      <c r="AL29" s="130"/>
      <c r="AM29" s="130"/>
      <c r="AN29" s="351" t="s">
        <v>1584</v>
      </c>
      <c r="AO29" s="351" t="s">
        <v>1585</v>
      </c>
      <c r="AP29" s="351"/>
      <c r="AQ29" s="351" t="s">
        <v>453</v>
      </c>
      <c r="AR29" s="351" t="s">
        <v>228</v>
      </c>
      <c r="AS29" s="351"/>
      <c r="AT29" s="68">
        <v>43410</v>
      </c>
      <c r="AU29" s="67" t="s">
        <v>1313</v>
      </c>
      <c r="AV29" s="67"/>
    </row>
    <row r="30" spans="1:48" s="57" customFormat="1" ht="86.4">
      <c r="A30" s="355" t="s">
        <v>232</v>
      </c>
      <c r="B30" s="351" t="s">
        <v>23</v>
      </c>
      <c r="C30" s="351" t="s">
        <v>24</v>
      </c>
      <c r="D30" s="353" t="s">
        <v>25</v>
      </c>
      <c r="E30" s="353" t="s">
        <v>226</v>
      </c>
      <c r="F30" s="353" t="s">
        <v>227</v>
      </c>
      <c r="G30" s="352" t="s">
        <v>26</v>
      </c>
      <c r="H30" s="351" t="s">
        <v>233</v>
      </c>
      <c r="I30" s="351" t="s">
        <v>234</v>
      </c>
      <c r="J30" s="353" t="s">
        <v>235</v>
      </c>
      <c r="K30" s="353" t="s">
        <v>236</v>
      </c>
      <c r="L30" s="353" t="s">
        <v>237</v>
      </c>
      <c r="M30" s="352" t="s">
        <v>238</v>
      </c>
      <c r="N30" s="351" t="s">
        <v>15</v>
      </c>
      <c r="O30" s="353" t="s">
        <v>228</v>
      </c>
      <c r="P30" s="351" t="s">
        <v>239</v>
      </c>
      <c r="Q30" s="351"/>
      <c r="R30" s="353"/>
      <c r="S30" s="353"/>
      <c r="T30" s="353"/>
      <c r="U30" s="354" t="s">
        <v>236</v>
      </c>
      <c r="V30" s="353"/>
      <c r="W30" s="352" t="s">
        <v>26</v>
      </c>
      <c r="X30" s="351" t="s">
        <v>334</v>
      </c>
      <c r="Y30" s="355" t="s">
        <v>457</v>
      </c>
      <c r="Z30" s="356"/>
      <c r="AA30" s="351" t="s">
        <v>240</v>
      </c>
      <c r="AB30" s="351" t="s">
        <v>207</v>
      </c>
      <c r="AC30" s="351">
        <v>2</v>
      </c>
      <c r="AD30" s="351" t="s">
        <v>208</v>
      </c>
      <c r="AE30" s="351" t="s">
        <v>209</v>
      </c>
      <c r="AF30" s="351" t="s">
        <v>210</v>
      </c>
      <c r="AG30" s="351" t="s">
        <v>210</v>
      </c>
      <c r="AH30" s="351" t="s">
        <v>210</v>
      </c>
      <c r="AI30" s="133" t="s">
        <v>1166</v>
      </c>
      <c r="AJ30" s="355">
        <v>32</v>
      </c>
      <c r="AK30" s="355" t="s">
        <v>1083</v>
      </c>
      <c r="AL30" s="130"/>
      <c r="AM30" s="130"/>
      <c r="AN30" s="67" t="s">
        <v>1326</v>
      </c>
      <c r="AO30" s="67" t="s">
        <v>645</v>
      </c>
      <c r="AP30" s="67" t="s">
        <v>1291</v>
      </c>
      <c r="AQ30" s="351" t="s">
        <v>458</v>
      </c>
      <c r="AR30" s="67" t="s">
        <v>1327</v>
      </c>
      <c r="AS30" s="67" t="s">
        <v>240</v>
      </c>
      <c r="AT30" s="68">
        <v>43414</v>
      </c>
      <c r="AU30" s="67" t="s">
        <v>1313</v>
      </c>
      <c r="AV30" s="67" t="s">
        <v>1314</v>
      </c>
    </row>
    <row r="31" spans="1:48" s="57" customFormat="1" ht="100.8">
      <c r="A31" s="21" t="s">
        <v>241</v>
      </c>
      <c r="B31" s="20" t="s">
        <v>242</v>
      </c>
      <c r="C31" s="20" t="s">
        <v>243</v>
      </c>
      <c r="D31" s="17" t="s">
        <v>244</v>
      </c>
      <c r="E31" s="17" t="s">
        <v>245</v>
      </c>
      <c r="F31" s="17" t="s">
        <v>246</v>
      </c>
      <c r="G31" s="55" t="s">
        <v>247</v>
      </c>
      <c r="H31" s="17" t="s">
        <v>72</v>
      </c>
      <c r="I31" s="17" t="s">
        <v>73</v>
      </c>
      <c r="J31" s="17" t="s">
        <v>74</v>
      </c>
      <c r="K31" s="17" t="s">
        <v>75</v>
      </c>
      <c r="L31" s="17" t="s">
        <v>76</v>
      </c>
      <c r="M31" s="226" t="s">
        <v>77</v>
      </c>
      <c r="N31" s="20" t="s">
        <v>15</v>
      </c>
      <c r="O31" s="17" t="s">
        <v>248</v>
      </c>
      <c r="P31" s="20" t="s">
        <v>249</v>
      </c>
      <c r="Q31" s="20"/>
      <c r="R31" s="17"/>
      <c r="S31" s="17"/>
      <c r="T31" s="17"/>
      <c r="U31" s="40" t="s">
        <v>245</v>
      </c>
      <c r="V31" s="17"/>
      <c r="W31" s="55" t="s">
        <v>250</v>
      </c>
      <c r="X31" s="20" t="s">
        <v>334</v>
      </c>
      <c r="Y31" s="21" t="s">
        <v>446</v>
      </c>
      <c r="Z31" s="227"/>
      <c r="AA31" s="20" t="s">
        <v>251</v>
      </c>
      <c r="AB31" s="20" t="s">
        <v>252</v>
      </c>
      <c r="AC31" s="20">
        <v>4</v>
      </c>
      <c r="AD31" s="20" t="s">
        <v>208</v>
      </c>
      <c r="AE31" s="20" t="s">
        <v>253</v>
      </c>
      <c r="AF31" s="20" t="s">
        <v>210</v>
      </c>
      <c r="AG31" s="20" t="s">
        <v>210</v>
      </c>
      <c r="AH31" s="20" t="s">
        <v>210</v>
      </c>
      <c r="AI31" s="56" t="s">
        <v>1164</v>
      </c>
      <c r="AJ31" s="21">
        <v>4</v>
      </c>
      <c r="AK31" s="21">
        <v>500</v>
      </c>
      <c r="AN31" s="223" t="s">
        <v>1457</v>
      </c>
      <c r="AO31" s="223" t="s">
        <v>1318</v>
      </c>
      <c r="AP31" s="223"/>
      <c r="AQ31" s="20" t="s">
        <v>460</v>
      </c>
      <c r="AR31" s="223" t="s">
        <v>1610</v>
      </c>
      <c r="AS31" s="223" t="s">
        <v>254</v>
      </c>
      <c r="AT31" s="224">
        <v>43389</v>
      </c>
      <c r="AU31" s="223" t="s">
        <v>1279</v>
      </c>
    </row>
    <row r="32" spans="1:48" s="57" customFormat="1" ht="100.8">
      <c r="A32" s="21" t="s">
        <v>255</v>
      </c>
      <c r="B32" s="20" t="s">
        <v>242</v>
      </c>
      <c r="C32" s="20" t="s">
        <v>243</v>
      </c>
      <c r="D32" s="17" t="s">
        <v>244</v>
      </c>
      <c r="E32" s="17" t="s">
        <v>245</v>
      </c>
      <c r="F32" s="17" t="s">
        <v>246</v>
      </c>
      <c r="G32" s="55" t="s">
        <v>247</v>
      </c>
      <c r="H32" s="17" t="s">
        <v>72</v>
      </c>
      <c r="I32" s="17" t="s">
        <v>73</v>
      </c>
      <c r="J32" s="17" t="s">
        <v>74</v>
      </c>
      <c r="K32" s="17" t="s">
        <v>75</v>
      </c>
      <c r="L32" s="17" t="s">
        <v>76</v>
      </c>
      <c r="M32" s="226" t="s">
        <v>77</v>
      </c>
      <c r="N32" s="20" t="s">
        <v>15</v>
      </c>
      <c r="O32" s="17" t="s">
        <v>248</v>
      </c>
      <c r="P32" s="20" t="s">
        <v>256</v>
      </c>
      <c r="Q32" s="20"/>
      <c r="R32" s="17"/>
      <c r="S32" s="17"/>
      <c r="T32" s="17"/>
      <c r="U32" s="40" t="s">
        <v>245</v>
      </c>
      <c r="V32" s="17"/>
      <c r="W32" s="55" t="s">
        <v>250</v>
      </c>
      <c r="X32" s="20" t="s">
        <v>334</v>
      </c>
      <c r="Y32" s="21" t="s">
        <v>446</v>
      </c>
      <c r="Z32" s="227"/>
      <c r="AA32" s="20" t="s">
        <v>254</v>
      </c>
      <c r="AB32" s="20">
        <v>80</v>
      </c>
      <c r="AC32" s="20">
        <v>4</v>
      </c>
      <c r="AD32" s="20" t="s">
        <v>208</v>
      </c>
      <c r="AE32" s="20" t="s">
        <v>253</v>
      </c>
      <c r="AF32" s="20" t="s">
        <v>210</v>
      </c>
      <c r="AG32" s="20" t="s">
        <v>210</v>
      </c>
      <c r="AH32" s="20" t="s">
        <v>210</v>
      </c>
      <c r="AI32" s="56" t="s">
        <v>1164</v>
      </c>
      <c r="AJ32" s="21">
        <v>4</v>
      </c>
      <c r="AK32" s="21">
        <v>150</v>
      </c>
      <c r="AN32" s="223" t="s">
        <v>1458</v>
      </c>
      <c r="AO32" s="223" t="s">
        <v>1318</v>
      </c>
      <c r="AP32" s="223"/>
      <c r="AQ32" s="20" t="s">
        <v>461</v>
      </c>
      <c r="AR32" s="223" t="s">
        <v>1459</v>
      </c>
      <c r="AS32" s="223" t="s">
        <v>251</v>
      </c>
      <c r="AT32" s="224">
        <v>43389</v>
      </c>
      <c r="AU32" s="223" t="s">
        <v>1279</v>
      </c>
    </row>
    <row r="33" spans="1:16383" s="57" customFormat="1" ht="73.8">
      <c r="A33" s="21" t="s">
        <v>298</v>
      </c>
      <c r="B33" s="20" t="s">
        <v>180</v>
      </c>
      <c r="C33" s="20" t="s">
        <v>257</v>
      </c>
      <c r="D33" s="17" t="s">
        <v>258</v>
      </c>
      <c r="E33" s="17" t="s">
        <v>259</v>
      </c>
      <c r="F33" s="17" t="s">
        <v>260</v>
      </c>
      <c r="G33" s="55" t="s">
        <v>261</v>
      </c>
      <c r="H33" s="20" t="s">
        <v>72</v>
      </c>
      <c r="I33" s="20" t="s">
        <v>262</v>
      </c>
      <c r="J33" s="17" t="s">
        <v>263</v>
      </c>
      <c r="K33" s="17"/>
      <c r="L33" s="17" t="s">
        <v>264</v>
      </c>
      <c r="M33" s="55" t="s">
        <v>265</v>
      </c>
      <c r="N33" s="20" t="s">
        <v>15</v>
      </c>
      <c r="O33" s="17" t="s">
        <v>185</v>
      </c>
      <c r="P33" s="20" t="s">
        <v>266</v>
      </c>
      <c r="Q33" s="20"/>
      <c r="R33" s="17"/>
      <c r="S33" s="17"/>
      <c r="T33" s="17"/>
      <c r="U33" s="40" t="s">
        <v>259</v>
      </c>
      <c r="V33" s="17"/>
      <c r="W33" s="55" t="s">
        <v>261</v>
      </c>
      <c r="X33" s="20" t="s">
        <v>334</v>
      </c>
      <c r="Y33" s="21" t="s">
        <v>431</v>
      </c>
      <c r="AA33" s="20" t="s">
        <v>1239</v>
      </c>
      <c r="AB33" s="20"/>
      <c r="AC33" s="20">
        <v>2</v>
      </c>
      <c r="AD33" s="20" t="s">
        <v>208</v>
      </c>
      <c r="AE33" s="20" t="s">
        <v>297</v>
      </c>
      <c r="AF33" s="20" t="s">
        <v>210</v>
      </c>
      <c r="AG33" s="20" t="s">
        <v>210</v>
      </c>
      <c r="AH33" s="20" t="s">
        <v>210</v>
      </c>
      <c r="AI33" s="56" t="s">
        <v>1163</v>
      </c>
      <c r="AJ33" s="21">
        <v>72</v>
      </c>
      <c r="AK33" s="21" t="s">
        <v>1079</v>
      </c>
      <c r="AN33" s="235" t="s">
        <v>1269</v>
      </c>
      <c r="AO33" s="235" t="s">
        <v>645</v>
      </c>
      <c r="AP33" s="235" t="s">
        <v>1270</v>
      </c>
      <c r="AQ33" s="20" t="s">
        <v>463</v>
      </c>
      <c r="AR33" s="235" t="s">
        <v>1271</v>
      </c>
      <c r="AS33" s="235"/>
      <c r="AT33" s="236">
        <v>42947</v>
      </c>
      <c r="AU33" s="235" t="s">
        <v>1272</v>
      </c>
      <c r="AV33" s="235" t="s">
        <v>1630</v>
      </c>
    </row>
    <row r="34" spans="1:16383" s="57" customFormat="1" ht="72">
      <c r="A34" s="21" t="s">
        <v>267</v>
      </c>
      <c r="B34" s="20" t="s">
        <v>268</v>
      </c>
      <c r="C34" s="20" t="s">
        <v>269</v>
      </c>
      <c r="D34" s="17" t="s">
        <v>270</v>
      </c>
      <c r="E34" s="17" t="s">
        <v>271</v>
      </c>
      <c r="F34" s="17" t="s">
        <v>272</v>
      </c>
      <c r="G34" s="55" t="s">
        <v>273</v>
      </c>
      <c r="H34" s="20" t="s">
        <v>274</v>
      </c>
      <c r="I34" s="20" t="s">
        <v>275</v>
      </c>
      <c r="J34" s="17" t="s">
        <v>276</v>
      </c>
      <c r="K34" s="17" t="s">
        <v>277</v>
      </c>
      <c r="L34" s="17" t="s">
        <v>278</v>
      </c>
      <c r="M34" s="55" t="s">
        <v>279</v>
      </c>
      <c r="N34" s="20" t="s">
        <v>15</v>
      </c>
      <c r="O34" s="17" t="s">
        <v>280</v>
      </c>
      <c r="P34" s="20" t="s">
        <v>281</v>
      </c>
      <c r="Q34" s="20"/>
      <c r="R34" s="17"/>
      <c r="S34" s="17"/>
      <c r="T34" s="17"/>
      <c r="U34" s="40" t="s">
        <v>277</v>
      </c>
      <c r="V34" s="17"/>
      <c r="W34" s="55" t="s">
        <v>279</v>
      </c>
      <c r="X34" s="20" t="s">
        <v>334</v>
      </c>
      <c r="Y34" s="21" t="s">
        <v>438</v>
      </c>
      <c r="Z34" s="227"/>
      <c r="AA34" s="20" t="s">
        <v>282</v>
      </c>
      <c r="AB34" s="237" t="s">
        <v>283</v>
      </c>
      <c r="AC34" s="20">
        <v>10</v>
      </c>
      <c r="AD34" s="20" t="s">
        <v>208</v>
      </c>
      <c r="AE34" s="20" t="s">
        <v>296</v>
      </c>
      <c r="AF34" s="20" t="s">
        <v>210</v>
      </c>
      <c r="AG34" s="20" t="s">
        <v>210</v>
      </c>
      <c r="AH34" s="20" t="s">
        <v>210</v>
      </c>
      <c r="AI34" s="56" t="s">
        <v>1162</v>
      </c>
      <c r="AJ34" s="21">
        <v>16</v>
      </c>
      <c r="AK34" s="21" t="s">
        <v>1050</v>
      </c>
      <c r="AN34" s="223" t="s">
        <v>1444</v>
      </c>
      <c r="AO34" s="223" t="s">
        <v>1332</v>
      </c>
      <c r="AP34" s="223"/>
      <c r="AQ34" s="20" t="s">
        <v>464</v>
      </c>
      <c r="AR34" s="223" t="s">
        <v>1445</v>
      </c>
      <c r="AS34" s="223" t="s">
        <v>282</v>
      </c>
      <c r="AT34" s="224">
        <v>42731</v>
      </c>
      <c r="AU34" s="223" t="s">
        <v>1299</v>
      </c>
      <c r="AV34" s="223"/>
    </row>
    <row r="35" spans="1:16383" s="57" customFormat="1" ht="72">
      <c r="A35" s="21" t="s">
        <v>284</v>
      </c>
      <c r="B35" s="20" t="s">
        <v>72</v>
      </c>
      <c r="C35" s="20" t="s">
        <v>285</v>
      </c>
      <c r="D35" s="17" t="s">
        <v>286</v>
      </c>
      <c r="E35" s="17" t="s">
        <v>287</v>
      </c>
      <c r="F35" s="17" t="s">
        <v>288</v>
      </c>
      <c r="G35" s="55" t="s">
        <v>289</v>
      </c>
      <c r="H35" s="20" t="s">
        <v>142</v>
      </c>
      <c r="I35" s="20" t="s">
        <v>188</v>
      </c>
      <c r="J35" s="17" t="s">
        <v>290</v>
      </c>
      <c r="K35" s="17" t="s">
        <v>291</v>
      </c>
      <c r="L35" s="17" t="s">
        <v>292</v>
      </c>
      <c r="M35" s="55" t="s">
        <v>293</v>
      </c>
      <c r="N35" s="20" t="s">
        <v>15</v>
      </c>
      <c r="O35" s="17" t="s">
        <v>185</v>
      </c>
      <c r="P35" s="21" t="s">
        <v>294</v>
      </c>
      <c r="Q35" s="20"/>
      <c r="R35" s="17"/>
      <c r="S35" s="17"/>
      <c r="T35" s="17"/>
      <c r="U35" s="40" t="s">
        <v>287</v>
      </c>
      <c r="V35" s="17"/>
      <c r="W35" s="55" t="s">
        <v>289</v>
      </c>
      <c r="X35" s="20" t="s">
        <v>334</v>
      </c>
      <c r="Y35" s="21" t="s">
        <v>465</v>
      </c>
      <c r="Z35" s="227"/>
      <c r="AA35" s="20" t="s">
        <v>295</v>
      </c>
      <c r="AB35" s="20" t="s">
        <v>207</v>
      </c>
      <c r="AC35" s="20"/>
      <c r="AD35" s="20" t="s">
        <v>208</v>
      </c>
      <c r="AE35" s="20">
        <v>1395</v>
      </c>
      <c r="AF35" s="20" t="s">
        <v>210</v>
      </c>
      <c r="AG35" s="20" t="s">
        <v>210</v>
      </c>
      <c r="AH35" s="20" t="s">
        <v>210</v>
      </c>
      <c r="AI35" s="56" t="s">
        <v>1161</v>
      </c>
      <c r="AJ35" s="21">
        <v>48</v>
      </c>
      <c r="AK35" s="21" t="s">
        <v>1084</v>
      </c>
      <c r="AN35" s="223" t="s">
        <v>1378</v>
      </c>
      <c r="AO35" s="223" t="s">
        <v>1318</v>
      </c>
      <c r="AP35" s="223"/>
      <c r="AQ35" s="20" t="s">
        <v>466</v>
      </c>
      <c r="AR35" s="223" t="s">
        <v>1379</v>
      </c>
      <c r="AS35" s="223" t="s">
        <v>295</v>
      </c>
      <c r="AT35" s="224">
        <v>42434</v>
      </c>
      <c r="AU35" s="223" t="s">
        <v>1299</v>
      </c>
      <c r="AV35" s="223" t="s">
        <v>1611</v>
      </c>
    </row>
    <row r="36" spans="1:16383" s="57" customFormat="1" ht="72">
      <c r="A36" s="21" t="s">
        <v>299</v>
      </c>
      <c r="B36" s="20" t="s">
        <v>300</v>
      </c>
      <c r="C36" s="20" t="s">
        <v>301</v>
      </c>
      <c r="D36" s="17" t="s">
        <v>302</v>
      </c>
      <c r="E36" s="17" t="s">
        <v>303</v>
      </c>
      <c r="F36" s="17" t="s">
        <v>304</v>
      </c>
      <c r="G36" s="55" t="s">
        <v>305</v>
      </c>
      <c r="H36" s="20" t="s">
        <v>306</v>
      </c>
      <c r="I36" s="20" t="s">
        <v>307</v>
      </c>
      <c r="J36" s="17" t="s">
        <v>308</v>
      </c>
      <c r="K36" s="17" t="s">
        <v>303</v>
      </c>
      <c r="L36" s="17" t="s">
        <v>309</v>
      </c>
      <c r="M36" s="55" t="s">
        <v>310</v>
      </c>
      <c r="N36" s="20" t="s">
        <v>15</v>
      </c>
      <c r="O36" s="20" t="s">
        <v>311</v>
      </c>
      <c r="P36" s="20" t="s">
        <v>312</v>
      </c>
      <c r="Q36" s="20"/>
      <c r="R36" s="17"/>
      <c r="S36" s="17"/>
      <c r="T36" s="17"/>
      <c r="U36" s="40" t="s">
        <v>303</v>
      </c>
      <c r="V36" s="17"/>
      <c r="W36" s="55" t="s">
        <v>305</v>
      </c>
      <c r="X36" s="20" t="s">
        <v>334</v>
      </c>
      <c r="Y36" s="21" t="s">
        <v>467</v>
      </c>
      <c r="Z36" s="227"/>
      <c r="AA36" s="20" t="s">
        <v>1240</v>
      </c>
      <c r="AB36" s="20" t="s">
        <v>207</v>
      </c>
      <c r="AC36" s="20">
        <v>2</v>
      </c>
      <c r="AD36" s="20" t="s">
        <v>208</v>
      </c>
      <c r="AE36" s="20" t="s">
        <v>332</v>
      </c>
      <c r="AF36" s="20" t="s">
        <v>210</v>
      </c>
      <c r="AG36" s="20" t="s">
        <v>210</v>
      </c>
      <c r="AH36" s="20" t="s">
        <v>210</v>
      </c>
      <c r="AI36" s="56" t="s">
        <v>1160</v>
      </c>
      <c r="AJ36" s="21">
        <v>8</v>
      </c>
      <c r="AK36" s="21" t="s">
        <v>1079</v>
      </c>
      <c r="AN36" s="223" t="s">
        <v>1488</v>
      </c>
      <c r="AO36" s="223" t="s">
        <v>467</v>
      </c>
      <c r="AP36" s="223"/>
      <c r="AQ36" s="20" t="s">
        <v>421</v>
      </c>
      <c r="AR36" s="223" t="s">
        <v>1489</v>
      </c>
      <c r="AS36" s="223" t="s">
        <v>1646</v>
      </c>
      <c r="AT36" s="224">
        <v>42422</v>
      </c>
      <c r="AU36" s="223" t="s">
        <v>1279</v>
      </c>
      <c r="AV36" s="223"/>
    </row>
    <row r="37" spans="1:16383" s="57" customFormat="1" ht="72">
      <c r="A37" s="21" t="s">
        <v>313</v>
      </c>
      <c r="B37" s="20" t="s">
        <v>33</v>
      </c>
      <c r="C37" s="20" t="s">
        <v>314</v>
      </c>
      <c r="D37" s="17" t="s">
        <v>315</v>
      </c>
      <c r="E37" s="17" t="s">
        <v>316</v>
      </c>
      <c r="F37" s="17" t="s">
        <v>317</v>
      </c>
      <c r="G37" s="55" t="s">
        <v>318</v>
      </c>
      <c r="H37" s="20" t="s">
        <v>319</v>
      </c>
      <c r="I37" s="20" t="s">
        <v>320</v>
      </c>
      <c r="J37" s="17" t="s">
        <v>321</v>
      </c>
      <c r="K37" s="17" t="s">
        <v>322</v>
      </c>
      <c r="L37" s="17" t="s">
        <v>323</v>
      </c>
      <c r="M37" s="55" t="s">
        <v>324</v>
      </c>
      <c r="N37" s="20" t="s">
        <v>15</v>
      </c>
      <c r="O37" s="20" t="s">
        <v>325</v>
      </c>
      <c r="P37" s="20" t="s">
        <v>327</v>
      </c>
      <c r="Q37" s="20"/>
      <c r="R37" s="17"/>
      <c r="S37" s="17"/>
      <c r="T37" s="17"/>
      <c r="U37" s="40" t="s">
        <v>389</v>
      </c>
      <c r="V37" s="17"/>
      <c r="W37" s="55" t="s">
        <v>318</v>
      </c>
      <c r="X37" s="20" t="s">
        <v>334</v>
      </c>
      <c r="Y37" s="21" t="s">
        <v>469</v>
      </c>
      <c r="Z37" s="227"/>
      <c r="AA37" s="20" t="s">
        <v>330</v>
      </c>
      <c r="AB37" s="20" t="s">
        <v>207</v>
      </c>
      <c r="AC37" s="20">
        <v>2</v>
      </c>
      <c r="AD37" s="20" t="s">
        <v>208</v>
      </c>
      <c r="AE37" s="20" t="s">
        <v>332</v>
      </c>
      <c r="AF37" s="20" t="s">
        <v>210</v>
      </c>
      <c r="AG37" s="20" t="s">
        <v>210</v>
      </c>
      <c r="AH37" s="20" t="s">
        <v>210</v>
      </c>
      <c r="AI37" s="56" t="s">
        <v>1055</v>
      </c>
      <c r="AJ37" s="21">
        <v>32</v>
      </c>
      <c r="AK37" s="21" t="s">
        <v>1085</v>
      </c>
      <c r="AN37" s="223" t="s">
        <v>1452</v>
      </c>
      <c r="AO37" s="223" t="s">
        <v>645</v>
      </c>
      <c r="AP37" s="223" t="s">
        <v>1446</v>
      </c>
      <c r="AQ37" s="20" t="s">
        <v>471</v>
      </c>
      <c r="AR37" s="223" t="s">
        <v>1453</v>
      </c>
      <c r="AS37" s="223" t="s">
        <v>330</v>
      </c>
      <c r="AT37" s="224">
        <v>42422</v>
      </c>
      <c r="AU37" s="223" t="s">
        <v>1350</v>
      </c>
      <c r="AV37" s="20"/>
    </row>
    <row r="38" spans="1:16383" s="57" customFormat="1" ht="72">
      <c r="A38" s="21" t="s">
        <v>313</v>
      </c>
      <c r="B38" s="20" t="s">
        <v>33</v>
      </c>
      <c r="C38" s="20" t="s">
        <v>314</v>
      </c>
      <c r="D38" s="17" t="s">
        <v>315</v>
      </c>
      <c r="E38" s="17" t="s">
        <v>316</v>
      </c>
      <c r="F38" s="17" t="s">
        <v>317</v>
      </c>
      <c r="G38" s="55" t="s">
        <v>318</v>
      </c>
      <c r="H38" s="20" t="s">
        <v>319</v>
      </c>
      <c r="I38" s="20" t="s">
        <v>320</v>
      </c>
      <c r="J38" s="17" t="s">
        <v>321</v>
      </c>
      <c r="K38" s="17" t="s">
        <v>322</v>
      </c>
      <c r="L38" s="17" t="s">
        <v>323</v>
      </c>
      <c r="M38" s="55" t="s">
        <v>324</v>
      </c>
      <c r="N38" s="20" t="s">
        <v>15</v>
      </c>
      <c r="O38" s="20" t="s">
        <v>325</v>
      </c>
      <c r="P38" s="20" t="s">
        <v>328</v>
      </c>
      <c r="Q38" s="20"/>
      <c r="R38" s="17"/>
      <c r="S38" s="17"/>
      <c r="T38" s="17"/>
      <c r="U38" s="40" t="s">
        <v>389</v>
      </c>
      <c r="V38" s="17"/>
      <c r="W38" s="55" t="s">
        <v>318</v>
      </c>
      <c r="X38" s="20" t="s">
        <v>334</v>
      </c>
      <c r="Y38" s="21" t="s">
        <v>470</v>
      </c>
      <c r="Z38" s="227"/>
      <c r="AA38" s="20" t="s">
        <v>331</v>
      </c>
      <c r="AB38" s="20" t="s">
        <v>207</v>
      </c>
      <c r="AC38" s="20">
        <v>4</v>
      </c>
      <c r="AD38" s="20" t="s">
        <v>208</v>
      </c>
      <c r="AE38" s="20" t="s">
        <v>332</v>
      </c>
      <c r="AF38" s="20" t="s">
        <v>210</v>
      </c>
      <c r="AG38" s="20" t="s">
        <v>210</v>
      </c>
      <c r="AH38" s="20" t="s">
        <v>210</v>
      </c>
      <c r="AI38" s="56" t="s">
        <v>1056</v>
      </c>
      <c r="AJ38" s="21">
        <v>12</v>
      </c>
      <c r="AK38" s="21" t="s">
        <v>1086</v>
      </c>
      <c r="AN38" s="223" t="s">
        <v>1454</v>
      </c>
      <c r="AO38" s="223" t="s">
        <v>645</v>
      </c>
      <c r="AP38" s="223" t="s">
        <v>1455</v>
      </c>
      <c r="AQ38" s="20" t="s">
        <v>472</v>
      </c>
      <c r="AR38" s="223" t="s">
        <v>1456</v>
      </c>
      <c r="AS38" s="223" t="s">
        <v>331</v>
      </c>
      <c r="AT38" s="224">
        <v>42422</v>
      </c>
      <c r="AU38" s="223" t="s">
        <v>1350</v>
      </c>
      <c r="AV38" s="20"/>
    </row>
    <row r="39" spans="1:16383" s="57" customFormat="1" ht="72">
      <c r="A39" s="21" t="s">
        <v>380</v>
      </c>
      <c r="B39" s="20" t="s">
        <v>382</v>
      </c>
      <c r="C39" s="20" t="s">
        <v>381</v>
      </c>
      <c r="D39" s="17" t="s">
        <v>421</v>
      </c>
      <c r="E39" s="17" t="s">
        <v>383</v>
      </c>
      <c r="F39" s="17" t="s">
        <v>421</v>
      </c>
      <c r="G39" s="21" t="s">
        <v>421</v>
      </c>
      <c r="H39" s="20" t="s">
        <v>133</v>
      </c>
      <c r="I39" s="20" t="s">
        <v>384</v>
      </c>
      <c r="J39" s="17" t="s">
        <v>385</v>
      </c>
      <c r="K39" s="17" t="s">
        <v>383</v>
      </c>
      <c r="L39" s="17" t="s">
        <v>386</v>
      </c>
      <c r="M39" s="55" t="s">
        <v>387</v>
      </c>
      <c r="N39" s="20" t="s">
        <v>15</v>
      </c>
      <c r="O39" s="20" t="s">
        <v>388</v>
      </c>
      <c r="P39" s="20" t="s">
        <v>312</v>
      </c>
      <c r="Q39" s="20"/>
      <c r="R39" s="17"/>
      <c r="S39" s="17"/>
      <c r="T39" s="17"/>
      <c r="U39" s="40" t="s">
        <v>383</v>
      </c>
      <c r="V39" s="17"/>
      <c r="W39" s="55" t="s">
        <v>390</v>
      </c>
      <c r="X39" s="20" t="s">
        <v>334</v>
      </c>
      <c r="Y39" s="21" t="s">
        <v>473</v>
      </c>
      <c r="Z39" s="227"/>
      <c r="AA39" s="20" t="s">
        <v>391</v>
      </c>
      <c r="AB39" s="20" t="s">
        <v>207</v>
      </c>
      <c r="AC39" s="20">
        <v>4</v>
      </c>
      <c r="AD39" s="20" t="s">
        <v>208</v>
      </c>
      <c r="AE39" s="20" t="s">
        <v>392</v>
      </c>
      <c r="AF39" s="20" t="s">
        <v>210</v>
      </c>
      <c r="AG39" s="20" t="s">
        <v>210</v>
      </c>
      <c r="AH39" s="20" t="s">
        <v>210</v>
      </c>
      <c r="AI39" s="229" t="s">
        <v>1057</v>
      </c>
      <c r="AJ39" s="21" t="s">
        <v>1067</v>
      </c>
      <c r="AK39" s="21" t="s">
        <v>1087</v>
      </c>
      <c r="AN39" s="223" t="s">
        <v>1301</v>
      </c>
      <c r="AO39" s="223" t="s">
        <v>645</v>
      </c>
      <c r="AP39" s="223" t="s">
        <v>1296</v>
      </c>
      <c r="AQ39" s="20" t="s">
        <v>421</v>
      </c>
      <c r="AR39" s="223" t="s">
        <v>1302</v>
      </c>
      <c r="AS39" s="223" t="s">
        <v>1613</v>
      </c>
      <c r="AT39" s="224">
        <v>42715</v>
      </c>
      <c r="AU39" s="223" t="s">
        <v>1272</v>
      </c>
      <c r="AV39" s="223" t="s">
        <v>1612</v>
      </c>
    </row>
    <row r="40" spans="1:16383" s="57" customFormat="1" ht="147" customHeight="1">
      <c r="A40" s="21" t="s">
        <v>393</v>
      </c>
      <c r="B40" s="20" t="s">
        <v>395</v>
      </c>
      <c r="C40" s="20" t="s">
        <v>394</v>
      </c>
      <c r="D40" s="17" t="s">
        <v>397</v>
      </c>
      <c r="E40" s="17" t="s">
        <v>396</v>
      </c>
      <c r="F40" s="17" t="s">
        <v>398</v>
      </c>
      <c r="G40" s="55" t="s">
        <v>399</v>
      </c>
      <c r="H40" s="20" t="s">
        <v>105</v>
      </c>
      <c r="I40" s="20" t="s">
        <v>400</v>
      </c>
      <c r="J40" s="17" t="s">
        <v>401</v>
      </c>
      <c r="K40" s="17" t="s">
        <v>402</v>
      </c>
      <c r="L40" s="17" t="s">
        <v>403</v>
      </c>
      <c r="M40" s="55" t="s">
        <v>404</v>
      </c>
      <c r="N40" s="20" t="s">
        <v>15</v>
      </c>
      <c r="O40" s="20" t="s">
        <v>407</v>
      </c>
      <c r="P40" s="20" t="s">
        <v>406</v>
      </c>
      <c r="Q40" s="20"/>
      <c r="R40" s="17"/>
      <c r="S40" s="17"/>
      <c r="T40" s="17"/>
      <c r="U40" s="40" t="s">
        <v>396</v>
      </c>
      <c r="V40" s="17"/>
      <c r="W40" s="55" t="s">
        <v>404</v>
      </c>
      <c r="X40" s="20" t="s">
        <v>334</v>
      </c>
      <c r="Y40" s="21" t="s">
        <v>474</v>
      </c>
      <c r="Z40" s="227"/>
      <c r="AA40" s="221" t="s">
        <v>1241</v>
      </c>
      <c r="AB40" s="20" t="s">
        <v>405</v>
      </c>
      <c r="AC40" s="20">
        <v>2</v>
      </c>
      <c r="AD40" s="20" t="s">
        <v>208</v>
      </c>
      <c r="AE40" s="20" t="s">
        <v>408</v>
      </c>
      <c r="AF40" s="20" t="s">
        <v>210</v>
      </c>
      <c r="AG40" s="20" t="s">
        <v>210</v>
      </c>
      <c r="AH40" s="20" t="s">
        <v>210</v>
      </c>
      <c r="AI40" s="56" t="s">
        <v>1159</v>
      </c>
      <c r="AJ40" s="21">
        <v>96</v>
      </c>
      <c r="AK40" s="21" t="s">
        <v>1088</v>
      </c>
      <c r="AN40" s="223" t="s">
        <v>1334</v>
      </c>
      <c r="AO40" s="223" t="s">
        <v>645</v>
      </c>
      <c r="AP40" s="223" t="s">
        <v>1304</v>
      </c>
      <c r="AQ40" s="20" t="s">
        <v>475</v>
      </c>
      <c r="AR40" s="223" t="s">
        <v>1335</v>
      </c>
      <c r="AS40" s="223" t="s">
        <v>1631</v>
      </c>
      <c r="AT40" s="224">
        <v>42569</v>
      </c>
      <c r="AU40" s="223" t="s">
        <v>1272</v>
      </c>
      <c r="AV40" s="223" t="s">
        <v>1632</v>
      </c>
    </row>
    <row r="41" spans="1:16383" s="6" customFormat="1" ht="96.75" customHeight="1">
      <c r="A41" s="301" t="s">
        <v>1189</v>
      </c>
      <c r="B41" s="302" t="s">
        <v>142</v>
      </c>
      <c r="C41" s="302" t="s">
        <v>1220</v>
      </c>
      <c r="D41" s="308" t="s">
        <v>1190</v>
      </c>
      <c r="E41" s="308" t="s">
        <v>1191</v>
      </c>
      <c r="F41" s="308" t="s">
        <v>1192</v>
      </c>
      <c r="G41" s="327" t="s">
        <v>1193</v>
      </c>
      <c r="H41" s="308" t="s">
        <v>72</v>
      </c>
      <c r="I41" s="308" t="s">
        <v>1194</v>
      </c>
      <c r="J41" s="308" t="s">
        <v>1195</v>
      </c>
      <c r="K41" s="308" t="s">
        <v>1196</v>
      </c>
      <c r="L41" s="308" t="s">
        <v>1198</v>
      </c>
      <c r="M41" s="327" t="s">
        <v>1199</v>
      </c>
      <c r="N41" s="302" t="s">
        <v>780</v>
      </c>
      <c r="O41" s="302" t="s">
        <v>1200</v>
      </c>
      <c r="P41" s="308" t="s">
        <v>602</v>
      </c>
      <c r="Q41" s="302"/>
      <c r="R41" s="308"/>
      <c r="S41" s="308"/>
      <c r="T41" s="308"/>
      <c r="U41" s="307" t="s">
        <v>817</v>
      </c>
      <c r="V41" s="308"/>
      <c r="W41" s="327" t="s">
        <v>1201</v>
      </c>
      <c r="X41" s="302" t="s">
        <v>632</v>
      </c>
      <c r="Y41" s="306" t="s">
        <v>1202</v>
      </c>
      <c r="Z41" s="130"/>
      <c r="AA41" s="306" t="s">
        <v>1242</v>
      </c>
      <c r="AB41" s="302" t="s">
        <v>1203</v>
      </c>
      <c r="AC41" s="302">
        <v>3</v>
      </c>
      <c r="AD41" s="302" t="s">
        <v>788</v>
      </c>
      <c r="AE41" s="302" t="s">
        <v>1204</v>
      </c>
      <c r="AF41" s="302" t="s">
        <v>1205</v>
      </c>
      <c r="AG41" s="311">
        <v>34800000</v>
      </c>
      <c r="AH41" s="302" t="e">
        <f>1-(AG41/#REF!)</f>
        <v>#REF!</v>
      </c>
      <c r="AI41" s="133" t="s">
        <v>1206</v>
      </c>
      <c r="AJ41" s="301">
        <v>32</v>
      </c>
      <c r="AK41" s="301">
        <v>128</v>
      </c>
      <c r="AL41" s="130"/>
      <c r="AM41" s="130"/>
      <c r="AN41" s="67" t="s">
        <v>1430</v>
      </c>
      <c r="AO41" s="67" t="s">
        <v>1574</v>
      </c>
      <c r="AP41" s="67" t="s">
        <v>1579</v>
      </c>
      <c r="AQ41" s="302" t="s">
        <v>421</v>
      </c>
      <c r="AR41" s="67" t="s">
        <v>1431</v>
      </c>
      <c r="AS41" s="68" t="s">
        <v>1586</v>
      </c>
      <c r="AT41" s="68">
        <v>43219</v>
      </c>
      <c r="AU41" s="67" t="s">
        <v>1299</v>
      </c>
      <c r="AV41" s="67" t="s">
        <v>1432</v>
      </c>
    </row>
    <row r="42" spans="1:16383" s="6" customFormat="1" ht="136.5" customHeight="1">
      <c r="A42" s="239" t="s">
        <v>966</v>
      </c>
      <c r="B42" s="240" t="s">
        <v>41</v>
      </c>
      <c r="C42" s="240" t="s">
        <v>490</v>
      </c>
      <c r="D42" s="126" t="s">
        <v>491</v>
      </c>
      <c r="E42" s="126" t="s">
        <v>492</v>
      </c>
      <c r="F42" s="126" t="s">
        <v>493</v>
      </c>
      <c r="G42" s="238" t="s">
        <v>494</v>
      </c>
      <c r="H42" s="240" t="s">
        <v>967</v>
      </c>
      <c r="I42" s="240" t="s">
        <v>968</v>
      </c>
      <c r="J42" s="240">
        <v>2709792400</v>
      </c>
      <c r="K42" s="240">
        <v>66166224</v>
      </c>
      <c r="L42" s="126" t="s">
        <v>1197</v>
      </c>
      <c r="M42" s="238" t="s">
        <v>969</v>
      </c>
      <c r="N42" s="240" t="s">
        <v>15</v>
      </c>
      <c r="O42" s="240" t="s">
        <v>94</v>
      </c>
      <c r="P42" s="240" t="s">
        <v>970</v>
      </c>
      <c r="Q42" s="240"/>
      <c r="R42" s="240"/>
      <c r="S42" s="240"/>
      <c r="T42" s="240"/>
      <c r="U42" s="246">
        <v>66164632</v>
      </c>
      <c r="V42" s="240"/>
      <c r="W42" s="238" t="s">
        <v>494</v>
      </c>
      <c r="X42" s="240" t="s">
        <v>632</v>
      </c>
      <c r="Y42" s="129" t="s">
        <v>973</v>
      </c>
      <c r="Z42" s="130"/>
      <c r="AA42" s="251" t="s">
        <v>1243</v>
      </c>
      <c r="AB42" s="282" t="s">
        <v>971</v>
      </c>
      <c r="AC42" s="240">
        <v>2</v>
      </c>
      <c r="AD42" s="240" t="s">
        <v>208</v>
      </c>
      <c r="AE42" s="240" t="s">
        <v>972</v>
      </c>
      <c r="AF42" s="240" t="s">
        <v>1031</v>
      </c>
      <c r="AG42" s="132">
        <v>15600000</v>
      </c>
      <c r="AH42" s="240" t="e">
        <f>1-(AG42/#REF!)</f>
        <v>#REF!</v>
      </c>
      <c r="AI42" s="133" t="s">
        <v>1158</v>
      </c>
      <c r="AJ42" s="239">
        <v>112</v>
      </c>
      <c r="AK42" s="239" t="s">
        <v>1089</v>
      </c>
      <c r="AL42" s="130"/>
      <c r="AM42" s="130"/>
      <c r="AN42" s="67" t="s">
        <v>1348</v>
      </c>
      <c r="AO42" s="67" t="s">
        <v>645</v>
      </c>
      <c r="AP42" s="67" t="s">
        <v>1296</v>
      </c>
      <c r="AQ42" s="240" t="s">
        <v>421</v>
      </c>
      <c r="AR42" s="67" t="s">
        <v>1349</v>
      </c>
      <c r="AS42" s="67" t="s">
        <v>1615</v>
      </c>
      <c r="AT42" s="68">
        <v>43529</v>
      </c>
      <c r="AU42" s="67" t="s">
        <v>1350</v>
      </c>
      <c r="AV42" s="67" t="s">
        <v>1614</v>
      </c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 s="13"/>
      <c r="AMM42" s="13"/>
      <c r="AMN42" s="13"/>
      <c r="AMO42" s="13"/>
      <c r="AMP42" s="13"/>
      <c r="AMQ42" s="13"/>
      <c r="AMR42" s="13"/>
      <c r="AMS42" s="13"/>
      <c r="AMT42" s="13"/>
      <c r="AMU42" s="13"/>
      <c r="AMV42" s="13"/>
      <c r="AMW42" s="13"/>
      <c r="AMX42" s="13"/>
      <c r="AMY42" s="13"/>
      <c r="AMZ42" s="13"/>
      <c r="ANA42" s="13"/>
      <c r="ANB42" s="13"/>
      <c r="ANC42" s="13"/>
      <c r="AND42" s="13"/>
      <c r="ANE42" s="13"/>
      <c r="ANF42" s="13"/>
      <c r="ANG42" s="13"/>
      <c r="ANH42" s="13"/>
      <c r="ANI42" s="13"/>
      <c r="ANJ42" s="13"/>
      <c r="ANK42" s="13"/>
      <c r="ANL42" s="13"/>
      <c r="ANM42" s="13"/>
      <c r="ANN42" s="13"/>
      <c r="ANO42" s="13"/>
      <c r="ANP42" s="13"/>
      <c r="ANQ42" s="13"/>
      <c r="ANR42" s="13"/>
      <c r="ANS42" s="13"/>
      <c r="ANT42" s="13"/>
      <c r="ANU42" s="13"/>
      <c r="ANV42" s="13"/>
      <c r="ANW42" s="13"/>
      <c r="ANX42" s="13"/>
      <c r="ANY42" s="13"/>
      <c r="ANZ42" s="13"/>
      <c r="AOA42" s="13"/>
      <c r="AOB42" s="13"/>
      <c r="AOC42" s="13"/>
      <c r="AOD42" s="13"/>
      <c r="AOE42" s="13"/>
      <c r="AOF42" s="13"/>
      <c r="AOG42" s="13"/>
      <c r="AOH42" s="13"/>
      <c r="AOI42" s="13"/>
      <c r="AOJ42" s="13"/>
      <c r="AOK42" s="13"/>
      <c r="AOL42" s="13"/>
      <c r="AOM42" s="13"/>
      <c r="AON42" s="13"/>
      <c r="AOO42" s="13"/>
      <c r="AOP42" s="13"/>
      <c r="AOQ42" s="13"/>
      <c r="AOR42" s="13"/>
      <c r="AOS42" s="13"/>
      <c r="AOT42" s="13"/>
      <c r="AOU42" s="13"/>
      <c r="AOV42" s="13"/>
      <c r="AOW42" s="13"/>
      <c r="AOX42" s="13"/>
      <c r="AOY42" s="13"/>
      <c r="AOZ42" s="13"/>
      <c r="APA42" s="13"/>
      <c r="APB42" s="13"/>
      <c r="APC42" s="13"/>
      <c r="APD42" s="13"/>
      <c r="APE42" s="13"/>
      <c r="APF42" s="13"/>
      <c r="APG42" s="13"/>
      <c r="APH42" s="13"/>
      <c r="API42" s="13"/>
      <c r="APJ42" s="13"/>
      <c r="APK42" s="13"/>
      <c r="APL42" s="13"/>
      <c r="APM42" s="13"/>
      <c r="APN42" s="13"/>
      <c r="APO42" s="13"/>
      <c r="APP42" s="13"/>
      <c r="APQ42" s="13"/>
      <c r="APR42" s="13"/>
      <c r="APS42" s="13"/>
      <c r="APT42" s="13"/>
      <c r="APU42" s="13"/>
      <c r="APV42" s="13"/>
      <c r="APW42" s="13"/>
      <c r="APX42" s="13"/>
      <c r="APY42" s="13"/>
      <c r="APZ42" s="13"/>
      <c r="AQA42" s="13"/>
      <c r="AQB42" s="13"/>
      <c r="AQC42" s="13"/>
      <c r="AQD42" s="13"/>
      <c r="AQE42" s="13"/>
      <c r="AQF42" s="13"/>
      <c r="AQG42" s="13"/>
      <c r="AQH42" s="13"/>
      <c r="AQI42" s="13"/>
      <c r="AQJ42" s="13"/>
      <c r="AQK42" s="13"/>
      <c r="AQL42" s="13"/>
      <c r="AQM42" s="13"/>
      <c r="AQN42" s="13"/>
      <c r="AQO42" s="13"/>
      <c r="AQP42" s="13"/>
      <c r="AQQ42" s="13"/>
      <c r="AQR42" s="13"/>
      <c r="AQS42" s="13"/>
      <c r="AQT42" s="13"/>
      <c r="AQU42" s="13"/>
      <c r="AQV42" s="13"/>
      <c r="AQW42" s="13"/>
      <c r="AQX42" s="13"/>
      <c r="AQY42" s="13"/>
      <c r="AQZ42" s="13"/>
      <c r="ARA42" s="13"/>
      <c r="ARB42" s="13"/>
      <c r="ARC42" s="13"/>
      <c r="ARD42" s="13"/>
      <c r="ARE42" s="13"/>
      <c r="ARF42" s="13"/>
      <c r="ARG42" s="13"/>
      <c r="ARH42" s="13"/>
      <c r="ARI42" s="13"/>
      <c r="ARJ42" s="13"/>
      <c r="ARK42" s="13"/>
      <c r="ARL42" s="13"/>
      <c r="ARM42" s="13"/>
      <c r="ARN42" s="13"/>
      <c r="ARO42" s="13"/>
      <c r="ARP42" s="13"/>
      <c r="ARQ42" s="13"/>
      <c r="ARR42" s="13"/>
      <c r="ARS42" s="13"/>
      <c r="ART42" s="13"/>
      <c r="ARU42" s="13"/>
      <c r="ARV42" s="13"/>
      <c r="ARW42" s="13"/>
      <c r="ARX42" s="13"/>
      <c r="ARY42" s="13"/>
      <c r="ARZ42" s="13"/>
      <c r="ASA42" s="13"/>
      <c r="ASB42" s="13"/>
      <c r="ASC42" s="13"/>
      <c r="ASD42" s="13"/>
      <c r="ASE42" s="13"/>
      <c r="ASF42" s="13"/>
      <c r="ASG42" s="13"/>
      <c r="ASH42" s="13"/>
      <c r="ASI42" s="13"/>
      <c r="ASJ42" s="13"/>
      <c r="ASK42" s="13"/>
      <c r="ASL42" s="13"/>
      <c r="ASM42" s="13"/>
      <c r="ASN42" s="13"/>
      <c r="ASO42" s="13"/>
      <c r="ASP42" s="13"/>
      <c r="ASQ42" s="13"/>
      <c r="ASR42" s="13"/>
      <c r="ASS42" s="13"/>
      <c r="AST42" s="13"/>
      <c r="ASU42" s="13"/>
      <c r="ASV42" s="13"/>
      <c r="ASW42" s="13"/>
      <c r="ASX42" s="13"/>
      <c r="ASY42" s="13"/>
      <c r="ASZ42" s="13"/>
      <c r="ATA42" s="13"/>
      <c r="ATB42" s="13"/>
      <c r="ATC42" s="13"/>
      <c r="ATD42" s="13"/>
      <c r="ATE42" s="13"/>
      <c r="ATF42" s="13"/>
      <c r="ATG42" s="13"/>
      <c r="ATH42" s="13"/>
      <c r="ATI42" s="13"/>
      <c r="ATJ42" s="13"/>
      <c r="ATK42" s="13"/>
      <c r="ATL42" s="13"/>
      <c r="ATM42" s="13"/>
      <c r="ATN42" s="13"/>
      <c r="ATO42" s="13"/>
      <c r="ATP42" s="13"/>
      <c r="ATQ42" s="13"/>
      <c r="ATR42" s="13"/>
      <c r="ATS42" s="13"/>
      <c r="ATT42" s="13"/>
      <c r="ATU42" s="13"/>
      <c r="ATV42" s="13"/>
      <c r="ATW42" s="13"/>
      <c r="ATX42" s="13"/>
      <c r="ATY42" s="13"/>
      <c r="ATZ42" s="13"/>
      <c r="AUA42" s="13"/>
      <c r="AUB42" s="13"/>
      <c r="AUC42" s="13"/>
      <c r="AUD42" s="13"/>
      <c r="AUE42" s="13"/>
      <c r="AUF42" s="13"/>
      <c r="AUG42" s="13"/>
      <c r="AUH42" s="13"/>
      <c r="AUI42" s="13"/>
      <c r="AUJ42" s="13"/>
      <c r="AUK42" s="13"/>
      <c r="AUL42" s="13"/>
      <c r="AUM42" s="13"/>
      <c r="AUN42" s="13"/>
      <c r="AUO42" s="13"/>
      <c r="AUP42" s="13"/>
      <c r="AUQ42" s="13"/>
      <c r="AUR42" s="13"/>
      <c r="AUS42" s="13"/>
      <c r="AUT42" s="13"/>
      <c r="AUU42" s="13"/>
      <c r="AUV42" s="13"/>
      <c r="AUW42" s="13"/>
      <c r="AUX42" s="13"/>
      <c r="AUY42" s="13"/>
      <c r="AUZ42" s="13"/>
      <c r="AVA42" s="13"/>
      <c r="AVB42" s="13"/>
      <c r="AVC42" s="13"/>
      <c r="AVD42" s="13"/>
      <c r="AVE42" s="13"/>
      <c r="AVF42" s="13"/>
      <c r="AVG42" s="13"/>
      <c r="AVH42" s="13"/>
      <c r="AVI42" s="13"/>
      <c r="AVJ42" s="13"/>
      <c r="AVK42" s="13"/>
      <c r="AVL42" s="13"/>
      <c r="AVM42" s="13"/>
      <c r="AVN42" s="13"/>
      <c r="AVO42" s="13"/>
      <c r="AVP42" s="13"/>
      <c r="AVQ42" s="13"/>
      <c r="AVR42" s="13"/>
      <c r="AVS42" s="13"/>
      <c r="AVT42" s="13"/>
      <c r="AVU42" s="13"/>
      <c r="AVV42" s="13"/>
      <c r="AVW42" s="13"/>
      <c r="AVX42" s="13"/>
      <c r="AVY42" s="13"/>
      <c r="AVZ42" s="13"/>
      <c r="AWA42" s="13"/>
      <c r="AWB42" s="13"/>
      <c r="AWC42" s="13"/>
      <c r="AWD42" s="13"/>
      <c r="AWE42" s="13"/>
      <c r="AWF42" s="13"/>
      <c r="AWG42" s="13"/>
      <c r="AWH42" s="13"/>
      <c r="AWI42" s="13"/>
      <c r="AWJ42" s="13"/>
      <c r="AWK42" s="13"/>
      <c r="AWL42" s="13"/>
      <c r="AWM42" s="13"/>
      <c r="AWN42" s="13"/>
      <c r="AWO42" s="13"/>
      <c r="AWP42" s="13"/>
      <c r="AWQ42" s="13"/>
      <c r="AWR42" s="13"/>
      <c r="AWS42" s="13"/>
      <c r="AWT42" s="13"/>
      <c r="AWU42" s="13"/>
      <c r="AWV42" s="13"/>
      <c r="AWW42" s="13"/>
      <c r="AWX42" s="13"/>
      <c r="AWY42" s="13"/>
      <c r="AWZ42" s="13"/>
      <c r="AXA42" s="13"/>
      <c r="AXB42" s="13"/>
      <c r="AXC42" s="13"/>
      <c r="AXD42" s="13"/>
      <c r="AXE42" s="13"/>
      <c r="AXF42" s="13"/>
      <c r="AXG42" s="13"/>
      <c r="AXH42" s="13"/>
      <c r="AXI42" s="13"/>
      <c r="AXJ42" s="13"/>
      <c r="AXK42" s="13"/>
      <c r="AXL42" s="13"/>
      <c r="AXM42" s="13"/>
      <c r="AXN42" s="13"/>
      <c r="AXO42" s="13"/>
      <c r="AXP42" s="13"/>
      <c r="AXQ42" s="13"/>
      <c r="AXR42" s="13"/>
      <c r="AXS42" s="13"/>
      <c r="AXT42" s="13"/>
      <c r="AXU42" s="13"/>
      <c r="AXV42" s="13"/>
      <c r="AXW42" s="13"/>
      <c r="AXX42" s="13"/>
      <c r="AXY42" s="13"/>
      <c r="AXZ42" s="13"/>
      <c r="AYA42" s="13"/>
      <c r="AYB42" s="13"/>
      <c r="AYC42" s="13"/>
      <c r="AYD42" s="13"/>
      <c r="AYE42" s="13"/>
      <c r="AYF42" s="13"/>
      <c r="AYG42" s="13"/>
      <c r="AYH42" s="13"/>
      <c r="AYI42" s="13"/>
      <c r="AYJ42" s="13"/>
      <c r="AYK42" s="13"/>
      <c r="AYL42" s="13"/>
      <c r="AYM42" s="13"/>
      <c r="AYN42" s="13"/>
      <c r="AYO42" s="13"/>
      <c r="AYP42" s="13"/>
      <c r="AYQ42" s="13"/>
      <c r="AYR42" s="13"/>
      <c r="AYS42" s="13"/>
      <c r="AYT42" s="13"/>
      <c r="AYU42" s="13"/>
      <c r="AYV42" s="13"/>
      <c r="AYW42" s="13"/>
      <c r="AYX42" s="13"/>
      <c r="AYY42" s="13"/>
      <c r="AYZ42" s="13"/>
      <c r="AZA42" s="13"/>
      <c r="AZB42" s="13"/>
      <c r="AZC42" s="13"/>
      <c r="AZD42" s="13"/>
      <c r="AZE42" s="13"/>
      <c r="AZF42" s="13"/>
      <c r="AZG42" s="13"/>
      <c r="AZH42" s="13"/>
      <c r="AZI42" s="13"/>
      <c r="AZJ42" s="13"/>
      <c r="AZK42" s="13"/>
      <c r="AZL42" s="13"/>
      <c r="AZM42" s="13"/>
      <c r="AZN42" s="13"/>
      <c r="AZO42" s="13"/>
      <c r="AZP42" s="13"/>
      <c r="AZQ42" s="13"/>
      <c r="AZR42" s="13"/>
      <c r="AZS42" s="13"/>
      <c r="AZT42" s="13"/>
      <c r="AZU42" s="13"/>
      <c r="AZV42" s="13"/>
      <c r="AZW42" s="13"/>
      <c r="AZX42" s="13"/>
      <c r="AZY42" s="13"/>
      <c r="AZZ42" s="13"/>
      <c r="BAA42" s="13"/>
      <c r="BAB42" s="13"/>
      <c r="BAC42" s="13"/>
      <c r="BAD42" s="13"/>
      <c r="BAE42" s="13"/>
      <c r="BAF42" s="13"/>
      <c r="BAG42" s="13"/>
      <c r="BAH42" s="13"/>
      <c r="BAI42" s="13"/>
      <c r="BAJ42" s="13"/>
      <c r="BAK42" s="13"/>
      <c r="BAL42" s="13"/>
      <c r="BAM42" s="13"/>
      <c r="BAN42" s="13"/>
      <c r="BAO42" s="13"/>
      <c r="BAP42" s="13"/>
      <c r="BAQ42" s="13"/>
      <c r="BAR42" s="13"/>
      <c r="BAS42" s="13"/>
      <c r="BAT42" s="13"/>
      <c r="BAU42" s="13"/>
      <c r="BAV42" s="13"/>
      <c r="BAW42" s="13"/>
      <c r="BAX42" s="13"/>
      <c r="BAY42" s="13"/>
      <c r="BAZ42" s="13"/>
      <c r="BBA42" s="13"/>
      <c r="BBB42" s="13"/>
      <c r="BBC42" s="13"/>
      <c r="BBD42" s="13"/>
      <c r="BBE42" s="13"/>
      <c r="BBF42" s="13"/>
      <c r="BBG42" s="13"/>
      <c r="BBH42" s="13"/>
      <c r="BBI42" s="13"/>
      <c r="BBJ42" s="13"/>
      <c r="BBK42" s="13"/>
      <c r="BBL42" s="13"/>
      <c r="BBM42" s="13"/>
      <c r="BBN42" s="13"/>
      <c r="BBO42" s="13"/>
      <c r="BBP42" s="13"/>
      <c r="BBQ42" s="13"/>
      <c r="BBR42" s="13"/>
      <c r="BBS42" s="13"/>
      <c r="BBT42" s="13"/>
      <c r="BBU42" s="13"/>
      <c r="BBV42" s="13"/>
      <c r="BBW42" s="13"/>
      <c r="BBX42" s="13"/>
      <c r="BBY42" s="13"/>
      <c r="BBZ42" s="13"/>
      <c r="BCA42" s="13"/>
      <c r="BCB42" s="13"/>
      <c r="BCC42" s="13"/>
      <c r="BCD42" s="13"/>
      <c r="BCE42" s="13"/>
      <c r="BCF42" s="13"/>
      <c r="BCG42" s="13"/>
      <c r="BCH42" s="13"/>
      <c r="BCI42" s="13"/>
      <c r="BCJ42" s="13"/>
      <c r="BCK42" s="13"/>
      <c r="BCL42" s="13"/>
      <c r="BCM42" s="13"/>
      <c r="BCN42" s="13"/>
      <c r="BCO42" s="13"/>
      <c r="BCP42" s="13"/>
      <c r="BCQ42" s="13"/>
      <c r="BCR42" s="13"/>
      <c r="BCS42" s="13"/>
      <c r="BCT42" s="13"/>
      <c r="BCU42" s="13"/>
      <c r="BCV42" s="13"/>
      <c r="BCW42" s="13"/>
      <c r="BCX42" s="13"/>
      <c r="BCY42" s="13"/>
      <c r="BCZ42" s="13"/>
      <c r="BDA42" s="13"/>
      <c r="BDB42" s="13"/>
      <c r="BDC42" s="13"/>
      <c r="BDD42" s="13"/>
      <c r="BDE42" s="13"/>
      <c r="BDF42" s="13"/>
      <c r="BDG42" s="13"/>
      <c r="BDH42" s="13"/>
      <c r="BDI42" s="13"/>
      <c r="BDJ42" s="13"/>
      <c r="BDK42" s="13"/>
      <c r="BDL42" s="13"/>
      <c r="BDM42" s="13"/>
      <c r="BDN42" s="13"/>
      <c r="BDO42" s="13"/>
      <c r="BDP42" s="13"/>
      <c r="BDQ42" s="13"/>
      <c r="BDR42" s="13"/>
      <c r="BDS42" s="13"/>
      <c r="BDT42" s="13"/>
      <c r="BDU42" s="13"/>
      <c r="BDV42" s="13"/>
      <c r="BDW42" s="13"/>
      <c r="BDX42" s="13"/>
      <c r="BDY42" s="13"/>
      <c r="BDZ42" s="13"/>
      <c r="BEA42" s="13"/>
      <c r="BEB42" s="13"/>
      <c r="BEC42" s="13"/>
      <c r="BED42" s="13"/>
      <c r="BEE42" s="13"/>
      <c r="BEF42" s="13"/>
      <c r="BEG42" s="13"/>
      <c r="BEH42" s="13"/>
      <c r="BEI42" s="13"/>
      <c r="BEJ42" s="13"/>
      <c r="BEK42" s="13"/>
      <c r="BEL42" s="13"/>
      <c r="BEM42" s="13"/>
      <c r="BEN42" s="13"/>
      <c r="BEO42" s="13"/>
      <c r="BEP42" s="13"/>
      <c r="BEQ42" s="13"/>
      <c r="BER42" s="13"/>
      <c r="BES42" s="13"/>
      <c r="BET42" s="13"/>
      <c r="BEU42" s="13"/>
      <c r="BEV42" s="13"/>
      <c r="BEW42" s="13"/>
      <c r="BEX42" s="13"/>
      <c r="BEY42" s="13"/>
      <c r="BEZ42" s="13"/>
      <c r="BFA42" s="13"/>
      <c r="BFB42" s="13"/>
      <c r="BFC42" s="13"/>
      <c r="BFD42" s="13"/>
      <c r="BFE42" s="13"/>
      <c r="BFF42" s="13"/>
      <c r="BFG42" s="13"/>
      <c r="BFH42" s="13"/>
      <c r="BFI42" s="13"/>
      <c r="BFJ42" s="13"/>
      <c r="BFK42" s="13"/>
      <c r="BFL42" s="13"/>
      <c r="BFM42" s="13"/>
      <c r="BFN42" s="13"/>
      <c r="BFO42" s="13"/>
      <c r="BFP42" s="13"/>
      <c r="BFQ42" s="13"/>
      <c r="BFR42" s="13"/>
      <c r="BFS42" s="13"/>
      <c r="BFT42" s="13"/>
      <c r="BFU42" s="13"/>
      <c r="BFV42" s="13"/>
      <c r="BFW42" s="13"/>
      <c r="BFX42" s="13"/>
      <c r="BFY42" s="13"/>
      <c r="BFZ42" s="13"/>
      <c r="BGA42" s="13"/>
      <c r="BGB42" s="13"/>
      <c r="BGC42" s="13"/>
      <c r="BGD42" s="13"/>
      <c r="BGE42" s="13"/>
      <c r="BGF42" s="13"/>
      <c r="BGG42" s="13"/>
      <c r="BGH42" s="13"/>
      <c r="BGI42" s="13"/>
      <c r="BGJ42" s="13"/>
      <c r="BGK42" s="13"/>
      <c r="BGL42" s="13"/>
      <c r="BGM42" s="13"/>
      <c r="BGN42" s="13"/>
      <c r="BGO42" s="13"/>
      <c r="BGP42" s="13"/>
      <c r="BGQ42" s="13"/>
      <c r="BGR42" s="13"/>
      <c r="BGS42" s="13"/>
      <c r="BGT42" s="13"/>
      <c r="BGU42" s="13"/>
      <c r="BGV42" s="13"/>
      <c r="BGW42" s="13"/>
      <c r="BGX42" s="13"/>
      <c r="BGY42" s="13"/>
      <c r="BGZ42" s="13"/>
      <c r="BHA42" s="13"/>
      <c r="BHB42" s="13"/>
      <c r="BHC42" s="13"/>
      <c r="BHD42" s="13"/>
      <c r="BHE42" s="13"/>
      <c r="BHF42" s="13"/>
      <c r="BHG42" s="13"/>
      <c r="BHH42" s="13"/>
      <c r="BHI42" s="13"/>
      <c r="BHJ42" s="13"/>
      <c r="BHK42" s="13"/>
      <c r="BHL42" s="13"/>
      <c r="BHM42" s="13"/>
      <c r="BHN42" s="13"/>
      <c r="BHO42" s="13"/>
      <c r="BHP42" s="13"/>
      <c r="BHQ42" s="13"/>
      <c r="BHR42" s="13"/>
      <c r="BHS42" s="13"/>
      <c r="BHT42" s="13"/>
      <c r="BHU42" s="13"/>
      <c r="BHV42" s="13"/>
      <c r="BHW42" s="13"/>
      <c r="BHX42" s="13"/>
      <c r="BHY42" s="13"/>
      <c r="BHZ42" s="13"/>
      <c r="BIA42" s="13"/>
      <c r="BIB42" s="13"/>
      <c r="BIC42" s="13"/>
      <c r="BID42" s="13"/>
      <c r="BIE42" s="13"/>
      <c r="BIF42" s="13"/>
      <c r="BIG42" s="13"/>
      <c r="BIH42" s="13"/>
      <c r="BII42" s="13"/>
      <c r="BIJ42" s="13"/>
      <c r="BIK42" s="13"/>
      <c r="BIL42" s="13"/>
      <c r="BIM42" s="13"/>
      <c r="BIN42" s="13"/>
      <c r="BIO42" s="13"/>
      <c r="BIP42" s="13"/>
      <c r="BIQ42" s="13"/>
      <c r="BIR42" s="13"/>
      <c r="BIS42" s="13"/>
      <c r="BIT42" s="13"/>
      <c r="BIU42" s="13"/>
      <c r="BIV42" s="13"/>
      <c r="BIW42" s="13"/>
      <c r="BIX42" s="13"/>
      <c r="BIY42" s="13"/>
      <c r="BIZ42" s="13"/>
      <c r="BJA42" s="13"/>
      <c r="BJB42" s="13"/>
      <c r="BJC42" s="13"/>
      <c r="BJD42" s="13"/>
      <c r="BJE42" s="13"/>
      <c r="BJF42" s="13"/>
      <c r="BJG42" s="13"/>
      <c r="BJH42" s="13"/>
      <c r="BJI42" s="13"/>
      <c r="BJJ42" s="13"/>
      <c r="BJK42" s="13"/>
      <c r="BJL42" s="13"/>
      <c r="BJM42" s="13"/>
      <c r="BJN42" s="13"/>
      <c r="BJO42" s="13"/>
      <c r="BJP42" s="13"/>
      <c r="BJQ42" s="13"/>
      <c r="BJR42" s="13"/>
      <c r="BJS42" s="13"/>
      <c r="BJT42" s="13"/>
      <c r="BJU42" s="13"/>
      <c r="BJV42" s="13"/>
      <c r="BJW42" s="13"/>
      <c r="BJX42" s="13"/>
      <c r="BJY42" s="13"/>
      <c r="BJZ42" s="13"/>
      <c r="BKA42" s="13"/>
      <c r="BKB42" s="13"/>
      <c r="BKC42" s="13"/>
      <c r="BKD42" s="13"/>
      <c r="BKE42" s="13"/>
      <c r="BKF42" s="13"/>
      <c r="BKG42" s="13"/>
      <c r="BKH42" s="13"/>
      <c r="BKI42" s="13"/>
      <c r="BKJ42" s="13"/>
      <c r="BKK42" s="13"/>
      <c r="BKL42" s="13"/>
      <c r="BKM42" s="13"/>
      <c r="BKN42" s="13"/>
      <c r="BKO42" s="13"/>
      <c r="BKP42" s="13"/>
      <c r="BKQ42" s="13"/>
      <c r="BKR42" s="13"/>
      <c r="BKS42" s="13"/>
      <c r="BKT42" s="13"/>
      <c r="BKU42" s="13"/>
      <c r="BKV42" s="13"/>
      <c r="BKW42" s="13"/>
      <c r="BKX42" s="13"/>
      <c r="BKY42" s="13"/>
      <c r="BKZ42" s="13"/>
      <c r="BLA42" s="13"/>
      <c r="BLB42" s="13"/>
      <c r="BLC42" s="13"/>
      <c r="BLD42" s="13"/>
      <c r="BLE42" s="13"/>
      <c r="BLF42" s="13"/>
      <c r="BLG42" s="13"/>
      <c r="BLH42" s="13"/>
      <c r="BLI42" s="13"/>
      <c r="BLJ42" s="13"/>
      <c r="BLK42" s="13"/>
      <c r="BLL42" s="13"/>
      <c r="BLM42" s="13"/>
      <c r="BLN42" s="13"/>
      <c r="BLO42" s="13"/>
      <c r="BLP42" s="13"/>
      <c r="BLQ42" s="13"/>
      <c r="BLR42" s="13"/>
      <c r="BLS42" s="13"/>
      <c r="BLT42" s="13"/>
      <c r="BLU42" s="13"/>
      <c r="BLV42" s="13"/>
      <c r="BLW42" s="13"/>
      <c r="BLX42" s="13"/>
      <c r="BLY42" s="13"/>
      <c r="BLZ42" s="13"/>
      <c r="BMA42" s="13"/>
      <c r="BMB42" s="13"/>
      <c r="BMC42" s="13"/>
      <c r="BMD42" s="13"/>
      <c r="BME42" s="13"/>
      <c r="BMF42" s="13"/>
      <c r="BMG42" s="13"/>
      <c r="BMH42" s="13"/>
      <c r="BMI42" s="13"/>
      <c r="BMJ42" s="13"/>
      <c r="BMK42" s="13"/>
      <c r="BML42" s="13"/>
      <c r="BMM42" s="13"/>
      <c r="BMN42" s="13"/>
      <c r="BMO42" s="13"/>
      <c r="BMP42" s="13"/>
      <c r="BMQ42" s="13"/>
      <c r="BMR42" s="13"/>
      <c r="BMS42" s="13"/>
      <c r="BMT42" s="13"/>
      <c r="BMU42" s="13"/>
      <c r="BMV42" s="13"/>
      <c r="BMW42" s="13"/>
      <c r="BMX42" s="13"/>
      <c r="BMY42" s="13"/>
      <c r="BMZ42" s="13"/>
      <c r="BNA42" s="13"/>
      <c r="BNB42" s="13"/>
      <c r="BNC42" s="13"/>
      <c r="BND42" s="13"/>
      <c r="BNE42" s="13"/>
      <c r="BNF42" s="13"/>
      <c r="BNG42" s="13"/>
      <c r="BNH42" s="13"/>
      <c r="BNI42" s="13"/>
      <c r="BNJ42" s="13"/>
      <c r="BNK42" s="13"/>
      <c r="BNL42" s="13"/>
      <c r="BNM42" s="13"/>
      <c r="BNN42" s="13"/>
      <c r="BNO42" s="13"/>
      <c r="BNP42" s="13"/>
      <c r="BNQ42" s="13"/>
      <c r="BNR42" s="13"/>
      <c r="BNS42" s="13"/>
      <c r="BNT42" s="13"/>
      <c r="BNU42" s="13"/>
      <c r="BNV42" s="13"/>
      <c r="BNW42" s="13"/>
      <c r="BNX42" s="13"/>
      <c r="BNY42" s="13"/>
      <c r="BNZ42" s="13"/>
      <c r="BOA42" s="13"/>
      <c r="BOB42" s="13"/>
      <c r="BOC42" s="13"/>
      <c r="BOD42" s="13"/>
      <c r="BOE42" s="13"/>
      <c r="BOF42" s="13"/>
      <c r="BOG42" s="13"/>
      <c r="BOH42" s="13"/>
      <c r="BOI42" s="13"/>
      <c r="BOJ42" s="13"/>
      <c r="BOK42" s="13"/>
      <c r="BOL42" s="13"/>
      <c r="BOM42" s="13"/>
      <c r="BON42" s="13"/>
      <c r="BOO42" s="13"/>
      <c r="BOP42" s="13"/>
      <c r="BOQ42" s="13"/>
      <c r="BOR42" s="13"/>
      <c r="BOS42" s="13"/>
      <c r="BOT42" s="13"/>
      <c r="BOU42" s="13"/>
      <c r="BOV42" s="13"/>
      <c r="BOW42" s="13"/>
      <c r="BOX42" s="13"/>
      <c r="BOY42" s="13"/>
      <c r="BOZ42" s="13"/>
      <c r="BPA42" s="13"/>
      <c r="BPB42" s="13"/>
      <c r="BPC42" s="13"/>
      <c r="BPD42" s="13"/>
      <c r="BPE42" s="13"/>
      <c r="BPF42" s="13"/>
      <c r="BPG42" s="13"/>
      <c r="BPH42" s="13"/>
      <c r="BPI42" s="13"/>
      <c r="BPJ42" s="13"/>
      <c r="BPK42" s="13"/>
      <c r="BPL42" s="13"/>
      <c r="BPM42" s="13"/>
      <c r="BPN42" s="13"/>
      <c r="BPO42" s="13"/>
      <c r="BPP42" s="13"/>
      <c r="BPQ42" s="13"/>
      <c r="BPR42" s="13"/>
      <c r="BPS42" s="13"/>
      <c r="BPT42" s="13"/>
      <c r="BPU42" s="13"/>
      <c r="BPV42" s="13"/>
      <c r="BPW42" s="13"/>
      <c r="BPX42" s="13"/>
      <c r="BPY42" s="13"/>
      <c r="BPZ42" s="13"/>
      <c r="BQA42" s="13"/>
      <c r="BQB42" s="13"/>
      <c r="BQC42" s="13"/>
      <c r="BQD42" s="13"/>
      <c r="BQE42" s="13"/>
      <c r="BQF42" s="13"/>
      <c r="BQG42" s="13"/>
      <c r="BQH42" s="13"/>
      <c r="BQI42" s="13"/>
      <c r="BQJ42" s="13"/>
      <c r="BQK42" s="13"/>
      <c r="BQL42" s="13"/>
      <c r="BQM42" s="13"/>
      <c r="BQN42" s="13"/>
      <c r="BQO42" s="13"/>
      <c r="BQP42" s="13"/>
      <c r="BQQ42" s="13"/>
      <c r="BQR42" s="13"/>
      <c r="BQS42" s="13"/>
      <c r="BQT42" s="13"/>
      <c r="BQU42" s="13"/>
      <c r="BQV42" s="13"/>
      <c r="BQW42" s="13"/>
      <c r="BQX42" s="13"/>
      <c r="BQY42" s="13"/>
      <c r="BQZ42" s="13"/>
      <c r="BRA42" s="13"/>
      <c r="BRB42" s="13"/>
      <c r="BRC42" s="13"/>
      <c r="BRD42" s="13"/>
      <c r="BRE42" s="13"/>
      <c r="BRF42" s="13"/>
      <c r="BRG42" s="13"/>
      <c r="BRH42" s="13"/>
      <c r="BRI42" s="13"/>
      <c r="BRJ42" s="13"/>
      <c r="BRK42" s="13"/>
      <c r="BRL42" s="13"/>
      <c r="BRM42" s="13"/>
      <c r="BRN42" s="13"/>
      <c r="BRO42" s="13"/>
      <c r="BRP42" s="13"/>
      <c r="BRQ42" s="13"/>
      <c r="BRR42" s="13"/>
      <c r="BRS42" s="13"/>
      <c r="BRT42" s="13"/>
      <c r="BRU42" s="13"/>
      <c r="BRV42" s="13"/>
      <c r="BRW42" s="13"/>
      <c r="BRX42" s="13"/>
      <c r="BRY42" s="13"/>
      <c r="BRZ42" s="13"/>
      <c r="BSA42" s="13"/>
      <c r="BSB42" s="13"/>
      <c r="BSC42" s="13"/>
      <c r="BSD42" s="13"/>
      <c r="BSE42" s="13"/>
      <c r="BSF42" s="13"/>
      <c r="BSG42" s="13"/>
      <c r="BSH42" s="13"/>
      <c r="BSI42" s="13"/>
      <c r="BSJ42" s="13"/>
      <c r="BSK42" s="13"/>
      <c r="BSL42" s="13"/>
      <c r="BSM42" s="13"/>
      <c r="BSN42" s="13"/>
      <c r="BSO42" s="13"/>
      <c r="BSP42" s="13"/>
      <c r="BSQ42" s="13"/>
      <c r="BSR42" s="13"/>
      <c r="BSS42" s="13"/>
      <c r="BST42" s="13"/>
      <c r="BSU42" s="13"/>
      <c r="BSV42" s="13"/>
      <c r="BSW42" s="13"/>
      <c r="BSX42" s="13"/>
      <c r="BSY42" s="13"/>
      <c r="BSZ42" s="13"/>
      <c r="BTA42" s="13"/>
      <c r="BTB42" s="13"/>
      <c r="BTC42" s="13"/>
      <c r="BTD42" s="13"/>
      <c r="BTE42" s="13"/>
      <c r="BTF42" s="13"/>
      <c r="BTG42" s="13"/>
      <c r="BTH42" s="13"/>
      <c r="BTI42" s="13"/>
      <c r="BTJ42" s="13"/>
      <c r="BTK42" s="13"/>
      <c r="BTL42" s="13"/>
      <c r="BTM42" s="13"/>
      <c r="BTN42" s="13"/>
      <c r="BTO42" s="13"/>
      <c r="BTP42" s="13"/>
      <c r="BTQ42" s="13"/>
      <c r="BTR42" s="13"/>
      <c r="BTS42" s="13"/>
      <c r="BTT42" s="13"/>
      <c r="BTU42" s="13"/>
      <c r="BTV42" s="13"/>
      <c r="BTW42" s="13"/>
      <c r="BTX42" s="13"/>
      <c r="BTY42" s="13"/>
      <c r="BTZ42" s="13"/>
      <c r="BUA42" s="13"/>
      <c r="BUB42" s="13"/>
      <c r="BUC42" s="13"/>
      <c r="BUD42" s="13"/>
      <c r="BUE42" s="13"/>
      <c r="BUF42" s="13"/>
      <c r="BUG42" s="13"/>
      <c r="BUH42" s="13"/>
      <c r="BUI42" s="13"/>
      <c r="BUJ42" s="13"/>
      <c r="BUK42" s="13"/>
      <c r="BUL42" s="13"/>
      <c r="BUM42" s="13"/>
      <c r="BUN42" s="13"/>
      <c r="BUO42" s="13"/>
      <c r="BUP42" s="13"/>
      <c r="BUQ42" s="13"/>
      <c r="BUR42" s="13"/>
      <c r="BUS42" s="13"/>
      <c r="BUT42" s="13"/>
      <c r="BUU42" s="13"/>
      <c r="BUV42" s="13"/>
      <c r="BUW42" s="13"/>
      <c r="BUX42" s="13"/>
      <c r="BUY42" s="13"/>
      <c r="BUZ42" s="13"/>
      <c r="BVA42" s="13"/>
      <c r="BVB42" s="13"/>
      <c r="BVC42" s="13"/>
      <c r="BVD42" s="13"/>
      <c r="BVE42" s="13"/>
      <c r="BVF42" s="13"/>
      <c r="BVG42" s="13"/>
      <c r="BVH42" s="13"/>
      <c r="BVI42" s="13"/>
      <c r="BVJ42" s="13"/>
      <c r="BVK42" s="13"/>
      <c r="BVL42" s="13"/>
      <c r="BVM42" s="13"/>
      <c r="BVN42" s="13"/>
      <c r="BVO42" s="13"/>
      <c r="BVP42" s="13"/>
      <c r="BVQ42" s="13"/>
      <c r="BVR42" s="13"/>
      <c r="BVS42" s="13"/>
      <c r="BVT42" s="13"/>
      <c r="BVU42" s="13"/>
      <c r="BVV42" s="13"/>
      <c r="BVW42" s="13"/>
      <c r="BVX42" s="13"/>
      <c r="BVY42" s="13"/>
      <c r="BVZ42" s="13"/>
      <c r="BWA42" s="13"/>
      <c r="BWB42" s="13"/>
      <c r="BWC42" s="13"/>
      <c r="BWD42" s="13"/>
      <c r="BWE42" s="13"/>
      <c r="BWF42" s="13"/>
      <c r="BWG42" s="13"/>
      <c r="BWH42" s="13"/>
      <c r="BWI42" s="13"/>
      <c r="BWJ42" s="13"/>
      <c r="BWK42" s="13"/>
      <c r="BWL42" s="13"/>
      <c r="BWM42" s="13"/>
      <c r="BWN42" s="13"/>
      <c r="BWO42" s="13"/>
      <c r="BWP42" s="13"/>
      <c r="BWQ42" s="13"/>
      <c r="BWR42" s="13"/>
      <c r="BWS42" s="13"/>
      <c r="BWT42" s="13"/>
      <c r="BWU42" s="13"/>
      <c r="BWV42" s="13"/>
      <c r="BWW42" s="13"/>
      <c r="BWX42" s="13"/>
      <c r="BWY42" s="13"/>
      <c r="BWZ42" s="13"/>
      <c r="BXA42" s="13"/>
      <c r="BXB42" s="13"/>
      <c r="BXC42" s="13"/>
      <c r="BXD42" s="13"/>
      <c r="BXE42" s="13"/>
      <c r="BXF42" s="13"/>
      <c r="BXG42" s="13"/>
      <c r="BXH42" s="13"/>
      <c r="BXI42" s="13"/>
      <c r="BXJ42" s="13"/>
      <c r="BXK42" s="13"/>
      <c r="BXL42" s="13"/>
      <c r="BXM42" s="13"/>
      <c r="BXN42" s="13"/>
      <c r="BXO42" s="13"/>
      <c r="BXP42" s="13"/>
      <c r="BXQ42" s="13"/>
      <c r="BXR42" s="13"/>
      <c r="BXS42" s="13"/>
      <c r="BXT42" s="13"/>
      <c r="BXU42" s="13"/>
      <c r="BXV42" s="13"/>
      <c r="BXW42" s="13"/>
      <c r="BXX42" s="13"/>
      <c r="BXY42" s="13"/>
      <c r="BXZ42" s="13"/>
      <c r="BYA42" s="13"/>
      <c r="BYB42" s="13"/>
      <c r="BYC42" s="13"/>
      <c r="BYD42" s="13"/>
      <c r="BYE42" s="13"/>
      <c r="BYF42" s="13"/>
      <c r="BYG42" s="13"/>
      <c r="BYH42" s="13"/>
      <c r="BYI42" s="13"/>
      <c r="BYJ42" s="13"/>
      <c r="BYK42" s="13"/>
      <c r="BYL42" s="13"/>
      <c r="BYM42" s="13"/>
      <c r="BYN42" s="13"/>
      <c r="BYO42" s="13"/>
      <c r="BYP42" s="13"/>
      <c r="BYQ42" s="13"/>
      <c r="BYR42" s="13"/>
      <c r="BYS42" s="13"/>
      <c r="BYT42" s="13"/>
      <c r="BYU42" s="13"/>
      <c r="BYV42" s="13"/>
      <c r="BYW42" s="13"/>
      <c r="BYX42" s="13"/>
      <c r="BYY42" s="13"/>
      <c r="BYZ42" s="13"/>
      <c r="BZA42" s="13"/>
      <c r="BZB42" s="13"/>
      <c r="BZC42" s="13"/>
      <c r="BZD42" s="13"/>
      <c r="BZE42" s="13"/>
      <c r="BZF42" s="13"/>
      <c r="BZG42" s="13"/>
      <c r="BZH42" s="13"/>
      <c r="BZI42" s="13"/>
      <c r="BZJ42" s="13"/>
      <c r="BZK42" s="13"/>
      <c r="BZL42" s="13"/>
      <c r="BZM42" s="13"/>
      <c r="BZN42" s="13"/>
      <c r="BZO42" s="13"/>
      <c r="BZP42" s="13"/>
      <c r="BZQ42" s="13"/>
      <c r="BZR42" s="13"/>
      <c r="BZS42" s="13"/>
      <c r="BZT42" s="13"/>
      <c r="BZU42" s="13"/>
      <c r="BZV42" s="13"/>
      <c r="BZW42" s="13"/>
      <c r="BZX42" s="13"/>
      <c r="BZY42" s="13"/>
      <c r="BZZ42" s="13"/>
      <c r="CAA42" s="13"/>
      <c r="CAB42" s="13"/>
      <c r="CAC42" s="13"/>
      <c r="CAD42" s="13"/>
      <c r="CAE42" s="13"/>
      <c r="CAF42" s="13"/>
      <c r="CAG42" s="13"/>
      <c r="CAH42" s="13"/>
      <c r="CAI42" s="13"/>
      <c r="CAJ42" s="13"/>
      <c r="CAK42" s="13"/>
      <c r="CAL42" s="13"/>
      <c r="CAM42" s="13"/>
      <c r="CAN42" s="13"/>
      <c r="CAO42" s="13"/>
      <c r="CAP42" s="13"/>
      <c r="CAQ42" s="13"/>
      <c r="CAR42" s="13"/>
      <c r="CAS42" s="13"/>
      <c r="CAT42" s="13"/>
      <c r="CAU42" s="13"/>
      <c r="CAV42" s="13"/>
      <c r="CAW42" s="13"/>
      <c r="CAX42" s="13"/>
      <c r="CAY42" s="13"/>
      <c r="CAZ42" s="13"/>
      <c r="CBA42" s="13"/>
      <c r="CBB42" s="13"/>
      <c r="CBC42" s="13"/>
      <c r="CBD42" s="13"/>
      <c r="CBE42" s="13"/>
      <c r="CBF42" s="13"/>
      <c r="CBG42" s="13"/>
      <c r="CBH42" s="13"/>
      <c r="CBI42" s="13"/>
      <c r="CBJ42" s="13"/>
      <c r="CBK42" s="13"/>
      <c r="CBL42" s="13"/>
      <c r="CBM42" s="13"/>
      <c r="CBN42" s="13"/>
      <c r="CBO42" s="13"/>
      <c r="CBP42" s="13"/>
      <c r="CBQ42" s="13"/>
      <c r="CBR42" s="13"/>
      <c r="CBS42" s="13"/>
      <c r="CBT42" s="13"/>
      <c r="CBU42" s="13"/>
      <c r="CBV42" s="13"/>
      <c r="CBW42" s="13"/>
      <c r="CBX42" s="13"/>
      <c r="CBY42" s="13"/>
      <c r="CBZ42" s="13"/>
      <c r="CCA42" s="13"/>
      <c r="CCB42" s="13"/>
      <c r="CCC42" s="13"/>
      <c r="CCD42" s="13"/>
      <c r="CCE42" s="13"/>
      <c r="CCF42" s="13"/>
      <c r="CCG42" s="13"/>
      <c r="CCH42" s="13"/>
      <c r="CCI42" s="13"/>
      <c r="CCJ42" s="13"/>
      <c r="CCK42" s="13"/>
      <c r="CCL42" s="13"/>
      <c r="CCM42" s="13"/>
      <c r="CCN42" s="13"/>
      <c r="CCO42" s="13"/>
      <c r="CCP42" s="13"/>
      <c r="CCQ42" s="13"/>
      <c r="CCR42" s="13"/>
      <c r="CCS42" s="13"/>
      <c r="CCT42" s="13"/>
      <c r="CCU42" s="13"/>
      <c r="CCV42" s="13"/>
      <c r="CCW42" s="13"/>
      <c r="CCX42" s="13"/>
      <c r="CCY42" s="13"/>
      <c r="CCZ42" s="13"/>
      <c r="CDA42" s="13"/>
      <c r="CDB42" s="13"/>
      <c r="CDC42" s="13"/>
      <c r="CDD42" s="13"/>
      <c r="CDE42" s="13"/>
      <c r="CDF42" s="13"/>
      <c r="CDG42" s="13"/>
      <c r="CDH42" s="13"/>
      <c r="CDI42" s="13"/>
      <c r="CDJ42" s="13"/>
      <c r="CDK42" s="13"/>
      <c r="CDL42" s="13"/>
      <c r="CDM42" s="13"/>
      <c r="CDN42" s="13"/>
      <c r="CDO42" s="13"/>
      <c r="CDP42" s="13"/>
      <c r="CDQ42" s="13"/>
      <c r="CDR42" s="13"/>
      <c r="CDS42" s="13"/>
      <c r="CDT42" s="13"/>
      <c r="CDU42" s="13"/>
      <c r="CDV42" s="13"/>
      <c r="CDW42" s="13"/>
      <c r="CDX42" s="13"/>
      <c r="CDY42" s="13"/>
      <c r="CDZ42" s="13"/>
      <c r="CEA42" s="13"/>
      <c r="CEB42" s="13"/>
      <c r="CEC42" s="13"/>
      <c r="CED42" s="13"/>
      <c r="CEE42" s="13"/>
      <c r="CEF42" s="13"/>
      <c r="CEG42" s="13"/>
      <c r="CEH42" s="13"/>
      <c r="CEI42" s="13"/>
      <c r="CEJ42" s="13"/>
      <c r="CEK42" s="13"/>
      <c r="CEL42" s="13"/>
      <c r="CEM42" s="13"/>
      <c r="CEN42" s="13"/>
      <c r="CEO42" s="13"/>
      <c r="CEP42" s="13"/>
      <c r="CEQ42" s="13"/>
      <c r="CER42" s="13"/>
      <c r="CES42" s="13"/>
      <c r="CET42" s="13"/>
      <c r="CEU42" s="13"/>
      <c r="CEV42" s="13"/>
      <c r="CEW42" s="13"/>
      <c r="CEX42" s="13"/>
      <c r="CEY42" s="13"/>
      <c r="CEZ42" s="13"/>
      <c r="CFA42" s="13"/>
      <c r="CFB42" s="13"/>
      <c r="CFC42" s="13"/>
      <c r="CFD42" s="13"/>
      <c r="CFE42" s="13"/>
      <c r="CFF42" s="13"/>
      <c r="CFG42" s="13"/>
      <c r="CFH42" s="13"/>
      <c r="CFI42" s="13"/>
      <c r="CFJ42" s="13"/>
      <c r="CFK42" s="13"/>
      <c r="CFL42" s="13"/>
      <c r="CFM42" s="13"/>
      <c r="CFN42" s="13"/>
      <c r="CFO42" s="13"/>
      <c r="CFP42" s="13"/>
      <c r="CFQ42" s="13"/>
      <c r="CFR42" s="13"/>
      <c r="CFS42" s="13"/>
      <c r="CFT42" s="13"/>
      <c r="CFU42" s="13"/>
      <c r="CFV42" s="13"/>
      <c r="CFW42" s="13"/>
      <c r="CFX42" s="13"/>
      <c r="CFY42" s="13"/>
      <c r="CFZ42" s="13"/>
      <c r="CGA42" s="13"/>
      <c r="CGB42" s="13"/>
      <c r="CGC42" s="13"/>
      <c r="CGD42" s="13"/>
      <c r="CGE42" s="13"/>
      <c r="CGF42" s="13"/>
      <c r="CGG42" s="13"/>
      <c r="CGH42" s="13"/>
      <c r="CGI42" s="13"/>
      <c r="CGJ42" s="13"/>
      <c r="CGK42" s="13"/>
      <c r="CGL42" s="13"/>
      <c r="CGM42" s="13"/>
      <c r="CGN42" s="13"/>
      <c r="CGO42" s="13"/>
      <c r="CGP42" s="13"/>
      <c r="CGQ42" s="13"/>
      <c r="CGR42" s="13"/>
      <c r="CGS42" s="13"/>
      <c r="CGT42" s="13"/>
      <c r="CGU42" s="13"/>
      <c r="CGV42" s="13"/>
      <c r="CGW42" s="13"/>
      <c r="CGX42" s="13"/>
      <c r="CGY42" s="13"/>
      <c r="CGZ42" s="13"/>
      <c r="CHA42" s="13"/>
      <c r="CHB42" s="13"/>
      <c r="CHC42" s="13"/>
      <c r="CHD42" s="13"/>
      <c r="CHE42" s="13"/>
      <c r="CHF42" s="13"/>
      <c r="CHG42" s="13"/>
      <c r="CHH42" s="13"/>
      <c r="CHI42" s="13"/>
      <c r="CHJ42" s="13"/>
      <c r="CHK42" s="13"/>
      <c r="CHL42" s="13"/>
      <c r="CHM42" s="13"/>
      <c r="CHN42" s="13"/>
      <c r="CHO42" s="13"/>
      <c r="CHP42" s="13"/>
      <c r="CHQ42" s="13"/>
      <c r="CHR42" s="13"/>
      <c r="CHS42" s="13"/>
      <c r="CHT42" s="13"/>
      <c r="CHU42" s="13"/>
      <c r="CHV42" s="13"/>
      <c r="CHW42" s="13"/>
      <c r="CHX42" s="13"/>
      <c r="CHY42" s="13"/>
      <c r="CHZ42" s="13"/>
      <c r="CIA42" s="13"/>
      <c r="CIB42" s="13"/>
      <c r="CIC42" s="13"/>
      <c r="CID42" s="13"/>
      <c r="CIE42" s="13"/>
      <c r="CIF42" s="13"/>
      <c r="CIG42" s="13"/>
      <c r="CIH42" s="13"/>
      <c r="CII42" s="13"/>
      <c r="CIJ42" s="13"/>
      <c r="CIK42" s="13"/>
      <c r="CIL42" s="13"/>
      <c r="CIM42" s="13"/>
      <c r="CIN42" s="13"/>
      <c r="CIO42" s="13"/>
      <c r="CIP42" s="13"/>
      <c r="CIQ42" s="13"/>
      <c r="CIR42" s="13"/>
      <c r="CIS42" s="13"/>
      <c r="CIT42" s="13"/>
      <c r="CIU42" s="13"/>
      <c r="CIV42" s="13"/>
      <c r="CIW42" s="13"/>
      <c r="CIX42" s="13"/>
      <c r="CIY42" s="13"/>
      <c r="CIZ42" s="13"/>
      <c r="CJA42" s="13"/>
      <c r="CJB42" s="13"/>
      <c r="CJC42" s="13"/>
      <c r="CJD42" s="13"/>
      <c r="CJE42" s="13"/>
      <c r="CJF42" s="13"/>
      <c r="CJG42" s="13"/>
      <c r="CJH42" s="13"/>
      <c r="CJI42" s="13"/>
      <c r="CJJ42" s="13"/>
      <c r="CJK42" s="13"/>
      <c r="CJL42" s="13"/>
      <c r="CJM42" s="13"/>
      <c r="CJN42" s="13"/>
      <c r="CJO42" s="13"/>
      <c r="CJP42" s="13"/>
      <c r="CJQ42" s="13"/>
      <c r="CJR42" s="13"/>
      <c r="CJS42" s="13"/>
      <c r="CJT42" s="13"/>
      <c r="CJU42" s="13"/>
      <c r="CJV42" s="13"/>
      <c r="CJW42" s="13"/>
      <c r="CJX42" s="13"/>
      <c r="CJY42" s="13"/>
      <c r="CJZ42" s="13"/>
      <c r="CKA42" s="13"/>
      <c r="CKB42" s="13"/>
      <c r="CKC42" s="13"/>
      <c r="CKD42" s="13"/>
      <c r="CKE42" s="13"/>
      <c r="CKF42" s="13"/>
      <c r="CKG42" s="13"/>
      <c r="CKH42" s="13"/>
      <c r="CKI42" s="13"/>
      <c r="CKJ42" s="13"/>
      <c r="CKK42" s="13"/>
      <c r="CKL42" s="13"/>
      <c r="CKM42" s="13"/>
      <c r="CKN42" s="13"/>
      <c r="CKO42" s="13"/>
      <c r="CKP42" s="13"/>
      <c r="CKQ42" s="13"/>
      <c r="CKR42" s="13"/>
      <c r="CKS42" s="13"/>
      <c r="CKT42" s="13"/>
      <c r="CKU42" s="13"/>
      <c r="CKV42" s="13"/>
      <c r="CKW42" s="13"/>
      <c r="CKX42" s="13"/>
      <c r="CKY42" s="13"/>
      <c r="CKZ42" s="13"/>
      <c r="CLA42" s="13"/>
      <c r="CLB42" s="13"/>
      <c r="CLC42" s="13"/>
      <c r="CLD42" s="13"/>
      <c r="CLE42" s="13"/>
      <c r="CLF42" s="13"/>
      <c r="CLG42" s="13"/>
      <c r="CLH42" s="13"/>
      <c r="CLI42" s="13"/>
      <c r="CLJ42" s="13"/>
      <c r="CLK42" s="13"/>
      <c r="CLL42" s="13"/>
      <c r="CLM42" s="13"/>
      <c r="CLN42" s="13"/>
      <c r="CLO42" s="13"/>
      <c r="CLP42" s="13"/>
      <c r="CLQ42" s="13"/>
      <c r="CLR42" s="13"/>
      <c r="CLS42" s="13"/>
      <c r="CLT42" s="13"/>
      <c r="CLU42" s="13"/>
      <c r="CLV42" s="13"/>
      <c r="CLW42" s="13"/>
      <c r="CLX42" s="13"/>
      <c r="CLY42" s="13"/>
      <c r="CLZ42" s="13"/>
      <c r="CMA42" s="13"/>
      <c r="CMB42" s="13"/>
      <c r="CMC42" s="13"/>
      <c r="CMD42" s="13"/>
      <c r="CME42" s="13"/>
      <c r="CMF42" s="13"/>
      <c r="CMG42" s="13"/>
      <c r="CMH42" s="13"/>
      <c r="CMI42" s="13"/>
      <c r="CMJ42" s="13"/>
      <c r="CMK42" s="13"/>
      <c r="CML42" s="13"/>
      <c r="CMM42" s="13"/>
      <c r="CMN42" s="13"/>
      <c r="CMO42" s="13"/>
      <c r="CMP42" s="13"/>
      <c r="CMQ42" s="13"/>
      <c r="CMR42" s="13"/>
      <c r="CMS42" s="13"/>
      <c r="CMT42" s="13"/>
      <c r="CMU42" s="13"/>
      <c r="CMV42" s="13"/>
      <c r="CMW42" s="13"/>
      <c r="CMX42" s="13"/>
      <c r="CMY42" s="13"/>
      <c r="CMZ42" s="13"/>
      <c r="CNA42" s="13"/>
      <c r="CNB42" s="13"/>
      <c r="CNC42" s="13"/>
      <c r="CND42" s="13"/>
      <c r="CNE42" s="13"/>
      <c r="CNF42" s="13"/>
      <c r="CNG42" s="13"/>
      <c r="CNH42" s="13"/>
      <c r="CNI42" s="13"/>
      <c r="CNJ42" s="13"/>
      <c r="CNK42" s="13"/>
      <c r="CNL42" s="13"/>
      <c r="CNM42" s="13"/>
      <c r="CNN42" s="13"/>
      <c r="CNO42" s="13"/>
      <c r="CNP42" s="13"/>
      <c r="CNQ42" s="13"/>
      <c r="CNR42" s="13"/>
      <c r="CNS42" s="13"/>
      <c r="CNT42" s="13"/>
      <c r="CNU42" s="13"/>
      <c r="CNV42" s="13"/>
      <c r="CNW42" s="13"/>
      <c r="CNX42" s="13"/>
      <c r="CNY42" s="13"/>
      <c r="CNZ42" s="13"/>
      <c r="COA42" s="13"/>
      <c r="COB42" s="13"/>
      <c r="COC42" s="13"/>
      <c r="COD42" s="13"/>
      <c r="COE42" s="13"/>
      <c r="COF42" s="13"/>
      <c r="COG42" s="13"/>
      <c r="COH42" s="13"/>
      <c r="COI42" s="13"/>
      <c r="COJ42" s="13"/>
      <c r="COK42" s="13"/>
      <c r="COL42" s="13"/>
      <c r="COM42" s="13"/>
      <c r="CON42" s="13"/>
      <c r="COO42" s="13"/>
      <c r="COP42" s="13"/>
      <c r="COQ42" s="13"/>
      <c r="COR42" s="13"/>
      <c r="COS42" s="13"/>
      <c r="COT42" s="13"/>
      <c r="COU42" s="13"/>
      <c r="COV42" s="13"/>
      <c r="COW42" s="13"/>
      <c r="COX42" s="13"/>
      <c r="COY42" s="13"/>
      <c r="COZ42" s="13"/>
      <c r="CPA42" s="13"/>
      <c r="CPB42" s="13"/>
      <c r="CPC42" s="13"/>
      <c r="CPD42" s="13"/>
      <c r="CPE42" s="13"/>
      <c r="CPF42" s="13"/>
      <c r="CPG42" s="13"/>
      <c r="CPH42" s="13"/>
      <c r="CPI42" s="13"/>
      <c r="CPJ42" s="13"/>
      <c r="CPK42" s="13"/>
      <c r="CPL42" s="13"/>
      <c r="CPM42" s="13"/>
      <c r="CPN42" s="13"/>
      <c r="CPO42" s="13"/>
      <c r="CPP42" s="13"/>
      <c r="CPQ42" s="13"/>
      <c r="CPR42" s="13"/>
      <c r="CPS42" s="13"/>
      <c r="CPT42" s="13"/>
      <c r="CPU42" s="13"/>
      <c r="CPV42" s="13"/>
      <c r="CPW42" s="13"/>
      <c r="CPX42" s="13"/>
      <c r="CPY42" s="13"/>
      <c r="CPZ42" s="13"/>
      <c r="CQA42" s="13"/>
      <c r="CQB42" s="13"/>
      <c r="CQC42" s="13"/>
      <c r="CQD42" s="13"/>
      <c r="CQE42" s="13"/>
      <c r="CQF42" s="13"/>
      <c r="CQG42" s="13"/>
      <c r="CQH42" s="13"/>
      <c r="CQI42" s="13"/>
      <c r="CQJ42" s="13"/>
      <c r="CQK42" s="13"/>
      <c r="CQL42" s="13"/>
      <c r="CQM42" s="13"/>
      <c r="CQN42" s="13"/>
      <c r="CQO42" s="13"/>
      <c r="CQP42" s="13"/>
      <c r="CQQ42" s="13"/>
      <c r="CQR42" s="13"/>
      <c r="CQS42" s="13"/>
      <c r="CQT42" s="13"/>
      <c r="CQU42" s="13"/>
      <c r="CQV42" s="13"/>
      <c r="CQW42" s="13"/>
      <c r="CQX42" s="13"/>
      <c r="CQY42" s="13"/>
      <c r="CQZ42" s="13"/>
      <c r="CRA42" s="13"/>
      <c r="CRB42" s="13"/>
      <c r="CRC42" s="13"/>
      <c r="CRD42" s="13"/>
      <c r="CRE42" s="13"/>
      <c r="CRF42" s="13"/>
      <c r="CRG42" s="13"/>
      <c r="CRH42" s="13"/>
      <c r="CRI42" s="13"/>
      <c r="CRJ42" s="13"/>
      <c r="CRK42" s="13"/>
      <c r="CRL42" s="13"/>
      <c r="CRM42" s="13"/>
      <c r="CRN42" s="13"/>
      <c r="CRO42" s="13"/>
      <c r="CRP42" s="13"/>
      <c r="CRQ42" s="13"/>
      <c r="CRR42" s="13"/>
      <c r="CRS42" s="13"/>
      <c r="CRT42" s="13"/>
      <c r="CRU42" s="13"/>
      <c r="CRV42" s="13"/>
      <c r="CRW42" s="13"/>
      <c r="CRX42" s="13"/>
      <c r="CRY42" s="13"/>
      <c r="CRZ42" s="13"/>
      <c r="CSA42" s="13"/>
      <c r="CSB42" s="13"/>
      <c r="CSC42" s="13"/>
      <c r="CSD42" s="13"/>
      <c r="CSE42" s="13"/>
      <c r="CSF42" s="13"/>
      <c r="CSG42" s="13"/>
      <c r="CSH42" s="13"/>
      <c r="CSI42" s="13"/>
      <c r="CSJ42" s="13"/>
      <c r="CSK42" s="13"/>
      <c r="CSL42" s="13"/>
      <c r="CSM42" s="13"/>
      <c r="CSN42" s="13"/>
      <c r="CSO42" s="13"/>
      <c r="CSP42" s="13"/>
      <c r="CSQ42" s="13"/>
      <c r="CSR42" s="13"/>
      <c r="CSS42" s="13"/>
      <c r="CST42" s="13"/>
      <c r="CSU42" s="13"/>
      <c r="CSV42" s="13"/>
      <c r="CSW42" s="13"/>
      <c r="CSX42" s="13"/>
      <c r="CSY42" s="13"/>
      <c r="CSZ42" s="13"/>
      <c r="CTA42" s="13"/>
      <c r="CTB42" s="13"/>
      <c r="CTC42" s="13"/>
      <c r="CTD42" s="13"/>
      <c r="CTE42" s="13"/>
      <c r="CTF42" s="13"/>
      <c r="CTG42" s="13"/>
      <c r="CTH42" s="13"/>
      <c r="CTI42" s="13"/>
      <c r="CTJ42" s="13"/>
      <c r="CTK42" s="13"/>
      <c r="CTL42" s="13"/>
      <c r="CTM42" s="13"/>
      <c r="CTN42" s="13"/>
      <c r="CTO42" s="13"/>
      <c r="CTP42" s="13"/>
      <c r="CTQ42" s="13"/>
      <c r="CTR42" s="13"/>
      <c r="CTS42" s="13"/>
      <c r="CTT42" s="13"/>
      <c r="CTU42" s="13"/>
      <c r="CTV42" s="13"/>
      <c r="CTW42" s="13"/>
      <c r="CTX42" s="13"/>
      <c r="CTY42" s="13"/>
      <c r="CTZ42" s="13"/>
      <c r="CUA42" s="13"/>
      <c r="CUB42" s="13"/>
      <c r="CUC42" s="13"/>
      <c r="CUD42" s="13"/>
      <c r="CUE42" s="13"/>
      <c r="CUF42" s="13"/>
      <c r="CUG42" s="13"/>
      <c r="CUH42" s="13"/>
      <c r="CUI42" s="13"/>
      <c r="CUJ42" s="13"/>
      <c r="CUK42" s="13"/>
      <c r="CUL42" s="13"/>
      <c r="CUM42" s="13"/>
      <c r="CUN42" s="13"/>
      <c r="CUO42" s="13"/>
      <c r="CUP42" s="13"/>
      <c r="CUQ42" s="13"/>
      <c r="CUR42" s="13"/>
      <c r="CUS42" s="13"/>
      <c r="CUT42" s="13"/>
      <c r="CUU42" s="13"/>
      <c r="CUV42" s="13"/>
      <c r="CUW42" s="13"/>
      <c r="CUX42" s="13"/>
      <c r="CUY42" s="13"/>
      <c r="CUZ42" s="13"/>
      <c r="CVA42" s="13"/>
      <c r="CVB42" s="13"/>
      <c r="CVC42" s="13"/>
      <c r="CVD42" s="13"/>
      <c r="CVE42" s="13"/>
      <c r="CVF42" s="13"/>
      <c r="CVG42" s="13"/>
      <c r="CVH42" s="13"/>
      <c r="CVI42" s="13"/>
      <c r="CVJ42" s="13"/>
      <c r="CVK42" s="13"/>
      <c r="CVL42" s="13"/>
      <c r="CVM42" s="13"/>
      <c r="CVN42" s="13"/>
      <c r="CVO42" s="13"/>
      <c r="CVP42" s="13"/>
      <c r="CVQ42" s="13"/>
      <c r="CVR42" s="13"/>
      <c r="CVS42" s="13"/>
      <c r="CVT42" s="13"/>
      <c r="CVU42" s="13"/>
      <c r="CVV42" s="13"/>
      <c r="CVW42" s="13"/>
      <c r="CVX42" s="13"/>
      <c r="CVY42" s="13"/>
      <c r="CVZ42" s="13"/>
      <c r="CWA42" s="13"/>
      <c r="CWB42" s="13"/>
      <c r="CWC42" s="13"/>
      <c r="CWD42" s="13"/>
      <c r="CWE42" s="13"/>
      <c r="CWF42" s="13"/>
      <c r="CWG42" s="13"/>
      <c r="CWH42" s="13"/>
      <c r="CWI42" s="13"/>
      <c r="CWJ42" s="13"/>
      <c r="CWK42" s="13"/>
      <c r="CWL42" s="13"/>
      <c r="CWM42" s="13"/>
      <c r="CWN42" s="13"/>
      <c r="CWO42" s="13"/>
      <c r="CWP42" s="13"/>
      <c r="CWQ42" s="13"/>
      <c r="CWR42" s="13"/>
      <c r="CWS42" s="13"/>
      <c r="CWT42" s="13"/>
      <c r="CWU42" s="13"/>
      <c r="CWV42" s="13"/>
      <c r="CWW42" s="13"/>
      <c r="CWX42" s="13"/>
      <c r="CWY42" s="13"/>
      <c r="CWZ42" s="13"/>
      <c r="CXA42" s="13"/>
      <c r="CXB42" s="13"/>
      <c r="CXC42" s="13"/>
      <c r="CXD42" s="13"/>
      <c r="CXE42" s="13"/>
      <c r="CXF42" s="13"/>
      <c r="CXG42" s="13"/>
      <c r="CXH42" s="13"/>
      <c r="CXI42" s="13"/>
      <c r="CXJ42" s="13"/>
      <c r="CXK42" s="13"/>
      <c r="CXL42" s="13"/>
      <c r="CXM42" s="13"/>
      <c r="CXN42" s="13"/>
      <c r="CXO42" s="13"/>
      <c r="CXP42" s="13"/>
      <c r="CXQ42" s="13"/>
      <c r="CXR42" s="13"/>
      <c r="CXS42" s="13"/>
      <c r="CXT42" s="13"/>
      <c r="CXU42" s="13"/>
      <c r="CXV42" s="13"/>
      <c r="CXW42" s="13"/>
      <c r="CXX42" s="13"/>
      <c r="CXY42" s="13"/>
      <c r="CXZ42" s="13"/>
      <c r="CYA42" s="13"/>
      <c r="CYB42" s="13"/>
      <c r="CYC42" s="13"/>
      <c r="CYD42" s="13"/>
      <c r="CYE42" s="13"/>
      <c r="CYF42" s="13"/>
      <c r="CYG42" s="13"/>
      <c r="CYH42" s="13"/>
      <c r="CYI42" s="13"/>
      <c r="CYJ42" s="13"/>
      <c r="CYK42" s="13"/>
      <c r="CYL42" s="13"/>
      <c r="CYM42" s="13"/>
      <c r="CYN42" s="13"/>
      <c r="CYO42" s="13"/>
      <c r="CYP42" s="13"/>
      <c r="CYQ42" s="13"/>
      <c r="CYR42" s="13"/>
      <c r="CYS42" s="13"/>
      <c r="CYT42" s="13"/>
      <c r="CYU42" s="13"/>
      <c r="CYV42" s="13"/>
      <c r="CYW42" s="13"/>
      <c r="CYX42" s="13"/>
      <c r="CYY42" s="13"/>
      <c r="CYZ42" s="13"/>
      <c r="CZA42" s="13"/>
      <c r="CZB42" s="13"/>
      <c r="CZC42" s="13"/>
      <c r="CZD42" s="13"/>
      <c r="CZE42" s="13"/>
      <c r="CZF42" s="13"/>
      <c r="CZG42" s="13"/>
      <c r="CZH42" s="13"/>
      <c r="CZI42" s="13"/>
      <c r="CZJ42" s="13"/>
      <c r="CZK42" s="13"/>
      <c r="CZL42" s="13"/>
      <c r="CZM42" s="13"/>
      <c r="CZN42" s="13"/>
      <c r="CZO42" s="13"/>
      <c r="CZP42" s="13"/>
      <c r="CZQ42" s="13"/>
      <c r="CZR42" s="13"/>
      <c r="CZS42" s="13"/>
      <c r="CZT42" s="13"/>
      <c r="CZU42" s="13"/>
      <c r="CZV42" s="13"/>
      <c r="CZW42" s="13"/>
      <c r="CZX42" s="13"/>
      <c r="CZY42" s="13"/>
      <c r="CZZ42" s="13"/>
      <c r="DAA42" s="13"/>
      <c r="DAB42" s="13"/>
      <c r="DAC42" s="13"/>
      <c r="DAD42" s="13"/>
      <c r="DAE42" s="13"/>
      <c r="DAF42" s="13"/>
      <c r="DAG42" s="13"/>
      <c r="DAH42" s="13"/>
      <c r="DAI42" s="13"/>
      <c r="DAJ42" s="13"/>
      <c r="DAK42" s="13"/>
      <c r="DAL42" s="13"/>
      <c r="DAM42" s="13"/>
      <c r="DAN42" s="13"/>
      <c r="DAO42" s="13"/>
      <c r="DAP42" s="13"/>
      <c r="DAQ42" s="13"/>
      <c r="DAR42" s="13"/>
      <c r="DAS42" s="13"/>
      <c r="DAT42" s="13"/>
      <c r="DAU42" s="13"/>
      <c r="DAV42" s="13"/>
      <c r="DAW42" s="13"/>
      <c r="DAX42" s="13"/>
      <c r="DAY42" s="13"/>
      <c r="DAZ42" s="13"/>
      <c r="DBA42" s="13"/>
      <c r="DBB42" s="13"/>
      <c r="DBC42" s="13"/>
      <c r="DBD42" s="13"/>
      <c r="DBE42" s="13"/>
      <c r="DBF42" s="13"/>
      <c r="DBG42" s="13"/>
      <c r="DBH42" s="13"/>
      <c r="DBI42" s="13"/>
      <c r="DBJ42" s="13"/>
      <c r="DBK42" s="13"/>
      <c r="DBL42" s="13"/>
      <c r="DBM42" s="13"/>
      <c r="DBN42" s="13"/>
      <c r="DBO42" s="13"/>
      <c r="DBP42" s="13"/>
      <c r="DBQ42" s="13"/>
      <c r="DBR42" s="13"/>
      <c r="DBS42" s="13"/>
      <c r="DBT42" s="13"/>
      <c r="DBU42" s="13"/>
      <c r="DBV42" s="13"/>
      <c r="DBW42" s="13"/>
      <c r="DBX42" s="13"/>
      <c r="DBY42" s="13"/>
      <c r="DBZ42" s="13"/>
      <c r="DCA42" s="13"/>
      <c r="DCB42" s="13"/>
      <c r="DCC42" s="13"/>
      <c r="DCD42" s="13"/>
      <c r="DCE42" s="13"/>
      <c r="DCF42" s="13"/>
      <c r="DCG42" s="13"/>
      <c r="DCH42" s="13"/>
      <c r="DCI42" s="13"/>
      <c r="DCJ42" s="13"/>
      <c r="DCK42" s="13"/>
      <c r="DCL42" s="13"/>
      <c r="DCM42" s="13"/>
      <c r="DCN42" s="13"/>
      <c r="DCO42" s="13"/>
      <c r="DCP42" s="13"/>
      <c r="DCQ42" s="13"/>
      <c r="DCR42" s="13"/>
      <c r="DCS42" s="13"/>
      <c r="DCT42" s="13"/>
      <c r="DCU42" s="13"/>
      <c r="DCV42" s="13"/>
      <c r="DCW42" s="13"/>
      <c r="DCX42" s="13"/>
      <c r="DCY42" s="13"/>
      <c r="DCZ42" s="13"/>
      <c r="DDA42" s="13"/>
      <c r="DDB42" s="13"/>
      <c r="DDC42" s="13"/>
      <c r="DDD42" s="13"/>
      <c r="DDE42" s="13"/>
      <c r="DDF42" s="13"/>
      <c r="DDG42" s="13"/>
      <c r="DDH42" s="13"/>
      <c r="DDI42" s="13"/>
      <c r="DDJ42" s="13"/>
      <c r="DDK42" s="13"/>
      <c r="DDL42" s="13"/>
      <c r="DDM42" s="13"/>
      <c r="DDN42" s="13"/>
      <c r="DDO42" s="13"/>
      <c r="DDP42" s="13"/>
      <c r="DDQ42" s="13"/>
      <c r="DDR42" s="13"/>
      <c r="DDS42" s="13"/>
      <c r="DDT42" s="13"/>
      <c r="DDU42" s="13"/>
      <c r="DDV42" s="13"/>
      <c r="DDW42" s="13"/>
      <c r="DDX42" s="13"/>
      <c r="DDY42" s="13"/>
      <c r="DDZ42" s="13"/>
      <c r="DEA42" s="13"/>
      <c r="DEB42" s="13"/>
      <c r="DEC42" s="13"/>
      <c r="DED42" s="13"/>
      <c r="DEE42" s="13"/>
      <c r="DEF42" s="13"/>
      <c r="DEG42" s="13"/>
      <c r="DEH42" s="13"/>
      <c r="DEI42" s="13"/>
      <c r="DEJ42" s="13"/>
      <c r="DEK42" s="13"/>
      <c r="DEL42" s="13"/>
      <c r="DEM42" s="13"/>
      <c r="DEN42" s="13"/>
      <c r="DEO42" s="13"/>
      <c r="DEP42" s="13"/>
      <c r="DEQ42" s="13"/>
      <c r="DER42" s="13"/>
      <c r="DES42" s="13"/>
      <c r="DET42" s="13"/>
      <c r="DEU42" s="13"/>
      <c r="DEV42" s="13"/>
      <c r="DEW42" s="13"/>
      <c r="DEX42" s="13"/>
      <c r="DEY42" s="13"/>
      <c r="DEZ42" s="13"/>
      <c r="DFA42" s="13"/>
      <c r="DFB42" s="13"/>
      <c r="DFC42" s="13"/>
      <c r="DFD42" s="13"/>
      <c r="DFE42" s="13"/>
      <c r="DFF42" s="13"/>
      <c r="DFG42" s="13"/>
      <c r="DFH42" s="13"/>
      <c r="DFI42" s="13"/>
      <c r="DFJ42" s="13"/>
      <c r="DFK42" s="13"/>
      <c r="DFL42" s="13"/>
      <c r="DFM42" s="13"/>
      <c r="DFN42" s="13"/>
      <c r="DFO42" s="13"/>
      <c r="DFP42" s="13"/>
      <c r="DFQ42" s="13"/>
      <c r="DFR42" s="13"/>
      <c r="DFS42" s="13"/>
      <c r="DFT42" s="13"/>
      <c r="DFU42" s="13"/>
      <c r="DFV42" s="13"/>
      <c r="DFW42" s="13"/>
      <c r="DFX42" s="13"/>
      <c r="DFY42" s="13"/>
      <c r="DFZ42" s="13"/>
      <c r="DGA42" s="13"/>
      <c r="DGB42" s="13"/>
      <c r="DGC42" s="13"/>
      <c r="DGD42" s="13"/>
      <c r="DGE42" s="13"/>
      <c r="DGF42" s="13"/>
      <c r="DGG42" s="13"/>
      <c r="DGH42" s="13"/>
      <c r="DGI42" s="13"/>
      <c r="DGJ42" s="13"/>
      <c r="DGK42" s="13"/>
      <c r="DGL42" s="13"/>
      <c r="DGM42" s="13"/>
      <c r="DGN42" s="13"/>
      <c r="DGO42" s="13"/>
      <c r="DGP42" s="13"/>
      <c r="DGQ42" s="13"/>
      <c r="DGR42" s="13"/>
      <c r="DGS42" s="13"/>
      <c r="DGT42" s="13"/>
      <c r="DGU42" s="13"/>
      <c r="DGV42" s="13"/>
      <c r="DGW42" s="13"/>
      <c r="DGX42" s="13"/>
      <c r="DGY42" s="13"/>
      <c r="DGZ42" s="13"/>
      <c r="DHA42" s="13"/>
      <c r="DHB42" s="13"/>
      <c r="DHC42" s="13"/>
      <c r="DHD42" s="13"/>
      <c r="DHE42" s="13"/>
      <c r="DHF42" s="13"/>
      <c r="DHG42" s="13"/>
      <c r="DHH42" s="13"/>
      <c r="DHI42" s="13"/>
      <c r="DHJ42" s="13"/>
      <c r="DHK42" s="13"/>
      <c r="DHL42" s="13"/>
      <c r="DHM42" s="13"/>
      <c r="DHN42" s="13"/>
      <c r="DHO42" s="13"/>
      <c r="DHP42" s="13"/>
      <c r="DHQ42" s="13"/>
      <c r="DHR42" s="13"/>
      <c r="DHS42" s="13"/>
      <c r="DHT42" s="13"/>
      <c r="DHU42" s="13"/>
      <c r="DHV42" s="13"/>
      <c r="DHW42" s="13"/>
      <c r="DHX42" s="13"/>
      <c r="DHY42" s="13"/>
      <c r="DHZ42" s="13"/>
      <c r="DIA42" s="13"/>
      <c r="DIB42" s="13"/>
      <c r="DIC42" s="13"/>
      <c r="DID42" s="13"/>
      <c r="DIE42" s="13"/>
      <c r="DIF42" s="13"/>
      <c r="DIG42" s="13"/>
      <c r="DIH42" s="13"/>
      <c r="DII42" s="13"/>
      <c r="DIJ42" s="13"/>
      <c r="DIK42" s="13"/>
      <c r="DIL42" s="13"/>
      <c r="DIM42" s="13"/>
      <c r="DIN42" s="13"/>
      <c r="DIO42" s="13"/>
      <c r="DIP42" s="13"/>
      <c r="DIQ42" s="13"/>
      <c r="DIR42" s="13"/>
      <c r="DIS42" s="13"/>
      <c r="DIT42" s="13"/>
      <c r="DIU42" s="13"/>
      <c r="DIV42" s="13"/>
      <c r="DIW42" s="13"/>
      <c r="DIX42" s="13"/>
      <c r="DIY42" s="13"/>
      <c r="DIZ42" s="13"/>
      <c r="DJA42" s="13"/>
      <c r="DJB42" s="13"/>
      <c r="DJC42" s="13"/>
      <c r="DJD42" s="13"/>
      <c r="DJE42" s="13"/>
      <c r="DJF42" s="13"/>
      <c r="DJG42" s="13"/>
      <c r="DJH42" s="13"/>
      <c r="DJI42" s="13"/>
      <c r="DJJ42" s="13"/>
      <c r="DJK42" s="13"/>
      <c r="DJL42" s="13"/>
      <c r="DJM42" s="13"/>
      <c r="DJN42" s="13"/>
      <c r="DJO42" s="13"/>
      <c r="DJP42" s="13"/>
      <c r="DJQ42" s="13"/>
      <c r="DJR42" s="13"/>
      <c r="DJS42" s="13"/>
      <c r="DJT42" s="13"/>
      <c r="DJU42" s="13"/>
      <c r="DJV42" s="13"/>
      <c r="DJW42" s="13"/>
      <c r="DJX42" s="13"/>
      <c r="DJY42" s="13"/>
      <c r="DJZ42" s="13"/>
      <c r="DKA42" s="13"/>
      <c r="DKB42" s="13"/>
      <c r="DKC42" s="13"/>
      <c r="DKD42" s="13"/>
      <c r="DKE42" s="13"/>
      <c r="DKF42" s="13"/>
      <c r="DKG42" s="13"/>
      <c r="DKH42" s="13"/>
      <c r="DKI42" s="13"/>
      <c r="DKJ42" s="13"/>
      <c r="DKK42" s="13"/>
      <c r="DKL42" s="13"/>
      <c r="DKM42" s="13"/>
      <c r="DKN42" s="13"/>
      <c r="DKO42" s="13"/>
      <c r="DKP42" s="13"/>
      <c r="DKQ42" s="13"/>
      <c r="DKR42" s="13"/>
      <c r="DKS42" s="13"/>
      <c r="DKT42" s="13"/>
      <c r="DKU42" s="13"/>
      <c r="DKV42" s="13"/>
      <c r="DKW42" s="13"/>
      <c r="DKX42" s="13"/>
      <c r="DKY42" s="13"/>
      <c r="DKZ42" s="13"/>
      <c r="DLA42" s="13"/>
      <c r="DLB42" s="13"/>
      <c r="DLC42" s="13"/>
      <c r="DLD42" s="13"/>
      <c r="DLE42" s="13"/>
      <c r="DLF42" s="13"/>
      <c r="DLG42" s="13"/>
      <c r="DLH42" s="13"/>
      <c r="DLI42" s="13"/>
      <c r="DLJ42" s="13"/>
      <c r="DLK42" s="13"/>
      <c r="DLL42" s="13"/>
      <c r="DLM42" s="13"/>
      <c r="DLN42" s="13"/>
      <c r="DLO42" s="13"/>
      <c r="DLP42" s="13"/>
      <c r="DLQ42" s="13"/>
      <c r="DLR42" s="13"/>
      <c r="DLS42" s="13"/>
      <c r="DLT42" s="13"/>
      <c r="DLU42" s="13"/>
      <c r="DLV42" s="13"/>
      <c r="DLW42" s="13"/>
      <c r="DLX42" s="13"/>
      <c r="DLY42" s="13"/>
      <c r="DLZ42" s="13"/>
      <c r="DMA42" s="13"/>
      <c r="DMB42" s="13"/>
      <c r="DMC42" s="13"/>
      <c r="DMD42" s="13"/>
      <c r="DME42" s="13"/>
      <c r="DMF42" s="13"/>
      <c r="DMG42" s="13"/>
      <c r="DMH42" s="13"/>
      <c r="DMI42" s="13"/>
      <c r="DMJ42" s="13"/>
      <c r="DMK42" s="13"/>
      <c r="DML42" s="13"/>
      <c r="DMM42" s="13"/>
      <c r="DMN42" s="13"/>
      <c r="DMO42" s="13"/>
      <c r="DMP42" s="13"/>
      <c r="DMQ42" s="13"/>
      <c r="DMR42" s="13"/>
      <c r="DMS42" s="13"/>
      <c r="DMT42" s="13"/>
      <c r="DMU42" s="13"/>
      <c r="DMV42" s="13"/>
      <c r="DMW42" s="13"/>
      <c r="DMX42" s="13"/>
      <c r="DMY42" s="13"/>
      <c r="DMZ42" s="13"/>
      <c r="DNA42" s="13"/>
      <c r="DNB42" s="13"/>
      <c r="DNC42" s="13"/>
      <c r="DND42" s="13"/>
      <c r="DNE42" s="13"/>
      <c r="DNF42" s="13"/>
      <c r="DNG42" s="13"/>
      <c r="DNH42" s="13"/>
      <c r="DNI42" s="13"/>
      <c r="DNJ42" s="13"/>
      <c r="DNK42" s="13"/>
      <c r="DNL42" s="13"/>
      <c r="DNM42" s="13"/>
      <c r="DNN42" s="13"/>
      <c r="DNO42" s="13"/>
      <c r="DNP42" s="13"/>
      <c r="DNQ42" s="13"/>
      <c r="DNR42" s="13"/>
      <c r="DNS42" s="13"/>
      <c r="DNT42" s="13"/>
      <c r="DNU42" s="13"/>
      <c r="DNV42" s="13"/>
      <c r="DNW42" s="13"/>
      <c r="DNX42" s="13"/>
      <c r="DNY42" s="13"/>
      <c r="DNZ42" s="13"/>
      <c r="DOA42" s="13"/>
      <c r="DOB42" s="13"/>
      <c r="DOC42" s="13"/>
      <c r="DOD42" s="13"/>
      <c r="DOE42" s="13"/>
      <c r="DOF42" s="13"/>
      <c r="DOG42" s="13"/>
      <c r="DOH42" s="13"/>
      <c r="DOI42" s="13"/>
      <c r="DOJ42" s="13"/>
      <c r="DOK42" s="13"/>
      <c r="DOL42" s="13"/>
      <c r="DOM42" s="13"/>
      <c r="DON42" s="13"/>
      <c r="DOO42" s="13"/>
      <c r="DOP42" s="13"/>
      <c r="DOQ42" s="13"/>
      <c r="DOR42" s="13"/>
      <c r="DOS42" s="13"/>
      <c r="DOT42" s="13"/>
      <c r="DOU42" s="13"/>
      <c r="DOV42" s="13"/>
      <c r="DOW42" s="13"/>
      <c r="DOX42" s="13"/>
      <c r="DOY42" s="13"/>
      <c r="DOZ42" s="13"/>
      <c r="DPA42" s="13"/>
      <c r="DPB42" s="13"/>
      <c r="DPC42" s="13"/>
      <c r="DPD42" s="13"/>
      <c r="DPE42" s="13"/>
      <c r="DPF42" s="13"/>
      <c r="DPG42" s="13"/>
      <c r="DPH42" s="13"/>
      <c r="DPI42" s="13"/>
      <c r="DPJ42" s="13"/>
      <c r="DPK42" s="13"/>
      <c r="DPL42" s="13"/>
      <c r="DPM42" s="13"/>
      <c r="DPN42" s="13"/>
      <c r="DPO42" s="13"/>
      <c r="DPP42" s="13"/>
      <c r="DPQ42" s="13"/>
      <c r="DPR42" s="13"/>
      <c r="DPS42" s="13"/>
      <c r="DPT42" s="13"/>
      <c r="DPU42" s="13"/>
      <c r="DPV42" s="13"/>
      <c r="DPW42" s="13"/>
      <c r="DPX42" s="13"/>
      <c r="DPY42" s="13"/>
      <c r="DPZ42" s="13"/>
      <c r="DQA42" s="13"/>
      <c r="DQB42" s="13"/>
      <c r="DQC42" s="13"/>
      <c r="DQD42" s="13"/>
      <c r="DQE42" s="13"/>
      <c r="DQF42" s="13"/>
      <c r="DQG42" s="13"/>
      <c r="DQH42" s="13"/>
      <c r="DQI42" s="13"/>
      <c r="DQJ42" s="13"/>
      <c r="DQK42" s="13"/>
      <c r="DQL42" s="13"/>
      <c r="DQM42" s="13"/>
      <c r="DQN42" s="13"/>
      <c r="DQO42" s="13"/>
      <c r="DQP42" s="13"/>
      <c r="DQQ42" s="13"/>
      <c r="DQR42" s="13"/>
      <c r="DQS42" s="13"/>
      <c r="DQT42" s="13"/>
      <c r="DQU42" s="13"/>
      <c r="DQV42" s="13"/>
      <c r="DQW42" s="13"/>
      <c r="DQX42" s="13"/>
      <c r="DQY42" s="13"/>
      <c r="DQZ42" s="13"/>
      <c r="DRA42" s="13"/>
      <c r="DRB42" s="13"/>
      <c r="DRC42" s="13"/>
      <c r="DRD42" s="13"/>
      <c r="DRE42" s="13"/>
      <c r="DRF42" s="13"/>
      <c r="DRG42" s="13"/>
      <c r="DRH42" s="13"/>
      <c r="DRI42" s="13"/>
      <c r="DRJ42" s="13"/>
      <c r="DRK42" s="13"/>
      <c r="DRL42" s="13"/>
      <c r="DRM42" s="13"/>
      <c r="DRN42" s="13"/>
      <c r="DRO42" s="13"/>
      <c r="DRP42" s="13"/>
      <c r="DRQ42" s="13"/>
      <c r="DRR42" s="13"/>
      <c r="DRS42" s="13"/>
      <c r="DRT42" s="13"/>
      <c r="DRU42" s="13"/>
      <c r="DRV42" s="13"/>
      <c r="DRW42" s="13"/>
      <c r="DRX42" s="13"/>
      <c r="DRY42" s="13"/>
      <c r="DRZ42" s="13"/>
      <c r="DSA42" s="13"/>
      <c r="DSB42" s="13"/>
      <c r="DSC42" s="13"/>
      <c r="DSD42" s="13"/>
      <c r="DSE42" s="13"/>
      <c r="DSF42" s="13"/>
      <c r="DSG42" s="13"/>
      <c r="DSH42" s="13"/>
      <c r="DSI42" s="13"/>
      <c r="DSJ42" s="13"/>
      <c r="DSK42" s="13"/>
      <c r="DSL42" s="13"/>
      <c r="DSM42" s="13"/>
      <c r="DSN42" s="13"/>
      <c r="DSO42" s="13"/>
      <c r="DSP42" s="13"/>
      <c r="DSQ42" s="13"/>
      <c r="DSR42" s="13"/>
      <c r="DSS42" s="13"/>
      <c r="DST42" s="13"/>
      <c r="DSU42" s="13"/>
      <c r="DSV42" s="13"/>
      <c r="DSW42" s="13"/>
      <c r="DSX42" s="13"/>
      <c r="DSY42" s="13"/>
      <c r="DSZ42" s="13"/>
      <c r="DTA42" s="13"/>
      <c r="DTB42" s="13"/>
      <c r="DTC42" s="13"/>
      <c r="DTD42" s="13"/>
      <c r="DTE42" s="13"/>
      <c r="DTF42" s="13"/>
      <c r="DTG42" s="13"/>
      <c r="DTH42" s="13"/>
      <c r="DTI42" s="13"/>
      <c r="DTJ42" s="13"/>
      <c r="DTK42" s="13"/>
      <c r="DTL42" s="13"/>
      <c r="DTM42" s="13"/>
      <c r="DTN42" s="13"/>
      <c r="DTO42" s="13"/>
      <c r="DTP42" s="13"/>
      <c r="DTQ42" s="13"/>
      <c r="DTR42" s="13"/>
      <c r="DTS42" s="13"/>
      <c r="DTT42" s="13"/>
      <c r="DTU42" s="13"/>
      <c r="DTV42" s="13"/>
      <c r="DTW42" s="13"/>
      <c r="DTX42" s="13"/>
      <c r="DTY42" s="13"/>
      <c r="DTZ42" s="13"/>
      <c r="DUA42" s="13"/>
      <c r="DUB42" s="13"/>
      <c r="DUC42" s="13"/>
      <c r="DUD42" s="13"/>
      <c r="DUE42" s="13"/>
      <c r="DUF42" s="13"/>
      <c r="DUG42" s="13"/>
      <c r="DUH42" s="13"/>
      <c r="DUI42" s="13"/>
      <c r="DUJ42" s="13"/>
      <c r="DUK42" s="13"/>
      <c r="DUL42" s="13"/>
      <c r="DUM42" s="13"/>
      <c r="DUN42" s="13"/>
      <c r="DUO42" s="13"/>
      <c r="DUP42" s="13"/>
      <c r="DUQ42" s="13"/>
      <c r="DUR42" s="13"/>
      <c r="DUS42" s="13"/>
      <c r="DUT42" s="13"/>
      <c r="DUU42" s="13"/>
      <c r="DUV42" s="13"/>
      <c r="DUW42" s="13"/>
      <c r="DUX42" s="13"/>
      <c r="DUY42" s="13"/>
      <c r="DUZ42" s="13"/>
      <c r="DVA42" s="13"/>
      <c r="DVB42" s="13"/>
      <c r="DVC42" s="13"/>
      <c r="DVD42" s="13"/>
      <c r="DVE42" s="13"/>
      <c r="DVF42" s="13"/>
      <c r="DVG42" s="13"/>
      <c r="DVH42" s="13"/>
      <c r="DVI42" s="13"/>
      <c r="DVJ42" s="13"/>
      <c r="DVK42" s="13"/>
      <c r="DVL42" s="13"/>
      <c r="DVM42" s="13"/>
      <c r="DVN42" s="13"/>
      <c r="DVO42" s="13"/>
      <c r="DVP42" s="13"/>
      <c r="DVQ42" s="13"/>
      <c r="DVR42" s="13"/>
      <c r="DVS42" s="13"/>
      <c r="DVT42" s="13"/>
      <c r="DVU42" s="13"/>
      <c r="DVV42" s="13"/>
      <c r="DVW42" s="13"/>
      <c r="DVX42" s="13"/>
      <c r="DVY42" s="13"/>
      <c r="DVZ42" s="13"/>
      <c r="DWA42" s="13"/>
      <c r="DWB42" s="13"/>
      <c r="DWC42" s="13"/>
      <c r="DWD42" s="13"/>
      <c r="DWE42" s="13"/>
      <c r="DWF42" s="13"/>
      <c r="DWG42" s="13"/>
      <c r="DWH42" s="13"/>
      <c r="DWI42" s="13"/>
      <c r="DWJ42" s="13"/>
      <c r="DWK42" s="13"/>
      <c r="DWL42" s="13"/>
      <c r="DWM42" s="13"/>
      <c r="DWN42" s="13"/>
      <c r="DWO42" s="13"/>
      <c r="DWP42" s="13"/>
      <c r="DWQ42" s="13"/>
      <c r="DWR42" s="13"/>
      <c r="DWS42" s="13"/>
      <c r="DWT42" s="13"/>
      <c r="DWU42" s="13"/>
      <c r="DWV42" s="13"/>
      <c r="DWW42" s="13"/>
      <c r="DWX42" s="13"/>
      <c r="DWY42" s="13"/>
      <c r="DWZ42" s="13"/>
      <c r="DXA42" s="13"/>
      <c r="DXB42" s="13"/>
      <c r="DXC42" s="13"/>
      <c r="DXD42" s="13"/>
      <c r="DXE42" s="13"/>
      <c r="DXF42" s="13"/>
      <c r="DXG42" s="13"/>
      <c r="DXH42" s="13"/>
      <c r="DXI42" s="13"/>
      <c r="DXJ42" s="13"/>
      <c r="DXK42" s="13"/>
      <c r="DXL42" s="13"/>
      <c r="DXM42" s="13"/>
      <c r="DXN42" s="13"/>
      <c r="DXO42" s="13"/>
      <c r="DXP42" s="13"/>
      <c r="DXQ42" s="13"/>
      <c r="DXR42" s="13"/>
      <c r="DXS42" s="13"/>
      <c r="DXT42" s="13"/>
      <c r="DXU42" s="13"/>
      <c r="DXV42" s="13"/>
      <c r="DXW42" s="13"/>
      <c r="DXX42" s="13"/>
      <c r="DXY42" s="13"/>
      <c r="DXZ42" s="13"/>
      <c r="DYA42" s="13"/>
      <c r="DYB42" s="13"/>
      <c r="DYC42" s="13"/>
      <c r="DYD42" s="13"/>
      <c r="DYE42" s="13"/>
      <c r="DYF42" s="13"/>
      <c r="DYG42" s="13"/>
      <c r="DYH42" s="13"/>
      <c r="DYI42" s="13"/>
      <c r="DYJ42" s="13"/>
      <c r="DYK42" s="13"/>
      <c r="DYL42" s="13"/>
      <c r="DYM42" s="13"/>
      <c r="DYN42" s="13"/>
      <c r="DYO42" s="13"/>
      <c r="DYP42" s="13"/>
      <c r="DYQ42" s="13"/>
      <c r="DYR42" s="13"/>
      <c r="DYS42" s="13"/>
      <c r="DYT42" s="13"/>
      <c r="DYU42" s="13"/>
      <c r="DYV42" s="13"/>
      <c r="DYW42" s="13"/>
      <c r="DYX42" s="13"/>
      <c r="DYY42" s="13"/>
      <c r="DYZ42" s="13"/>
      <c r="DZA42" s="13"/>
      <c r="DZB42" s="13"/>
      <c r="DZC42" s="13"/>
      <c r="DZD42" s="13"/>
      <c r="DZE42" s="13"/>
      <c r="DZF42" s="13"/>
      <c r="DZG42" s="13"/>
      <c r="DZH42" s="13"/>
      <c r="DZI42" s="13"/>
      <c r="DZJ42" s="13"/>
      <c r="DZK42" s="13"/>
      <c r="DZL42" s="13"/>
      <c r="DZM42" s="13"/>
      <c r="DZN42" s="13"/>
      <c r="DZO42" s="13"/>
      <c r="DZP42" s="13"/>
      <c r="DZQ42" s="13"/>
      <c r="DZR42" s="13"/>
      <c r="DZS42" s="13"/>
      <c r="DZT42" s="13"/>
      <c r="DZU42" s="13"/>
      <c r="DZV42" s="13"/>
      <c r="DZW42" s="13"/>
      <c r="DZX42" s="13"/>
      <c r="DZY42" s="13"/>
      <c r="DZZ42" s="13"/>
      <c r="EAA42" s="13"/>
      <c r="EAB42" s="13"/>
      <c r="EAC42" s="13"/>
      <c r="EAD42" s="13"/>
      <c r="EAE42" s="13"/>
      <c r="EAF42" s="13"/>
      <c r="EAG42" s="13"/>
      <c r="EAH42" s="13"/>
      <c r="EAI42" s="13"/>
      <c r="EAJ42" s="13"/>
      <c r="EAK42" s="13"/>
      <c r="EAL42" s="13"/>
      <c r="EAM42" s="13"/>
      <c r="EAN42" s="13"/>
      <c r="EAO42" s="13"/>
      <c r="EAP42" s="13"/>
      <c r="EAQ42" s="13"/>
      <c r="EAR42" s="13"/>
      <c r="EAS42" s="13"/>
      <c r="EAT42" s="13"/>
      <c r="EAU42" s="13"/>
      <c r="EAV42" s="13"/>
      <c r="EAW42" s="13"/>
      <c r="EAX42" s="13"/>
      <c r="EAY42" s="13"/>
      <c r="EAZ42" s="13"/>
      <c r="EBA42" s="13"/>
      <c r="EBB42" s="13"/>
      <c r="EBC42" s="13"/>
      <c r="EBD42" s="13"/>
      <c r="EBE42" s="13"/>
      <c r="EBF42" s="13"/>
      <c r="EBG42" s="13"/>
      <c r="EBH42" s="13"/>
      <c r="EBI42" s="13"/>
      <c r="EBJ42" s="13"/>
      <c r="EBK42" s="13"/>
      <c r="EBL42" s="13"/>
      <c r="EBM42" s="13"/>
      <c r="EBN42" s="13"/>
      <c r="EBO42" s="13"/>
      <c r="EBP42" s="13"/>
      <c r="EBQ42" s="13"/>
      <c r="EBR42" s="13"/>
      <c r="EBS42" s="13"/>
      <c r="EBT42" s="13"/>
      <c r="EBU42" s="13"/>
      <c r="EBV42" s="13"/>
      <c r="EBW42" s="13"/>
      <c r="EBX42" s="13"/>
      <c r="EBY42" s="13"/>
      <c r="EBZ42" s="13"/>
      <c r="ECA42" s="13"/>
      <c r="ECB42" s="13"/>
      <c r="ECC42" s="13"/>
      <c r="ECD42" s="13"/>
      <c r="ECE42" s="13"/>
      <c r="ECF42" s="13"/>
      <c r="ECG42" s="13"/>
      <c r="ECH42" s="13"/>
      <c r="ECI42" s="13"/>
      <c r="ECJ42" s="13"/>
      <c r="ECK42" s="13"/>
      <c r="ECL42" s="13"/>
      <c r="ECM42" s="13"/>
      <c r="ECN42" s="13"/>
      <c r="ECO42" s="13"/>
      <c r="ECP42" s="13"/>
      <c r="ECQ42" s="13"/>
      <c r="ECR42" s="13"/>
      <c r="ECS42" s="13"/>
      <c r="ECT42" s="13"/>
      <c r="ECU42" s="13"/>
      <c r="ECV42" s="13"/>
      <c r="ECW42" s="13"/>
      <c r="ECX42" s="13"/>
      <c r="ECY42" s="13"/>
      <c r="ECZ42" s="13"/>
      <c r="EDA42" s="13"/>
      <c r="EDB42" s="13"/>
      <c r="EDC42" s="13"/>
      <c r="EDD42" s="13"/>
      <c r="EDE42" s="13"/>
      <c r="EDF42" s="13"/>
      <c r="EDG42" s="13"/>
      <c r="EDH42" s="13"/>
      <c r="EDI42" s="13"/>
      <c r="EDJ42" s="13"/>
      <c r="EDK42" s="13"/>
      <c r="EDL42" s="13"/>
      <c r="EDM42" s="13"/>
      <c r="EDN42" s="13"/>
      <c r="EDO42" s="13"/>
      <c r="EDP42" s="13"/>
      <c r="EDQ42" s="13"/>
      <c r="EDR42" s="13"/>
      <c r="EDS42" s="13"/>
      <c r="EDT42" s="13"/>
      <c r="EDU42" s="13"/>
      <c r="EDV42" s="13"/>
      <c r="EDW42" s="13"/>
      <c r="EDX42" s="13"/>
      <c r="EDY42" s="13"/>
      <c r="EDZ42" s="13"/>
      <c r="EEA42" s="13"/>
      <c r="EEB42" s="13"/>
      <c r="EEC42" s="13"/>
      <c r="EED42" s="13"/>
      <c r="EEE42" s="13"/>
      <c r="EEF42" s="13"/>
      <c r="EEG42" s="13"/>
      <c r="EEH42" s="13"/>
      <c r="EEI42" s="13"/>
      <c r="EEJ42" s="13"/>
      <c r="EEK42" s="13"/>
      <c r="EEL42" s="13"/>
      <c r="EEM42" s="13"/>
      <c r="EEN42" s="13"/>
      <c r="EEO42" s="13"/>
      <c r="EEP42" s="13"/>
      <c r="EEQ42" s="13"/>
      <c r="EER42" s="13"/>
      <c r="EES42" s="13"/>
      <c r="EET42" s="13"/>
      <c r="EEU42" s="13"/>
      <c r="EEV42" s="13"/>
      <c r="EEW42" s="13"/>
      <c r="EEX42" s="13"/>
      <c r="EEY42" s="13"/>
      <c r="EEZ42" s="13"/>
      <c r="EFA42" s="13"/>
      <c r="EFB42" s="13"/>
      <c r="EFC42" s="13"/>
      <c r="EFD42" s="13"/>
      <c r="EFE42" s="13"/>
      <c r="EFF42" s="13"/>
      <c r="EFG42" s="13"/>
      <c r="EFH42" s="13"/>
      <c r="EFI42" s="13"/>
      <c r="EFJ42" s="13"/>
      <c r="EFK42" s="13"/>
      <c r="EFL42" s="13"/>
      <c r="EFM42" s="13"/>
      <c r="EFN42" s="13"/>
      <c r="EFO42" s="13"/>
      <c r="EFP42" s="13"/>
      <c r="EFQ42" s="13"/>
      <c r="EFR42" s="13"/>
      <c r="EFS42" s="13"/>
      <c r="EFT42" s="13"/>
      <c r="EFU42" s="13"/>
      <c r="EFV42" s="13"/>
      <c r="EFW42" s="13"/>
      <c r="EFX42" s="13"/>
      <c r="EFY42" s="13"/>
      <c r="EFZ42" s="13"/>
      <c r="EGA42" s="13"/>
      <c r="EGB42" s="13"/>
      <c r="EGC42" s="13"/>
      <c r="EGD42" s="13"/>
      <c r="EGE42" s="13"/>
      <c r="EGF42" s="13"/>
      <c r="EGG42" s="13"/>
      <c r="EGH42" s="13"/>
      <c r="EGI42" s="13"/>
      <c r="EGJ42" s="13"/>
      <c r="EGK42" s="13"/>
      <c r="EGL42" s="13"/>
      <c r="EGM42" s="13"/>
      <c r="EGN42" s="13"/>
      <c r="EGO42" s="13"/>
      <c r="EGP42" s="13"/>
      <c r="EGQ42" s="13"/>
      <c r="EGR42" s="13"/>
      <c r="EGS42" s="13"/>
      <c r="EGT42" s="13"/>
      <c r="EGU42" s="13"/>
      <c r="EGV42" s="13"/>
      <c r="EGW42" s="13"/>
      <c r="EGX42" s="13"/>
      <c r="EGY42" s="13"/>
      <c r="EGZ42" s="13"/>
      <c r="EHA42" s="13"/>
      <c r="EHB42" s="13"/>
      <c r="EHC42" s="13"/>
      <c r="EHD42" s="13"/>
      <c r="EHE42" s="13"/>
      <c r="EHF42" s="13"/>
      <c r="EHG42" s="13"/>
      <c r="EHH42" s="13"/>
      <c r="EHI42" s="13"/>
      <c r="EHJ42" s="13"/>
      <c r="EHK42" s="13"/>
      <c r="EHL42" s="13"/>
      <c r="EHM42" s="13"/>
      <c r="EHN42" s="13"/>
      <c r="EHO42" s="13"/>
      <c r="EHP42" s="13"/>
      <c r="EHQ42" s="13"/>
      <c r="EHR42" s="13"/>
      <c r="EHS42" s="13"/>
      <c r="EHT42" s="13"/>
      <c r="EHU42" s="13"/>
      <c r="EHV42" s="13"/>
      <c r="EHW42" s="13"/>
      <c r="EHX42" s="13"/>
      <c r="EHY42" s="13"/>
      <c r="EHZ42" s="13"/>
      <c r="EIA42" s="13"/>
      <c r="EIB42" s="13"/>
      <c r="EIC42" s="13"/>
      <c r="EID42" s="13"/>
      <c r="EIE42" s="13"/>
      <c r="EIF42" s="13"/>
      <c r="EIG42" s="13"/>
      <c r="EIH42" s="13"/>
      <c r="EII42" s="13"/>
      <c r="EIJ42" s="13"/>
      <c r="EIK42" s="13"/>
      <c r="EIL42" s="13"/>
      <c r="EIM42" s="13"/>
      <c r="EIN42" s="13"/>
      <c r="EIO42" s="13"/>
      <c r="EIP42" s="13"/>
      <c r="EIQ42" s="13"/>
      <c r="EIR42" s="13"/>
      <c r="EIS42" s="13"/>
      <c r="EIT42" s="13"/>
      <c r="EIU42" s="13"/>
      <c r="EIV42" s="13"/>
      <c r="EIW42" s="13"/>
      <c r="EIX42" s="13"/>
      <c r="EIY42" s="13"/>
      <c r="EIZ42" s="13"/>
      <c r="EJA42" s="13"/>
      <c r="EJB42" s="13"/>
      <c r="EJC42" s="13"/>
      <c r="EJD42" s="13"/>
      <c r="EJE42" s="13"/>
      <c r="EJF42" s="13"/>
      <c r="EJG42" s="13"/>
      <c r="EJH42" s="13"/>
      <c r="EJI42" s="13"/>
      <c r="EJJ42" s="13"/>
      <c r="EJK42" s="13"/>
      <c r="EJL42" s="13"/>
      <c r="EJM42" s="13"/>
      <c r="EJN42" s="13"/>
      <c r="EJO42" s="13"/>
      <c r="EJP42" s="13"/>
      <c r="EJQ42" s="13"/>
      <c r="EJR42" s="13"/>
      <c r="EJS42" s="13"/>
      <c r="EJT42" s="13"/>
      <c r="EJU42" s="13"/>
      <c r="EJV42" s="13"/>
      <c r="EJW42" s="13"/>
      <c r="EJX42" s="13"/>
      <c r="EJY42" s="13"/>
      <c r="EJZ42" s="13"/>
      <c r="EKA42" s="13"/>
      <c r="EKB42" s="13"/>
      <c r="EKC42" s="13"/>
      <c r="EKD42" s="13"/>
      <c r="EKE42" s="13"/>
      <c r="EKF42" s="13"/>
      <c r="EKG42" s="13"/>
      <c r="EKH42" s="13"/>
      <c r="EKI42" s="13"/>
      <c r="EKJ42" s="13"/>
      <c r="EKK42" s="13"/>
      <c r="EKL42" s="13"/>
      <c r="EKM42" s="13"/>
      <c r="EKN42" s="13"/>
      <c r="EKO42" s="13"/>
      <c r="EKP42" s="13"/>
      <c r="EKQ42" s="13"/>
      <c r="EKR42" s="13"/>
      <c r="EKS42" s="13"/>
      <c r="EKT42" s="13"/>
      <c r="EKU42" s="13"/>
      <c r="EKV42" s="13"/>
      <c r="EKW42" s="13"/>
      <c r="EKX42" s="13"/>
      <c r="EKY42" s="13"/>
      <c r="EKZ42" s="13"/>
      <c r="ELA42" s="13"/>
      <c r="ELB42" s="13"/>
      <c r="ELC42" s="13"/>
      <c r="ELD42" s="13"/>
      <c r="ELE42" s="13"/>
      <c r="ELF42" s="13"/>
      <c r="ELG42" s="13"/>
      <c r="ELH42" s="13"/>
      <c r="ELI42" s="13"/>
      <c r="ELJ42" s="13"/>
      <c r="ELK42" s="13"/>
      <c r="ELL42" s="13"/>
      <c r="ELM42" s="13"/>
      <c r="ELN42" s="13"/>
      <c r="ELO42" s="13"/>
      <c r="ELP42" s="13"/>
      <c r="ELQ42" s="13"/>
      <c r="ELR42" s="13"/>
      <c r="ELS42" s="13"/>
      <c r="ELT42" s="13"/>
      <c r="ELU42" s="13"/>
      <c r="ELV42" s="13"/>
      <c r="ELW42" s="13"/>
      <c r="ELX42" s="13"/>
      <c r="ELY42" s="13"/>
      <c r="ELZ42" s="13"/>
      <c r="EMA42" s="13"/>
      <c r="EMB42" s="13"/>
      <c r="EMC42" s="13"/>
      <c r="EMD42" s="13"/>
      <c r="EME42" s="13"/>
      <c r="EMF42" s="13"/>
      <c r="EMG42" s="13"/>
      <c r="EMH42" s="13"/>
      <c r="EMI42" s="13"/>
      <c r="EMJ42" s="13"/>
      <c r="EMK42" s="13"/>
      <c r="EML42" s="13"/>
      <c r="EMM42" s="13"/>
      <c r="EMN42" s="13"/>
      <c r="EMO42" s="13"/>
      <c r="EMP42" s="13"/>
      <c r="EMQ42" s="13"/>
      <c r="EMR42" s="13"/>
      <c r="EMS42" s="13"/>
      <c r="EMT42" s="13"/>
      <c r="EMU42" s="13"/>
      <c r="EMV42" s="13"/>
      <c r="EMW42" s="13"/>
      <c r="EMX42" s="13"/>
      <c r="EMY42" s="13"/>
      <c r="EMZ42" s="13"/>
      <c r="ENA42" s="13"/>
      <c r="ENB42" s="13"/>
      <c r="ENC42" s="13"/>
      <c r="END42" s="13"/>
      <c r="ENE42" s="13"/>
      <c r="ENF42" s="13"/>
      <c r="ENG42" s="13"/>
      <c r="ENH42" s="13"/>
      <c r="ENI42" s="13"/>
      <c r="ENJ42" s="13"/>
      <c r="ENK42" s="13"/>
      <c r="ENL42" s="13"/>
      <c r="ENM42" s="13"/>
      <c r="ENN42" s="13"/>
      <c r="ENO42" s="13"/>
      <c r="ENP42" s="13"/>
      <c r="ENQ42" s="13"/>
      <c r="ENR42" s="13"/>
      <c r="ENS42" s="13"/>
      <c r="ENT42" s="13"/>
      <c r="ENU42" s="13"/>
      <c r="ENV42" s="13"/>
      <c r="ENW42" s="13"/>
      <c r="ENX42" s="13"/>
      <c r="ENY42" s="13"/>
      <c r="ENZ42" s="13"/>
      <c r="EOA42" s="13"/>
      <c r="EOB42" s="13"/>
      <c r="EOC42" s="13"/>
      <c r="EOD42" s="13"/>
      <c r="EOE42" s="13"/>
      <c r="EOF42" s="13"/>
      <c r="EOG42" s="13"/>
      <c r="EOH42" s="13"/>
      <c r="EOI42" s="13"/>
      <c r="EOJ42" s="13"/>
      <c r="EOK42" s="13"/>
      <c r="EOL42" s="13"/>
      <c r="EOM42" s="13"/>
      <c r="EON42" s="13"/>
      <c r="EOO42" s="13"/>
      <c r="EOP42" s="13"/>
      <c r="EOQ42" s="13"/>
      <c r="EOR42" s="13"/>
      <c r="EOS42" s="13"/>
      <c r="EOT42" s="13"/>
      <c r="EOU42" s="13"/>
      <c r="EOV42" s="13"/>
      <c r="EOW42" s="13"/>
      <c r="EOX42" s="13"/>
      <c r="EOY42" s="13"/>
      <c r="EOZ42" s="13"/>
      <c r="EPA42" s="13"/>
      <c r="EPB42" s="13"/>
      <c r="EPC42" s="13"/>
      <c r="EPD42" s="13"/>
      <c r="EPE42" s="13"/>
      <c r="EPF42" s="13"/>
      <c r="EPG42" s="13"/>
      <c r="EPH42" s="13"/>
      <c r="EPI42" s="13"/>
      <c r="EPJ42" s="13"/>
      <c r="EPK42" s="13"/>
      <c r="EPL42" s="13"/>
      <c r="EPM42" s="13"/>
      <c r="EPN42" s="13"/>
      <c r="EPO42" s="13"/>
      <c r="EPP42" s="13"/>
      <c r="EPQ42" s="13"/>
      <c r="EPR42" s="13"/>
      <c r="EPS42" s="13"/>
      <c r="EPT42" s="13"/>
      <c r="EPU42" s="13"/>
      <c r="EPV42" s="13"/>
      <c r="EPW42" s="13"/>
      <c r="EPX42" s="13"/>
      <c r="EPY42" s="13"/>
      <c r="EPZ42" s="13"/>
      <c r="EQA42" s="13"/>
      <c r="EQB42" s="13"/>
      <c r="EQC42" s="13"/>
      <c r="EQD42" s="13"/>
      <c r="EQE42" s="13"/>
      <c r="EQF42" s="13"/>
      <c r="EQG42" s="13"/>
      <c r="EQH42" s="13"/>
      <c r="EQI42" s="13"/>
      <c r="EQJ42" s="13"/>
      <c r="EQK42" s="13"/>
      <c r="EQL42" s="13"/>
      <c r="EQM42" s="13"/>
      <c r="EQN42" s="13"/>
      <c r="EQO42" s="13"/>
      <c r="EQP42" s="13"/>
      <c r="EQQ42" s="13"/>
      <c r="EQR42" s="13"/>
      <c r="EQS42" s="13"/>
      <c r="EQT42" s="13"/>
      <c r="EQU42" s="13"/>
      <c r="EQV42" s="13"/>
      <c r="EQW42" s="13"/>
      <c r="EQX42" s="13"/>
      <c r="EQY42" s="13"/>
      <c r="EQZ42" s="13"/>
      <c r="ERA42" s="13"/>
      <c r="ERB42" s="13"/>
      <c r="ERC42" s="13"/>
      <c r="ERD42" s="13"/>
      <c r="ERE42" s="13"/>
      <c r="ERF42" s="13"/>
      <c r="ERG42" s="13"/>
      <c r="ERH42" s="13"/>
      <c r="ERI42" s="13"/>
      <c r="ERJ42" s="13"/>
      <c r="ERK42" s="13"/>
      <c r="ERL42" s="13"/>
      <c r="ERM42" s="13"/>
      <c r="ERN42" s="13"/>
      <c r="ERO42" s="13"/>
      <c r="ERP42" s="13"/>
      <c r="ERQ42" s="13"/>
      <c r="ERR42" s="13"/>
      <c r="ERS42" s="13"/>
      <c r="ERT42" s="13"/>
      <c r="ERU42" s="13"/>
      <c r="ERV42" s="13"/>
      <c r="ERW42" s="13"/>
      <c r="ERX42" s="13"/>
      <c r="ERY42" s="13"/>
      <c r="ERZ42" s="13"/>
      <c r="ESA42" s="13"/>
      <c r="ESB42" s="13"/>
      <c r="ESC42" s="13"/>
      <c r="ESD42" s="13"/>
      <c r="ESE42" s="13"/>
      <c r="ESF42" s="13"/>
      <c r="ESG42" s="13"/>
      <c r="ESH42" s="13"/>
      <c r="ESI42" s="13"/>
      <c r="ESJ42" s="13"/>
      <c r="ESK42" s="13"/>
      <c r="ESL42" s="13"/>
      <c r="ESM42" s="13"/>
      <c r="ESN42" s="13"/>
      <c r="ESO42" s="13"/>
      <c r="ESP42" s="13"/>
      <c r="ESQ42" s="13"/>
      <c r="ESR42" s="13"/>
      <c r="ESS42" s="13"/>
      <c r="EST42" s="13"/>
      <c r="ESU42" s="13"/>
      <c r="ESV42" s="13"/>
      <c r="ESW42" s="13"/>
      <c r="ESX42" s="13"/>
      <c r="ESY42" s="13"/>
      <c r="ESZ42" s="13"/>
      <c r="ETA42" s="13"/>
      <c r="ETB42" s="13"/>
      <c r="ETC42" s="13"/>
      <c r="ETD42" s="13"/>
      <c r="ETE42" s="13"/>
      <c r="ETF42" s="13"/>
      <c r="ETG42" s="13"/>
      <c r="ETH42" s="13"/>
      <c r="ETI42" s="13"/>
      <c r="ETJ42" s="13"/>
      <c r="ETK42" s="13"/>
      <c r="ETL42" s="13"/>
      <c r="ETM42" s="13"/>
      <c r="ETN42" s="13"/>
      <c r="ETO42" s="13"/>
      <c r="ETP42" s="13"/>
      <c r="ETQ42" s="13"/>
      <c r="ETR42" s="13"/>
      <c r="ETS42" s="13"/>
      <c r="ETT42" s="13"/>
      <c r="ETU42" s="13"/>
      <c r="ETV42" s="13"/>
      <c r="ETW42" s="13"/>
      <c r="ETX42" s="13"/>
      <c r="ETY42" s="13"/>
      <c r="ETZ42" s="13"/>
      <c r="EUA42" s="13"/>
      <c r="EUB42" s="13"/>
      <c r="EUC42" s="13"/>
      <c r="EUD42" s="13"/>
      <c r="EUE42" s="13"/>
      <c r="EUF42" s="13"/>
      <c r="EUG42" s="13"/>
      <c r="EUH42" s="13"/>
      <c r="EUI42" s="13"/>
      <c r="EUJ42" s="13"/>
      <c r="EUK42" s="13"/>
      <c r="EUL42" s="13"/>
      <c r="EUM42" s="13"/>
      <c r="EUN42" s="13"/>
      <c r="EUO42" s="13"/>
      <c r="EUP42" s="13"/>
      <c r="EUQ42" s="13"/>
      <c r="EUR42" s="13"/>
      <c r="EUS42" s="13"/>
      <c r="EUT42" s="13"/>
      <c r="EUU42" s="13"/>
      <c r="EUV42" s="13"/>
      <c r="EUW42" s="13"/>
      <c r="EUX42" s="13"/>
      <c r="EUY42" s="13"/>
      <c r="EUZ42" s="13"/>
      <c r="EVA42" s="13"/>
      <c r="EVB42" s="13"/>
      <c r="EVC42" s="13"/>
      <c r="EVD42" s="13"/>
      <c r="EVE42" s="13"/>
      <c r="EVF42" s="13"/>
      <c r="EVG42" s="13"/>
      <c r="EVH42" s="13"/>
      <c r="EVI42" s="13"/>
      <c r="EVJ42" s="13"/>
      <c r="EVK42" s="13"/>
      <c r="EVL42" s="13"/>
      <c r="EVM42" s="13"/>
      <c r="EVN42" s="13"/>
      <c r="EVO42" s="13"/>
      <c r="EVP42" s="13"/>
      <c r="EVQ42" s="13"/>
      <c r="EVR42" s="13"/>
      <c r="EVS42" s="13"/>
      <c r="EVT42" s="13"/>
      <c r="EVU42" s="13"/>
      <c r="EVV42" s="13"/>
      <c r="EVW42" s="13"/>
      <c r="EVX42" s="13"/>
      <c r="EVY42" s="13"/>
      <c r="EVZ42" s="13"/>
      <c r="EWA42" s="13"/>
      <c r="EWB42" s="13"/>
      <c r="EWC42" s="13"/>
      <c r="EWD42" s="13"/>
      <c r="EWE42" s="13"/>
      <c r="EWF42" s="13"/>
      <c r="EWG42" s="13"/>
      <c r="EWH42" s="13"/>
      <c r="EWI42" s="13"/>
      <c r="EWJ42" s="13"/>
      <c r="EWK42" s="13"/>
      <c r="EWL42" s="13"/>
      <c r="EWM42" s="13"/>
      <c r="EWN42" s="13"/>
      <c r="EWO42" s="13"/>
      <c r="EWP42" s="13"/>
      <c r="EWQ42" s="13"/>
      <c r="EWR42" s="13"/>
      <c r="EWS42" s="13"/>
      <c r="EWT42" s="13"/>
      <c r="EWU42" s="13"/>
      <c r="EWV42" s="13"/>
      <c r="EWW42" s="13"/>
      <c r="EWX42" s="13"/>
      <c r="EWY42" s="13"/>
      <c r="EWZ42" s="13"/>
      <c r="EXA42" s="13"/>
      <c r="EXB42" s="13"/>
      <c r="EXC42" s="13"/>
      <c r="EXD42" s="13"/>
      <c r="EXE42" s="13"/>
      <c r="EXF42" s="13"/>
      <c r="EXG42" s="13"/>
      <c r="EXH42" s="13"/>
      <c r="EXI42" s="13"/>
      <c r="EXJ42" s="13"/>
      <c r="EXK42" s="13"/>
      <c r="EXL42" s="13"/>
      <c r="EXM42" s="13"/>
      <c r="EXN42" s="13"/>
      <c r="EXO42" s="13"/>
      <c r="EXP42" s="13"/>
      <c r="EXQ42" s="13"/>
      <c r="EXR42" s="13"/>
      <c r="EXS42" s="13"/>
      <c r="EXT42" s="13"/>
      <c r="EXU42" s="13"/>
      <c r="EXV42" s="13"/>
      <c r="EXW42" s="13"/>
      <c r="EXX42" s="13"/>
      <c r="EXY42" s="13"/>
      <c r="EXZ42" s="13"/>
      <c r="EYA42" s="13"/>
      <c r="EYB42" s="13"/>
      <c r="EYC42" s="13"/>
      <c r="EYD42" s="13"/>
      <c r="EYE42" s="13"/>
      <c r="EYF42" s="13"/>
      <c r="EYG42" s="13"/>
      <c r="EYH42" s="13"/>
      <c r="EYI42" s="13"/>
      <c r="EYJ42" s="13"/>
      <c r="EYK42" s="13"/>
      <c r="EYL42" s="13"/>
      <c r="EYM42" s="13"/>
      <c r="EYN42" s="13"/>
      <c r="EYO42" s="13"/>
      <c r="EYP42" s="13"/>
      <c r="EYQ42" s="13"/>
      <c r="EYR42" s="13"/>
      <c r="EYS42" s="13"/>
      <c r="EYT42" s="13"/>
      <c r="EYU42" s="13"/>
      <c r="EYV42" s="13"/>
      <c r="EYW42" s="13"/>
      <c r="EYX42" s="13"/>
      <c r="EYY42" s="13"/>
      <c r="EYZ42" s="13"/>
      <c r="EZA42" s="13"/>
      <c r="EZB42" s="13"/>
      <c r="EZC42" s="13"/>
      <c r="EZD42" s="13"/>
      <c r="EZE42" s="13"/>
      <c r="EZF42" s="13"/>
      <c r="EZG42" s="13"/>
      <c r="EZH42" s="13"/>
      <c r="EZI42" s="13"/>
      <c r="EZJ42" s="13"/>
      <c r="EZK42" s="13"/>
      <c r="EZL42" s="13"/>
      <c r="EZM42" s="13"/>
      <c r="EZN42" s="13"/>
      <c r="EZO42" s="13"/>
      <c r="EZP42" s="13"/>
      <c r="EZQ42" s="13"/>
      <c r="EZR42" s="13"/>
      <c r="EZS42" s="13"/>
      <c r="EZT42" s="13"/>
      <c r="EZU42" s="13"/>
      <c r="EZV42" s="13"/>
      <c r="EZW42" s="13"/>
      <c r="EZX42" s="13"/>
      <c r="EZY42" s="13"/>
      <c r="EZZ42" s="13"/>
      <c r="FAA42" s="13"/>
      <c r="FAB42" s="13"/>
      <c r="FAC42" s="13"/>
      <c r="FAD42" s="13"/>
      <c r="FAE42" s="13"/>
      <c r="FAF42" s="13"/>
      <c r="FAG42" s="13"/>
      <c r="FAH42" s="13"/>
      <c r="FAI42" s="13"/>
      <c r="FAJ42" s="13"/>
      <c r="FAK42" s="13"/>
      <c r="FAL42" s="13"/>
      <c r="FAM42" s="13"/>
      <c r="FAN42" s="13"/>
      <c r="FAO42" s="13"/>
      <c r="FAP42" s="13"/>
      <c r="FAQ42" s="13"/>
      <c r="FAR42" s="13"/>
      <c r="FAS42" s="13"/>
      <c r="FAT42" s="13"/>
      <c r="FAU42" s="13"/>
      <c r="FAV42" s="13"/>
      <c r="FAW42" s="13"/>
      <c r="FAX42" s="13"/>
      <c r="FAY42" s="13"/>
      <c r="FAZ42" s="13"/>
      <c r="FBA42" s="13"/>
      <c r="FBB42" s="13"/>
      <c r="FBC42" s="13"/>
      <c r="FBD42" s="13"/>
      <c r="FBE42" s="13"/>
      <c r="FBF42" s="13"/>
      <c r="FBG42" s="13"/>
      <c r="FBH42" s="13"/>
      <c r="FBI42" s="13"/>
      <c r="FBJ42" s="13"/>
      <c r="FBK42" s="13"/>
      <c r="FBL42" s="13"/>
      <c r="FBM42" s="13"/>
      <c r="FBN42" s="13"/>
      <c r="FBO42" s="13"/>
      <c r="FBP42" s="13"/>
      <c r="FBQ42" s="13"/>
      <c r="FBR42" s="13"/>
      <c r="FBS42" s="13"/>
      <c r="FBT42" s="13"/>
      <c r="FBU42" s="13"/>
      <c r="FBV42" s="13"/>
      <c r="FBW42" s="13"/>
      <c r="FBX42" s="13"/>
      <c r="FBY42" s="13"/>
      <c r="FBZ42" s="13"/>
      <c r="FCA42" s="13"/>
      <c r="FCB42" s="13"/>
      <c r="FCC42" s="13"/>
      <c r="FCD42" s="13"/>
      <c r="FCE42" s="13"/>
      <c r="FCF42" s="13"/>
      <c r="FCG42" s="13"/>
      <c r="FCH42" s="13"/>
      <c r="FCI42" s="13"/>
      <c r="FCJ42" s="13"/>
      <c r="FCK42" s="13"/>
      <c r="FCL42" s="13"/>
      <c r="FCM42" s="13"/>
      <c r="FCN42" s="13"/>
      <c r="FCO42" s="13"/>
      <c r="FCP42" s="13"/>
      <c r="FCQ42" s="13"/>
      <c r="FCR42" s="13"/>
      <c r="FCS42" s="13"/>
      <c r="FCT42" s="13"/>
      <c r="FCU42" s="13"/>
      <c r="FCV42" s="13"/>
      <c r="FCW42" s="13"/>
      <c r="FCX42" s="13"/>
      <c r="FCY42" s="13"/>
      <c r="FCZ42" s="13"/>
      <c r="FDA42" s="13"/>
      <c r="FDB42" s="13"/>
      <c r="FDC42" s="13"/>
      <c r="FDD42" s="13"/>
      <c r="FDE42" s="13"/>
      <c r="FDF42" s="13"/>
      <c r="FDG42" s="13"/>
      <c r="FDH42" s="13"/>
      <c r="FDI42" s="13"/>
      <c r="FDJ42" s="13"/>
      <c r="FDK42" s="13"/>
      <c r="FDL42" s="13"/>
      <c r="FDM42" s="13"/>
      <c r="FDN42" s="13"/>
      <c r="FDO42" s="13"/>
      <c r="FDP42" s="13"/>
      <c r="FDQ42" s="13"/>
      <c r="FDR42" s="13"/>
      <c r="FDS42" s="13"/>
      <c r="FDT42" s="13"/>
      <c r="FDU42" s="13"/>
      <c r="FDV42" s="13"/>
      <c r="FDW42" s="13"/>
      <c r="FDX42" s="13"/>
      <c r="FDY42" s="13"/>
      <c r="FDZ42" s="13"/>
      <c r="FEA42" s="13"/>
      <c r="FEB42" s="13"/>
      <c r="FEC42" s="13"/>
      <c r="FED42" s="13"/>
      <c r="FEE42" s="13"/>
      <c r="FEF42" s="13"/>
      <c r="FEG42" s="13"/>
      <c r="FEH42" s="13"/>
      <c r="FEI42" s="13"/>
      <c r="FEJ42" s="13"/>
      <c r="FEK42" s="13"/>
      <c r="FEL42" s="13"/>
      <c r="FEM42" s="13"/>
      <c r="FEN42" s="13"/>
      <c r="FEO42" s="13"/>
      <c r="FEP42" s="13"/>
      <c r="FEQ42" s="13"/>
      <c r="FER42" s="13"/>
      <c r="FES42" s="13"/>
      <c r="FET42" s="13"/>
      <c r="FEU42" s="13"/>
      <c r="FEV42" s="13"/>
      <c r="FEW42" s="13"/>
      <c r="FEX42" s="13"/>
      <c r="FEY42" s="13"/>
      <c r="FEZ42" s="13"/>
      <c r="FFA42" s="13"/>
      <c r="FFB42" s="13"/>
      <c r="FFC42" s="13"/>
      <c r="FFD42" s="13"/>
      <c r="FFE42" s="13"/>
      <c r="FFF42" s="13"/>
      <c r="FFG42" s="13"/>
      <c r="FFH42" s="13"/>
      <c r="FFI42" s="13"/>
      <c r="FFJ42" s="13"/>
      <c r="FFK42" s="13"/>
      <c r="FFL42" s="13"/>
      <c r="FFM42" s="13"/>
      <c r="FFN42" s="13"/>
      <c r="FFO42" s="13"/>
      <c r="FFP42" s="13"/>
      <c r="FFQ42" s="13"/>
      <c r="FFR42" s="13"/>
      <c r="FFS42" s="13"/>
      <c r="FFT42" s="13"/>
      <c r="FFU42" s="13"/>
      <c r="FFV42" s="13"/>
      <c r="FFW42" s="13"/>
      <c r="FFX42" s="13"/>
      <c r="FFY42" s="13"/>
      <c r="FFZ42" s="13"/>
      <c r="FGA42" s="13"/>
      <c r="FGB42" s="13"/>
      <c r="FGC42" s="13"/>
      <c r="FGD42" s="13"/>
      <c r="FGE42" s="13"/>
      <c r="FGF42" s="13"/>
      <c r="FGG42" s="13"/>
      <c r="FGH42" s="13"/>
      <c r="FGI42" s="13"/>
      <c r="FGJ42" s="13"/>
      <c r="FGK42" s="13"/>
      <c r="FGL42" s="13"/>
      <c r="FGM42" s="13"/>
      <c r="FGN42" s="13"/>
      <c r="FGO42" s="13"/>
      <c r="FGP42" s="13"/>
      <c r="FGQ42" s="13"/>
      <c r="FGR42" s="13"/>
      <c r="FGS42" s="13"/>
      <c r="FGT42" s="13"/>
      <c r="FGU42" s="13"/>
      <c r="FGV42" s="13"/>
      <c r="FGW42" s="13"/>
      <c r="FGX42" s="13"/>
      <c r="FGY42" s="13"/>
      <c r="FGZ42" s="13"/>
      <c r="FHA42" s="13"/>
      <c r="FHB42" s="13"/>
      <c r="FHC42" s="13"/>
      <c r="FHD42" s="13"/>
      <c r="FHE42" s="13"/>
      <c r="FHF42" s="13"/>
      <c r="FHG42" s="13"/>
      <c r="FHH42" s="13"/>
      <c r="FHI42" s="13"/>
      <c r="FHJ42" s="13"/>
      <c r="FHK42" s="13"/>
      <c r="FHL42" s="13"/>
      <c r="FHM42" s="13"/>
      <c r="FHN42" s="13"/>
      <c r="FHO42" s="13"/>
      <c r="FHP42" s="13"/>
      <c r="FHQ42" s="13"/>
      <c r="FHR42" s="13"/>
      <c r="FHS42" s="13"/>
      <c r="FHT42" s="13"/>
      <c r="FHU42" s="13"/>
      <c r="FHV42" s="13"/>
      <c r="FHW42" s="13"/>
      <c r="FHX42" s="13"/>
      <c r="FHY42" s="13"/>
      <c r="FHZ42" s="13"/>
      <c r="FIA42" s="13"/>
      <c r="FIB42" s="13"/>
      <c r="FIC42" s="13"/>
      <c r="FID42" s="13"/>
      <c r="FIE42" s="13"/>
      <c r="FIF42" s="13"/>
      <c r="FIG42" s="13"/>
      <c r="FIH42" s="13"/>
      <c r="FII42" s="13"/>
      <c r="FIJ42" s="13"/>
      <c r="FIK42" s="13"/>
      <c r="FIL42" s="13"/>
      <c r="FIM42" s="13"/>
      <c r="FIN42" s="13"/>
      <c r="FIO42" s="13"/>
      <c r="FIP42" s="13"/>
      <c r="FIQ42" s="13"/>
      <c r="FIR42" s="13"/>
      <c r="FIS42" s="13"/>
      <c r="FIT42" s="13"/>
      <c r="FIU42" s="13"/>
      <c r="FIV42" s="13"/>
      <c r="FIW42" s="13"/>
      <c r="FIX42" s="13"/>
      <c r="FIY42" s="13"/>
      <c r="FIZ42" s="13"/>
      <c r="FJA42" s="13"/>
      <c r="FJB42" s="13"/>
      <c r="FJC42" s="13"/>
      <c r="FJD42" s="13"/>
      <c r="FJE42" s="13"/>
      <c r="FJF42" s="13"/>
      <c r="FJG42" s="13"/>
      <c r="FJH42" s="13"/>
      <c r="FJI42" s="13"/>
      <c r="FJJ42" s="13"/>
      <c r="FJK42" s="13"/>
      <c r="FJL42" s="13"/>
      <c r="FJM42" s="13"/>
      <c r="FJN42" s="13"/>
      <c r="FJO42" s="13"/>
      <c r="FJP42" s="13"/>
      <c r="FJQ42" s="13"/>
      <c r="FJR42" s="13"/>
      <c r="FJS42" s="13"/>
      <c r="FJT42" s="13"/>
      <c r="FJU42" s="13"/>
      <c r="FJV42" s="13"/>
      <c r="FJW42" s="13"/>
      <c r="FJX42" s="13"/>
      <c r="FJY42" s="13"/>
      <c r="FJZ42" s="13"/>
      <c r="FKA42" s="13"/>
      <c r="FKB42" s="13"/>
      <c r="FKC42" s="13"/>
      <c r="FKD42" s="13"/>
      <c r="FKE42" s="13"/>
      <c r="FKF42" s="13"/>
      <c r="FKG42" s="13"/>
      <c r="FKH42" s="13"/>
      <c r="FKI42" s="13"/>
      <c r="FKJ42" s="13"/>
      <c r="FKK42" s="13"/>
      <c r="FKL42" s="13"/>
      <c r="FKM42" s="13"/>
      <c r="FKN42" s="13"/>
      <c r="FKO42" s="13"/>
      <c r="FKP42" s="13"/>
      <c r="FKQ42" s="13"/>
      <c r="FKR42" s="13"/>
      <c r="FKS42" s="13"/>
      <c r="FKT42" s="13"/>
      <c r="FKU42" s="13"/>
      <c r="FKV42" s="13"/>
      <c r="FKW42" s="13"/>
      <c r="FKX42" s="13"/>
      <c r="FKY42" s="13"/>
      <c r="FKZ42" s="13"/>
      <c r="FLA42" s="13"/>
      <c r="FLB42" s="13"/>
      <c r="FLC42" s="13"/>
      <c r="FLD42" s="13"/>
      <c r="FLE42" s="13"/>
      <c r="FLF42" s="13"/>
      <c r="FLG42" s="13"/>
      <c r="FLH42" s="13"/>
      <c r="FLI42" s="13"/>
      <c r="FLJ42" s="13"/>
      <c r="FLK42" s="13"/>
      <c r="FLL42" s="13"/>
      <c r="FLM42" s="13"/>
      <c r="FLN42" s="13"/>
      <c r="FLO42" s="13"/>
      <c r="FLP42" s="13"/>
      <c r="FLQ42" s="13"/>
      <c r="FLR42" s="13"/>
      <c r="FLS42" s="13"/>
      <c r="FLT42" s="13"/>
      <c r="FLU42" s="13"/>
      <c r="FLV42" s="13"/>
      <c r="FLW42" s="13"/>
      <c r="FLX42" s="13"/>
      <c r="FLY42" s="13"/>
      <c r="FLZ42" s="13"/>
      <c r="FMA42" s="13"/>
      <c r="FMB42" s="13"/>
      <c r="FMC42" s="13"/>
      <c r="FMD42" s="13"/>
      <c r="FME42" s="13"/>
      <c r="FMF42" s="13"/>
      <c r="FMG42" s="13"/>
      <c r="FMH42" s="13"/>
      <c r="FMI42" s="13"/>
      <c r="FMJ42" s="13"/>
      <c r="FMK42" s="13"/>
      <c r="FML42" s="13"/>
      <c r="FMM42" s="13"/>
      <c r="FMN42" s="13"/>
      <c r="FMO42" s="13"/>
      <c r="FMP42" s="13"/>
      <c r="FMQ42" s="13"/>
      <c r="FMR42" s="13"/>
      <c r="FMS42" s="13"/>
      <c r="FMT42" s="13"/>
      <c r="FMU42" s="13"/>
      <c r="FMV42" s="13"/>
      <c r="FMW42" s="13"/>
      <c r="FMX42" s="13"/>
      <c r="FMY42" s="13"/>
      <c r="FMZ42" s="13"/>
      <c r="FNA42" s="13"/>
      <c r="FNB42" s="13"/>
      <c r="FNC42" s="13"/>
      <c r="FND42" s="13"/>
      <c r="FNE42" s="13"/>
      <c r="FNF42" s="13"/>
      <c r="FNG42" s="13"/>
      <c r="FNH42" s="13"/>
      <c r="FNI42" s="13"/>
      <c r="FNJ42" s="13"/>
      <c r="FNK42" s="13"/>
      <c r="FNL42" s="13"/>
      <c r="FNM42" s="13"/>
      <c r="FNN42" s="13"/>
      <c r="FNO42" s="13"/>
      <c r="FNP42" s="13"/>
      <c r="FNQ42" s="13"/>
      <c r="FNR42" s="13"/>
      <c r="FNS42" s="13"/>
      <c r="FNT42" s="13"/>
      <c r="FNU42" s="13"/>
      <c r="FNV42" s="13"/>
      <c r="FNW42" s="13"/>
      <c r="FNX42" s="13"/>
      <c r="FNY42" s="13"/>
      <c r="FNZ42" s="13"/>
      <c r="FOA42" s="13"/>
      <c r="FOB42" s="13"/>
      <c r="FOC42" s="13"/>
      <c r="FOD42" s="13"/>
      <c r="FOE42" s="13"/>
      <c r="FOF42" s="13"/>
      <c r="FOG42" s="13"/>
      <c r="FOH42" s="13"/>
      <c r="FOI42" s="13"/>
      <c r="FOJ42" s="13"/>
      <c r="FOK42" s="13"/>
      <c r="FOL42" s="13"/>
      <c r="FOM42" s="13"/>
      <c r="FON42" s="13"/>
      <c r="FOO42" s="13"/>
      <c r="FOP42" s="13"/>
      <c r="FOQ42" s="13"/>
      <c r="FOR42" s="13"/>
      <c r="FOS42" s="13"/>
      <c r="FOT42" s="13"/>
      <c r="FOU42" s="13"/>
      <c r="FOV42" s="13"/>
      <c r="FOW42" s="13"/>
      <c r="FOX42" s="13"/>
      <c r="FOY42" s="13"/>
      <c r="FOZ42" s="13"/>
      <c r="FPA42" s="13"/>
      <c r="FPB42" s="13"/>
      <c r="FPC42" s="13"/>
      <c r="FPD42" s="13"/>
      <c r="FPE42" s="13"/>
      <c r="FPF42" s="13"/>
      <c r="FPG42" s="13"/>
      <c r="FPH42" s="13"/>
      <c r="FPI42" s="13"/>
      <c r="FPJ42" s="13"/>
      <c r="FPK42" s="13"/>
      <c r="FPL42" s="13"/>
      <c r="FPM42" s="13"/>
      <c r="FPN42" s="13"/>
      <c r="FPO42" s="13"/>
      <c r="FPP42" s="13"/>
      <c r="FPQ42" s="13"/>
      <c r="FPR42" s="13"/>
      <c r="FPS42" s="13"/>
      <c r="FPT42" s="13"/>
      <c r="FPU42" s="13"/>
      <c r="FPV42" s="13"/>
      <c r="FPW42" s="13"/>
      <c r="FPX42" s="13"/>
      <c r="FPY42" s="13"/>
      <c r="FPZ42" s="13"/>
      <c r="FQA42" s="13"/>
      <c r="FQB42" s="13"/>
      <c r="FQC42" s="13"/>
      <c r="FQD42" s="13"/>
      <c r="FQE42" s="13"/>
      <c r="FQF42" s="13"/>
      <c r="FQG42" s="13"/>
      <c r="FQH42" s="13"/>
      <c r="FQI42" s="13"/>
      <c r="FQJ42" s="13"/>
      <c r="FQK42" s="13"/>
      <c r="FQL42" s="13"/>
      <c r="FQM42" s="13"/>
      <c r="FQN42" s="13"/>
      <c r="FQO42" s="13"/>
      <c r="FQP42" s="13"/>
      <c r="FQQ42" s="13"/>
      <c r="FQR42" s="13"/>
      <c r="FQS42" s="13"/>
      <c r="FQT42" s="13"/>
      <c r="FQU42" s="13"/>
      <c r="FQV42" s="13"/>
      <c r="FQW42" s="13"/>
      <c r="FQX42" s="13"/>
      <c r="FQY42" s="13"/>
      <c r="FQZ42" s="13"/>
      <c r="FRA42" s="13"/>
      <c r="FRB42" s="13"/>
      <c r="FRC42" s="13"/>
      <c r="FRD42" s="13"/>
      <c r="FRE42" s="13"/>
      <c r="FRF42" s="13"/>
      <c r="FRG42" s="13"/>
      <c r="FRH42" s="13"/>
      <c r="FRI42" s="13"/>
      <c r="FRJ42" s="13"/>
      <c r="FRK42" s="13"/>
      <c r="FRL42" s="13"/>
      <c r="FRM42" s="13"/>
      <c r="FRN42" s="13"/>
      <c r="FRO42" s="13"/>
      <c r="FRP42" s="13"/>
      <c r="FRQ42" s="13"/>
      <c r="FRR42" s="13"/>
      <c r="FRS42" s="13"/>
      <c r="FRT42" s="13"/>
      <c r="FRU42" s="13"/>
      <c r="FRV42" s="13"/>
      <c r="FRW42" s="13"/>
      <c r="FRX42" s="13"/>
      <c r="FRY42" s="13"/>
      <c r="FRZ42" s="13"/>
      <c r="FSA42" s="13"/>
      <c r="FSB42" s="13"/>
      <c r="FSC42" s="13"/>
      <c r="FSD42" s="13"/>
      <c r="FSE42" s="13"/>
      <c r="FSF42" s="13"/>
      <c r="FSG42" s="13"/>
      <c r="FSH42" s="13"/>
      <c r="FSI42" s="13"/>
      <c r="FSJ42" s="13"/>
      <c r="FSK42" s="13"/>
      <c r="FSL42" s="13"/>
      <c r="FSM42" s="13"/>
      <c r="FSN42" s="13"/>
      <c r="FSO42" s="13"/>
      <c r="FSP42" s="13"/>
      <c r="FSQ42" s="13"/>
      <c r="FSR42" s="13"/>
      <c r="FSS42" s="13"/>
      <c r="FST42" s="13"/>
      <c r="FSU42" s="13"/>
      <c r="FSV42" s="13"/>
      <c r="FSW42" s="13"/>
      <c r="FSX42" s="13"/>
      <c r="FSY42" s="13"/>
      <c r="FSZ42" s="13"/>
      <c r="FTA42" s="13"/>
      <c r="FTB42" s="13"/>
      <c r="FTC42" s="13"/>
      <c r="FTD42" s="13"/>
      <c r="FTE42" s="13"/>
      <c r="FTF42" s="13"/>
      <c r="FTG42" s="13"/>
      <c r="FTH42" s="13"/>
      <c r="FTI42" s="13"/>
      <c r="FTJ42" s="13"/>
      <c r="FTK42" s="13"/>
      <c r="FTL42" s="13"/>
      <c r="FTM42" s="13"/>
      <c r="FTN42" s="13"/>
      <c r="FTO42" s="13"/>
      <c r="FTP42" s="13"/>
      <c r="FTQ42" s="13"/>
      <c r="FTR42" s="13"/>
      <c r="FTS42" s="13"/>
      <c r="FTT42" s="13"/>
      <c r="FTU42" s="13"/>
      <c r="FTV42" s="13"/>
      <c r="FTW42" s="13"/>
      <c r="FTX42" s="13"/>
      <c r="FTY42" s="13"/>
      <c r="FTZ42" s="13"/>
      <c r="FUA42" s="13"/>
      <c r="FUB42" s="13"/>
      <c r="FUC42" s="13"/>
      <c r="FUD42" s="13"/>
      <c r="FUE42" s="13"/>
      <c r="FUF42" s="13"/>
      <c r="FUG42" s="13"/>
      <c r="FUH42" s="13"/>
      <c r="FUI42" s="13"/>
      <c r="FUJ42" s="13"/>
      <c r="FUK42" s="13"/>
      <c r="FUL42" s="13"/>
      <c r="FUM42" s="13"/>
      <c r="FUN42" s="13"/>
      <c r="FUO42" s="13"/>
      <c r="FUP42" s="13"/>
      <c r="FUQ42" s="13"/>
      <c r="FUR42" s="13"/>
      <c r="FUS42" s="13"/>
      <c r="FUT42" s="13"/>
      <c r="FUU42" s="13"/>
      <c r="FUV42" s="13"/>
      <c r="FUW42" s="13"/>
      <c r="FUX42" s="13"/>
      <c r="FUY42" s="13"/>
      <c r="FUZ42" s="13"/>
      <c r="FVA42" s="13"/>
      <c r="FVB42" s="13"/>
      <c r="FVC42" s="13"/>
      <c r="FVD42" s="13"/>
      <c r="FVE42" s="13"/>
      <c r="FVF42" s="13"/>
      <c r="FVG42" s="13"/>
      <c r="FVH42" s="13"/>
      <c r="FVI42" s="13"/>
      <c r="FVJ42" s="13"/>
      <c r="FVK42" s="13"/>
      <c r="FVL42" s="13"/>
      <c r="FVM42" s="13"/>
      <c r="FVN42" s="13"/>
      <c r="FVO42" s="13"/>
      <c r="FVP42" s="13"/>
      <c r="FVQ42" s="13"/>
      <c r="FVR42" s="13"/>
      <c r="FVS42" s="13"/>
      <c r="FVT42" s="13"/>
      <c r="FVU42" s="13"/>
      <c r="FVV42" s="13"/>
      <c r="FVW42" s="13"/>
      <c r="FVX42" s="13"/>
      <c r="FVY42" s="13"/>
      <c r="FVZ42" s="13"/>
      <c r="FWA42" s="13"/>
      <c r="FWB42" s="13"/>
      <c r="FWC42" s="13"/>
      <c r="FWD42" s="13"/>
      <c r="FWE42" s="13"/>
      <c r="FWF42" s="13"/>
      <c r="FWG42" s="13"/>
      <c r="FWH42" s="13"/>
      <c r="FWI42" s="13"/>
      <c r="FWJ42" s="13"/>
      <c r="FWK42" s="13"/>
      <c r="FWL42" s="13"/>
      <c r="FWM42" s="13"/>
      <c r="FWN42" s="13"/>
      <c r="FWO42" s="13"/>
      <c r="FWP42" s="13"/>
      <c r="FWQ42" s="13"/>
      <c r="FWR42" s="13"/>
      <c r="FWS42" s="13"/>
      <c r="FWT42" s="13"/>
      <c r="FWU42" s="13"/>
      <c r="FWV42" s="13"/>
      <c r="FWW42" s="13"/>
      <c r="FWX42" s="13"/>
      <c r="FWY42" s="13"/>
      <c r="FWZ42" s="13"/>
      <c r="FXA42" s="13"/>
      <c r="FXB42" s="13"/>
      <c r="FXC42" s="13"/>
      <c r="FXD42" s="13"/>
      <c r="FXE42" s="13"/>
      <c r="FXF42" s="13"/>
      <c r="FXG42" s="13"/>
      <c r="FXH42" s="13"/>
      <c r="FXI42" s="13"/>
      <c r="FXJ42" s="13"/>
      <c r="FXK42" s="13"/>
      <c r="FXL42" s="13"/>
      <c r="FXM42" s="13"/>
      <c r="FXN42" s="13"/>
      <c r="FXO42" s="13"/>
      <c r="FXP42" s="13"/>
      <c r="FXQ42" s="13"/>
      <c r="FXR42" s="13"/>
      <c r="FXS42" s="13"/>
      <c r="FXT42" s="13"/>
      <c r="FXU42" s="13"/>
      <c r="FXV42" s="13"/>
      <c r="FXW42" s="13"/>
      <c r="FXX42" s="13"/>
      <c r="FXY42" s="13"/>
      <c r="FXZ42" s="13"/>
      <c r="FYA42" s="13"/>
      <c r="FYB42" s="13"/>
      <c r="FYC42" s="13"/>
      <c r="FYD42" s="13"/>
      <c r="FYE42" s="13"/>
      <c r="FYF42" s="13"/>
      <c r="FYG42" s="13"/>
      <c r="FYH42" s="13"/>
      <c r="FYI42" s="13"/>
      <c r="FYJ42" s="13"/>
      <c r="FYK42" s="13"/>
      <c r="FYL42" s="13"/>
      <c r="FYM42" s="13"/>
      <c r="FYN42" s="13"/>
      <c r="FYO42" s="13"/>
      <c r="FYP42" s="13"/>
      <c r="FYQ42" s="13"/>
      <c r="FYR42" s="13"/>
      <c r="FYS42" s="13"/>
      <c r="FYT42" s="13"/>
      <c r="FYU42" s="13"/>
      <c r="FYV42" s="13"/>
      <c r="FYW42" s="13"/>
      <c r="FYX42" s="13"/>
      <c r="FYY42" s="13"/>
      <c r="FYZ42" s="13"/>
      <c r="FZA42" s="13"/>
      <c r="FZB42" s="13"/>
      <c r="FZC42" s="13"/>
      <c r="FZD42" s="13"/>
      <c r="FZE42" s="13"/>
      <c r="FZF42" s="13"/>
      <c r="FZG42" s="13"/>
      <c r="FZH42" s="13"/>
      <c r="FZI42" s="13"/>
      <c r="FZJ42" s="13"/>
      <c r="FZK42" s="13"/>
      <c r="FZL42" s="13"/>
      <c r="FZM42" s="13"/>
      <c r="FZN42" s="13"/>
      <c r="FZO42" s="13"/>
      <c r="FZP42" s="13"/>
      <c r="FZQ42" s="13"/>
      <c r="FZR42" s="13"/>
      <c r="FZS42" s="13"/>
      <c r="FZT42" s="13"/>
      <c r="FZU42" s="13"/>
      <c r="FZV42" s="13"/>
      <c r="FZW42" s="13"/>
      <c r="FZX42" s="13"/>
      <c r="FZY42" s="13"/>
      <c r="FZZ42" s="13"/>
      <c r="GAA42" s="13"/>
      <c r="GAB42" s="13"/>
      <c r="GAC42" s="13"/>
      <c r="GAD42" s="13"/>
      <c r="GAE42" s="13"/>
      <c r="GAF42" s="13"/>
      <c r="GAG42" s="13"/>
      <c r="GAH42" s="13"/>
      <c r="GAI42" s="13"/>
      <c r="GAJ42" s="13"/>
      <c r="GAK42" s="13"/>
      <c r="GAL42" s="13"/>
      <c r="GAM42" s="13"/>
      <c r="GAN42" s="13"/>
      <c r="GAO42" s="13"/>
      <c r="GAP42" s="13"/>
      <c r="GAQ42" s="13"/>
      <c r="GAR42" s="13"/>
      <c r="GAS42" s="13"/>
      <c r="GAT42" s="13"/>
      <c r="GAU42" s="13"/>
      <c r="GAV42" s="13"/>
      <c r="GAW42" s="13"/>
      <c r="GAX42" s="13"/>
      <c r="GAY42" s="13"/>
      <c r="GAZ42" s="13"/>
      <c r="GBA42" s="13"/>
      <c r="GBB42" s="13"/>
      <c r="GBC42" s="13"/>
      <c r="GBD42" s="13"/>
      <c r="GBE42" s="13"/>
      <c r="GBF42" s="13"/>
      <c r="GBG42" s="13"/>
      <c r="GBH42" s="13"/>
      <c r="GBI42" s="13"/>
      <c r="GBJ42" s="13"/>
      <c r="GBK42" s="13"/>
      <c r="GBL42" s="13"/>
      <c r="GBM42" s="13"/>
      <c r="GBN42" s="13"/>
      <c r="GBO42" s="13"/>
      <c r="GBP42" s="13"/>
      <c r="GBQ42" s="13"/>
      <c r="GBR42" s="13"/>
      <c r="GBS42" s="13"/>
      <c r="GBT42" s="13"/>
      <c r="GBU42" s="13"/>
      <c r="GBV42" s="13"/>
      <c r="GBW42" s="13"/>
      <c r="GBX42" s="13"/>
      <c r="GBY42" s="13"/>
      <c r="GBZ42" s="13"/>
      <c r="GCA42" s="13"/>
      <c r="GCB42" s="13"/>
      <c r="GCC42" s="13"/>
      <c r="GCD42" s="13"/>
      <c r="GCE42" s="13"/>
      <c r="GCF42" s="13"/>
      <c r="GCG42" s="13"/>
      <c r="GCH42" s="13"/>
      <c r="GCI42" s="13"/>
      <c r="GCJ42" s="13"/>
      <c r="GCK42" s="13"/>
      <c r="GCL42" s="13"/>
      <c r="GCM42" s="13"/>
      <c r="GCN42" s="13"/>
      <c r="GCO42" s="13"/>
      <c r="GCP42" s="13"/>
      <c r="GCQ42" s="13"/>
      <c r="GCR42" s="13"/>
      <c r="GCS42" s="13"/>
      <c r="GCT42" s="13"/>
      <c r="GCU42" s="13"/>
      <c r="GCV42" s="13"/>
      <c r="GCW42" s="13"/>
      <c r="GCX42" s="13"/>
      <c r="GCY42" s="13"/>
      <c r="GCZ42" s="13"/>
      <c r="GDA42" s="13"/>
      <c r="GDB42" s="13"/>
      <c r="GDC42" s="13"/>
      <c r="GDD42" s="13"/>
      <c r="GDE42" s="13"/>
      <c r="GDF42" s="13"/>
      <c r="GDG42" s="13"/>
      <c r="GDH42" s="13"/>
      <c r="GDI42" s="13"/>
      <c r="GDJ42" s="13"/>
      <c r="GDK42" s="13"/>
      <c r="GDL42" s="13"/>
      <c r="GDM42" s="13"/>
      <c r="GDN42" s="13"/>
      <c r="GDO42" s="13"/>
      <c r="GDP42" s="13"/>
      <c r="GDQ42" s="13"/>
      <c r="GDR42" s="13"/>
      <c r="GDS42" s="13"/>
      <c r="GDT42" s="13"/>
      <c r="GDU42" s="13"/>
      <c r="GDV42" s="13"/>
      <c r="GDW42" s="13"/>
      <c r="GDX42" s="13"/>
      <c r="GDY42" s="13"/>
      <c r="GDZ42" s="13"/>
      <c r="GEA42" s="13"/>
      <c r="GEB42" s="13"/>
      <c r="GEC42" s="13"/>
      <c r="GED42" s="13"/>
      <c r="GEE42" s="13"/>
      <c r="GEF42" s="13"/>
      <c r="GEG42" s="13"/>
      <c r="GEH42" s="13"/>
      <c r="GEI42" s="13"/>
      <c r="GEJ42" s="13"/>
      <c r="GEK42" s="13"/>
      <c r="GEL42" s="13"/>
      <c r="GEM42" s="13"/>
      <c r="GEN42" s="13"/>
      <c r="GEO42" s="13"/>
      <c r="GEP42" s="13"/>
      <c r="GEQ42" s="13"/>
      <c r="GER42" s="13"/>
      <c r="GES42" s="13"/>
      <c r="GET42" s="13"/>
      <c r="GEU42" s="13"/>
      <c r="GEV42" s="13"/>
      <c r="GEW42" s="13"/>
      <c r="GEX42" s="13"/>
      <c r="GEY42" s="13"/>
      <c r="GEZ42" s="13"/>
      <c r="GFA42" s="13"/>
      <c r="GFB42" s="13"/>
      <c r="GFC42" s="13"/>
      <c r="GFD42" s="13"/>
      <c r="GFE42" s="13"/>
      <c r="GFF42" s="13"/>
      <c r="GFG42" s="13"/>
      <c r="GFH42" s="13"/>
      <c r="GFI42" s="13"/>
      <c r="GFJ42" s="13"/>
      <c r="GFK42" s="13"/>
      <c r="GFL42" s="13"/>
      <c r="GFM42" s="13"/>
      <c r="GFN42" s="13"/>
      <c r="GFO42" s="13"/>
      <c r="GFP42" s="13"/>
      <c r="GFQ42" s="13"/>
      <c r="GFR42" s="13"/>
      <c r="GFS42" s="13"/>
      <c r="GFT42" s="13"/>
      <c r="GFU42" s="13"/>
      <c r="GFV42" s="13"/>
      <c r="GFW42" s="13"/>
      <c r="GFX42" s="13"/>
      <c r="GFY42" s="13"/>
      <c r="GFZ42" s="13"/>
      <c r="GGA42" s="13"/>
      <c r="GGB42" s="13"/>
      <c r="GGC42" s="13"/>
      <c r="GGD42" s="13"/>
      <c r="GGE42" s="13"/>
      <c r="GGF42" s="13"/>
      <c r="GGG42" s="13"/>
      <c r="GGH42" s="13"/>
      <c r="GGI42" s="13"/>
      <c r="GGJ42" s="13"/>
      <c r="GGK42" s="13"/>
      <c r="GGL42" s="13"/>
      <c r="GGM42" s="13"/>
      <c r="GGN42" s="13"/>
      <c r="GGO42" s="13"/>
      <c r="GGP42" s="13"/>
      <c r="GGQ42" s="13"/>
      <c r="GGR42" s="13"/>
      <c r="GGS42" s="13"/>
      <c r="GGT42" s="13"/>
      <c r="GGU42" s="13"/>
      <c r="GGV42" s="13"/>
      <c r="GGW42" s="13"/>
      <c r="GGX42" s="13"/>
      <c r="GGY42" s="13"/>
      <c r="GGZ42" s="13"/>
      <c r="GHA42" s="13"/>
      <c r="GHB42" s="13"/>
      <c r="GHC42" s="13"/>
      <c r="GHD42" s="13"/>
      <c r="GHE42" s="13"/>
      <c r="GHF42" s="13"/>
      <c r="GHG42" s="13"/>
      <c r="GHH42" s="13"/>
      <c r="GHI42" s="13"/>
      <c r="GHJ42" s="13"/>
      <c r="GHK42" s="13"/>
      <c r="GHL42" s="13"/>
      <c r="GHM42" s="13"/>
      <c r="GHN42" s="13"/>
      <c r="GHO42" s="13"/>
      <c r="GHP42" s="13"/>
      <c r="GHQ42" s="13"/>
      <c r="GHR42" s="13"/>
      <c r="GHS42" s="13"/>
      <c r="GHT42" s="13"/>
      <c r="GHU42" s="13"/>
      <c r="GHV42" s="13"/>
      <c r="GHW42" s="13"/>
      <c r="GHX42" s="13"/>
      <c r="GHY42" s="13"/>
      <c r="GHZ42" s="13"/>
      <c r="GIA42" s="13"/>
      <c r="GIB42" s="13"/>
      <c r="GIC42" s="13"/>
      <c r="GID42" s="13"/>
      <c r="GIE42" s="13"/>
      <c r="GIF42" s="13"/>
      <c r="GIG42" s="13"/>
      <c r="GIH42" s="13"/>
      <c r="GII42" s="13"/>
      <c r="GIJ42" s="13"/>
      <c r="GIK42" s="13"/>
      <c r="GIL42" s="13"/>
      <c r="GIM42" s="13"/>
      <c r="GIN42" s="13"/>
      <c r="GIO42" s="13"/>
      <c r="GIP42" s="13"/>
      <c r="GIQ42" s="13"/>
      <c r="GIR42" s="13"/>
      <c r="GIS42" s="13"/>
      <c r="GIT42" s="13"/>
      <c r="GIU42" s="13"/>
      <c r="GIV42" s="13"/>
      <c r="GIW42" s="13"/>
      <c r="GIX42" s="13"/>
      <c r="GIY42" s="13"/>
      <c r="GIZ42" s="13"/>
      <c r="GJA42" s="13"/>
      <c r="GJB42" s="13"/>
      <c r="GJC42" s="13"/>
      <c r="GJD42" s="13"/>
      <c r="GJE42" s="13"/>
      <c r="GJF42" s="13"/>
      <c r="GJG42" s="13"/>
      <c r="GJH42" s="13"/>
      <c r="GJI42" s="13"/>
      <c r="GJJ42" s="13"/>
      <c r="GJK42" s="13"/>
      <c r="GJL42" s="13"/>
      <c r="GJM42" s="13"/>
      <c r="GJN42" s="13"/>
      <c r="GJO42" s="13"/>
      <c r="GJP42" s="13"/>
      <c r="GJQ42" s="13"/>
      <c r="GJR42" s="13"/>
      <c r="GJS42" s="13"/>
      <c r="GJT42" s="13"/>
      <c r="GJU42" s="13"/>
      <c r="GJV42" s="13"/>
      <c r="GJW42" s="13"/>
      <c r="GJX42" s="13"/>
      <c r="GJY42" s="13"/>
      <c r="GJZ42" s="13"/>
      <c r="GKA42" s="13"/>
      <c r="GKB42" s="13"/>
      <c r="GKC42" s="13"/>
      <c r="GKD42" s="13"/>
      <c r="GKE42" s="13"/>
      <c r="GKF42" s="13"/>
      <c r="GKG42" s="13"/>
      <c r="GKH42" s="13"/>
      <c r="GKI42" s="13"/>
      <c r="GKJ42" s="13"/>
      <c r="GKK42" s="13"/>
      <c r="GKL42" s="13"/>
      <c r="GKM42" s="13"/>
      <c r="GKN42" s="13"/>
      <c r="GKO42" s="13"/>
      <c r="GKP42" s="13"/>
      <c r="GKQ42" s="13"/>
      <c r="GKR42" s="13"/>
      <c r="GKS42" s="13"/>
      <c r="GKT42" s="13"/>
      <c r="GKU42" s="13"/>
      <c r="GKV42" s="13"/>
      <c r="GKW42" s="13"/>
      <c r="GKX42" s="13"/>
      <c r="GKY42" s="13"/>
      <c r="GKZ42" s="13"/>
      <c r="GLA42" s="13"/>
      <c r="GLB42" s="13"/>
      <c r="GLC42" s="13"/>
      <c r="GLD42" s="13"/>
      <c r="GLE42" s="13"/>
      <c r="GLF42" s="13"/>
      <c r="GLG42" s="13"/>
      <c r="GLH42" s="13"/>
      <c r="GLI42" s="13"/>
      <c r="GLJ42" s="13"/>
      <c r="GLK42" s="13"/>
      <c r="GLL42" s="13"/>
      <c r="GLM42" s="13"/>
      <c r="GLN42" s="13"/>
      <c r="GLO42" s="13"/>
      <c r="GLP42" s="13"/>
      <c r="GLQ42" s="13"/>
      <c r="GLR42" s="13"/>
      <c r="GLS42" s="13"/>
      <c r="GLT42" s="13"/>
      <c r="GLU42" s="13"/>
      <c r="GLV42" s="13"/>
      <c r="GLW42" s="13"/>
      <c r="GLX42" s="13"/>
      <c r="GLY42" s="13"/>
      <c r="GLZ42" s="13"/>
      <c r="GMA42" s="13"/>
      <c r="GMB42" s="13"/>
      <c r="GMC42" s="13"/>
      <c r="GMD42" s="13"/>
      <c r="GME42" s="13"/>
      <c r="GMF42" s="13"/>
      <c r="GMG42" s="13"/>
      <c r="GMH42" s="13"/>
      <c r="GMI42" s="13"/>
      <c r="GMJ42" s="13"/>
      <c r="GMK42" s="13"/>
      <c r="GML42" s="13"/>
      <c r="GMM42" s="13"/>
      <c r="GMN42" s="13"/>
      <c r="GMO42" s="13"/>
      <c r="GMP42" s="13"/>
      <c r="GMQ42" s="13"/>
      <c r="GMR42" s="13"/>
      <c r="GMS42" s="13"/>
      <c r="GMT42" s="13"/>
      <c r="GMU42" s="13"/>
      <c r="GMV42" s="13"/>
      <c r="GMW42" s="13"/>
      <c r="GMX42" s="13"/>
      <c r="GMY42" s="13"/>
      <c r="GMZ42" s="13"/>
      <c r="GNA42" s="13"/>
      <c r="GNB42" s="13"/>
      <c r="GNC42" s="13"/>
      <c r="GND42" s="13"/>
      <c r="GNE42" s="13"/>
      <c r="GNF42" s="13"/>
      <c r="GNG42" s="13"/>
      <c r="GNH42" s="13"/>
      <c r="GNI42" s="13"/>
      <c r="GNJ42" s="13"/>
      <c r="GNK42" s="13"/>
      <c r="GNL42" s="13"/>
      <c r="GNM42" s="13"/>
      <c r="GNN42" s="13"/>
      <c r="GNO42" s="13"/>
      <c r="GNP42" s="13"/>
      <c r="GNQ42" s="13"/>
      <c r="GNR42" s="13"/>
      <c r="GNS42" s="13"/>
      <c r="GNT42" s="13"/>
      <c r="GNU42" s="13"/>
      <c r="GNV42" s="13"/>
      <c r="GNW42" s="13"/>
      <c r="GNX42" s="13"/>
      <c r="GNY42" s="13"/>
      <c r="GNZ42" s="13"/>
      <c r="GOA42" s="13"/>
      <c r="GOB42" s="13"/>
      <c r="GOC42" s="13"/>
      <c r="GOD42" s="13"/>
      <c r="GOE42" s="13"/>
      <c r="GOF42" s="13"/>
      <c r="GOG42" s="13"/>
      <c r="GOH42" s="13"/>
      <c r="GOI42" s="13"/>
      <c r="GOJ42" s="13"/>
      <c r="GOK42" s="13"/>
      <c r="GOL42" s="13"/>
      <c r="GOM42" s="13"/>
      <c r="GON42" s="13"/>
      <c r="GOO42" s="13"/>
      <c r="GOP42" s="13"/>
      <c r="GOQ42" s="13"/>
      <c r="GOR42" s="13"/>
      <c r="GOS42" s="13"/>
      <c r="GOT42" s="13"/>
      <c r="GOU42" s="13"/>
      <c r="GOV42" s="13"/>
      <c r="GOW42" s="13"/>
      <c r="GOX42" s="13"/>
      <c r="GOY42" s="13"/>
      <c r="GOZ42" s="13"/>
      <c r="GPA42" s="13"/>
      <c r="GPB42" s="13"/>
      <c r="GPC42" s="13"/>
      <c r="GPD42" s="13"/>
      <c r="GPE42" s="13"/>
      <c r="GPF42" s="13"/>
      <c r="GPG42" s="13"/>
      <c r="GPH42" s="13"/>
      <c r="GPI42" s="13"/>
      <c r="GPJ42" s="13"/>
      <c r="GPK42" s="13"/>
      <c r="GPL42" s="13"/>
      <c r="GPM42" s="13"/>
      <c r="GPN42" s="13"/>
      <c r="GPO42" s="13"/>
      <c r="GPP42" s="13"/>
      <c r="GPQ42" s="13"/>
      <c r="GPR42" s="13"/>
      <c r="GPS42" s="13"/>
      <c r="GPT42" s="13"/>
      <c r="GPU42" s="13"/>
      <c r="GPV42" s="13"/>
      <c r="GPW42" s="13"/>
      <c r="GPX42" s="13"/>
      <c r="GPY42" s="13"/>
      <c r="GPZ42" s="13"/>
      <c r="GQA42" s="13"/>
      <c r="GQB42" s="13"/>
      <c r="GQC42" s="13"/>
      <c r="GQD42" s="13"/>
      <c r="GQE42" s="13"/>
      <c r="GQF42" s="13"/>
      <c r="GQG42" s="13"/>
      <c r="GQH42" s="13"/>
      <c r="GQI42" s="13"/>
      <c r="GQJ42" s="13"/>
      <c r="GQK42" s="13"/>
      <c r="GQL42" s="13"/>
      <c r="GQM42" s="13"/>
      <c r="GQN42" s="13"/>
      <c r="GQO42" s="13"/>
      <c r="GQP42" s="13"/>
      <c r="GQQ42" s="13"/>
      <c r="GQR42" s="13"/>
      <c r="GQS42" s="13"/>
      <c r="GQT42" s="13"/>
      <c r="GQU42" s="13"/>
      <c r="GQV42" s="13"/>
      <c r="GQW42" s="13"/>
      <c r="GQX42" s="13"/>
      <c r="GQY42" s="13"/>
      <c r="GQZ42" s="13"/>
      <c r="GRA42" s="13"/>
      <c r="GRB42" s="13"/>
      <c r="GRC42" s="13"/>
      <c r="GRD42" s="13"/>
      <c r="GRE42" s="13"/>
      <c r="GRF42" s="13"/>
      <c r="GRG42" s="13"/>
      <c r="GRH42" s="13"/>
      <c r="GRI42" s="13"/>
      <c r="GRJ42" s="13"/>
      <c r="GRK42" s="13"/>
      <c r="GRL42" s="13"/>
      <c r="GRM42" s="13"/>
      <c r="GRN42" s="13"/>
      <c r="GRO42" s="13"/>
      <c r="GRP42" s="13"/>
      <c r="GRQ42" s="13"/>
      <c r="GRR42" s="13"/>
      <c r="GRS42" s="13"/>
      <c r="GRT42" s="13"/>
      <c r="GRU42" s="13"/>
      <c r="GRV42" s="13"/>
      <c r="GRW42" s="13"/>
      <c r="GRX42" s="13"/>
      <c r="GRY42" s="13"/>
      <c r="GRZ42" s="13"/>
      <c r="GSA42" s="13"/>
      <c r="GSB42" s="13"/>
      <c r="GSC42" s="13"/>
      <c r="GSD42" s="13"/>
      <c r="GSE42" s="13"/>
      <c r="GSF42" s="13"/>
      <c r="GSG42" s="13"/>
      <c r="GSH42" s="13"/>
      <c r="GSI42" s="13"/>
      <c r="GSJ42" s="13"/>
      <c r="GSK42" s="13"/>
      <c r="GSL42" s="13"/>
      <c r="GSM42" s="13"/>
      <c r="GSN42" s="13"/>
      <c r="GSO42" s="13"/>
      <c r="GSP42" s="13"/>
      <c r="GSQ42" s="13"/>
      <c r="GSR42" s="13"/>
      <c r="GSS42" s="13"/>
      <c r="GST42" s="13"/>
      <c r="GSU42" s="13"/>
      <c r="GSV42" s="13"/>
      <c r="GSW42" s="13"/>
      <c r="GSX42" s="13"/>
      <c r="GSY42" s="13"/>
      <c r="GSZ42" s="13"/>
      <c r="GTA42" s="13"/>
      <c r="GTB42" s="13"/>
      <c r="GTC42" s="13"/>
      <c r="GTD42" s="13"/>
      <c r="GTE42" s="13"/>
      <c r="GTF42" s="13"/>
      <c r="GTG42" s="13"/>
      <c r="GTH42" s="13"/>
      <c r="GTI42" s="13"/>
      <c r="GTJ42" s="13"/>
      <c r="GTK42" s="13"/>
      <c r="GTL42" s="13"/>
      <c r="GTM42" s="13"/>
      <c r="GTN42" s="13"/>
      <c r="GTO42" s="13"/>
      <c r="GTP42" s="13"/>
      <c r="GTQ42" s="13"/>
      <c r="GTR42" s="13"/>
      <c r="GTS42" s="13"/>
      <c r="GTT42" s="13"/>
      <c r="GTU42" s="13"/>
      <c r="GTV42" s="13"/>
      <c r="GTW42" s="13"/>
      <c r="GTX42" s="13"/>
      <c r="GTY42" s="13"/>
      <c r="GTZ42" s="13"/>
      <c r="GUA42" s="13"/>
      <c r="GUB42" s="13"/>
      <c r="GUC42" s="13"/>
      <c r="GUD42" s="13"/>
      <c r="GUE42" s="13"/>
      <c r="GUF42" s="13"/>
      <c r="GUG42" s="13"/>
      <c r="GUH42" s="13"/>
      <c r="GUI42" s="13"/>
      <c r="GUJ42" s="13"/>
      <c r="GUK42" s="13"/>
      <c r="GUL42" s="13"/>
      <c r="GUM42" s="13"/>
      <c r="GUN42" s="13"/>
      <c r="GUO42" s="13"/>
      <c r="GUP42" s="13"/>
      <c r="GUQ42" s="13"/>
      <c r="GUR42" s="13"/>
      <c r="GUS42" s="13"/>
      <c r="GUT42" s="13"/>
      <c r="GUU42" s="13"/>
      <c r="GUV42" s="13"/>
      <c r="GUW42" s="13"/>
      <c r="GUX42" s="13"/>
      <c r="GUY42" s="13"/>
      <c r="GUZ42" s="13"/>
      <c r="GVA42" s="13"/>
      <c r="GVB42" s="13"/>
      <c r="GVC42" s="13"/>
      <c r="GVD42" s="13"/>
      <c r="GVE42" s="13"/>
      <c r="GVF42" s="13"/>
      <c r="GVG42" s="13"/>
      <c r="GVH42" s="13"/>
      <c r="GVI42" s="13"/>
      <c r="GVJ42" s="13"/>
      <c r="GVK42" s="13"/>
      <c r="GVL42" s="13"/>
      <c r="GVM42" s="13"/>
      <c r="GVN42" s="13"/>
      <c r="GVO42" s="13"/>
      <c r="GVP42" s="13"/>
      <c r="GVQ42" s="13"/>
      <c r="GVR42" s="13"/>
      <c r="GVS42" s="13"/>
      <c r="GVT42" s="13"/>
      <c r="GVU42" s="13"/>
      <c r="GVV42" s="13"/>
      <c r="GVW42" s="13"/>
      <c r="GVX42" s="13"/>
      <c r="GVY42" s="13"/>
      <c r="GVZ42" s="13"/>
      <c r="GWA42" s="13"/>
      <c r="GWB42" s="13"/>
      <c r="GWC42" s="13"/>
      <c r="GWD42" s="13"/>
      <c r="GWE42" s="13"/>
      <c r="GWF42" s="13"/>
      <c r="GWG42" s="13"/>
      <c r="GWH42" s="13"/>
      <c r="GWI42" s="13"/>
      <c r="GWJ42" s="13"/>
      <c r="GWK42" s="13"/>
      <c r="GWL42" s="13"/>
      <c r="GWM42" s="13"/>
      <c r="GWN42" s="13"/>
      <c r="GWO42" s="13"/>
      <c r="GWP42" s="13"/>
      <c r="GWQ42" s="13"/>
      <c r="GWR42" s="13"/>
      <c r="GWS42" s="13"/>
      <c r="GWT42" s="13"/>
      <c r="GWU42" s="13"/>
      <c r="GWV42" s="13"/>
      <c r="GWW42" s="13"/>
      <c r="GWX42" s="13"/>
      <c r="GWY42" s="13"/>
      <c r="GWZ42" s="13"/>
      <c r="GXA42" s="13"/>
      <c r="GXB42" s="13"/>
      <c r="GXC42" s="13"/>
      <c r="GXD42" s="13"/>
      <c r="GXE42" s="13"/>
      <c r="GXF42" s="13"/>
      <c r="GXG42" s="13"/>
      <c r="GXH42" s="13"/>
      <c r="GXI42" s="13"/>
      <c r="GXJ42" s="13"/>
      <c r="GXK42" s="13"/>
      <c r="GXL42" s="13"/>
      <c r="GXM42" s="13"/>
      <c r="GXN42" s="13"/>
      <c r="GXO42" s="13"/>
      <c r="GXP42" s="13"/>
      <c r="GXQ42" s="13"/>
      <c r="GXR42" s="13"/>
      <c r="GXS42" s="13"/>
      <c r="GXT42" s="13"/>
      <c r="GXU42" s="13"/>
      <c r="GXV42" s="13"/>
      <c r="GXW42" s="13"/>
      <c r="GXX42" s="13"/>
      <c r="GXY42" s="13"/>
      <c r="GXZ42" s="13"/>
      <c r="GYA42" s="13"/>
      <c r="GYB42" s="13"/>
      <c r="GYC42" s="13"/>
      <c r="GYD42" s="13"/>
      <c r="GYE42" s="13"/>
      <c r="GYF42" s="13"/>
      <c r="GYG42" s="13"/>
      <c r="GYH42" s="13"/>
      <c r="GYI42" s="13"/>
      <c r="GYJ42" s="13"/>
      <c r="GYK42" s="13"/>
      <c r="GYL42" s="13"/>
      <c r="GYM42" s="13"/>
      <c r="GYN42" s="13"/>
      <c r="GYO42" s="13"/>
      <c r="GYP42" s="13"/>
      <c r="GYQ42" s="13"/>
      <c r="GYR42" s="13"/>
      <c r="GYS42" s="13"/>
      <c r="GYT42" s="13"/>
      <c r="GYU42" s="13"/>
      <c r="GYV42" s="13"/>
      <c r="GYW42" s="13"/>
      <c r="GYX42" s="13"/>
      <c r="GYY42" s="13"/>
      <c r="GYZ42" s="13"/>
      <c r="GZA42" s="13"/>
      <c r="GZB42" s="13"/>
      <c r="GZC42" s="13"/>
      <c r="GZD42" s="13"/>
      <c r="GZE42" s="13"/>
      <c r="GZF42" s="13"/>
      <c r="GZG42" s="13"/>
      <c r="GZH42" s="13"/>
      <c r="GZI42" s="13"/>
      <c r="GZJ42" s="13"/>
      <c r="GZK42" s="13"/>
      <c r="GZL42" s="13"/>
      <c r="GZM42" s="13"/>
      <c r="GZN42" s="13"/>
      <c r="GZO42" s="13"/>
      <c r="GZP42" s="13"/>
      <c r="GZQ42" s="13"/>
      <c r="GZR42" s="13"/>
      <c r="GZS42" s="13"/>
      <c r="GZT42" s="13"/>
      <c r="GZU42" s="13"/>
      <c r="GZV42" s="13"/>
      <c r="GZW42" s="13"/>
      <c r="GZX42" s="13"/>
      <c r="GZY42" s="13"/>
      <c r="GZZ42" s="13"/>
      <c r="HAA42" s="13"/>
      <c r="HAB42" s="13"/>
      <c r="HAC42" s="13"/>
      <c r="HAD42" s="13"/>
      <c r="HAE42" s="13"/>
      <c r="HAF42" s="13"/>
      <c r="HAG42" s="13"/>
      <c r="HAH42" s="13"/>
      <c r="HAI42" s="13"/>
      <c r="HAJ42" s="13"/>
      <c r="HAK42" s="13"/>
      <c r="HAL42" s="13"/>
      <c r="HAM42" s="13"/>
      <c r="HAN42" s="13"/>
      <c r="HAO42" s="13"/>
      <c r="HAP42" s="13"/>
      <c r="HAQ42" s="13"/>
      <c r="HAR42" s="13"/>
      <c r="HAS42" s="13"/>
      <c r="HAT42" s="13"/>
      <c r="HAU42" s="13"/>
      <c r="HAV42" s="13"/>
      <c r="HAW42" s="13"/>
      <c r="HAX42" s="13"/>
      <c r="HAY42" s="13"/>
      <c r="HAZ42" s="13"/>
      <c r="HBA42" s="13"/>
      <c r="HBB42" s="13"/>
      <c r="HBC42" s="13"/>
      <c r="HBD42" s="13"/>
      <c r="HBE42" s="13"/>
      <c r="HBF42" s="13"/>
      <c r="HBG42" s="13"/>
      <c r="HBH42" s="13"/>
      <c r="HBI42" s="13"/>
      <c r="HBJ42" s="13"/>
      <c r="HBK42" s="13"/>
      <c r="HBL42" s="13"/>
      <c r="HBM42" s="13"/>
      <c r="HBN42" s="13"/>
      <c r="HBO42" s="13"/>
      <c r="HBP42" s="13"/>
      <c r="HBQ42" s="13"/>
      <c r="HBR42" s="13"/>
      <c r="HBS42" s="13"/>
      <c r="HBT42" s="13"/>
      <c r="HBU42" s="13"/>
      <c r="HBV42" s="13"/>
      <c r="HBW42" s="13"/>
      <c r="HBX42" s="13"/>
      <c r="HBY42" s="13"/>
      <c r="HBZ42" s="13"/>
      <c r="HCA42" s="13"/>
      <c r="HCB42" s="13"/>
      <c r="HCC42" s="13"/>
      <c r="HCD42" s="13"/>
      <c r="HCE42" s="13"/>
      <c r="HCF42" s="13"/>
      <c r="HCG42" s="13"/>
      <c r="HCH42" s="13"/>
      <c r="HCI42" s="13"/>
      <c r="HCJ42" s="13"/>
      <c r="HCK42" s="13"/>
      <c r="HCL42" s="13"/>
      <c r="HCM42" s="13"/>
      <c r="HCN42" s="13"/>
      <c r="HCO42" s="13"/>
      <c r="HCP42" s="13"/>
      <c r="HCQ42" s="13"/>
      <c r="HCR42" s="13"/>
      <c r="HCS42" s="13"/>
      <c r="HCT42" s="13"/>
      <c r="HCU42" s="13"/>
      <c r="HCV42" s="13"/>
      <c r="HCW42" s="13"/>
      <c r="HCX42" s="13"/>
      <c r="HCY42" s="13"/>
      <c r="HCZ42" s="13"/>
      <c r="HDA42" s="13"/>
      <c r="HDB42" s="13"/>
      <c r="HDC42" s="13"/>
      <c r="HDD42" s="13"/>
      <c r="HDE42" s="13"/>
      <c r="HDF42" s="13"/>
      <c r="HDG42" s="13"/>
      <c r="HDH42" s="13"/>
      <c r="HDI42" s="13"/>
      <c r="HDJ42" s="13"/>
      <c r="HDK42" s="13"/>
      <c r="HDL42" s="13"/>
      <c r="HDM42" s="13"/>
      <c r="HDN42" s="13"/>
      <c r="HDO42" s="13"/>
      <c r="HDP42" s="13"/>
      <c r="HDQ42" s="13"/>
      <c r="HDR42" s="13"/>
      <c r="HDS42" s="13"/>
      <c r="HDT42" s="13"/>
      <c r="HDU42" s="13"/>
      <c r="HDV42" s="13"/>
      <c r="HDW42" s="13"/>
      <c r="HDX42" s="13"/>
      <c r="HDY42" s="13"/>
      <c r="HDZ42" s="13"/>
      <c r="HEA42" s="13"/>
      <c r="HEB42" s="13"/>
      <c r="HEC42" s="13"/>
      <c r="HED42" s="13"/>
      <c r="HEE42" s="13"/>
      <c r="HEF42" s="13"/>
      <c r="HEG42" s="13"/>
      <c r="HEH42" s="13"/>
      <c r="HEI42" s="13"/>
      <c r="HEJ42" s="13"/>
      <c r="HEK42" s="13"/>
      <c r="HEL42" s="13"/>
      <c r="HEM42" s="13"/>
      <c r="HEN42" s="13"/>
      <c r="HEO42" s="13"/>
      <c r="HEP42" s="13"/>
      <c r="HEQ42" s="13"/>
      <c r="HER42" s="13"/>
      <c r="HES42" s="13"/>
      <c r="HET42" s="13"/>
      <c r="HEU42" s="13"/>
      <c r="HEV42" s="13"/>
      <c r="HEW42" s="13"/>
      <c r="HEX42" s="13"/>
      <c r="HEY42" s="13"/>
      <c r="HEZ42" s="13"/>
      <c r="HFA42" s="13"/>
      <c r="HFB42" s="13"/>
      <c r="HFC42" s="13"/>
      <c r="HFD42" s="13"/>
      <c r="HFE42" s="13"/>
      <c r="HFF42" s="13"/>
      <c r="HFG42" s="13"/>
      <c r="HFH42" s="13"/>
      <c r="HFI42" s="13"/>
      <c r="HFJ42" s="13"/>
      <c r="HFK42" s="13"/>
      <c r="HFL42" s="13"/>
      <c r="HFM42" s="13"/>
      <c r="HFN42" s="13"/>
      <c r="HFO42" s="13"/>
      <c r="HFP42" s="13"/>
      <c r="HFQ42" s="13"/>
      <c r="HFR42" s="13"/>
      <c r="HFS42" s="13"/>
      <c r="HFT42" s="13"/>
      <c r="HFU42" s="13"/>
      <c r="HFV42" s="13"/>
      <c r="HFW42" s="13"/>
      <c r="HFX42" s="13"/>
      <c r="HFY42" s="13"/>
      <c r="HFZ42" s="13"/>
      <c r="HGA42" s="13"/>
      <c r="HGB42" s="13"/>
      <c r="HGC42" s="13"/>
      <c r="HGD42" s="13"/>
      <c r="HGE42" s="13"/>
      <c r="HGF42" s="13"/>
      <c r="HGG42" s="13"/>
      <c r="HGH42" s="13"/>
      <c r="HGI42" s="13"/>
      <c r="HGJ42" s="13"/>
      <c r="HGK42" s="13"/>
      <c r="HGL42" s="13"/>
      <c r="HGM42" s="13"/>
      <c r="HGN42" s="13"/>
      <c r="HGO42" s="13"/>
      <c r="HGP42" s="13"/>
      <c r="HGQ42" s="13"/>
      <c r="HGR42" s="13"/>
      <c r="HGS42" s="13"/>
      <c r="HGT42" s="13"/>
      <c r="HGU42" s="13"/>
      <c r="HGV42" s="13"/>
      <c r="HGW42" s="13"/>
      <c r="HGX42" s="13"/>
      <c r="HGY42" s="13"/>
      <c r="HGZ42" s="13"/>
      <c r="HHA42" s="13"/>
      <c r="HHB42" s="13"/>
      <c r="HHC42" s="13"/>
      <c r="HHD42" s="13"/>
      <c r="HHE42" s="13"/>
      <c r="HHF42" s="13"/>
      <c r="HHG42" s="13"/>
      <c r="HHH42" s="13"/>
      <c r="HHI42" s="13"/>
      <c r="HHJ42" s="13"/>
      <c r="HHK42" s="13"/>
      <c r="HHL42" s="13"/>
      <c r="HHM42" s="13"/>
      <c r="HHN42" s="13"/>
      <c r="HHO42" s="13"/>
      <c r="HHP42" s="13"/>
      <c r="HHQ42" s="13"/>
      <c r="HHR42" s="13"/>
      <c r="HHS42" s="13"/>
      <c r="HHT42" s="13"/>
      <c r="HHU42" s="13"/>
      <c r="HHV42" s="13"/>
      <c r="HHW42" s="13"/>
      <c r="HHX42" s="13"/>
      <c r="HHY42" s="13"/>
      <c r="HHZ42" s="13"/>
      <c r="HIA42" s="13"/>
      <c r="HIB42" s="13"/>
      <c r="HIC42" s="13"/>
      <c r="HID42" s="13"/>
      <c r="HIE42" s="13"/>
      <c r="HIF42" s="13"/>
      <c r="HIG42" s="13"/>
      <c r="HIH42" s="13"/>
      <c r="HII42" s="13"/>
      <c r="HIJ42" s="13"/>
      <c r="HIK42" s="13"/>
      <c r="HIL42" s="13"/>
      <c r="HIM42" s="13"/>
      <c r="HIN42" s="13"/>
      <c r="HIO42" s="13"/>
      <c r="HIP42" s="13"/>
      <c r="HIQ42" s="13"/>
      <c r="HIR42" s="13"/>
      <c r="HIS42" s="13"/>
      <c r="HIT42" s="13"/>
      <c r="HIU42" s="13"/>
      <c r="HIV42" s="13"/>
      <c r="HIW42" s="13"/>
      <c r="HIX42" s="13"/>
      <c r="HIY42" s="13"/>
      <c r="HIZ42" s="13"/>
      <c r="HJA42" s="13"/>
      <c r="HJB42" s="13"/>
      <c r="HJC42" s="13"/>
      <c r="HJD42" s="13"/>
      <c r="HJE42" s="13"/>
      <c r="HJF42" s="13"/>
      <c r="HJG42" s="13"/>
      <c r="HJH42" s="13"/>
      <c r="HJI42" s="13"/>
      <c r="HJJ42" s="13"/>
      <c r="HJK42" s="13"/>
      <c r="HJL42" s="13"/>
      <c r="HJM42" s="13"/>
      <c r="HJN42" s="13"/>
      <c r="HJO42" s="13"/>
      <c r="HJP42" s="13"/>
      <c r="HJQ42" s="13"/>
      <c r="HJR42" s="13"/>
      <c r="HJS42" s="13"/>
      <c r="HJT42" s="13"/>
      <c r="HJU42" s="13"/>
      <c r="HJV42" s="13"/>
      <c r="HJW42" s="13"/>
      <c r="HJX42" s="13"/>
      <c r="HJY42" s="13"/>
      <c r="HJZ42" s="13"/>
      <c r="HKA42" s="13"/>
      <c r="HKB42" s="13"/>
      <c r="HKC42" s="13"/>
      <c r="HKD42" s="13"/>
      <c r="HKE42" s="13"/>
      <c r="HKF42" s="13"/>
      <c r="HKG42" s="13"/>
      <c r="HKH42" s="13"/>
      <c r="HKI42" s="13"/>
      <c r="HKJ42" s="13"/>
      <c r="HKK42" s="13"/>
      <c r="HKL42" s="13"/>
      <c r="HKM42" s="13"/>
      <c r="HKN42" s="13"/>
      <c r="HKO42" s="13"/>
      <c r="HKP42" s="13"/>
      <c r="HKQ42" s="13"/>
      <c r="HKR42" s="13"/>
      <c r="HKS42" s="13"/>
      <c r="HKT42" s="13"/>
      <c r="HKU42" s="13"/>
      <c r="HKV42" s="13"/>
      <c r="HKW42" s="13"/>
      <c r="HKX42" s="13"/>
      <c r="HKY42" s="13"/>
      <c r="HKZ42" s="13"/>
      <c r="HLA42" s="13"/>
      <c r="HLB42" s="13"/>
      <c r="HLC42" s="13"/>
      <c r="HLD42" s="13"/>
      <c r="HLE42" s="13"/>
      <c r="HLF42" s="13"/>
      <c r="HLG42" s="13"/>
      <c r="HLH42" s="13"/>
      <c r="HLI42" s="13"/>
      <c r="HLJ42" s="13"/>
      <c r="HLK42" s="13"/>
      <c r="HLL42" s="13"/>
      <c r="HLM42" s="13"/>
      <c r="HLN42" s="13"/>
      <c r="HLO42" s="13"/>
      <c r="HLP42" s="13"/>
      <c r="HLQ42" s="13"/>
      <c r="HLR42" s="13"/>
      <c r="HLS42" s="13"/>
      <c r="HLT42" s="13"/>
      <c r="HLU42" s="13"/>
      <c r="HLV42" s="13"/>
      <c r="HLW42" s="13"/>
      <c r="HLX42" s="13"/>
      <c r="HLY42" s="13"/>
      <c r="HLZ42" s="13"/>
      <c r="HMA42" s="13"/>
      <c r="HMB42" s="13"/>
      <c r="HMC42" s="13"/>
      <c r="HMD42" s="13"/>
      <c r="HME42" s="13"/>
      <c r="HMF42" s="13"/>
      <c r="HMG42" s="13"/>
      <c r="HMH42" s="13"/>
      <c r="HMI42" s="13"/>
      <c r="HMJ42" s="13"/>
      <c r="HMK42" s="13"/>
      <c r="HML42" s="13"/>
      <c r="HMM42" s="13"/>
      <c r="HMN42" s="13"/>
      <c r="HMO42" s="13"/>
      <c r="HMP42" s="13"/>
      <c r="HMQ42" s="13"/>
      <c r="HMR42" s="13"/>
      <c r="HMS42" s="13"/>
      <c r="HMT42" s="13"/>
      <c r="HMU42" s="13"/>
      <c r="HMV42" s="13"/>
      <c r="HMW42" s="13"/>
      <c r="HMX42" s="13"/>
      <c r="HMY42" s="13"/>
      <c r="HMZ42" s="13"/>
      <c r="HNA42" s="13"/>
      <c r="HNB42" s="13"/>
      <c r="HNC42" s="13"/>
      <c r="HND42" s="13"/>
      <c r="HNE42" s="13"/>
      <c r="HNF42" s="13"/>
      <c r="HNG42" s="13"/>
      <c r="HNH42" s="13"/>
      <c r="HNI42" s="13"/>
      <c r="HNJ42" s="13"/>
      <c r="HNK42" s="13"/>
      <c r="HNL42" s="13"/>
      <c r="HNM42" s="13"/>
      <c r="HNN42" s="13"/>
      <c r="HNO42" s="13"/>
      <c r="HNP42" s="13"/>
      <c r="HNQ42" s="13"/>
      <c r="HNR42" s="13"/>
      <c r="HNS42" s="13"/>
      <c r="HNT42" s="13"/>
      <c r="HNU42" s="13"/>
      <c r="HNV42" s="13"/>
      <c r="HNW42" s="13"/>
      <c r="HNX42" s="13"/>
      <c r="HNY42" s="13"/>
      <c r="HNZ42" s="13"/>
      <c r="HOA42" s="13"/>
      <c r="HOB42" s="13"/>
      <c r="HOC42" s="13"/>
      <c r="HOD42" s="13"/>
      <c r="HOE42" s="13"/>
      <c r="HOF42" s="13"/>
      <c r="HOG42" s="13"/>
      <c r="HOH42" s="13"/>
      <c r="HOI42" s="13"/>
      <c r="HOJ42" s="13"/>
      <c r="HOK42" s="13"/>
      <c r="HOL42" s="13"/>
      <c r="HOM42" s="13"/>
      <c r="HON42" s="13"/>
      <c r="HOO42" s="13"/>
      <c r="HOP42" s="13"/>
      <c r="HOQ42" s="13"/>
      <c r="HOR42" s="13"/>
      <c r="HOS42" s="13"/>
      <c r="HOT42" s="13"/>
      <c r="HOU42" s="13"/>
      <c r="HOV42" s="13"/>
      <c r="HOW42" s="13"/>
      <c r="HOX42" s="13"/>
      <c r="HOY42" s="13"/>
      <c r="HOZ42" s="13"/>
      <c r="HPA42" s="13"/>
      <c r="HPB42" s="13"/>
      <c r="HPC42" s="13"/>
      <c r="HPD42" s="13"/>
      <c r="HPE42" s="13"/>
      <c r="HPF42" s="13"/>
      <c r="HPG42" s="13"/>
      <c r="HPH42" s="13"/>
      <c r="HPI42" s="13"/>
      <c r="HPJ42" s="13"/>
      <c r="HPK42" s="13"/>
      <c r="HPL42" s="13"/>
      <c r="HPM42" s="13"/>
      <c r="HPN42" s="13"/>
      <c r="HPO42" s="13"/>
      <c r="HPP42" s="13"/>
      <c r="HPQ42" s="13"/>
      <c r="HPR42" s="13"/>
      <c r="HPS42" s="13"/>
      <c r="HPT42" s="13"/>
      <c r="HPU42" s="13"/>
      <c r="HPV42" s="13"/>
      <c r="HPW42" s="13"/>
      <c r="HPX42" s="13"/>
      <c r="HPY42" s="13"/>
      <c r="HPZ42" s="13"/>
      <c r="HQA42" s="13"/>
      <c r="HQB42" s="13"/>
      <c r="HQC42" s="13"/>
      <c r="HQD42" s="13"/>
      <c r="HQE42" s="13"/>
      <c r="HQF42" s="13"/>
      <c r="HQG42" s="13"/>
      <c r="HQH42" s="13"/>
      <c r="HQI42" s="13"/>
      <c r="HQJ42" s="13"/>
      <c r="HQK42" s="13"/>
      <c r="HQL42" s="13"/>
      <c r="HQM42" s="13"/>
      <c r="HQN42" s="13"/>
      <c r="HQO42" s="13"/>
      <c r="HQP42" s="13"/>
      <c r="HQQ42" s="13"/>
      <c r="HQR42" s="13"/>
      <c r="HQS42" s="13"/>
      <c r="HQT42" s="13"/>
      <c r="HQU42" s="13"/>
      <c r="HQV42" s="13"/>
      <c r="HQW42" s="13"/>
      <c r="HQX42" s="13"/>
      <c r="HQY42" s="13"/>
      <c r="HQZ42" s="13"/>
      <c r="HRA42" s="13"/>
      <c r="HRB42" s="13"/>
      <c r="HRC42" s="13"/>
      <c r="HRD42" s="13"/>
      <c r="HRE42" s="13"/>
      <c r="HRF42" s="13"/>
      <c r="HRG42" s="13"/>
      <c r="HRH42" s="13"/>
      <c r="HRI42" s="13"/>
      <c r="HRJ42" s="13"/>
      <c r="HRK42" s="13"/>
      <c r="HRL42" s="13"/>
      <c r="HRM42" s="13"/>
      <c r="HRN42" s="13"/>
      <c r="HRO42" s="13"/>
      <c r="HRP42" s="13"/>
      <c r="HRQ42" s="13"/>
      <c r="HRR42" s="13"/>
      <c r="HRS42" s="13"/>
      <c r="HRT42" s="13"/>
      <c r="HRU42" s="13"/>
      <c r="HRV42" s="13"/>
      <c r="HRW42" s="13"/>
      <c r="HRX42" s="13"/>
      <c r="HRY42" s="13"/>
      <c r="HRZ42" s="13"/>
      <c r="HSA42" s="13"/>
      <c r="HSB42" s="13"/>
      <c r="HSC42" s="13"/>
      <c r="HSD42" s="13"/>
      <c r="HSE42" s="13"/>
      <c r="HSF42" s="13"/>
      <c r="HSG42" s="13"/>
      <c r="HSH42" s="13"/>
      <c r="HSI42" s="13"/>
      <c r="HSJ42" s="13"/>
      <c r="HSK42" s="13"/>
      <c r="HSL42" s="13"/>
      <c r="HSM42" s="13"/>
      <c r="HSN42" s="13"/>
      <c r="HSO42" s="13"/>
      <c r="HSP42" s="13"/>
      <c r="HSQ42" s="13"/>
      <c r="HSR42" s="13"/>
      <c r="HSS42" s="13"/>
      <c r="HST42" s="13"/>
      <c r="HSU42" s="13"/>
      <c r="HSV42" s="13"/>
      <c r="HSW42" s="13"/>
      <c r="HSX42" s="13"/>
      <c r="HSY42" s="13"/>
      <c r="HSZ42" s="13"/>
      <c r="HTA42" s="13"/>
      <c r="HTB42" s="13"/>
      <c r="HTC42" s="13"/>
      <c r="HTD42" s="13"/>
      <c r="HTE42" s="13"/>
      <c r="HTF42" s="13"/>
      <c r="HTG42" s="13"/>
      <c r="HTH42" s="13"/>
      <c r="HTI42" s="13"/>
      <c r="HTJ42" s="13"/>
      <c r="HTK42" s="13"/>
      <c r="HTL42" s="13"/>
      <c r="HTM42" s="13"/>
      <c r="HTN42" s="13"/>
      <c r="HTO42" s="13"/>
      <c r="HTP42" s="13"/>
      <c r="HTQ42" s="13"/>
      <c r="HTR42" s="13"/>
      <c r="HTS42" s="13"/>
      <c r="HTT42" s="13"/>
      <c r="HTU42" s="13"/>
      <c r="HTV42" s="13"/>
      <c r="HTW42" s="13"/>
      <c r="HTX42" s="13"/>
      <c r="HTY42" s="13"/>
      <c r="HTZ42" s="13"/>
      <c r="HUA42" s="13"/>
      <c r="HUB42" s="13"/>
      <c r="HUC42" s="13"/>
      <c r="HUD42" s="13"/>
      <c r="HUE42" s="13"/>
      <c r="HUF42" s="13"/>
      <c r="HUG42" s="13"/>
      <c r="HUH42" s="13"/>
      <c r="HUI42" s="13"/>
      <c r="HUJ42" s="13"/>
      <c r="HUK42" s="13"/>
      <c r="HUL42" s="13"/>
      <c r="HUM42" s="13"/>
      <c r="HUN42" s="13"/>
      <c r="HUO42" s="13"/>
      <c r="HUP42" s="13"/>
      <c r="HUQ42" s="13"/>
      <c r="HUR42" s="13"/>
      <c r="HUS42" s="13"/>
      <c r="HUT42" s="13"/>
      <c r="HUU42" s="13"/>
      <c r="HUV42" s="13"/>
      <c r="HUW42" s="13"/>
      <c r="HUX42" s="13"/>
      <c r="HUY42" s="13"/>
      <c r="HUZ42" s="13"/>
      <c r="HVA42" s="13"/>
      <c r="HVB42" s="13"/>
      <c r="HVC42" s="13"/>
      <c r="HVD42" s="13"/>
      <c r="HVE42" s="13"/>
      <c r="HVF42" s="13"/>
      <c r="HVG42" s="13"/>
      <c r="HVH42" s="13"/>
      <c r="HVI42" s="13"/>
      <c r="HVJ42" s="13"/>
      <c r="HVK42" s="13"/>
      <c r="HVL42" s="13"/>
      <c r="HVM42" s="13"/>
      <c r="HVN42" s="13"/>
      <c r="HVO42" s="13"/>
      <c r="HVP42" s="13"/>
      <c r="HVQ42" s="13"/>
      <c r="HVR42" s="13"/>
      <c r="HVS42" s="13"/>
      <c r="HVT42" s="13"/>
      <c r="HVU42" s="13"/>
      <c r="HVV42" s="13"/>
      <c r="HVW42" s="13"/>
      <c r="HVX42" s="13"/>
      <c r="HVY42" s="13"/>
      <c r="HVZ42" s="13"/>
      <c r="HWA42" s="13"/>
      <c r="HWB42" s="13"/>
      <c r="HWC42" s="13"/>
      <c r="HWD42" s="13"/>
      <c r="HWE42" s="13"/>
      <c r="HWF42" s="13"/>
      <c r="HWG42" s="13"/>
      <c r="HWH42" s="13"/>
      <c r="HWI42" s="13"/>
      <c r="HWJ42" s="13"/>
      <c r="HWK42" s="13"/>
      <c r="HWL42" s="13"/>
      <c r="HWM42" s="13"/>
      <c r="HWN42" s="13"/>
      <c r="HWO42" s="13"/>
      <c r="HWP42" s="13"/>
      <c r="HWQ42" s="13"/>
      <c r="HWR42" s="13"/>
      <c r="HWS42" s="13"/>
      <c r="HWT42" s="13"/>
      <c r="HWU42" s="13"/>
      <c r="HWV42" s="13"/>
      <c r="HWW42" s="13"/>
      <c r="HWX42" s="13"/>
      <c r="HWY42" s="13"/>
      <c r="HWZ42" s="13"/>
      <c r="HXA42" s="13"/>
      <c r="HXB42" s="13"/>
      <c r="HXC42" s="13"/>
      <c r="HXD42" s="13"/>
      <c r="HXE42" s="13"/>
      <c r="HXF42" s="13"/>
      <c r="HXG42" s="13"/>
      <c r="HXH42" s="13"/>
      <c r="HXI42" s="13"/>
      <c r="HXJ42" s="13"/>
      <c r="HXK42" s="13"/>
      <c r="HXL42" s="13"/>
      <c r="HXM42" s="13"/>
      <c r="HXN42" s="13"/>
      <c r="HXO42" s="13"/>
      <c r="HXP42" s="13"/>
      <c r="HXQ42" s="13"/>
      <c r="HXR42" s="13"/>
      <c r="HXS42" s="13"/>
      <c r="HXT42" s="13"/>
      <c r="HXU42" s="13"/>
      <c r="HXV42" s="13"/>
      <c r="HXW42" s="13"/>
      <c r="HXX42" s="13"/>
      <c r="HXY42" s="13"/>
      <c r="HXZ42" s="13"/>
      <c r="HYA42" s="13"/>
      <c r="HYB42" s="13"/>
      <c r="HYC42" s="13"/>
      <c r="HYD42" s="13"/>
      <c r="HYE42" s="13"/>
      <c r="HYF42" s="13"/>
      <c r="HYG42" s="13"/>
      <c r="HYH42" s="13"/>
      <c r="HYI42" s="13"/>
      <c r="HYJ42" s="13"/>
      <c r="HYK42" s="13"/>
      <c r="HYL42" s="13"/>
      <c r="HYM42" s="13"/>
      <c r="HYN42" s="13"/>
      <c r="HYO42" s="13"/>
      <c r="HYP42" s="13"/>
      <c r="HYQ42" s="13"/>
      <c r="HYR42" s="13"/>
      <c r="HYS42" s="13"/>
      <c r="HYT42" s="13"/>
      <c r="HYU42" s="13"/>
      <c r="HYV42" s="13"/>
      <c r="HYW42" s="13"/>
      <c r="HYX42" s="13"/>
      <c r="HYY42" s="13"/>
      <c r="HYZ42" s="13"/>
      <c r="HZA42" s="13"/>
      <c r="HZB42" s="13"/>
      <c r="HZC42" s="13"/>
      <c r="HZD42" s="13"/>
      <c r="HZE42" s="13"/>
      <c r="HZF42" s="13"/>
      <c r="HZG42" s="13"/>
      <c r="HZH42" s="13"/>
      <c r="HZI42" s="13"/>
      <c r="HZJ42" s="13"/>
      <c r="HZK42" s="13"/>
      <c r="HZL42" s="13"/>
      <c r="HZM42" s="13"/>
      <c r="HZN42" s="13"/>
      <c r="HZO42" s="13"/>
      <c r="HZP42" s="13"/>
      <c r="HZQ42" s="13"/>
      <c r="HZR42" s="13"/>
      <c r="HZS42" s="13"/>
      <c r="HZT42" s="13"/>
      <c r="HZU42" s="13"/>
      <c r="HZV42" s="13"/>
      <c r="HZW42" s="13"/>
      <c r="HZX42" s="13"/>
      <c r="HZY42" s="13"/>
      <c r="HZZ42" s="13"/>
      <c r="IAA42" s="13"/>
      <c r="IAB42" s="13"/>
      <c r="IAC42" s="13"/>
      <c r="IAD42" s="13"/>
      <c r="IAE42" s="13"/>
      <c r="IAF42" s="13"/>
      <c r="IAG42" s="13"/>
      <c r="IAH42" s="13"/>
      <c r="IAI42" s="13"/>
      <c r="IAJ42" s="13"/>
      <c r="IAK42" s="13"/>
      <c r="IAL42" s="13"/>
      <c r="IAM42" s="13"/>
      <c r="IAN42" s="13"/>
      <c r="IAO42" s="13"/>
      <c r="IAP42" s="13"/>
      <c r="IAQ42" s="13"/>
      <c r="IAR42" s="13"/>
      <c r="IAS42" s="13"/>
      <c r="IAT42" s="13"/>
      <c r="IAU42" s="13"/>
      <c r="IAV42" s="13"/>
      <c r="IAW42" s="13"/>
      <c r="IAX42" s="13"/>
      <c r="IAY42" s="13"/>
      <c r="IAZ42" s="13"/>
      <c r="IBA42" s="13"/>
      <c r="IBB42" s="13"/>
      <c r="IBC42" s="13"/>
      <c r="IBD42" s="13"/>
      <c r="IBE42" s="13"/>
      <c r="IBF42" s="13"/>
      <c r="IBG42" s="13"/>
      <c r="IBH42" s="13"/>
      <c r="IBI42" s="13"/>
      <c r="IBJ42" s="13"/>
      <c r="IBK42" s="13"/>
      <c r="IBL42" s="13"/>
      <c r="IBM42" s="13"/>
      <c r="IBN42" s="13"/>
      <c r="IBO42" s="13"/>
      <c r="IBP42" s="13"/>
      <c r="IBQ42" s="13"/>
      <c r="IBR42" s="13"/>
      <c r="IBS42" s="13"/>
      <c r="IBT42" s="13"/>
      <c r="IBU42" s="13"/>
      <c r="IBV42" s="13"/>
      <c r="IBW42" s="13"/>
      <c r="IBX42" s="13"/>
      <c r="IBY42" s="13"/>
      <c r="IBZ42" s="13"/>
      <c r="ICA42" s="13"/>
      <c r="ICB42" s="13"/>
      <c r="ICC42" s="13"/>
      <c r="ICD42" s="13"/>
      <c r="ICE42" s="13"/>
      <c r="ICF42" s="13"/>
      <c r="ICG42" s="13"/>
      <c r="ICH42" s="13"/>
      <c r="ICI42" s="13"/>
      <c r="ICJ42" s="13"/>
      <c r="ICK42" s="13"/>
      <c r="ICL42" s="13"/>
      <c r="ICM42" s="13"/>
      <c r="ICN42" s="13"/>
      <c r="ICO42" s="13"/>
      <c r="ICP42" s="13"/>
      <c r="ICQ42" s="13"/>
      <c r="ICR42" s="13"/>
      <c r="ICS42" s="13"/>
      <c r="ICT42" s="13"/>
      <c r="ICU42" s="13"/>
      <c r="ICV42" s="13"/>
      <c r="ICW42" s="13"/>
      <c r="ICX42" s="13"/>
      <c r="ICY42" s="13"/>
      <c r="ICZ42" s="13"/>
      <c r="IDA42" s="13"/>
      <c r="IDB42" s="13"/>
      <c r="IDC42" s="13"/>
      <c r="IDD42" s="13"/>
      <c r="IDE42" s="13"/>
      <c r="IDF42" s="13"/>
      <c r="IDG42" s="13"/>
      <c r="IDH42" s="13"/>
      <c r="IDI42" s="13"/>
      <c r="IDJ42" s="13"/>
      <c r="IDK42" s="13"/>
      <c r="IDL42" s="13"/>
      <c r="IDM42" s="13"/>
      <c r="IDN42" s="13"/>
      <c r="IDO42" s="13"/>
      <c r="IDP42" s="13"/>
      <c r="IDQ42" s="13"/>
      <c r="IDR42" s="13"/>
      <c r="IDS42" s="13"/>
      <c r="IDT42" s="13"/>
      <c r="IDU42" s="13"/>
      <c r="IDV42" s="13"/>
      <c r="IDW42" s="13"/>
      <c r="IDX42" s="13"/>
      <c r="IDY42" s="13"/>
      <c r="IDZ42" s="13"/>
      <c r="IEA42" s="13"/>
      <c r="IEB42" s="13"/>
      <c r="IEC42" s="13"/>
      <c r="IED42" s="13"/>
      <c r="IEE42" s="13"/>
      <c r="IEF42" s="13"/>
      <c r="IEG42" s="13"/>
      <c r="IEH42" s="13"/>
      <c r="IEI42" s="13"/>
      <c r="IEJ42" s="13"/>
      <c r="IEK42" s="13"/>
      <c r="IEL42" s="13"/>
      <c r="IEM42" s="13"/>
      <c r="IEN42" s="13"/>
      <c r="IEO42" s="13"/>
      <c r="IEP42" s="13"/>
      <c r="IEQ42" s="13"/>
      <c r="IER42" s="13"/>
      <c r="IES42" s="13"/>
      <c r="IET42" s="13"/>
      <c r="IEU42" s="13"/>
      <c r="IEV42" s="13"/>
      <c r="IEW42" s="13"/>
      <c r="IEX42" s="13"/>
      <c r="IEY42" s="13"/>
      <c r="IEZ42" s="13"/>
      <c r="IFA42" s="13"/>
      <c r="IFB42" s="13"/>
      <c r="IFC42" s="13"/>
      <c r="IFD42" s="13"/>
      <c r="IFE42" s="13"/>
      <c r="IFF42" s="13"/>
      <c r="IFG42" s="13"/>
      <c r="IFH42" s="13"/>
      <c r="IFI42" s="13"/>
      <c r="IFJ42" s="13"/>
      <c r="IFK42" s="13"/>
      <c r="IFL42" s="13"/>
      <c r="IFM42" s="13"/>
      <c r="IFN42" s="13"/>
      <c r="IFO42" s="13"/>
      <c r="IFP42" s="13"/>
      <c r="IFQ42" s="13"/>
      <c r="IFR42" s="13"/>
      <c r="IFS42" s="13"/>
      <c r="IFT42" s="13"/>
      <c r="IFU42" s="13"/>
      <c r="IFV42" s="13"/>
      <c r="IFW42" s="13"/>
      <c r="IFX42" s="13"/>
      <c r="IFY42" s="13"/>
      <c r="IFZ42" s="13"/>
      <c r="IGA42" s="13"/>
      <c r="IGB42" s="13"/>
      <c r="IGC42" s="13"/>
      <c r="IGD42" s="13"/>
      <c r="IGE42" s="13"/>
      <c r="IGF42" s="13"/>
      <c r="IGG42" s="13"/>
      <c r="IGH42" s="13"/>
      <c r="IGI42" s="13"/>
      <c r="IGJ42" s="13"/>
      <c r="IGK42" s="13"/>
      <c r="IGL42" s="13"/>
      <c r="IGM42" s="13"/>
      <c r="IGN42" s="13"/>
      <c r="IGO42" s="13"/>
      <c r="IGP42" s="13"/>
      <c r="IGQ42" s="13"/>
      <c r="IGR42" s="13"/>
      <c r="IGS42" s="13"/>
      <c r="IGT42" s="13"/>
      <c r="IGU42" s="13"/>
      <c r="IGV42" s="13"/>
      <c r="IGW42" s="13"/>
      <c r="IGX42" s="13"/>
      <c r="IGY42" s="13"/>
      <c r="IGZ42" s="13"/>
      <c r="IHA42" s="13"/>
      <c r="IHB42" s="13"/>
      <c r="IHC42" s="13"/>
      <c r="IHD42" s="13"/>
      <c r="IHE42" s="13"/>
      <c r="IHF42" s="13"/>
      <c r="IHG42" s="13"/>
      <c r="IHH42" s="13"/>
      <c r="IHI42" s="13"/>
      <c r="IHJ42" s="13"/>
      <c r="IHK42" s="13"/>
      <c r="IHL42" s="13"/>
      <c r="IHM42" s="13"/>
      <c r="IHN42" s="13"/>
      <c r="IHO42" s="13"/>
      <c r="IHP42" s="13"/>
      <c r="IHQ42" s="13"/>
      <c r="IHR42" s="13"/>
      <c r="IHS42" s="13"/>
      <c r="IHT42" s="13"/>
      <c r="IHU42" s="13"/>
      <c r="IHV42" s="13"/>
      <c r="IHW42" s="13"/>
      <c r="IHX42" s="13"/>
      <c r="IHY42" s="13"/>
      <c r="IHZ42" s="13"/>
      <c r="IIA42" s="13"/>
      <c r="IIB42" s="13"/>
      <c r="IIC42" s="13"/>
      <c r="IID42" s="13"/>
      <c r="IIE42" s="13"/>
      <c r="IIF42" s="13"/>
      <c r="IIG42" s="13"/>
      <c r="IIH42" s="13"/>
      <c r="III42" s="13"/>
      <c r="IIJ42" s="13"/>
      <c r="IIK42" s="13"/>
      <c r="IIL42" s="13"/>
      <c r="IIM42" s="13"/>
      <c r="IIN42" s="13"/>
      <c r="IIO42" s="13"/>
      <c r="IIP42" s="13"/>
      <c r="IIQ42" s="13"/>
      <c r="IIR42" s="13"/>
      <c r="IIS42" s="13"/>
      <c r="IIT42" s="13"/>
      <c r="IIU42" s="13"/>
      <c r="IIV42" s="13"/>
      <c r="IIW42" s="13"/>
      <c r="IIX42" s="13"/>
      <c r="IIY42" s="13"/>
      <c r="IIZ42" s="13"/>
      <c r="IJA42" s="13"/>
      <c r="IJB42" s="13"/>
      <c r="IJC42" s="13"/>
      <c r="IJD42" s="13"/>
      <c r="IJE42" s="13"/>
      <c r="IJF42" s="13"/>
      <c r="IJG42" s="13"/>
      <c r="IJH42" s="13"/>
      <c r="IJI42" s="13"/>
      <c r="IJJ42" s="13"/>
      <c r="IJK42" s="13"/>
      <c r="IJL42" s="13"/>
      <c r="IJM42" s="13"/>
      <c r="IJN42" s="13"/>
      <c r="IJO42" s="13"/>
      <c r="IJP42" s="13"/>
      <c r="IJQ42" s="13"/>
      <c r="IJR42" s="13"/>
      <c r="IJS42" s="13"/>
      <c r="IJT42" s="13"/>
      <c r="IJU42" s="13"/>
      <c r="IJV42" s="13"/>
      <c r="IJW42" s="13"/>
      <c r="IJX42" s="13"/>
      <c r="IJY42" s="13"/>
      <c r="IJZ42" s="13"/>
      <c r="IKA42" s="13"/>
      <c r="IKB42" s="13"/>
      <c r="IKC42" s="13"/>
      <c r="IKD42" s="13"/>
      <c r="IKE42" s="13"/>
      <c r="IKF42" s="13"/>
      <c r="IKG42" s="13"/>
      <c r="IKH42" s="13"/>
      <c r="IKI42" s="13"/>
      <c r="IKJ42" s="13"/>
      <c r="IKK42" s="13"/>
      <c r="IKL42" s="13"/>
      <c r="IKM42" s="13"/>
      <c r="IKN42" s="13"/>
      <c r="IKO42" s="13"/>
      <c r="IKP42" s="13"/>
      <c r="IKQ42" s="13"/>
      <c r="IKR42" s="13"/>
      <c r="IKS42" s="13"/>
      <c r="IKT42" s="13"/>
      <c r="IKU42" s="13"/>
      <c r="IKV42" s="13"/>
      <c r="IKW42" s="13"/>
      <c r="IKX42" s="13"/>
      <c r="IKY42" s="13"/>
      <c r="IKZ42" s="13"/>
      <c r="ILA42" s="13"/>
      <c r="ILB42" s="13"/>
      <c r="ILC42" s="13"/>
      <c r="ILD42" s="13"/>
      <c r="ILE42" s="13"/>
      <c r="ILF42" s="13"/>
      <c r="ILG42" s="13"/>
      <c r="ILH42" s="13"/>
      <c r="ILI42" s="13"/>
      <c r="ILJ42" s="13"/>
      <c r="ILK42" s="13"/>
      <c r="ILL42" s="13"/>
      <c r="ILM42" s="13"/>
      <c r="ILN42" s="13"/>
      <c r="ILO42" s="13"/>
      <c r="ILP42" s="13"/>
      <c r="ILQ42" s="13"/>
      <c r="ILR42" s="13"/>
      <c r="ILS42" s="13"/>
      <c r="ILT42" s="13"/>
      <c r="ILU42" s="13"/>
      <c r="ILV42" s="13"/>
      <c r="ILW42" s="13"/>
      <c r="ILX42" s="13"/>
      <c r="ILY42" s="13"/>
      <c r="ILZ42" s="13"/>
      <c r="IMA42" s="13"/>
      <c r="IMB42" s="13"/>
      <c r="IMC42" s="13"/>
      <c r="IMD42" s="13"/>
      <c r="IME42" s="13"/>
      <c r="IMF42" s="13"/>
      <c r="IMG42" s="13"/>
      <c r="IMH42" s="13"/>
      <c r="IMI42" s="13"/>
      <c r="IMJ42" s="13"/>
      <c r="IMK42" s="13"/>
      <c r="IML42" s="13"/>
      <c r="IMM42" s="13"/>
      <c r="IMN42" s="13"/>
      <c r="IMO42" s="13"/>
      <c r="IMP42" s="13"/>
      <c r="IMQ42" s="13"/>
      <c r="IMR42" s="13"/>
      <c r="IMS42" s="13"/>
      <c r="IMT42" s="13"/>
      <c r="IMU42" s="13"/>
      <c r="IMV42" s="13"/>
      <c r="IMW42" s="13"/>
      <c r="IMX42" s="13"/>
      <c r="IMY42" s="13"/>
      <c r="IMZ42" s="13"/>
      <c r="INA42" s="13"/>
      <c r="INB42" s="13"/>
      <c r="INC42" s="13"/>
      <c r="IND42" s="13"/>
      <c r="INE42" s="13"/>
      <c r="INF42" s="13"/>
      <c r="ING42" s="13"/>
      <c r="INH42" s="13"/>
      <c r="INI42" s="13"/>
      <c r="INJ42" s="13"/>
      <c r="INK42" s="13"/>
      <c r="INL42" s="13"/>
      <c r="INM42" s="13"/>
      <c r="INN42" s="13"/>
      <c r="INO42" s="13"/>
      <c r="INP42" s="13"/>
      <c r="INQ42" s="13"/>
      <c r="INR42" s="13"/>
      <c r="INS42" s="13"/>
      <c r="INT42" s="13"/>
      <c r="INU42" s="13"/>
      <c r="INV42" s="13"/>
      <c r="INW42" s="13"/>
      <c r="INX42" s="13"/>
      <c r="INY42" s="13"/>
      <c r="INZ42" s="13"/>
      <c r="IOA42" s="13"/>
      <c r="IOB42" s="13"/>
      <c r="IOC42" s="13"/>
      <c r="IOD42" s="13"/>
      <c r="IOE42" s="13"/>
      <c r="IOF42" s="13"/>
      <c r="IOG42" s="13"/>
      <c r="IOH42" s="13"/>
      <c r="IOI42" s="13"/>
      <c r="IOJ42" s="13"/>
      <c r="IOK42" s="13"/>
      <c r="IOL42" s="13"/>
      <c r="IOM42" s="13"/>
      <c r="ION42" s="13"/>
      <c r="IOO42" s="13"/>
      <c r="IOP42" s="13"/>
      <c r="IOQ42" s="13"/>
      <c r="IOR42" s="13"/>
      <c r="IOS42" s="13"/>
      <c r="IOT42" s="13"/>
      <c r="IOU42" s="13"/>
      <c r="IOV42" s="13"/>
      <c r="IOW42" s="13"/>
      <c r="IOX42" s="13"/>
      <c r="IOY42" s="13"/>
      <c r="IOZ42" s="13"/>
      <c r="IPA42" s="13"/>
      <c r="IPB42" s="13"/>
      <c r="IPC42" s="13"/>
      <c r="IPD42" s="13"/>
      <c r="IPE42" s="13"/>
      <c r="IPF42" s="13"/>
      <c r="IPG42" s="13"/>
      <c r="IPH42" s="13"/>
      <c r="IPI42" s="13"/>
      <c r="IPJ42" s="13"/>
      <c r="IPK42" s="13"/>
      <c r="IPL42" s="13"/>
      <c r="IPM42" s="13"/>
      <c r="IPN42" s="13"/>
      <c r="IPO42" s="13"/>
      <c r="IPP42" s="13"/>
      <c r="IPQ42" s="13"/>
      <c r="IPR42" s="13"/>
      <c r="IPS42" s="13"/>
      <c r="IPT42" s="13"/>
      <c r="IPU42" s="13"/>
      <c r="IPV42" s="13"/>
      <c r="IPW42" s="13"/>
      <c r="IPX42" s="13"/>
      <c r="IPY42" s="13"/>
      <c r="IPZ42" s="13"/>
      <c r="IQA42" s="13"/>
      <c r="IQB42" s="13"/>
      <c r="IQC42" s="13"/>
      <c r="IQD42" s="13"/>
      <c r="IQE42" s="13"/>
      <c r="IQF42" s="13"/>
      <c r="IQG42" s="13"/>
      <c r="IQH42" s="13"/>
      <c r="IQI42" s="13"/>
      <c r="IQJ42" s="13"/>
      <c r="IQK42" s="13"/>
      <c r="IQL42" s="13"/>
      <c r="IQM42" s="13"/>
      <c r="IQN42" s="13"/>
      <c r="IQO42" s="13"/>
      <c r="IQP42" s="13"/>
      <c r="IQQ42" s="13"/>
      <c r="IQR42" s="13"/>
      <c r="IQS42" s="13"/>
      <c r="IQT42" s="13"/>
      <c r="IQU42" s="13"/>
      <c r="IQV42" s="13"/>
      <c r="IQW42" s="13"/>
      <c r="IQX42" s="13"/>
      <c r="IQY42" s="13"/>
      <c r="IQZ42" s="13"/>
      <c r="IRA42" s="13"/>
      <c r="IRB42" s="13"/>
      <c r="IRC42" s="13"/>
      <c r="IRD42" s="13"/>
      <c r="IRE42" s="13"/>
      <c r="IRF42" s="13"/>
      <c r="IRG42" s="13"/>
      <c r="IRH42" s="13"/>
      <c r="IRI42" s="13"/>
      <c r="IRJ42" s="13"/>
      <c r="IRK42" s="13"/>
      <c r="IRL42" s="13"/>
      <c r="IRM42" s="13"/>
      <c r="IRN42" s="13"/>
      <c r="IRO42" s="13"/>
      <c r="IRP42" s="13"/>
      <c r="IRQ42" s="13"/>
      <c r="IRR42" s="13"/>
      <c r="IRS42" s="13"/>
      <c r="IRT42" s="13"/>
      <c r="IRU42" s="13"/>
      <c r="IRV42" s="13"/>
      <c r="IRW42" s="13"/>
      <c r="IRX42" s="13"/>
      <c r="IRY42" s="13"/>
      <c r="IRZ42" s="13"/>
      <c r="ISA42" s="13"/>
      <c r="ISB42" s="13"/>
      <c r="ISC42" s="13"/>
      <c r="ISD42" s="13"/>
      <c r="ISE42" s="13"/>
      <c r="ISF42" s="13"/>
      <c r="ISG42" s="13"/>
      <c r="ISH42" s="13"/>
      <c r="ISI42" s="13"/>
      <c r="ISJ42" s="13"/>
      <c r="ISK42" s="13"/>
      <c r="ISL42" s="13"/>
      <c r="ISM42" s="13"/>
      <c r="ISN42" s="13"/>
      <c r="ISO42" s="13"/>
      <c r="ISP42" s="13"/>
      <c r="ISQ42" s="13"/>
      <c r="ISR42" s="13"/>
      <c r="ISS42" s="13"/>
      <c r="IST42" s="13"/>
      <c r="ISU42" s="13"/>
      <c r="ISV42" s="13"/>
      <c r="ISW42" s="13"/>
      <c r="ISX42" s="13"/>
      <c r="ISY42" s="13"/>
      <c r="ISZ42" s="13"/>
      <c r="ITA42" s="13"/>
      <c r="ITB42" s="13"/>
      <c r="ITC42" s="13"/>
      <c r="ITD42" s="13"/>
      <c r="ITE42" s="13"/>
      <c r="ITF42" s="13"/>
      <c r="ITG42" s="13"/>
      <c r="ITH42" s="13"/>
      <c r="ITI42" s="13"/>
      <c r="ITJ42" s="13"/>
      <c r="ITK42" s="13"/>
      <c r="ITL42" s="13"/>
      <c r="ITM42" s="13"/>
      <c r="ITN42" s="13"/>
      <c r="ITO42" s="13"/>
      <c r="ITP42" s="13"/>
      <c r="ITQ42" s="13"/>
      <c r="ITR42" s="13"/>
      <c r="ITS42" s="13"/>
      <c r="ITT42" s="13"/>
      <c r="ITU42" s="13"/>
      <c r="ITV42" s="13"/>
      <c r="ITW42" s="13"/>
      <c r="ITX42" s="13"/>
      <c r="ITY42" s="13"/>
      <c r="ITZ42" s="13"/>
      <c r="IUA42" s="13"/>
      <c r="IUB42" s="13"/>
      <c r="IUC42" s="13"/>
      <c r="IUD42" s="13"/>
      <c r="IUE42" s="13"/>
      <c r="IUF42" s="13"/>
      <c r="IUG42" s="13"/>
      <c r="IUH42" s="13"/>
      <c r="IUI42" s="13"/>
      <c r="IUJ42" s="13"/>
      <c r="IUK42" s="13"/>
      <c r="IUL42" s="13"/>
      <c r="IUM42" s="13"/>
      <c r="IUN42" s="13"/>
      <c r="IUO42" s="13"/>
      <c r="IUP42" s="13"/>
      <c r="IUQ42" s="13"/>
      <c r="IUR42" s="13"/>
      <c r="IUS42" s="13"/>
      <c r="IUT42" s="13"/>
      <c r="IUU42" s="13"/>
      <c r="IUV42" s="13"/>
      <c r="IUW42" s="13"/>
      <c r="IUX42" s="13"/>
      <c r="IUY42" s="13"/>
      <c r="IUZ42" s="13"/>
      <c r="IVA42" s="13"/>
      <c r="IVB42" s="13"/>
      <c r="IVC42" s="13"/>
      <c r="IVD42" s="13"/>
      <c r="IVE42" s="13"/>
      <c r="IVF42" s="13"/>
      <c r="IVG42" s="13"/>
      <c r="IVH42" s="13"/>
      <c r="IVI42" s="13"/>
      <c r="IVJ42" s="13"/>
      <c r="IVK42" s="13"/>
      <c r="IVL42" s="13"/>
      <c r="IVM42" s="13"/>
      <c r="IVN42" s="13"/>
      <c r="IVO42" s="13"/>
      <c r="IVP42" s="13"/>
      <c r="IVQ42" s="13"/>
      <c r="IVR42" s="13"/>
      <c r="IVS42" s="13"/>
      <c r="IVT42" s="13"/>
      <c r="IVU42" s="13"/>
      <c r="IVV42" s="13"/>
      <c r="IVW42" s="13"/>
      <c r="IVX42" s="13"/>
      <c r="IVY42" s="13"/>
      <c r="IVZ42" s="13"/>
      <c r="IWA42" s="13"/>
      <c r="IWB42" s="13"/>
      <c r="IWC42" s="13"/>
      <c r="IWD42" s="13"/>
      <c r="IWE42" s="13"/>
      <c r="IWF42" s="13"/>
      <c r="IWG42" s="13"/>
      <c r="IWH42" s="13"/>
      <c r="IWI42" s="13"/>
      <c r="IWJ42" s="13"/>
      <c r="IWK42" s="13"/>
      <c r="IWL42" s="13"/>
      <c r="IWM42" s="13"/>
      <c r="IWN42" s="13"/>
      <c r="IWO42" s="13"/>
      <c r="IWP42" s="13"/>
      <c r="IWQ42" s="13"/>
      <c r="IWR42" s="13"/>
      <c r="IWS42" s="13"/>
      <c r="IWT42" s="13"/>
      <c r="IWU42" s="13"/>
      <c r="IWV42" s="13"/>
      <c r="IWW42" s="13"/>
      <c r="IWX42" s="13"/>
      <c r="IWY42" s="13"/>
      <c r="IWZ42" s="13"/>
      <c r="IXA42" s="13"/>
      <c r="IXB42" s="13"/>
      <c r="IXC42" s="13"/>
      <c r="IXD42" s="13"/>
      <c r="IXE42" s="13"/>
      <c r="IXF42" s="13"/>
      <c r="IXG42" s="13"/>
      <c r="IXH42" s="13"/>
      <c r="IXI42" s="13"/>
      <c r="IXJ42" s="13"/>
      <c r="IXK42" s="13"/>
      <c r="IXL42" s="13"/>
      <c r="IXM42" s="13"/>
      <c r="IXN42" s="13"/>
      <c r="IXO42" s="13"/>
      <c r="IXP42" s="13"/>
      <c r="IXQ42" s="13"/>
      <c r="IXR42" s="13"/>
      <c r="IXS42" s="13"/>
      <c r="IXT42" s="13"/>
      <c r="IXU42" s="13"/>
      <c r="IXV42" s="13"/>
      <c r="IXW42" s="13"/>
      <c r="IXX42" s="13"/>
      <c r="IXY42" s="13"/>
      <c r="IXZ42" s="13"/>
      <c r="IYA42" s="13"/>
      <c r="IYB42" s="13"/>
      <c r="IYC42" s="13"/>
      <c r="IYD42" s="13"/>
      <c r="IYE42" s="13"/>
      <c r="IYF42" s="13"/>
      <c r="IYG42" s="13"/>
      <c r="IYH42" s="13"/>
      <c r="IYI42" s="13"/>
      <c r="IYJ42" s="13"/>
      <c r="IYK42" s="13"/>
      <c r="IYL42" s="13"/>
      <c r="IYM42" s="13"/>
      <c r="IYN42" s="13"/>
      <c r="IYO42" s="13"/>
      <c r="IYP42" s="13"/>
      <c r="IYQ42" s="13"/>
      <c r="IYR42" s="13"/>
      <c r="IYS42" s="13"/>
      <c r="IYT42" s="13"/>
      <c r="IYU42" s="13"/>
      <c r="IYV42" s="13"/>
      <c r="IYW42" s="13"/>
      <c r="IYX42" s="13"/>
      <c r="IYY42" s="13"/>
      <c r="IYZ42" s="13"/>
      <c r="IZA42" s="13"/>
      <c r="IZB42" s="13"/>
      <c r="IZC42" s="13"/>
      <c r="IZD42" s="13"/>
      <c r="IZE42" s="13"/>
      <c r="IZF42" s="13"/>
      <c r="IZG42" s="13"/>
      <c r="IZH42" s="13"/>
      <c r="IZI42" s="13"/>
      <c r="IZJ42" s="13"/>
      <c r="IZK42" s="13"/>
      <c r="IZL42" s="13"/>
      <c r="IZM42" s="13"/>
      <c r="IZN42" s="13"/>
      <c r="IZO42" s="13"/>
      <c r="IZP42" s="13"/>
      <c r="IZQ42" s="13"/>
      <c r="IZR42" s="13"/>
      <c r="IZS42" s="13"/>
      <c r="IZT42" s="13"/>
      <c r="IZU42" s="13"/>
      <c r="IZV42" s="13"/>
      <c r="IZW42" s="13"/>
      <c r="IZX42" s="13"/>
      <c r="IZY42" s="13"/>
      <c r="IZZ42" s="13"/>
      <c r="JAA42" s="13"/>
      <c r="JAB42" s="13"/>
      <c r="JAC42" s="13"/>
      <c r="JAD42" s="13"/>
      <c r="JAE42" s="13"/>
      <c r="JAF42" s="13"/>
      <c r="JAG42" s="13"/>
      <c r="JAH42" s="13"/>
      <c r="JAI42" s="13"/>
      <c r="JAJ42" s="13"/>
      <c r="JAK42" s="13"/>
      <c r="JAL42" s="13"/>
      <c r="JAM42" s="13"/>
      <c r="JAN42" s="13"/>
      <c r="JAO42" s="13"/>
      <c r="JAP42" s="13"/>
      <c r="JAQ42" s="13"/>
      <c r="JAR42" s="13"/>
      <c r="JAS42" s="13"/>
      <c r="JAT42" s="13"/>
      <c r="JAU42" s="13"/>
      <c r="JAV42" s="13"/>
      <c r="JAW42" s="13"/>
      <c r="JAX42" s="13"/>
      <c r="JAY42" s="13"/>
      <c r="JAZ42" s="13"/>
      <c r="JBA42" s="13"/>
      <c r="JBB42" s="13"/>
      <c r="JBC42" s="13"/>
      <c r="JBD42" s="13"/>
      <c r="JBE42" s="13"/>
      <c r="JBF42" s="13"/>
      <c r="JBG42" s="13"/>
      <c r="JBH42" s="13"/>
      <c r="JBI42" s="13"/>
      <c r="JBJ42" s="13"/>
      <c r="JBK42" s="13"/>
      <c r="JBL42" s="13"/>
      <c r="JBM42" s="13"/>
      <c r="JBN42" s="13"/>
      <c r="JBO42" s="13"/>
      <c r="JBP42" s="13"/>
      <c r="JBQ42" s="13"/>
      <c r="JBR42" s="13"/>
      <c r="JBS42" s="13"/>
      <c r="JBT42" s="13"/>
      <c r="JBU42" s="13"/>
      <c r="JBV42" s="13"/>
      <c r="JBW42" s="13"/>
      <c r="JBX42" s="13"/>
      <c r="JBY42" s="13"/>
      <c r="JBZ42" s="13"/>
      <c r="JCA42" s="13"/>
      <c r="JCB42" s="13"/>
      <c r="JCC42" s="13"/>
      <c r="JCD42" s="13"/>
      <c r="JCE42" s="13"/>
      <c r="JCF42" s="13"/>
      <c r="JCG42" s="13"/>
      <c r="JCH42" s="13"/>
      <c r="JCI42" s="13"/>
      <c r="JCJ42" s="13"/>
      <c r="JCK42" s="13"/>
      <c r="JCL42" s="13"/>
      <c r="JCM42" s="13"/>
      <c r="JCN42" s="13"/>
      <c r="JCO42" s="13"/>
      <c r="JCP42" s="13"/>
      <c r="JCQ42" s="13"/>
      <c r="JCR42" s="13"/>
      <c r="JCS42" s="13"/>
      <c r="JCT42" s="13"/>
      <c r="JCU42" s="13"/>
      <c r="JCV42" s="13"/>
      <c r="JCW42" s="13"/>
      <c r="JCX42" s="13"/>
      <c r="JCY42" s="13"/>
      <c r="JCZ42" s="13"/>
      <c r="JDA42" s="13"/>
      <c r="JDB42" s="13"/>
      <c r="JDC42" s="13"/>
      <c r="JDD42" s="13"/>
      <c r="JDE42" s="13"/>
      <c r="JDF42" s="13"/>
      <c r="JDG42" s="13"/>
      <c r="JDH42" s="13"/>
      <c r="JDI42" s="13"/>
      <c r="JDJ42" s="13"/>
      <c r="JDK42" s="13"/>
      <c r="JDL42" s="13"/>
      <c r="JDM42" s="13"/>
      <c r="JDN42" s="13"/>
      <c r="JDO42" s="13"/>
      <c r="JDP42" s="13"/>
      <c r="JDQ42" s="13"/>
      <c r="JDR42" s="13"/>
      <c r="JDS42" s="13"/>
      <c r="JDT42" s="13"/>
      <c r="JDU42" s="13"/>
      <c r="JDV42" s="13"/>
      <c r="JDW42" s="13"/>
      <c r="JDX42" s="13"/>
      <c r="JDY42" s="13"/>
      <c r="JDZ42" s="13"/>
      <c r="JEA42" s="13"/>
      <c r="JEB42" s="13"/>
      <c r="JEC42" s="13"/>
      <c r="JED42" s="13"/>
      <c r="JEE42" s="13"/>
      <c r="JEF42" s="13"/>
      <c r="JEG42" s="13"/>
      <c r="JEH42" s="13"/>
      <c r="JEI42" s="13"/>
      <c r="JEJ42" s="13"/>
      <c r="JEK42" s="13"/>
      <c r="JEL42" s="13"/>
      <c r="JEM42" s="13"/>
      <c r="JEN42" s="13"/>
      <c r="JEO42" s="13"/>
      <c r="JEP42" s="13"/>
      <c r="JEQ42" s="13"/>
      <c r="JER42" s="13"/>
      <c r="JES42" s="13"/>
      <c r="JET42" s="13"/>
      <c r="JEU42" s="13"/>
      <c r="JEV42" s="13"/>
      <c r="JEW42" s="13"/>
      <c r="JEX42" s="13"/>
      <c r="JEY42" s="13"/>
      <c r="JEZ42" s="13"/>
      <c r="JFA42" s="13"/>
      <c r="JFB42" s="13"/>
      <c r="JFC42" s="13"/>
      <c r="JFD42" s="13"/>
      <c r="JFE42" s="13"/>
      <c r="JFF42" s="13"/>
      <c r="JFG42" s="13"/>
      <c r="JFH42" s="13"/>
      <c r="JFI42" s="13"/>
      <c r="JFJ42" s="13"/>
      <c r="JFK42" s="13"/>
      <c r="JFL42" s="13"/>
      <c r="JFM42" s="13"/>
      <c r="JFN42" s="13"/>
      <c r="JFO42" s="13"/>
      <c r="JFP42" s="13"/>
      <c r="JFQ42" s="13"/>
      <c r="JFR42" s="13"/>
      <c r="JFS42" s="13"/>
      <c r="JFT42" s="13"/>
      <c r="JFU42" s="13"/>
      <c r="JFV42" s="13"/>
      <c r="JFW42" s="13"/>
      <c r="JFX42" s="13"/>
      <c r="JFY42" s="13"/>
      <c r="JFZ42" s="13"/>
      <c r="JGA42" s="13"/>
      <c r="JGB42" s="13"/>
      <c r="JGC42" s="13"/>
      <c r="JGD42" s="13"/>
      <c r="JGE42" s="13"/>
      <c r="JGF42" s="13"/>
      <c r="JGG42" s="13"/>
      <c r="JGH42" s="13"/>
      <c r="JGI42" s="13"/>
      <c r="JGJ42" s="13"/>
      <c r="JGK42" s="13"/>
      <c r="JGL42" s="13"/>
      <c r="JGM42" s="13"/>
      <c r="JGN42" s="13"/>
      <c r="JGO42" s="13"/>
      <c r="JGP42" s="13"/>
      <c r="JGQ42" s="13"/>
      <c r="JGR42" s="13"/>
      <c r="JGS42" s="13"/>
      <c r="JGT42" s="13"/>
      <c r="JGU42" s="13"/>
      <c r="JGV42" s="13"/>
      <c r="JGW42" s="13"/>
      <c r="JGX42" s="13"/>
      <c r="JGY42" s="13"/>
      <c r="JGZ42" s="13"/>
      <c r="JHA42" s="13"/>
      <c r="JHB42" s="13"/>
      <c r="JHC42" s="13"/>
      <c r="JHD42" s="13"/>
      <c r="JHE42" s="13"/>
      <c r="JHF42" s="13"/>
      <c r="JHG42" s="13"/>
      <c r="JHH42" s="13"/>
      <c r="JHI42" s="13"/>
      <c r="JHJ42" s="13"/>
      <c r="JHK42" s="13"/>
      <c r="JHL42" s="13"/>
      <c r="JHM42" s="13"/>
      <c r="JHN42" s="13"/>
      <c r="JHO42" s="13"/>
      <c r="JHP42" s="13"/>
      <c r="JHQ42" s="13"/>
      <c r="JHR42" s="13"/>
      <c r="JHS42" s="13"/>
      <c r="JHT42" s="13"/>
      <c r="JHU42" s="13"/>
      <c r="JHV42" s="13"/>
      <c r="JHW42" s="13"/>
      <c r="JHX42" s="13"/>
      <c r="JHY42" s="13"/>
      <c r="JHZ42" s="13"/>
      <c r="JIA42" s="13"/>
      <c r="JIB42" s="13"/>
      <c r="JIC42" s="13"/>
      <c r="JID42" s="13"/>
      <c r="JIE42" s="13"/>
      <c r="JIF42" s="13"/>
      <c r="JIG42" s="13"/>
      <c r="JIH42" s="13"/>
      <c r="JII42" s="13"/>
      <c r="JIJ42" s="13"/>
      <c r="JIK42" s="13"/>
      <c r="JIL42" s="13"/>
      <c r="JIM42" s="13"/>
      <c r="JIN42" s="13"/>
      <c r="JIO42" s="13"/>
      <c r="JIP42" s="13"/>
      <c r="JIQ42" s="13"/>
      <c r="JIR42" s="13"/>
      <c r="JIS42" s="13"/>
      <c r="JIT42" s="13"/>
      <c r="JIU42" s="13"/>
      <c r="JIV42" s="13"/>
      <c r="JIW42" s="13"/>
      <c r="JIX42" s="13"/>
      <c r="JIY42" s="13"/>
      <c r="JIZ42" s="13"/>
      <c r="JJA42" s="13"/>
      <c r="JJB42" s="13"/>
      <c r="JJC42" s="13"/>
      <c r="JJD42" s="13"/>
      <c r="JJE42" s="13"/>
      <c r="JJF42" s="13"/>
      <c r="JJG42" s="13"/>
      <c r="JJH42" s="13"/>
      <c r="JJI42" s="13"/>
      <c r="JJJ42" s="13"/>
      <c r="JJK42" s="13"/>
      <c r="JJL42" s="13"/>
      <c r="JJM42" s="13"/>
      <c r="JJN42" s="13"/>
      <c r="JJO42" s="13"/>
      <c r="JJP42" s="13"/>
      <c r="JJQ42" s="13"/>
      <c r="JJR42" s="13"/>
      <c r="JJS42" s="13"/>
      <c r="JJT42" s="13"/>
      <c r="JJU42" s="13"/>
      <c r="JJV42" s="13"/>
      <c r="JJW42" s="13"/>
      <c r="JJX42" s="13"/>
      <c r="JJY42" s="13"/>
      <c r="JJZ42" s="13"/>
      <c r="JKA42" s="13"/>
      <c r="JKB42" s="13"/>
      <c r="JKC42" s="13"/>
      <c r="JKD42" s="13"/>
      <c r="JKE42" s="13"/>
      <c r="JKF42" s="13"/>
      <c r="JKG42" s="13"/>
      <c r="JKH42" s="13"/>
      <c r="JKI42" s="13"/>
      <c r="JKJ42" s="13"/>
      <c r="JKK42" s="13"/>
      <c r="JKL42" s="13"/>
      <c r="JKM42" s="13"/>
      <c r="JKN42" s="13"/>
      <c r="JKO42" s="13"/>
      <c r="JKP42" s="13"/>
      <c r="JKQ42" s="13"/>
      <c r="JKR42" s="13"/>
      <c r="JKS42" s="13"/>
      <c r="JKT42" s="13"/>
      <c r="JKU42" s="13"/>
      <c r="JKV42" s="13"/>
      <c r="JKW42" s="13"/>
      <c r="JKX42" s="13"/>
      <c r="JKY42" s="13"/>
      <c r="JKZ42" s="13"/>
      <c r="JLA42" s="13"/>
      <c r="JLB42" s="13"/>
      <c r="JLC42" s="13"/>
      <c r="JLD42" s="13"/>
      <c r="JLE42" s="13"/>
      <c r="JLF42" s="13"/>
      <c r="JLG42" s="13"/>
      <c r="JLH42" s="13"/>
      <c r="JLI42" s="13"/>
      <c r="JLJ42" s="13"/>
      <c r="JLK42" s="13"/>
      <c r="JLL42" s="13"/>
      <c r="JLM42" s="13"/>
      <c r="JLN42" s="13"/>
      <c r="JLO42" s="13"/>
      <c r="JLP42" s="13"/>
      <c r="JLQ42" s="13"/>
      <c r="JLR42" s="13"/>
      <c r="JLS42" s="13"/>
      <c r="JLT42" s="13"/>
      <c r="JLU42" s="13"/>
      <c r="JLV42" s="13"/>
      <c r="JLW42" s="13"/>
      <c r="JLX42" s="13"/>
      <c r="JLY42" s="13"/>
      <c r="JLZ42" s="13"/>
      <c r="JMA42" s="13"/>
      <c r="JMB42" s="13"/>
      <c r="JMC42" s="13"/>
      <c r="JMD42" s="13"/>
      <c r="JME42" s="13"/>
      <c r="JMF42" s="13"/>
      <c r="JMG42" s="13"/>
      <c r="JMH42" s="13"/>
      <c r="JMI42" s="13"/>
      <c r="JMJ42" s="13"/>
      <c r="JMK42" s="13"/>
      <c r="JML42" s="13"/>
      <c r="JMM42" s="13"/>
      <c r="JMN42" s="13"/>
      <c r="JMO42" s="13"/>
      <c r="JMP42" s="13"/>
      <c r="JMQ42" s="13"/>
      <c r="JMR42" s="13"/>
      <c r="JMS42" s="13"/>
      <c r="JMT42" s="13"/>
      <c r="JMU42" s="13"/>
      <c r="JMV42" s="13"/>
      <c r="JMW42" s="13"/>
      <c r="JMX42" s="13"/>
      <c r="JMY42" s="13"/>
      <c r="JMZ42" s="13"/>
      <c r="JNA42" s="13"/>
      <c r="JNB42" s="13"/>
      <c r="JNC42" s="13"/>
      <c r="JND42" s="13"/>
      <c r="JNE42" s="13"/>
      <c r="JNF42" s="13"/>
      <c r="JNG42" s="13"/>
      <c r="JNH42" s="13"/>
      <c r="JNI42" s="13"/>
      <c r="JNJ42" s="13"/>
      <c r="JNK42" s="13"/>
      <c r="JNL42" s="13"/>
      <c r="JNM42" s="13"/>
      <c r="JNN42" s="13"/>
      <c r="JNO42" s="13"/>
      <c r="JNP42" s="13"/>
      <c r="JNQ42" s="13"/>
      <c r="JNR42" s="13"/>
      <c r="JNS42" s="13"/>
      <c r="JNT42" s="13"/>
      <c r="JNU42" s="13"/>
      <c r="JNV42" s="13"/>
      <c r="JNW42" s="13"/>
      <c r="JNX42" s="13"/>
      <c r="JNY42" s="13"/>
      <c r="JNZ42" s="13"/>
      <c r="JOA42" s="13"/>
      <c r="JOB42" s="13"/>
      <c r="JOC42" s="13"/>
      <c r="JOD42" s="13"/>
      <c r="JOE42" s="13"/>
      <c r="JOF42" s="13"/>
      <c r="JOG42" s="13"/>
      <c r="JOH42" s="13"/>
      <c r="JOI42" s="13"/>
      <c r="JOJ42" s="13"/>
      <c r="JOK42" s="13"/>
      <c r="JOL42" s="13"/>
      <c r="JOM42" s="13"/>
      <c r="JON42" s="13"/>
      <c r="JOO42" s="13"/>
      <c r="JOP42" s="13"/>
      <c r="JOQ42" s="13"/>
      <c r="JOR42" s="13"/>
      <c r="JOS42" s="13"/>
      <c r="JOT42" s="13"/>
      <c r="JOU42" s="13"/>
      <c r="JOV42" s="13"/>
      <c r="JOW42" s="13"/>
      <c r="JOX42" s="13"/>
      <c r="JOY42" s="13"/>
      <c r="JOZ42" s="13"/>
      <c r="JPA42" s="13"/>
      <c r="JPB42" s="13"/>
      <c r="JPC42" s="13"/>
      <c r="JPD42" s="13"/>
      <c r="JPE42" s="13"/>
      <c r="JPF42" s="13"/>
      <c r="JPG42" s="13"/>
      <c r="JPH42" s="13"/>
      <c r="JPI42" s="13"/>
      <c r="JPJ42" s="13"/>
      <c r="JPK42" s="13"/>
      <c r="JPL42" s="13"/>
      <c r="JPM42" s="13"/>
      <c r="JPN42" s="13"/>
      <c r="JPO42" s="13"/>
      <c r="JPP42" s="13"/>
      <c r="JPQ42" s="13"/>
      <c r="JPR42" s="13"/>
      <c r="JPS42" s="13"/>
      <c r="JPT42" s="13"/>
      <c r="JPU42" s="13"/>
      <c r="JPV42" s="13"/>
      <c r="JPW42" s="13"/>
      <c r="JPX42" s="13"/>
      <c r="JPY42" s="13"/>
      <c r="JPZ42" s="13"/>
      <c r="JQA42" s="13"/>
      <c r="JQB42" s="13"/>
      <c r="JQC42" s="13"/>
      <c r="JQD42" s="13"/>
      <c r="JQE42" s="13"/>
      <c r="JQF42" s="13"/>
      <c r="JQG42" s="13"/>
      <c r="JQH42" s="13"/>
      <c r="JQI42" s="13"/>
      <c r="JQJ42" s="13"/>
      <c r="JQK42" s="13"/>
      <c r="JQL42" s="13"/>
      <c r="JQM42" s="13"/>
      <c r="JQN42" s="13"/>
      <c r="JQO42" s="13"/>
      <c r="JQP42" s="13"/>
      <c r="JQQ42" s="13"/>
      <c r="JQR42" s="13"/>
      <c r="JQS42" s="13"/>
      <c r="JQT42" s="13"/>
      <c r="JQU42" s="13"/>
      <c r="JQV42" s="13"/>
      <c r="JQW42" s="13"/>
      <c r="JQX42" s="13"/>
      <c r="JQY42" s="13"/>
      <c r="JQZ42" s="13"/>
      <c r="JRA42" s="13"/>
      <c r="JRB42" s="13"/>
      <c r="JRC42" s="13"/>
      <c r="JRD42" s="13"/>
      <c r="JRE42" s="13"/>
      <c r="JRF42" s="13"/>
      <c r="JRG42" s="13"/>
      <c r="JRH42" s="13"/>
      <c r="JRI42" s="13"/>
      <c r="JRJ42" s="13"/>
      <c r="JRK42" s="13"/>
      <c r="JRL42" s="13"/>
      <c r="JRM42" s="13"/>
      <c r="JRN42" s="13"/>
      <c r="JRO42" s="13"/>
      <c r="JRP42" s="13"/>
      <c r="JRQ42" s="13"/>
      <c r="JRR42" s="13"/>
      <c r="JRS42" s="13"/>
      <c r="JRT42" s="13"/>
      <c r="JRU42" s="13"/>
      <c r="JRV42" s="13"/>
      <c r="JRW42" s="13"/>
      <c r="JRX42" s="13"/>
      <c r="JRY42" s="13"/>
      <c r="JRZ42" s="13"/>
      <c r="JSA42" s="13"/>
      <c r="JSB42" s="13"/>
      <c r="JSC42" s="13"/>
      <c r="JSD42" s="13"/>
      <c r="JSE42" s="13"/>
      <c r="JSF42" s="13"/>
      <c r="JSG42" s="13"/>
      <c r="JSH42" s="13"/>
      <c r="JSI42" s="13"/>
      <c r="JSJ42" s="13"/>
      <c r="JSK42" s="13"/>
      <c r="JSL42" s="13"/>
      <c r="JSM42" s="13"/>
      <c r="JSN42" s="13"/>
      <c r="JSO42" s="13"/>
      <c r="JSP42" s="13"/>
      <c r="JSQ42" s="13"/>
      <c r="JSR42" s="13"/>
      <c r="JSS42" s="13"/>
      <c r="JST42" s="13"/>
      <c r="JSU42" s="13"/>
      <c r="JSV42" s="13"/>
      <c r="JSW42" s="13"/>
      <c r="JSX42" s="13"/>
      <c r="JSY42" s="13"/>
      <c r="JSZ42" s="13"/>
      <c r="JTA42" s="13"/>
      <c r="JTB42" s="13"/>
      <c r="JTC42" s="13"/>
      <c r="JTD42" s="13"/>
      <c r="JTE42" s="13"/>
      <c r="JTF42" s="13"/>
      <c r="JTG42" s="13"/>
      <c r="JTH42" s="13"/>
      <c r="JTI42" s="13"/>
      <c r="JTJ42" s="13"/>
      <c r="JTK42" s="13"/>
      <c r="JTL42" s="13"/>
      <c r="JTM42" s="13"/>
      <c r="JTN42" s="13"/>
      <c r="JTO42" s="13"/>
      <c r="JTP42" s="13"/>
      <c r="JTQ42" s="13"/>
      <c r="JTR42" s="13"/>
      <c r="JTS42" s="13"/>
      <c r="JTT42" s="13"/>
      <c r="JTU42" s="13"/>
      <c r="JTV42" s="13"/>
      <c r="JTW42" s="13"/>
      <c r="JTX42" s="13"/>
      <c r="JTY42" s="13"/>
      <c r="JTZ42" s="13"/>
      <c r="JUA42" s="13"/>
      <c r="JUB42" s="13"/>
      <c r="JUC42" s="13"/>
      <c r="JUD42" s="13"/>
      <c r="JUE42" s="13"/>
      <c r="JUF42" s="13"/>
      <c r="JUG42" s="13"/>
      <c r="JUH42" s="13"/>
      <c r="JUI42" s="13"/>
      <c r="JUJ42" s="13"/>
      <c r="JUK42" s="13"/>
      <c r="JUL42" s="13"/>
      <c r="JUM42" s="13"/>
      <c r="JUN42" s="13"/>
      <c r="JUO42" s="13"/>
      <c r="JUP42" s="13"/>
      <c r="JUQ42" s="13"/>
      <c r="JUR42" s="13"/>
      <c r="JUS42" s="13"/>
      <c r="JUT42" s="13"/>
      <c r="JUU42" s="13"/>
      <c r="JUV42" s="13"/>
      <c r="JUW42" s="13"/>
      <c r="JUX42" s="13"/>
      <c r="JUY42" s="13"/>
      <c r="JUZ42" s="13"/>
      <c r="JVA42" s="13"/>
      <c r="JVB42" s="13"/>
      <c r="JVC42" s="13"/>
      <c r="JVD42" s="13"/>
      <c r="JVE42" s="13"/>
      <c r="JVF42" s="13"/>
      <c r="JVG42" s="13"/>
      <c r="JVH42" s="13"/>
      <c r="JVI42" s="13"/>
      <c r="JVJ42" s="13"/>
      <c r="JVK42" s="13"/>
      <c r="JVL42" s="13"/>
      <c r="JVM42" s="13"/>
      <c r="JVN42" s="13"/>
      <c r="JVO42" s="13"/>
      <c r="JVP42" s="13"/>
      <c r="JVQ42" s="13"/>
      <c r="JVR42" s="13"/>
      <c r="JVS42" s="13"/>
      <c r="JVT42" s="13"/>
      <c r="JVU42" s="13"/>
      <c r="JVV42" s="13"/>
      <c r="JVW42" s="13"/>
      <c r="JVX42" s="13"/>
      <c r="JVY42" s="13"/>
      <c r="JVZ42" s="13"/>
      <c r="JWA42" s="13"/>
      <c r="JWB42" s="13"/>
      <c r="JWC42" s="13"/>
      <c r="JWD42" s="13"/>
      <c r="JWE42" s="13"/>
      <c r="JWF42" s="13"/>
      <c r="JWG42" s="13"/>
      <c r="JWH42" s="13"/>
      <c r="JWI42" s="13"/>
      <c r="JWJ42" s="13"/>
      <c r="JWK42" s="13"/>
      <c r="JWL42" s="13"/>
      <c r="JWM42" s="13"/>
      <c r="JWN42" s="13"/>
      <c r="JWO42" s="13"/>
      <c r="JWP42" s="13"/>
      <c r="JWQ42" s="13"/>
      <c r="JWR42" s="13"/>
      <c r="JWS42" s="13"/>
      <c r="JWT42" s="13"/>
      <c r="JWU42" s="13"/>
      <c r="JWV42" s="13"/>
      <c r="JWW42" s="13"/>
      <c r="JWX42" s="13"/>
      <c r="JWY42" s="13"/>
      <c r="JWZ42" s="13"/>
      <c r="JXA42" s="13"/>
      <c r="JXB42" s="13"/>
      <c r="JXC42" s="13"/>
      <c r="JXD42" s="13"/>
      <c r="JXE42" s="13"/>
      <c r="JXF42" s="13"/>
      <c r="JXG42" s="13"/>
      <c r="JXH42" s="13"/>
      <c r="JXI42" s="13"/>
      <c r="JXJ42" s="13"/>
      <c r="JXK42" s="13"/>
      <c r="JXL42" s="13"/>
      <c r="JXM42" s="13"/>
      <c r="JXN42" s="13"/>
      <c r="JXO42" s="13"/>
      <c r="JXP42" s="13"/>
      <c r="JXQ42" s="13"/>
      <c r="JXR42" s="13"/>
      <c r="JXS42" s="13"/>
      <c r="JXT42" s="13"/>
      <c r="JXU42" s="13"/>
      <c r="JXV42" s="13"/>
      <c r="JXW42" s="13"/>
      <c r="JXX42" s="13"/>
      <c r="JXY42" s="13"/>
      <c r="JXZ42" s="13"/>
      <c r="JYA42" s="13"/>
      <c r="JYB42" s="13"/>
      <c r="JYC42" s="13"/>
      <c r="JYD42" s="13"/>
      <c r="JYE42" s="13"/>
      <c r="JYF42" s="13"/>
      <c r="JYG42" s="13"/>
      <c r="JYH42" s="13"/>
      <c r="JYI42" s="13"/>
      <c r="JYJ42" s="13"/>
      <c r="JYK42" s="13"/>
      <c r="JYL42" s="13"/>
      <c r="JYM42" s="13"/>
      <c r="JYN42" s="13"/>
      <c r="JYO42" s="13"/>
      <c r="JYP42" s="13"/>
      <c r="JYQ42" s="13"/>
      <c r="JYR42" s="13"/>
      <c r="JYS42" s="13"/>
      <c r="JYT42" s="13"/>
      <c r="JYU42" s="13"/>
      <c r="JYV42" s="13"/>
      <c r="JYW42" s="13"/>
      <c r="JYX42" s="13"/>
      <c r="JYY42" s="13"/>
      <c r="JYZ42" s="13"/>
      <c r="JZA42" s="13"/>
      <c r="JZB42" s="13"/>
      <c r="JZC42" s="13"/>
      <c r="JZD42" s="13"/>
      <c r="JZE42" s="13"/>
      <c r="JZF42" s="13"/>
      <c r="JZG42" s="13"/>
      <c r="JZH42" s="13"/>
      <c r="JZI42" s="13"/>
      <c r="JZJ42" s="13"/>
      <c r="JZK42" s="13"/>
      <c r="JZL42" s="13"/>
      <c r="JZM42" s="13"/>
      <c r="JZN42" s="13"/>
      <c r="JZO42" s="13"/>
      <c r="JZP42" s="13"/>
      <c r="JZQ42" s="13"/>
      <c r="JZR42" s="13"/>
      <c r="JZS42" s="13"/>
      <c r="JZT42" s="13"/>
      <c r="JZU42" s="13"/>
      <c r="JZV42" s="13"/>
      <c r="JZW42" s="13"/>
      <c r="JZX42" s="13"/>
      <c r="JZY42" s="13"/>
      <c r="JZZ42" s="13"/>
      <c r="KAA42" s="13"/>
      <c r="KAB42" s="13"/>
      <c r="KAC42" s="13"/>
      <c r="KAD42" s="13"/>
      <c r="KAE42" s="13"/>
      <c r="KAF42" s="13"/>
      <c r="KAG42" s="13"/>
      <c r="KAH42" s="13"/>
      <c r="KAI42" s="13"/>
      <c r="KAJ42" s="13"/>
      <c r="KAK42" s="13"/>
      <c r="KAL42" s="13"/>
      <c r="KAM42" s="13"/>
      <c r="KAN42" s="13"/>
      <c r="KAO42" s="13"/>
      <c r="KAP42" s="13"/>
      <c r="KAQ42" s="13"/>
      <c r="KAR42" s="13"/>
      <c r="KAS42" s="13"/>
      <c r="KAT42" s="13"/>
      <c r="KAU42" s="13"/>
      <c r="KAV42" s="13"/>
      <c r="KAW42" s="13"/>
      <c r="KAX42" s="13"/>
      <c r="KAY42" s="13"/>
      <c r="KAZ42" s="13"/>
      <c r="KBA42" s="13"/>
      <c r="KBB42" s="13"/>
      <c r="KBC42" s="13"/>
      <c r="KBD42" s="13"/>
      <c r="KBE42" s="13"/>
      <c r="KBF42" s="13"/>
      <c r="KBG42" s="13"/>
      <c r="KBH42" s="13"/>
      <c r="KBI42" s="13"/>
      <c r="KBJ42" s="13"/>
      <c r="KBK42" s="13"/>
      <c r="KBL42" s="13"/>
      <c r="KBM42" s="13"/>
      <c r="KBN42" s="13"/>
      <c r="KBO42" s="13"/>
      <c r="KBP42" s="13"/>
      <c r="KBQ42" s="13"/>
      <c r="KBR42" s="13"/>
      <c r="KBS42" s="13"/>
      <c r="KBT42" s="13"/>
      <c r="KBU42" s="13"/>
      <c r="KBV42" s="13"/>
      <c r="KBW42" s="13"/>
      <c r="KBX42" s="13"/>
      <c r="KBY42" s="13"/>
      <c r="KBZ42" s="13"/>
      <c r="KCA42" s="13"/>
      <c r="KCB42" s="13"/>
      <c r="KCC42" s="13"/>
      <c r="KCD42" s="13"/>
      <c r="KCE42" s="13"/>
      <c r="KCF42" s="13"/>
      <c r="KCG42" s="13"/>
      <c r="KCH42" s="13"/>
      <c r="KCI42" s="13"/>
      <c r="KCJ42" s="13"/>
      <c r="KCK42" s="13"/>
      <c r="KCL42" s="13"/>
      <c r="KCM42" s="13"/>
      <c r="KCN42" s="13"/>
      <c r="KCO42" s="13"/>
      <c r="KCP42" s="13"/>
      <c r="KCQ42" s="13"/>
      <c r="KCR42" s="13"/>
      <c r="KCS42" s="13"/>
      <c r="KCT42" s="13"/>
      <c r="KCU42" s="13"/>
      <c r="KCV42" s="13"/>
      <c r="KCW42" s="13"/>
      <c r="KCX42" s="13"/>
      <c r="KCY42" s="13"/>
      <c r="KCZ42" s="13"/>
      <c r="KDA42" s="13"/>
      <c r="KDB42" s="13"/>
      <c r="KDC42" s="13"/>
      <c r="KDD42" s="13"/>
      <c r="KDE42" s="13"/>
      <c r="KDF42" s="13"/>
      <c r="KDG42" s="13"/>
      <c r="KDH42" s="13"/>
      <c r="KDI42" s="13"/>
      <c r="KDJ42" s="13"/>
      <c r="KDK42" s="13"/>
      <c r="KDL42" s="13"/>
      <c r="KDM42" s="13"/>
      <c r="KDN42" s="13"/>
      <c r="KDO42" s="13"/>
      <c r="KDP42" s="13"/>
      <c r="KDQ42" s="13"/>
      <c r="KDR42" s="13"/>
      <c r="KDS42" s="13"/>
      <c r="KDT42" s="13"/>
      <c r="KDU42" s="13"/>
      <c r="KDV42" s="13"/>
      <c r="KDW42" s="13"/>
      <c r="KDX42" s="13"/>
      <c r="KDY42" s="13"/>
      <c r="KDZ42" s="13"/>
      <c r="KEA42" s="13"/>
      <c r="KEB42" s="13"/>
      <c r="KEC42" s="13"/>
      <c r="KED42" s="13"/>
      <c r="KEE42" s="13"/>
      <c r="KEF42" s="13"/>
      <c r="KEG42" s="13"/>
      <c r="KEH42" s="13"/>
      <c r="KEI42" s="13"/>
      <c r="KEJ42" s="13"/>
      <c r="KEK42" s="13"/>
      <c r="KEL42" s="13"/>
      <c r="KEM42" s="13"/>
      <c r="KEN42" s="13"/>
      <c r="KEO42" s="13"/>
      <c r="KEP42" s="13"/>
      <c r="KEQ42" s="13"/>
      <c r="KER42" s="13"/>
      <c r="KES42" s="13"/>
      <c r="KET42" s="13"/>
      <c r="KEU42" s="13"/>
      <c r="KEV42" s="13"/>
      <c r="KEW42" s="13"/>
      <c r="KEX42" s="13"/>
      <c r="KEY42" s="13"/>
      <c r="KEZ42" s="13"/>
      <c r="KFA42" s="13"/>
      <c r="KFB42" s="13"/>
      <c r="KFC42" s="13"/>
      <c r="KFD42" s="13"/>
      <c r="KFE42" s="13"/>
      <c r="KFF42" s="13"/>
      <c r="KFG42" s="13"/>
      <c r="KFH42" s="13"/>
      <c r="KFI42" s="13"/>
      <c r="KFJ42" s="13"/>
      <c r="KFK42" s="13"/>
      <c r="KFL42" s="13"/>
      <c r="KFM42" s="13"/>
      <c r="KFN42" s="13"/>
      <c r="KFO42" s="13"/>
      <c r="KFP42" s="13"/>
      <c r="KFQ42" s="13"/>
      <c r="KFR42" s="13"/>
      <c r="KFS42" s="13"/>
      <c r="KFT42" s="13"/>
      <c r="KFU42" s="13"/>
      <c r="KFV42" s="13"/>
      <c r="KFW42" s="13"/>
      <c r="KFX42" s="13"/>
      <c r="KFY42" s="13"/>
      <c r="KFZ42" s="13"/>
      <c r="KGA42" s="13"/>
      <c r="KGB42" s="13"/>
      <c r="KGC42" s="13"/>
      <c r="KGD42" s="13"/>
      <c r="KGE42" s="13"/>
      <c r="KGF42" s="13"/>
      <c r="KGG42" s="13"/>
      <c r="KGH42" s="13"/>
      <c r="KGI42" s="13"/>
      <c r="KGJ42" s="13"/>
      <c r="KGK42" s="13"/>
      <c r="KGL42" s="13"/>
      <c r="KGM42" s="13"/>
      <c r="KGN42" s="13"/>
      <c r="KGO42" s="13"/>
      <c r="KGP42" s="13"/>
      <c r="KGQ42" s="13"/>
      <c r="KGR42" s="13"/>
      <c r="KGS42" s="13"/>
      <c r="KGT42" s="13"/>
      <c r="KGU42" s="13"/>
      <c r="KGV42" s="13"/>
      <c r="KGW42" s="13"/>
      <c r="KGX42" s="13"/>
      <c r="KGY42" s="13"/>
      <c r="KGZ42" s="13"/>
      <c r="KHA42" s="13"/>
      <c r="KHB42" s="13"/>
      <c r="KHC42" s="13"/>
      <c r="KHD42" s="13"/>
      <c r="KHE42" s="13"/>
      <c r="KHF42" s="13"/>
      <c r="KHG42" s="13"/>
      <c r="KHH42" s="13"/>
      <c r="KHI42" s="13"/>
      <c r="KHJ42" s="13"/>
      <c r="KHK42" s="13"/>
      <c r="KHL42" s="13"/>
      <c r="KHM42" s="13"/>
      <c r="KHN42" s="13"/>
      <c r="KHO42" s="13"/>
      <c r="KHP42" s="13"/>
      <c r="KHQ42" s="13"/>
      <c r="KHR42" s="13"/>
      <c r="KHS42" s="13"/>
      <c r="KHT42" s="13"/>
      <c r="KHU42" s="13"/>
      <c r="KHV42" s="13"/>
      <c r="KHW42" s="13"/>
      <c r="KHX42" s="13"/>
      <c r="KHY42" s="13"/>
      <c r="KHZ42" s="13"/>
      <c r="KIA42" s="13"/>
      <c r="KIB42" s="13"/>
      <c r="KIC42" s="13"/>
      <c r="KID42" s="13"/>
      <c r="KIE42" s="13"/>
      <c r="KIF42" s="13"/>
      <c r="KIG42" s="13"/>
      <c r="KIH42" s="13"/>
      <c r="KII42" s="13"/>
      <c r="KIJ42" s="13"/>
      <c r="KIK42" s="13"/>
      <c r="KIL42" s="13"/>
      <c r="KIM42" s="13"/>
      <c r="KIN42" s="13"/>
      <c r="KIO42" s="13"/>
      <c r="KIP42" s="13"/>
      <c r="KIQ42" s="13"/>
      <c r="KIR42" s="13"/>
      <c r="KIS42" s="13"/>
      <c r="KIT42" s="13"/>
      <c r="KIU42" s="13"/>
      <c r="KIV42" s="13"/>
      <c r="KIW42" s="13"/>
      <c r="KIX42" s="13"/>
      <c r="KIY42" s="13"/>
      <c r="KIZ42" s="13"/>
      <c r="KJA42" s="13"/>
      <c r="KJB42" s="13"/>
      <c r="KJC42" s="13"/>
      <c r="KJD42" s="13"/>
      <c r="KJE42" s="13"/>
      <c r="KJF42" s="13"/>
      <c r="KJG42" s="13"/>
      <c r="KJH42" s="13"/>
      <c r="KJI42" s="13"/>
      <c r="KJJ42" s="13"/>
      <c r="KJK42" s="13"/>
      <c r="KJL42" s="13"/>
      <c r="KJM42" s="13"/>
      <c r="KJN42" s="13"/>
      <c r="KJO42" s="13"/>
      <c r="KJP42" s="13"/>
      <c r="KJQ42" s="13"/>
      <c r="KJR42" s="13"/>
      <c r="KJS42" s="13"/>
      <c r="KJT42" s="13"/>
      <c r="KJU42" s="13"/>
      <c r="KJV42" s="13"/>
      <c r="KJW42" s="13"/>
      <c r="KJX42" s="13"/>
      <c r="KJY42" s="13"/>
      <c r="KJZ42" s="13"/>
      <c r="KKA42" s="13"/>
      <c r="KKB42" s="13"/>
      <c r="KKC42" s="13"/>
      <c r="KKD42" s="13"/>
      <c r="KKE42" s="13"/>
      <c r="KKF42" s="13"/>
      <c r="KKG42" s="13"/>
      <c r="KKH42" s="13"/>
      <c r="KKI42" s="13"/>
      <c r="KKJ42" s="13"/>
      <c r="KKK42" s="13"/>
      <c r="KKL42" s="13"/>
      <c r="KKM42" s="13"/>
      <c r="KKN42" s="13"/>
      <c r="KKO42" s="13"/>
      <c r="KKP42" s="13"/>
      <c r="KKQ42" s="13"/>
      <c r="KKR42" s="13"/>
      <c r="KKS42" s="13"/>
      <c r="KKT42" s="13"/>
      <c r="KKU42" s="13"/>
      <c r="KKV42" s="13"/>
      <c r="KKW42" s="13"/>
      <c r="KKX42" s="13"/>
      <c r="KKY42" s="13"/>
      <c r="KKZ42" s="13"/>
      <c r="KLA42" s="13"/>
      <c r="KLB42" s="13"/>
      <c r="KLC42" s="13"/>
      <c r="KLD42" s="13"/>
      <c r="KLE42" s="13"/>
      <c r="KLF42" s="13"/>
      <c r="KLG42" s="13"/>
      <c r="KLH42" s="13"/>
      <c r="KLI42" s="13"/>
      <c r="KLJ42" s="13"/>
      <c r="KLK42" s="13"/>
      <c r="KLL42" s="13"/>
      <c r="KLM42" s="13"/>
      <c r="KLN42" s="13"/>
      <c r="KLO42" s="13"/>
      <c r="KLP42" s="13"/>
      <c r="KLQ42" s="13"/>
      <c r="KLR42" s="13"/>
      <c r="KLS42" s="13"/>
      <c r="KLT42" s="13"/>
      <c r="KLU42" s="13"/>
      <c r="KLV42" s="13"/>
      <c r="KLW42" s="13"/>
      <c r="KLX42" s="13"/>
      <c r="KLY42" s="13"/>
      <c r="KLZ42" s="13"/>
      <c r="KMA42" s="13"/>
      <c r="KMB42" s="13"/>
      <c r="KMC42" s="13"/>
      <c r="KMD42" s="13"/>
      <c r="KME42" s="13"/>
      <c r="KMF42" s="13"/>
      <c r="KMG42" s="13"/>
      <c r="KMH42" s="13"/>
      <c r="KMI42" s="13"/>
      <c r="KMJ42" s="13"/>
      <c r="KMK42" s="13"/>
      <c r="KML42" s="13"/>
      <c r="KMM42" s="13"/>
      <c r="KMN42" s="13"/>
      <c r="KMO42" s="13"/>
      <c r="KMP42" s="13"/>
      <c r="KMQ42" s="13"/>
      <c r="KMR42" s="13"/>
      <c r="KMS42" s="13"/>
      <c r="KMT42" s="13"/>
      <c r="KMU42" s="13"/>
      <c r="KMV42" s="13"/>
      <c r="KMW42" s="13"/>
      <c r="KMX42" s="13"/>
      <c r="KMY42" s="13"/>
      <c r="KMZ42" s="13"/>
      <c r="KNA42" s="13"/>
      <c r="KNB42" s="13"/>
      <c r="KNC42" s="13"/>
      <c r="KND42" s="13"/>
      <c r="KNE42" s="13"/>
      <c r="KNF42" s="13"/>
      <c r="KNG42" s="13"/>
      <c r="KNH42" s="13"/>
      <c r="KNI42" s="13"/>
      <c r="KNJ42" s="13"/>
      <c r="KNK42" s="13"/>
      <c r="KNL42" s="13"/>
      <c r="KNM42" s="13"/>
      <c r="KNN42" s="13"/>
      <c r="KNO42" s="13"/>
      <c r="KNP42" s="13"/>
      <c r="KNQ42" s="13"/>
      <c r="KNR42" s="13"/>
      <c r="KNS42" s="13"/>
      <c r="KNT42" s="13"/>
      <c r="KNU42" s="13"/>
      <c r="KNV42" s="13"/>
      <c r="KNW42" s="13"/>
      <c r="KNX42" s="13"/>
      <c r="KNY42" s="13"/>
      <c r="KNZ42" s="13"/>
      <c r="KOA42" s="13"/>
      <c r="KOB42" s="13"/>
      <c r="KOC42" s="13"/>
      <c r="KOD42" s="13"/>
      <c r="KOE42" s="13"/>
      <c r="KOF42" s="13"/>
      <c r="KOG42" s="13"/>
      <c r="KOH42" s="13"/>
      <c r="KOI42" s="13"/>
      <c r="KOJ42" s="13"/>
      <c r="KOK42" s="13"/>
      <c r="KOL42" s="13"/>
      <c r="KOM42" s="13"/>
      <c r="KON42" s="13"/>
      <c r="KOO42" s="13"/>
      <c r="KOP42" s="13"/>
      <c r="KOQ42" s="13"/>
      <c r="KOR42" s="13"/>
      <c r="KOS42" s="13"/>
      <c r="KOT42" s="13"/>
      <c r="KOU42" s="13"/>
      <c r="KOV42" s="13"/>
      <c r="KOW42" s="13"/>
      <c r="KOX42" s="13"/>
      <c r="KOY42" s="13"/>
      <c r="KOZ42" s="13"/>
      <c r="KPA42" s="13"/>
      <c r="KPB42" s="13"/>
      <c r="KPC42" s="13"/>
      <c r="KPD42" s="13"/>
      <c r="KPE42" s="13"/>
      <c r="KPF42" s="13"/>
      <c r="KPG42" s="13"/>
      <c r="KPH42" s="13"/>
      <c r="KPI42" s="13"/>
      <c r="KPJ42" s="13"/>
      <c r="KPK42" s="13"/>
      <c r="KPL42" s="13"/>
      <c r="KPM42" s="13"/>
      <c r="KPN42" s="13"/>
      <c r="KPO42" s="13"/>
      <c r="KPP42" s="13"/>
      <c r="KPQ42" s="13"/>
      <c r="KPR42" s="13"/>
      <c r="KPS42" s="13"/>
      <c r="KPT42" s="13"/>
      <c r="KPU42" s="13"/>
      <c r="KPV42" s="13"/>
      <c r="KPW42" s="13"/>
      <c r="KPX42" s="13"/>
      <c r="KPY42" s="13"/>
      <c r="KPZ42" s="13"/>
      <c r="KQA42" s="13"/>
      <c r="KQB42" s="13"/>
      <c r="KQC42" s="13"/>
      <c r="KQD42" s="13"/>
      <c r="KQE42" s="13"/>
      <c r="KQF42" s="13"/>
      <c r="KQG42" s="13"/>
      <c r="KQH42" s="13"/>
      <c r="KQI42" s="13"/>
      <c r="KQJ42" s="13"/>
      <c r="KQK42" s="13"/>
      <c r="KQL42" s="13"/>
      <c r="KQM42" s="13"/>
      <c r="KQN42" s="13"/>
      <c r="KQO42" s="13"/>
      <c r="KQP42" s="13"/>
      <c r="KQQ42" s="13"/>
      <c r="KQR42" s="13"/>
      <c r="KQS42" s="13"/>
      <c r="KQT42" s="13"/>
      <c r="KQU42" s="13"/>
      <c r="KQV42" s="13"/>
      <c r="KQW42" s="13"/>
      <c r="KQX42" s="13"/>
      <c r="KQY42" s="13"/>
      <c r="KQZ42" s="13"/>
      <c r="KRA42" s="13"/>
      <c r="KRB42" s="13"/>
      <c r="KRC42" s="13"/>
      <c r="KRD42" s="13"/>
      <c r="KRE42" s="13"/>
      <c r="KRF42" s="13"/>
      <c r="KRG42" s="13"/>
      <c r="KRH42" s="13"/>
      <c r="KRI42" s="13"/>
      <c r="KRJ42" s="13"/>
      <c r="KRK42" s="13"/>
      <c r="KRL42" s="13"/>
      <c r="KRM42" s="13"/>
      <c r="KRN42" s="13"/>
      <c r="KRO42" s="13"/>
      <c r="KRP42" s="13"/>
      <c r="KRQ42" s="13"/>
      <c r="KRR42" s="13"/>
      <c r="KRS42" s="13"/>
      <c r="KRT42" s="13"/>
      <c r="KRU42" s="13"/>
      <c r="KRV42" s="13"/>
      <c r="KRW42" s="13"/>
      <c r="KRX42" s="13"/>
      <c r="KRY42" s="13"/>
      <c r="KRZ42" s="13"/>
      <c r="KSA42" s="13"/>
      <c r="KSB42" s="13"/>
      <c r="KSC42" s="13"/>
      <c r="KSD42" s="13"/>
      <c r="KSE42" s="13"/>
      <c r="KSF42" s="13"/>
      <c r="KSG42" s="13"/>
      <c r="KSH42" s="13"/>
      <c r="KSI42" s="13"/>
      <c r="KSJ42" s="13"/>
      <c r="KSK42" s="13"/>
      <c r="KSL42" s="13"/>
      <c r="KSM42" s="13"/>
      <c r="KSN42" s="13"/>
      <c r="KSO42" s="13"/>
      <c r="KSP42" s="13"/>
      <c r="KSQ42" s="13"/>
      <c r="KSR42" s="13"/>
      <c r="KSS42" s="13"/>
      <c r="KST42" s="13"/>
      <c r="KSU42" s="13"/>
      <c r="KSV42" s="13"/>
      <c r="KSW42" s="13"/>
      <c r="KSX42" s="13"/>
      <c r="KSY42" s="13"/>
      <c r="KSZ42" s="13"/>
      <c r="KTA42" s="13"/>
      <c r="KTB42" s="13"/>
      <c r="KTC42" s="13"/>
      <c r="KTD42" s="13"/>
      <c r="KTE42" s="13"/>
      <c r="KTF42" s="13"/>
      <c r="KTG42" s="13"/>
      <c r="KTH42" s="13"/>
      <c r="KTI42" s="13"/>
      <c r="KTJ42" s="13"/>
      <c r="KTK42" s="13"/>
      <c r="KTL42" s="13"/>
      <c r="KTM42" s="13"/>
      <c r="KTN42" s="13"/>
      <c r="KTO42" s="13"/>
      <c r="KTP42" s="13"/>
      <c r="KTQ42" s="13"/>
      <c r="KTR42" s="13"/>
      <c r="KTS42" s="13"/>
      <c r="KTT42" s="13"/>
      <c r="KTU42" s="13"/>
      <c r="KTV42" s="13"/>
      <c r="KTW42" s="13"/>
      <c r="KTX42" s="13"/>
      <c r="KTY42" s="13"/>
      <c r="KTZ42" s="13"/>
      <c r="KUA42" s="13"/>
      <c r="KUB42" s="13"/>
      <c r="KUC42" s="13"/>
      <c r="KUD42" s="13"/>
      <c r="KUE42" s="13"/>
      <c r="KUF42" s="13"/>
      <c r="KUG42" s="13"/>
      <c r="KUH42" s="13"/>
      <c r="KUI42" s="13"/>
      <c r="KUJ42" s="13"/>
      <c r="KUK42" s="13"/>
      <c r="KUL42" s="13"/>
      <c r="KUM42" s="13"/>
      <c r="KUN42" s="13"/>
      <c r="KUO42" s="13"/>
      <c r="KUP42" s="13"/>
      <c r="KUQ42" s="13"/>
      <c r="KUR42" s="13"/>
      <c r="KUS42" s="13"/>
      <c r="KUT42" s="13"/>
      <c r="KUU42" s="13"/>
      <c r="KUV42" s="13"/>
      <c r="KUW42" s="13"/>
      <c r="KUX42" s="13"/>
      <c r="KUY42" s="13"/>
      <c r="KUZ42" s="13"/>
      <c r="KVA42" s="13"/>
      <c r="KVB42" s="13"/>
      <c r="KVC42" s="13"/>
      <c r="KVD42" s="13"/>
      <c r="KVE42" s="13"/>
      <c r="KVF42" s="13"/>
      <c r="KVG42" s="13"/>
      <c r="KVH42" s="13"/>
      <c r="KVI42" s="13"/>
      <c r="KVJ42" s="13"/>
      <c r="KVK42" s="13"/>
      <c r="KVL42" s="13"/>
      <c r="KVM42" s="13"/>
      <c r="KVN42" s="13"/>
      <c r="KVO42" s="13"/>
      <c r="KVP42" s="13"/>
      <c r="KVQ42" s="13"/>
      <c r="KVR42" s="13"/>
      <c r="KVS42" s="13"/>
      <c r="KVT42" s="13"/>
      <c r="KVU42" s="13"/>
      <c r="KVV42" s="13"/>
      <c r="KVW42" s="13"/>
      <c r="KVX42" s="13"/>
      <c r="KVY42" s="13"/>
      <c r="KVZ42" s="13"/>
      <c r="KWA42" s="13"/>
      <c r="KWB42" s="13"/>
      <c r="KWC42" s="13"/>
      <c r="KWD42" s="13"/>
      <c r="KWE42" s="13"/>
      <c r="KWF42" s="13"/>
      <c r="KWG42" s="13"/>
      <c r="KWH42" s="13"/>
      <c r="KWI42" s="13"/>
      <c r="KWJ42" s="13"/>
      <c r="KWK42" s="13"/>
      <c r="KWL42" s="13"/>
      <c r="KWM42" s="13"/>
      <c r="KWN42" s="13"/>
      <c r="KWO42" s="13"/>
      <c r="KWP42" s="13"/>
      <c r="KWQ42" s="13"/>
      <c r="KWR42" s="13"/>
      <c r="KWS42" s="13"/>
      <c r="KWT42" s="13"/>
      <c r="KWU42" s="13"/>
      <c r="KWV42" s="13"/>
      <c r="KWW42" s="13"/>
      <c r="KWX42" s="13"/>
      <c r="KWY42" s="13"/>
      <c r="KWZ42" s="13"/>
      <c r="KXA42" s="13"/>
      <c r="KXB42" s="13"/>
      <c r="KXC42" s="13"/>
      <c r="KXD42" s="13"/>
      <c r="KXE42" s="13"/>
      <c r="KXF42" s="13"/>
      <c r="KXG42" s="13"/>
      <c r="KXH42" s="13"/>
      <c r="KXI42" s="13"/>
      <c r="KXJ42" s="13"/>
      <c r="KXK42" s="13"/>
      <c r="KXL42" s="13"/>
      <c r="KXM42" s="13"/>
      <c r="KXN42" s="13"/>
      <c r="KXO42" s="13"/>
      <c r="KXP42" s="13"/>
      <c r="KXQ42" s="13"/>
      <c r="KXR42" s="13"/>
      <c r="KXS42" s="13"/>
      <c r="KXT42" s="13"/>
      <c r="KXU42" s="13"/>
      <c r="KXV42" s="13"/>
      <c r="KXW42" s="13"/>
      <c r="KXX42" s="13"/>
      <c r="KXY42" s="13"/>
      <c r="KXZ42" s="13"/>
      <c r="KYA42" s="13"/>
      <c r="KYB42" s="13"/>
      <c r="KYC42" s="13"/>
      <c r="KYD42" s="13"/>
      <c r="KYE42" s="13"/>
      <c r="KYF42" s="13"/>
      <c r="KYG42" s="13"/>
      <c r="KYH42" s="13"/>
      <c r="KYI42" s="13"/>
      <c r="KYJ42" s="13"/>
      <c r="KYK42" s="13"/>
      <c r="KYL42" s="13"/>
      <c r="KYM42" s="13"/>
      <c r="KYN42" s="13"/>
      <c r="KYO42" s="13"/>
      <c r="KYP42" s="13"/>
      <c r="KYQ42" s="13"/>
      <c r="KYR42" s="13"/>
      <c r="KYS42" s="13"/>
      <c r="KYT42" s="13"/>
      <c r="KYU42" s="13"/>
      <c r="KYV42" s="13"/>
      <c r="KYW42" s="13"/>
      <c r="KYX42" s="13"/>
      <c r="KYY42" s="13"/>
      <c r="KYZ42" s="13"/>
      <c r="KZA42" s="13"/>
      <c r="KZB42" s="13"/>
      <c r="KZC42" s="13"/>
      <c r="KZD42" s="13"/>
      <c r="KZE42" s="13"/>
      <c r="KZF42" s="13"/>
      <c r="KZG42" s="13"/>
      <c r="KZH42" s="13"/>
      <c r="KZI42" s="13"/>
      <c r="KZJ42" s="13"/>
      <c r="KZK42" s="13"/>
      <c r="KZL42" s="13"/>
      <c r="KZM42" s="13"/>
      <c r="KZN42" s="13"/>
      <c r="KZO42" s="13"/>
      <c r="KZP42" s="13"/>
      <c r="KZQ42" s="13"/>
      <c r="KZR42" s="13"/>
      <c r="KZS42" s="13"/>
      <c r="KZT42" s="13"/>
      <c r="KZU42" s="13"/>
      <c r="KZV42" s="13"/>
      <c r="KZW42" s="13"/>
      <c r="KZX42" s="13"/>
      <c r="KZY42" s="13"/>
      <c r="KZZ42" s="13"/>
      <c r="LAA42" s="13"/>
      <c r="LAB42" s="13"/>
      <c r="LAC42" s="13"/>
      <c r="LAD42" s="13"/>
      <c r="LAE42" s="13"/>
      <c r="LAF42" s="13"/>
      <c r="LAG42" s="13"/>
      <c r="LAH42" s="13"/>
      <c r="LAI42" s="13"/>
      <c r="LAJ42" s="13"/>
      <c r="LAK42" s="13"/>
      <c r="LAL42" s="13"/>
      <c r="LAM42" s="13"/>
      <c r="LAN42" s="13"/>
      <c r="LAO42" s="13"/>
      <c r="LAP42" s="13"/>
      <c r="LAQ42" s="13"/>
      <c r="LAR42" s="13"/>
      <c r="LAS42" s="13"/>
      <c r="LAT42" s="13"/>
      <c r="LAU42" s="13"/>
      <c r="LAV42" s="13"/>
      <c r="LAW42" s="13"/>
      <c r="LAX42" s="13"/>
      <c r="LAY42" s="13"/>
      <c r="LAZ42" s="13"/>
      <c r="LBA42" s="13"/>
      <c r="LBB42" s="13"/>
      <c r="LBC42" s="13"/>
      <c r="LBD42" s="13"/>
      <c r="LBE42" s="13"/>
      <c r="LBF42" s="13"/>
      <c r="LBG42" s="13"/>
      <c r="LBH42" s="13"/>
      <c r="LBI42" s="13"/>
      <c r="LBJ42" s="13"/>
      <c r="LBK42" s="13"/>
      <c r="LBL42" s="13"/>
      <c r="LBM42" s="13"/>
      <c r="LBN42" s="13"/>
      <c r="LBO42" s="13"/>
      <c r="LBP42" s="13"/>
      <c r="LBQ42" s="13"/>
      <c r="LBR42" s="13"/>
      <c r="LBS42" s="13"/>
      <c r="LBT42" s="13"/>
      <c r="LBU42" s="13"/>
      <c r="LBV42" s="13"/>
      <c r="LBW42" s="13"/>
      <c r="LBX42" s="13"/>
      <c r="LBY42" s="13"/>
      <c r="LBZ42" s="13"/>
      <c r="LCA42" s="13"/>
      <c r="LCB42" s="13"/>
      <c r="LCC42" s="13"/>
      <c r="LCD42" s="13"/>
      <c r="LCE42" s="13"/>
      <c r="LCF42" s="13"/>
      <c r="LCG42" s="13"/>
      <c r="LCH42" s="13"/>
      <c r="LCI42" s="13"/>
      <c r="LCJ42" s="13"/>
      <c r="LCK42" s="13"/>
      <c r="LCL42" s="13"/>
      <c r="LCM42" s="13"/>
      <c r="LCN42" s="13"/>
      <c r="LCO42" s="13"/>
      <c r="LCP42" s="13"/>
      <c r="LCQ42" s="13"/>
      <c r="LCR42" s="13"/>
      <c r="LCS42" s="13"/>
      <c r="LCT42" s="13"/>
      <c r="LCU42" s="13"/>
      <c r="LCV42" s="13"/>
      <c r="LCW42" s="13"/>
      <c r="LCX42" s="13"/>
      <c r="LCY42" s="13"/>
      <c r="LCZ42" s="13"/>
      <c r="LDA42" s="13"/>
      <c r="LDB42" s="13"/>
      <c r="LDC42" s="13"/>
      <c r="LDD42" s="13"/>
      <c r="LDE42" s="13"/>
      <c r="LDF42" s="13"/>
      <c r="LDG42" s="13"/>
      <c r="LDH42" s="13"/>
      <c r="LDI42" s="13"/>
      <c r="LDJ42" s="13"/>
      <c r="LDK42" s="13"/>
      <c r="LDL42" s="13"/>
      <c r="LDM42" s="13"/>
      <c r="LDN42" s="13"/>
      <c r="LDO42" s="13"/>
      <c r="LDP42" s="13"/>
      <c r="LDQ42" s="13"/>
      <c r="LDR42" s="13"/>
      <c r="LDS42" s="13"/>
      <c r="LDT42" s="13"/>
      <c r="LDU42" s="13"/>
      <c r="LDV42" s="13"/>
      <c r="LDW42" s="13"/>
      <c r="LDX42" s="13"/>
      <c r="LDY42" s="13"/>
      <c r="LDZ42" s="13"/>
      <c r="LEA42" s="13"/>
      <c r="LEB42" s="13"/>
      <c r="LEC42" s="13"/>
      <c r="LED42" s="13"/>
      <c r="LEE42" s="13"/>
      <c r="LEF42" s="13"/>
      <c r="LEG42" s="13"/>
      <c r="LEH42" s="13"/>
      <c r="LEI42" s="13"/>
      <c r="LEJ42" s="13"/>
      <c r="LEK42" s="13"/>
      <c r="LEL42" s="13"/>
      <c r="LEM42" s="13"/>
      <c r="LEN42" s="13"/>
      <c r="LEO42" s="13"/>
      <c r="LEP42" s="13"/>
      <c r="LEQ42" s="13"/>
      <c r="LER42" s="13"/>
      <c r="LES42" s="13"/>
      <c r="LET42" s="13"/>
      <c r="LEU42" s="13"/>
      <c r="LEV42" s="13"/>
      <c r="LEW42" s="13"/>
      <c r="LEX42" s="13"/>
      <c r="LEY42" s="13"/>
      <c r="LEZ42" s="13"/>
      <c r="LFA42" s="13"/>
      <c r="LFB42" s="13"/>
      <c r="LFC42" s="13"/>
      <c r="LFD42" s="13"/>
      <c r="LFE42" s="13"/>
      <c r="LFF42" s="13"/>
      <c r="LFG42" s="13"/>
      <c r="LFH42" s="13"/>
      <c r="LFI42" s="13"/>
      <c r="LFJ42" s="13"/>
      <c r="LFK42" s="13"/>
      <c r="LFL42" s="13"/>
      <c r="LFM42" s="13"/>
      <c r="LFN42" s="13"/>
      <c r="LFO42" s="13"/>
      <c r="LFP42" s="13"/>
      <c r="LFQ42" s="13"/>
      <c r="LFR42" s="13"/>
      <c r="LFS42" s="13"/>
      <c r="LFT42" s="13"/>
      <c r="LFU42" s="13"/>
      <c r="LFV42" s="13"/>
      <c r="LFW42" s="13"/>
      <c r="LFX42" s="13"/>
      <c r="LFY42" s="13"/>
      <c r="LFZ42" s="13"/>
      <c r="LGA42" s="13"/>
      <c r="LGB42" s="13"/>
      <c r="LGC42" s="13"/>
      <c r="LGD42" s="13"/>
      <c r="LGE42" s="13"/>
      <c r="LGF42" s="13"/>
      <c r="LGG42" s="13"/>
      <c r="LGH42" s="13"/>
      <c r="LGI42" s="13"/>
      <c r="LGJ42" s="13"/>
      <c r="LGK42" s="13"/>
      <c r="LGL42" s="13"/>
      <c r="LGM42" s="13"/>
      <c r="LGN42" s="13"/>
      <c r="LGO42" s="13"/>
      <c r="LGP42" s="13"/>
      <c r="LGQ42" s="13"/>
      <c r="LGR42" s="13"/>
      <c r="LGS42" s="13"/>
      <c r="LGT42" s="13"/>
      <c r="LGU42" s="13"/>
      <c r="LGV42" s="13"/>
      <c r="LGW42" s="13"/>
      <c r="LGX42" s="13"/>
      <c r="LGY42" s="13"/>
      <c r="LGZ42" s="13"/>
      <c r="LHA42" s="13"/>
      <c r="LHB42" s="13"/>
      <c r="LHC42" s="13"/>
      <c r="LHD42" s="13"/>
      <c r="LHE42" s="13"/>
      <c r="LHF42" s="13"/>
      <c r="LHG42" s="13"/>
      <c r="LHH42" s="13"/>
      <c r="LHI42" s="13"/>
      <c r="LHJ42" s="13"/>
      <c r="LHK42" s="13"/>
      <c r="LHL42" s="13"/>
      <c r="LHM42" s="13"/>
      <c r="LHN42" s="13"/>
      <c r="LHO42" s="13"/>
      <c r="LHP42" s="13"/>
      <c r="LHQ42" s="13"/>
      <c r="LHR42" s="13"/>
      <c r="LHS42" s="13"/>
      <c r="LHT42" s="13"/>
      <c r="LHU42" s="13"/>
      <c r="LHV42" s="13"/>
      <c r="LHW42" s="13"/>
      <c r="LHX42" s="13"/>
      <c r="LHY42" s="13"/>
      <c r="LHZ42" s="13"/>
      <c r="LIA42" s="13"/>
      <c r="LIB42" s="13"/>
      <c r="LIC42" s="13"/>
      <c r="LID42" s="13"/>
      <c r="LIE42" s="13"/>
      <c r="LIF42" s="13"/>
      <c r="LIG42" s="13"/>
      <c r="LIH42" s="13"/>
      <c r="LII42" s="13"/>
      <c r="LIJ42" s="13"/>
      <c r="LIK42" s="13"/>
      <c r="LIL42" s="13"/>
      <c r="LIM42" s="13"/>
      <c r="LIN42" s="13"/>
      <c r="LIO42" s="13"/>
      <c r="LIP42" s="13"/>
      <c r="LIQ42" s="13"/>
      <c r="LIR42" s="13"/>
      <c r="LIS42" s="13"/>
      <c r="LIT42" s="13"/>
      <c r="LIU42" s="13"/>
      <c r="LIV42" s="13"/>
      <c r="LIW42" s="13"/>
      <c r="LIX42" s="13"/>
      <c r="LIY42" s="13"/>
      <c r="LIZ42" s="13"/>
      <c r="LJA42" s="13"/>
      <c r="LJB42" s="13"/>
      <c r="LJC42" s="13"/>
      <c r="LJD42" s="13"/>
      <c r="LJE42" s="13"/>
      <c r="LJF42" s="13"/>
      <c r="LJG42" s="13"/>
      <c r="LJH42" s="13"/>
      <c r="LJI42" s="13"/>
      <c r="LJJ42" s="13"/>
      <c r="LJK42" s="13"/>
      <c r="LJL42" s="13"/>
      <c r="LJM42" s="13"/>
      <c r="LJN42" s="13"/>
      <c r="LJO42" s="13"/>
      <c r="LJP42" s="13"/>
      <c r="LJQ42" s="13"/>
      <c r="LJR42" s="13"/>
      <c r="LJS42" s="13"/>
      <c r="LJT42" s="13"/>
      <c r="LJU42" s="13"/>
      <c r="LJV42" s="13"/>
      <c r="LJW42" s="13"/>
      <c r="LJX42" s="13"/>
      <c r="LJY42" s="13"/>
      <c r="LJZ42" s="13"/>
      <c r="LKA42" s="13"/>
      <c r="LKB42" s="13"/>
      <c r="LKC42" s="13"/>
      <c r="LKD42" s="13"/>
      <c r="LKE42" s="13"/>
      <c r="LKF42" s="13"/>
      <c r="LKG42" s="13"/>
      <c r="LKH42" s="13"/>
      <c r="LKI42" s="13"/>
      <c r="LKJ42" s="13"/>
      <c r="LKK42" s="13"/>
      <c r="LKL42" s="13"/>
      <c r="LKM42" s="13"/>
      <c r="LKN42" s="13"/>
      <c r="LKO42" s="13"/>
      <c r="LKP42" s="13"/>
      <c r="LKQ42" s="13"/>
      <c r="LKR42" s="13"/>
      <c r="LKS42" s="13"/>
      <c r="LKT42" s="13"/>
      <c r="LKU42" s="13"/>
      <c r="LKV42" s="13"/>
      <c r="LKW42" s="13"/>
      <c r="LKX42" s="13"/>
      <c r="LKY42" s="13"/>
      <c r="LKZ42" s="13"/>
      <c r="LLA42" s="13"/>
      <c r="LLB42" s="13"/>
      <c r="LLC42" s="13"/>
      <c r="LLD42" s="13"/>
      <c r="LLE42" s="13"/>
      <c r="LLF42" s="13"/>
      <c r="LLG42" s="13"/>
      <c r="LLH42" s="13"/>
      <c r="LLI42" s="13"/>
      <c r="LLJ42" s="13"/>
      <c r="LLK42" s="13"/>
      <c r="LLL42" s="13"/>
      <c r="LLM42" s="13"/>
      <c r="LLN42" s="13"/>
      <c r="LLO42" s="13"/>
      <c r="LLP42" s="13"/>
      <c r="LLQ42" s="13"/>
      <c r="LLR42" s="13"/>
      <c r="LLS42" s="13"/>
      <c r="LLT42" s="13"/>
      <c r="LLU42" s="13"/>
      <c r="LLV42" s="13"/>
      <c r="LLW42" s="13"/>
      <c r="LLX42" s="13"/>
      <c r="LLY42" s="13"/>
      <c r="LLZ42" s="13"/>
      <c r="LMA42" s="13"/>
      <c r="LMB42" s="13"/>
      <c r="LMC42" s="13"/>
      <c r="LMD42" s="13"/>
      <c r="LME42" s="13"/>
      <c r="LMF42" s="13"/>
      <c r="LMG42" s="13"/>
      <c r="LMH42" s="13"/>
      <c r="LMI42" s="13"/>
      <c r="LMJ42" s="13"/>
      <c r="LMK42" s="13"/>
      <c r="LML42" s="13"/>
      <c r="LMM42" s="13"/>
      <c r="LMN42" s="13"/>
      <c r="LMO42" s="13"/>
      <c r="LMP42" s="13"/>
      <c r="LMQ42" s="13"/>
      <c r="LMR42" s="13"/>
      <c r="LMS42" s="13"/>
      <c r="LMT42" s="13"/>
      <c r="LMU42" s="13"/>
      <c r="LMV42" s="13"/>
      <c r="LMW42" s="13"/>
      <c r="LMX42" s="13"/>
      <c r="LMY42" s="13"/>
      <c r="LMZ42" s="13"/>
      <c r="LNA42" s="13"/>
      <c r="LNB42" s="13"/>
      <c r="LNC42" s="13"/>
      <c r="LND42" s="13"/>
      <c r="LNE42" s="13"/>
      <c r="LNF42" s="13"/>
      <c r="LNG42" s="13"/>
      <c r="LNH42" s="13"/>
      <c r="LNI42" s="13"/>
      <c r="LNJ42" s="13"/>
      <c r="LNK42" s="13"/>
      <c r="LNL42" s="13"/>
      <c r="LNM42" s="13"/>
      <c r="LNN42" s="13"/>
      <c r="LNO42" s="13"/>
      <c r="LNP42" s="13"/>
      <c r="LNQ42" s="13"/>
      <c r="LNR42" s="13"/>
      <c r="LNS42" s="13"/>
      <c r="LNT42" s="13"/>
      <c r="LNU42" s="13"/>
      <c r="LNV42" s="13"/>
      <c r="LNW42" s="13"/>
      <c r="LNX42" s="13"/>
      <c r="LNY42" s="13"/>
      <c r="LNZ42" s="13"/>
      <c r="LOA42" s="13"/>
      <c r="LOB42" s="13"/>
      <c r="LOC42" s="13"/>
      <c r="LOD42" s="13"/>
      <c r="LOE42" s="13"/>
      <c r="LOF42" s="13"/>
      <c r="LOG42" s="13"/>
      <c r="LOH42" s="13"/>
      <c r="LOI42" s="13"/>
      <c r="LOJ42" s="13"/>
      <c r="LOK42" s="13"/>
      <c r="LOL42" s="13"/>
      <c r="LOM42" s="13"/>
      <c r="LON42" s="13"/>
      <c r="LOO42" s="13"/>
      <c r="LOP42" s="13"/>
      <c r="LOQ42" s="13"/>
      <c r="LOR42" s="13"/>
      <c r="LOS42" s="13"/>
      <c r="LOT42" s="13"/>
      <c r="LOU42" s="13"/>
      <c r="LOV42" s="13"/>
      <c r="LOW42" s="13"/>
      <c r="LOX42" s="13"/>
      <c r="LOY42" s="13"/>
      <c r="LOZ42" s="13"/>
      <c r="LPA42" s="13"/>
      <c r="LPB42" s="13"/>
      <c r="LPC42" s="13"/>
      <c r="LPD42" s="13"/>
      <c r="LPE42" s="13"/>
      <c r="LPF42" s="13"/>
      <c r="LPG42" s="13"/>
      <c r="LPH42" s="13"/>
      <c r="LPI42" s="13"/>
      <c r="LPJ42" s="13"/>
      <c r="LPK42" s="13"/>
      <c r="LPL42" s="13"/>
      <c r="LPM42" s="13"/>
      <c r="LPN42" s="13"/>
      <c r="LPO42" s="13"/>
      <c r="LPP42" s="13"/>
      <c r="LPQ42" s="13"/>
      <c r="LPR42" s="13"/>
      <c r="LPS42" s="13"/>
      <c r="LPT42" s="13"/>
      <c r="LPU42" s="13"/>
      <c r="LPV42" s="13"/>
      <c r="LPW42" s="13"/>
      <c r="LPX42" s="13"/>
      <c r="LPY42" s="13"/>
      <c r="LPZ42" s="13"/>
      <c r="LQA42" s="13"/>
      <c r="LQB42" s="13"/>
      <c r="LQC42" s="13"/>
      <c r="LQD42" s="13"/>
      <c r="LQE42" s="13"/>
      <c r="LQF42" s="13"/>
      <c r="LQG42" s="13"/>
      <c r="LQH42" s="13"/>
      <c r="LQI42" s="13"/>
      <c r="LQJ42" s="13"/>
      <c r="LQK42" s="13"/>
      <c r="LQL42" s="13"/>
      <c r="LQM42" s="13"/>
      <c r="LQN42" s="13"/>
      <c r="LQO42" s="13"/>
      <c r="LQP42" s="13"/>
      <c r="LQQ42" s="13"/>
      <c r="LQR42" s="13"/>
      <c r="LQS42" s="13"/>
      <c r="LQT42" s="13"/>
      <c r="LQU42" s="13"/>
      <c r="LQV42" s="13"/>
      <c r="LQW42" s="13"/>
      <c r="LQX42" s="13"/>
      <c r="LQY42" s="13"/>
      <c r="LQZ42" s="13"/>
      <c r="LRA42" s="13"/>
      <c r="LRB42" s="13"/>
      <c r="LRC42" s="13"/>
      <c r="LRD42" s="13"/>
      <c r="LRE42" s="13"/>
      <c r="LRF42" s="13"/>
      <c r="LRG42" s="13"/>
      <c r="LRH42" s="13"/>
      <c r="LRI42" s="13"/>
      <c r="LRJ42" s="13"/>
      <c r="LRK42" s="13"/>
      <c r="LRL42" s="13"/>
      <c r="LRM42" s="13"/>
      <c r="LRN42" s="13"/>
      <c r="LRO42" s="13"/>
      <c r="LRP42" s="13"/>
      <c r="LRQ42" s="13"/>
      <c r="LRR42" s="13"/>
      <c r="LRS42" s="13"/>
      <c r="LRT42" s="13"/>
      <c r="LRU42" s="13"/>
      <c r="LRV42" s="13"/>
      <c r="LRW42" s="13"/>
      <c r="LRX42" s="13"/>
      <c r="LRY42" s="13"/>
      <c r="LRZ42" s="13"/>
      <c r="LSA42" s="13"/>
      <c r="LSB42" s="13"/>
      <c r="LSC42" s="13"/>
      <c r="LSD42" s="13"/>
      <c r="LSE42" s="13"/>
      <c r="LSF42" s="13"/>
      <c r="LSG42" s="13"/>
      <c r="LSH42" s="13"/>
      <c r="LSI42" s="13"/>
      <c r="LSJ42" s="13"/>
      <c r="LSK42" s="13"/>
      <c r="LSL42" s="13"/>
      <c r="LSM42" s="13"/>
      <c r="LSN42" s="13"/>
      <c r="LSO42" s="13"/>
      <c r="LSP42" s="13"/>
      <c r="LSQ42" s="13"/>
      <c r="LSR42" s="13"/>
      <c r="LSS42" s="13"/>
      <c r="LST42" s="13"/>
      <c r="LSU42" s="13"/>
      <c r="LSV42" s="13"/>
      <c r="LSW42" s="13"/>
      <c r="LSX42" s="13"/>
      <c r="LSY42" s="13"/>
      <c r="LSZ42" s="13"/>
      <c r="LTA42" s="13"/>
      <c r="LTB42" s="13"/>
      <c r="LTC42" s="13"/>
      <c r="LTD42" s="13"/>
      <c r="LTE42" s="13"/>
      <c r="LTF42" s="13"/>
      <c r="LTG42" s="13"/>
      <c r="LTH42" s="13"/>
      <c r="LTI42" s="13"/>
      <c r="LTJ42" s="13"/>
      <c r="LTK42" s="13"/>
      <c r="LTL42" s="13"/>
      <c r="LTM42" s="13"/>
      <c r="LTN42" s="13"/>
      <c r="LTO42" s="13"/>
      <c r="LTP42" s="13"/>
      <c r="LTQ42" s="13"/>
      <c r="LTR42" s="13"/>
      <c r="LTS42" s="13"/>
      <c r="LTT42" s="13"/>
      <c r="LTU42" s="13"/>
      <c r="LTV42" s="13"/>
      <c r="LTW42" s="13"/>
      <c r="LTX42" s="13"/>
      <c r="LTY42" s="13"/>
      <c r="LTZ42" s="13"/>
      <c r="LUA42" s="13"/>
      <c r="LUB42" s="13"/>
      <c r="LUC42" s="13"/>
      <c r="LUD42" s="13"/>
      <c r="LUE42" s="13"/>
      <c r="LUF42" s="13"/>
      <c r="LUG42" s="13"/>
      <c r="LUH42" s="13"/>
      <c r="LUI42" s="13"/>
      <c r="LUJ42" s="13"/>
      <c r="LUK42" s="13"/>
      <c r="LUL42" s="13"/>
      <c r="LUM42" s="13"/>
      <c r="LUN42" s="13"/>
      <c r="LUO42" s="13"/>
      <c r="LUP42" s="13"/>
      <c r="LUQ42" s="13"/>
      <c r="LUR42" s="13"/>
      <c r="LUS42" s="13"/>
      <c r="LUT42" s="13"/>
      <c r="LUU42" s="13"/>
      <c r="LUV42" s="13"/>
      <c r="LUW42" s="13"/>
      <c r="LUX42" s="13"/>
      <c r="LUY42" s="13"/>
      <c r="LUZ42" s="13"/>
      <c r="LVA42" s="13"/>
      <c r="LVB42" s="13"/>
      <c r="LVC42" s="13"/>
      <c r="LVD42" s="13"/>
      <c r="LVE42" s="13"/>
      <c r="LVF42" s="13"/>
      <c r="LVG42" s="13"/>
      <c r="LVH42" s="13"/>
      <c r="LVI42" s="13"/>
      <c r="LVJ42" s="13"/>
      <c r="LVK42" s="13"/>
      <c r="LVL42" s="13"/>
      <c r="LVM42" s="13"/>
      <c r="LVN42" s="13"/>
      <c r="LVO42" s="13"/>
      <c r="LVP42" s="13"/>
      <c r="LVQ42" s="13"/>
      <c r="LVR42" s="13"/>
      <c r="LVS42" s="13"/>
      <c r="LVT42" s="13"/>
      <c r="LVU42" s="13"/>
      <c r="LVV42" s="13"/>
      <c r="LVW42" s="13"/>
      <c r="LVX42" s="13"/>
      <c r="LVY42" s="13"/>
      <c r="LVZ42" s="13"/>
      <c r="LWA42" s="13"/>
      <c r="LWB42" s="13"/>
      <c r="LWC42" s="13"/>
      <c r="LWD42" s="13"/>
      <c r="LWE42" s="13"/>
      <c r="LWF42" s="13"/>
      <c r="LWG42" s="13"/>
      <c r="LWH42" s="13"/>
      <c r="LWI42" s="13"/>
      <c r="LWJ42" s="13"/>
      <c r="LWK42" s="13"/>
      <c r="LWL42" s="13"/>
      <c r="LWM42" s="13"/>
      <c r="LWN42" s="13"/>
      <c r="LWO42" s="13"/>
      <c r="LWP42" s="13"/>
      <c r="LWQ42" s="13"/>
      <c r="LWR42" s="13"/>
      <c r="LWS42" s="13"/>
      <c r="LWT42" s="13"/>
      <c r="LWU42" s="13"/>
      <c r="LWV42" s="13"/>
      <c r="LWW42" s="13"/>
      <c r="LWX42" s="13"/>
      <c r="LWY42" s="13"/>
      <c r="LWZ42" s="13"/>
      <c r="LXA42" s="13"/>
      <c r="LXB42" s="13"/>
      <c r="LXC42" s="13"/>
      <c r="LXD42" s="13"/>
      <c r="LXE42" s="13"/>
      <c r="LXF42" s="13"/>
      <c r="LXG42" s="13"/>
      <c r="LXH42" s="13"/>
      <c r="LXI42" s="13"/>
      <c r="LXJ42" s="13"/>
      <c r="LXK42" s="13"/>
      <c r="LXL42" s="13"/>
      <c r="LXM42" s="13"/>
      <c r="LXN42" s="13"/>
      <c r="LXO42" s="13"/>
      <c r="LXP42" s="13"/>
      <c r="LXQ42" s="13"/>
      <c r="LXR42" s="13"/>
      <c r="LXS42" s="13"/>
      <c r="LXT42" s="13"/>
      <c r="LXU42" s="13"/>
      <c r="LXV42" s="13"/>
      <c r="LXW42" s="13"/>
      <c r="LXX42" s="13"/>
      <c r="LXY42" s="13"/>
      <c r="LXZ42" s="13"/>
      <c r="LYA42" s="13"/>
      <c r="LYB42" s="13"/>
      <c r="LYC42" s="13"/>
      <c r="LYD42" s="13"/>
      <c r="LYE42" s="13"/>
      <c r="LYF42" s="13"/>
      <c r="LYG42" s="13"/>
      <c r="LYH42" s="13"/>
      <c r="LYI42" s="13"/>
      <c r="LYJ42" s="13"/>
      <c r="LYK42" s="13"/>
      <c r="LYL42" s="13"/>
      <c r="LYM42" s="13"/>
      <c r="LYN42" s="13"/>
      <c r="LYO42" s="13"/>
      <c r="LYP42" s="13"/>
      <c r="LYQ42" s="13"/>
      <c r="LYR42" s="13"/>
      <c r="LYS42" s="13"/>
      <c r="LYT42" s="13"/>
      <c r="LYU42" s="13"/>
      <c r="LYV42" s="13"/>
      <c r="LYW42" s="13"/>
      <c r="LYX42" s="13"/>
      <c r="LYY42" s="13"/>
      <c r="LYZ42" s="13"/>
      <c r="LZA42" s="13"/>
      <c r="LZB42" s="13"/>
      <c r="LZC42" s="13"/>
      <c r="LZD42" s="13"/>
      <c r="LZE42" s="13"/>
      <c r="LZF42" s="13"/>
      <c r="LZG42" s="13"/>
      <c r="LZH42" s="13"/>
      <c r="LZI42" s="13"/>
      <c r="LZJ42" s="13"/>
      <c r="LZK42" s="13"/>
      <c r="LZL42" s="13"/>
      <c r="LZM42" s="13"/>
      <c r="LZN42" s="13"/>
      <c r="LZO42" s="13"/>
      <c r="LZP42" s="13"/>
      <c r="LZQ42" s="13"/>
      <c r="LZR42" s="13"/>
      <c r="LZS42" s="13"/>
      <c r="LZT42" s="13"/>
      <c r="LZU42" s="13"/>
      <c r="LZV42" s="13"/>
      <c r="LZW42" s="13"/>
      <c r="LZX42" s="13"/>
      <c r="LZY42" s="13"/>
      <c r="LZZ42" s="13"/>
      <c r="MAA42" s="13"/>
      <c r="MAB42" s="13"/>
      <c r="MAC42" s="13"/>
      <c r="MAD42" s="13"/>
      <c r="MAE42" s="13"/>
      <c r="MAF42" s="13"/>
      <c r="MAG42" s="13"/>
      <c r="MAH42" s="13"/>
      <c r="MAI42" s="13"/>
      <c r="MAJ42" s="13"/>
      <c r="MAK42" s="13"/>
      <c r="MAL42" s="13"/>
      <c r="MAM42" s="13"/>
      <c r="MAN42" s="13"/>
      <c r="MAO42" s="13"/>
      <c r="MAP42" s="13"/>
      <c r="MAQ42" s="13"/>
      <c r="MAR42" s="13"/>
      <c r="MAS42" s="13"/>
      <c r="MAT42" s="13"/>
      <c r="MAU42" s="13"/>
      <c r="MAV42" s="13"/>
      <c r="MAW42" s="13"/>
      <c r="MAX42" s="13"/>
      <c r="MAY42" s="13"/>
      <c r="MAZ42" s="13"/>
      <c r="MBA42" s="13"/>
      <c r="MBB42" s="13"/>
      <c r="MBC42" s="13"/>
      <c r="MBD42" s="13"/>
      <c r="MBE42" s="13"/>
      <c r="MBF42" s="13"/>
      <c r="MBG42" s="13"/>
      <c r="MBH42" s="13"/>
      <c r="MBI42" s="13"/>
      <c r="MBJ42" s="13"/>
      <c r="MBK42" s="13"/>
      <c r="MBL42" s="13"/>
      <c r="MBM42" s="13"/>
      <c r="MBN42" s="13"/>
      <c r="MBO42" s="13"/>
      <c r="MBP42" s="13"/>
      <c r="MBQ42" s="13"/>
      <c r="MBR42" s="13"/>
      <c r="MBS42" s="13"/>
      <c r="MBT42" s="13"/>
      <c r="MBU42" s="13"/>
      <c r="MBV42" s="13"/>
      <c r="MBW42" s="13"/>
      <c r="MBX42" s="13"/>
      <c r="MBY42" s="13"/>
      <c r="MBZ42" s="13"/>
      <c r="MCA42" s="13"/>
      <c r="MCB42" s="13"/>
      <c r="MCC42" s="13"/>
      <c r="MCD42" s="13"/>
      <c r="MCE42" s="13"/>
      <c r="MCF42" s="13"/>
      <c r="MCG42" s="13"/>
      <c r="MCH42" s="13"/>
      <c r="MCI42" s="13"/>
      <c r="MCJ42" s="13"/>
      <c r="MCK42" s="13"/>
      <c r="MCL42" s="13"/>
      <c r="MCM42" s="13"/>
      <c r="MCN42" s="13"/>
      <c r="MCO42" s="13"/>
      <c r="MCP42" s="13"/>
      <c r="MCQ42" s="13"/>
      <c r="MCR42" s="13"/>
      <c r="MCS42" s="13"/>
      <c r="MCT42" s="13"/>
      <c r="MCU42" s="13"/>
      <c r="MCV42" s="13"/>
      <c r="MCW42" s="13"/>
      <c r="MCX42" s="13"/>
      <c r="MCY42" s="13"/>
      <c r="MCZ42" s="13"/>
      <c r="MDA42" s="13"/>
      <c r="MDB42" s="13"/>
      <c r="MDC42" s="13"/>
      <c r="MDD42" s="13"/>
      <c r="MDE42" s="13"/>
      <c r="MDF42" s="13"/>
      <c r="MDG42" s="13"/>
      <c r="MDH42" s="13"/>
      <c r="MDI42" s="13"/>
      <c r="MDJ42" s="13"/>
      <c r="MDK42" s="13"/>
      <c r="MDL42" s="13"/>
      <c r="MDM42" s="13"/>
      <c r="MDN42" s="13"/>
      <c r="MDO42" s="13"/>
      <c r="MDP42" s="13"/>
      <c r="MDQ42" s="13"/>
      <c r="MDR42" s="13"/>
      <c r="MDS42" s="13"/>
      <c r="MDT42" s="13"/>
      <c r="MDU42" s="13"/>
      <c r="MDV42" s="13"/>
      <c r="MDW42" s="13"/>
      <c r="MDX42" s="13"/>
      <c r="MDY42" s="13"/>
      <c r="MDZ42" s="13"/>
      <c r="MEA42" s="13"/>
      <c r="MEB42" s="13"/>
      <c r="MEC42" s="13"/>
      <c r="MED42" s="13"/>
      <c r="MEE42" s="13"/>
      <c r="MEF42" s="13"/>
      <c r="MEG42" s="13"/>
      <c r="MEH42" s="13"/>
      <c r="MEI42" s="13"/>
      <c r="MEJ42" s="13"/>
      <c r="MEK42" s="13"/>
      <c r="MEL42" s="13"/>
      <c r="MEM42" s="13"/>
      <c r="MEN42" s="13"/>
      <c r="MEO42" s="13"/>
      <c r="MEP42" s="13"/>
      <c r="MEQ42" s="13"/>
      <c r="MER42" s="13"/>
      <c r="MES42" s="13"/>
      <c r="MET42" s="13"/>
      <c r="MEU42" s="13"/>
      <c r="MEV42" s="13"/>
      <c r="MEW42" s="13"/>
      <c r="MEX42" s="13"/>
      <c r="MEY42" s="13"/>
      <c r="MEZ42" s="13"/>
      <c r="MFA42" s="13"/>
      <c r="MFB42" s="13"/>
      <c r="MFC42" s="13"/>
      <c r="MFD42" s="13"/>
      <c r="MFE42" s="13"/>
      <c r="MFF42" s="13"/>
      <c r="MFG42" s="13"/>
      <c r="MFH42" s="13"/>
      <c r="MFI42" s="13"/>
      <c r="MFJ42" s="13"/>
      <c r="MFK42" s="13"/>
      <c r="MFL42" s="13"/>
      <c r="MFM42" s="13"/>
      <c r="MFN42" s="13"/>
      <c r="MFO42" s="13"/>
      <c r="MFP42" s="13"/>
      <c r="MFQ42" s="13"/>
      <c r="MFR42" s="13"/>
      <c r="MFS42" s="13"/>
      <c r="MFT42" s="13"/>
      <c r="MFU42" s="13"/>
      <c r="MFV42" s="13"/>
      <c r="MFW42" s="13"/>
      <c r="MFX42" s="13"/>
      <c r="MFY42" s="13"/>
      <c r="MFZ42" s="13"/>
      <c r="MGA42" s="13"/>
      <c r="MGB42" s="13"/>
      <c r="MGC42" s="13"/>
      <c r="MGD42" s="13"/>
      <c r="MGE42" s="13"/>
      <c r="MGF42" s="13"/>
      <c r="MGG42" s="13"/>
      <c r="MGH42" s="13"/>
      <c r="MGI42" s="13"/>
      <c r="MGJ42" s="13"/>
      <c r="MGK42" s="13"/>
      <c r="MGL42" s="13"/>
      <c r="MGM42" s="13"/>
      <c r="MGN42" s="13"/>
      <c r="MGO42" s="13"/>
      <c r="MGP42" s="13"/>
      <c r="MGQ42" s="13"/>
      <c r="MGR42" s="13"/>
      <c r="MGS42" s="13"/>
      <c r="MGT42" s="13"/>
      <c r="MGU42" s="13"/>
      <c r="MGV42" s="13"/>
      <c r="MGW42" s="13"/>
      <c r="MGX42" s="13"/>
      <c r="MGY42" s="13"/>
      <c r="MGZ42" s="13"/>
      <c r="MHA42" s="13"/>
      <c r="MHB42" s="13"/>
      <c r="MHC42" s="13"/>
      <c r="MHD42" s="13"/>
      <c r="MHE42" s="13"/>
      <c r="MHF42" s="13"/>
      <c r="MHG42" s="13"/>
      <c r="MHH42" s="13"/>
      <c r="MHI42" s="13"/>
      <c r="MHJ42" s="13"/>
      <c r="MHK42" s="13"/>
      <c r="MHL42" s="13"/>
      <c r="MHM42" s="13"/>
      <c r="MHN42" s="13"/>
      <c r="MHO42" s="13"/>
      <c r="MHP42" s="13"/>
      <c r="MHQ42" s="13"/>
      <c r="MHR42" s="13"/>
      <c r="MHS42" s="13"/>
      <c r="MHT42" s="13"/>
      <c r="MHU42" s="13"/>
      <c r="MHV42" s="13"/>
      <c r="MHW42" s="13"/>
      <c r="MHX42" s="13"/>
      <c r="MHY42" s="13"/>
      <c r="MHZ42" s="13"/>
      <c r="MIA42" s="13"/>
      <c r="MIB42" s="13"/>
      <c r="MIC42" s="13"/>
      <c r="MID42" s="13"/>
      <c r="MIE42" s="13"/>
      <c r="MIF42" s="13"/>
      <c r="MIG42" s="13"/>
      <c r="MIH42" s="13"/>
      <c r="MII42" s="13"/>
      <c r="MIJ42" s="13"/>
      <c r="MIK42" s="13"/>
      <c r="MIL42" s="13"/>
      <c r="MIM42" s="13"/>
      <c r="MIN42" s="13"/>
      <c r="MIO42" s="13"/>
      <c r="MIP42" s="13"/>
      <c r="MIQ42" s="13"/>
      <c r="MIR42" s="13"/>
      <c r="MIS42" s="13"/>
      <c r="MIT42" s="13"/>
      <c r="MIU42" s="13"/>
      <c r="MIV42" s="13"/>
      <c r="MIW42" s="13"/>
      <c r="MIX42" s="13"/>
      <c r="MIY42" s="13"/>
      <c r="MIZ42" s="13"/>
      <c r="MJA42" s="13"/>
      <c r="MJB42" s="13"/>
      <c r="MJC42" s="13"/>
      <c r="MJD42" s="13"/>
      <c r="MJE42" s="13"/>
      <c r="MJF42" s="13"/>
      <c r="MJG42" s="13"/>
      <c r="MJH42" s="13"/>
      <c r="MJI42" s="13"/>
      <c r="MJJ42" s="13"/>
      <c r="MJK42" s="13"/>
      <c r="MJL42" s="13"/>
      <c r="MJM42" s="13"/>
      <c r="MJN42" s="13"/>
      <c r="MJO42" s="13"/>
      <c r="MJP42" s="13"/>
      <c r="MJQ42" s="13"/>
      <c r="MJR42" s="13"/>
      <c r="MJS42" s="13"/>
      <c r="MJT42" s="13"/>
      <c r="MJU42" s="13"/>
      <c r="MJV42" s="13"/>
      <c r="MJW42" s="13"/>
      <c r="MJX42" s="13"/>
      <c r="MJY42" s="13"/>
      <c r="MJZ42" s="13"/>
      <c r="MKA42" s="13"/>
      <c r="MKB42" s="13"/>
      <c r="MKC42" s="13"/>
      <c r="MKD42" s="13"/>
      <c r="MKE42" s="13"/>
      <c r="MKF42" s="13"/>
      <c r="MKG42" s="13"/>
      <c r="MKH42" s="13"/>
      <c r="MKI42" s="13"/>
      <c r="MKJ42" s="13"/>
      <c r="MKK42" s="13"/>
      <c r="MKL42" s="13"/>
      <c r="MKM42" s="13"/>
      <c r="MKN42" s="13"/>
      <c r="MKO42" s="13"/>
      <c r="MKP42" s="13"/>
      <c r="MKQ42" s="13"/>
      <c r="MKR42" s="13"/>
      <c r="MKS42" s="13"/>
      <c r="MKT42" s="13"/>
      <c r="MKU42" s="13"/>
      <c r="MKV42" s="13"/>
      <c r="MKW42" s="13"/>
      <c r="MKX42" s="13"/>
      <c r="MKY42" s="13"/>
      <c r="MKZ42" s="13"/>
      <c r="MLA42" s="13"/>
      <c r="MLB42" s="13"/>
      <c r="MLC42" s="13"/>
      <c r="MLD42" s="13"/>
      <c r="MLE42" s="13"/>
      <c r="MLF42" s="13"/>
      <c r="MLG42" s="13"/>
      <c r="MLH42" s="13"/>
      <c r="MLI42" s="13"/>
      <c r="MLJ42" s="13"/>
      <c r="MLK42" s="13"/>
      <c r="MLL42" s="13"/>
      <c r="MLM42" s="13"/>
      <c r="MLN42" s="13"/>
      <c r="MLO42" s="13"/>
      <c r="MLP42" s="13"/>
      <c r="MLQ42" s="13"/>
      <c r="MLR42" s="13"/>
      <c r="MLS42" s="13"/>
      <c r="MLT42" s="13"/>
      <c r="MLU42" s="13"/>
      <c r="MLV42" s="13"/>
      <c r="MLW42" s="13"/>
      <c r="MLX42" s="13"/>
      <c r="MLY42" s="13"/>
      <c r="MLZ42" s="13"/>
      <c r="MMA42" s="13"/>
      <c r="MMB42" s="13"/>
      <c r="MMC42" s="13"/>
      <c r="MMD42" s="13"/>
      <c r="MME42" s="13"/>
      <c r="MMF42" s="13"/>
      <c r="MMG42" s="13"/>
      <c r="MMH42" s="13"/>
      <c r="MMI42" s="13"/>
      <c r="MMJ42" s="13"/>
      <c r="MMK42" s="13"/>
      <c r="MML42" s="13"/>
      <c r="MMM42" s="13"/>
      <c r="MMN42" s="13"/>
      <c r="MMO42" s="13"/>
      <c r="MMP42" s="13"/>
      <c r="MMQ42" s="13"/>
      <c r="MMR42" s="13"/>
      <c r="MMS42" s="13"/>
      <c r="MMT42" s="13"/>
      <c r="MMU42" s="13"/>
      <c r="MMV42" s="13"/>
      <c r="MMW42" s="13"/>
      <c r="MMX42" s="13"/>
      <c r="MMY42" s="13"/>
      <c r="MMZ42" s="13"/>
      <c r="MNA42" s="13"/>
      <c r="MNB42" s="13"/>
      <c r="MNC42" s="13"/>
      <c r="MND42" s="13"/>
      <c r="MNE42" s="13"/>
      <c r="MNF42" s="13"/>
      <c r="MNG42" s="13"/>
      <c r="MNH42" s="13"/>
      <c r="MNI42" s="13"/>
      <c r="MNJ42" s="13"/>
      <c r="MNK42" s="13"/>
      <c r="MNL42" s="13"/>
      <c r="MNM42" s="13"/>
      <c r="MNN42" s="13"/>
      <c r="MNO42" s="13"/>
      <c r="MNP42" s="13"/>
      <c r="MNQ42" s="13"/>
      <c r="MNR42" s="13"/>
      <c r="MNS42" s="13"/>
      <c r="MNT42" s="13"/>
      <c r="MNU42" s="13"/>
      <c r="MNV42" s="13"/>
      <c r="MNW42" s="13"/>
      <c r="MNX42" s="13"/>
      <c r="MNY42" s="13"/>
      <c r="MNZ42" s="13"/>
      <c r="MOA42" s="13"/>
      <c r="MOB42" s="13"/>
      <c r="MOC42" s="13"/>
      <c r="MOD42" s="13"/>
      <c r="MOE42" s="13"/>
      <c r="MOF42" s="13"/>
      <c r="MOG42" s="13"/>
      <c r="MOH42" s="13"/>
      <c r="MOI42" s="13"/>
      <c r="MOJ42" s="13"/>
      <c r="MOK42" s="13"/>
      <c r="MOL42" s="13"/>
      <c r="MOM42" s="13"/>
      <c r="MON42" s="13"/>
      <c r="MOO42" s="13"/>
      <c r="MOP42" s="13"/>
      <c r="MOQ42" s="13"/>
      <c r="MOR42" s="13"/>
      <c r="MOS42" s="13"/>
      <c r="MOT42" s="13"/>
      <c r="MOU42" s="13"/>
      <c r="MOV42" s="13"/>
      <c r="MOW42" s="13"/>
      <c r="MOX42" s="13"/>
      <c r="MOY42" s="13"/>
      <c r="MOZ42" s="13"/>
      <c r="MPA42" s="13"/>
      <c r="MPB42" s="13"/>
      <c r="MPC42" s="13"/>
      <c r="MPD42" s="13"/>
      <c r="MPE42" s="13"/>
      <c r="MPF42" s="13"/>
      <c r="MPG42" s="13"/>
      <c r="MPH42" s="13"/>
      <c r="MPI42" s="13"/>
      <c r="MPJ42" s="13"/>
      <c r="MPK42" s="13"/>
      <c r="MPL42" s="13"/>
      <c r="MPM42" s="13"/>
      <c r="MPN42" s="13"/>
      <c r="MPO42" s="13"/>
      <c r="MPP42" s="13"/>
      <c r="MPQ42" s="13"/>
      <c r="MPR42" s="13"/>
      <c r="MPS42" s="13"/>
      <c r="MPT42" s="13"/>
      <c r="MPU42" s="13"/>
      <c r="MPV42" s="13"/>
      <c r="MPW42" s="13"/>
      <c r="MPX42" s="13"/>
      <c r="MPY42" s="13"/>
      <c r="MPZ42" s="13"/>
      <c r="MQA42" s="13"/>
      <c r="MQB42" s="13"/>
      <c r="MQC42" s="13"/>
      <c r="MQD42" s="13"/>
      <c r="MQE42" s="13"/>
      <c r="MQF42" s="13"/>
      <c r="MQG42" s="13"/>
      <c r="MQH42" s="13"/>
      <c r="MQI42" s="13"/>
      <c r="MQJ42" s="13"/>
      <c r="MQK42" s="13"/>
      <c r="MQL42" s="13"/>
      <c r="MQM42" s="13"/>
      <c r="MQN42" s="13"/>
      <c r="MQO42" s="13"/>
      <c r="MQP42" s="13"/>
      <c r="MQQ42" s="13"/>
      <c r="MQR42" s="13"/>
      <c r="MQS42" s="13"/>
      <c r="MQT42" s="13"/>
      <c r="MQU42" s="13"/>
      <c r="MQV42" s="13"/>
      <c r="MQW42" s="13"/>
      <c r="MQX42" s="13"/>
      <c r="MQY42" s="13"/>
      <c r="MQZ42" s="13"/>
      <c r="MRA42" s="13"/>
      <c r="MRB42" s="13"/>
      <c r="MRC42" s="13"/>
      <c r="MRD42" s="13"/>
      <c r="MRE42" s="13"/>
      <c r="MRF42" s="13"/>
      <c r="MRG42" s="13"/>
      <c r="MRH42" s="13"/>
      <c r="MRI42" s="13"/>
      <c r="MRJ42" s="13"/>
      <c r="MRK42" s="13"/>
      <c r="MRL42" s="13"/>
      <c r="MRM42" s="13"/>
      <c r="MRN42" s="13"/>
      <c r="MRO42" s="13"/>
      <c r="MRP42" s="13"/>
      <c r="MRQ42" s="13"/>
      <c r="MRR42" s="13"/>
      <c r="MRS42" s="13"/>
      <c r="MRT42" s="13"/>
      <c r="MRU42" s="13"/>
      <c r="MRV42" s="13"/>
      <c r="MRW42" s="13"/>
      <c r="MRX42" s="13"/>
      <c r="MRY42" s="13"/>
      <c r="MRZ42" s="13"/>
      <c r="MSA42" s="13"/>
      <c r="MSB42" s="13"/>
      <c r="MSC42" s="13"/>
      <c r="MSD42" s="13"/>
      <c r="MSE42" s="13"/>
      <c r="MSF42" s="13"/>
      <c r="MSG42" s="13"/>
      <c r="MSH42" s="13"/>
      <c r="MSI42" s="13"/>
      <c r="MSJ42" s="13"/>
      <c r="MSK42" s="13"/>
      <c r="MSL42" s="13"/>
      <c r="MSM42" s="13"/>
      <c r="MSN42" s="13"/>
      <c r="MSO42" s="13"/>
      <c r="MSP42" s="13"/>
      <c r="MSQ42" s="13"/>
      <c r="MSR42" s="13"/>
      <c r="MSS42" s="13"/>
      <c r="MST42" s="13"/>
      <c r="MSU42" s="13"/>
      <c r="MSV42" s="13"/>
      <c r="MSW42" s="13"/>
      <c r="MSX42" s="13"/>
      <c r="MSY42" s="13"/>
      <c r="MSZ42" s="13"/>
      <c r="MTA42" s="13"/>
      <c r="MTB42" s="13"/>
      <c r="MTC42" s="13"/>
      <c r="MTD42" s="13"/>
      <c r="MTE42" s="13"/>
      <c r="MTF42" s="13"/>
      <c r="MTG42" s="13"/>
      <c r="MTH42" s="13"/>
      <c r="MTI42" s="13"/>
      <c r="MTJ42" s="13"/>
      <c r="MTK42" s="13"/>
      <c r="MTL42" s="13"/>
      <c r="MTM42" s="13"/>
      <c r="MTN42" s="13"/>
      <c r="MTO42" s="13"/>
      <c r="MTP42" s="13"/>
      <c r="MTQ42" s="13"/>
      <c r="MTR42" s="13"/>
      <c r="MTS42" s="13"/>
      <c r="MTT42" s="13"/>
      <c r="MTU42" s="13"/>
      <c r="MTV42" s="13"/>
      <c r="MTW42" s="13"/>
      <c r="MTX42" s="13"/>
      <c r="MTY42" s="13"/>
      <c r="MTZ42" s="13"/>
      <c r="MUA42" s="13"/>
      <c r="MUB42" s="13"/>
      <c r="MUC42" s="13"/>
      <c r="MUD42" s="13"/>
      <c r="MUE42" s="13"/>
      <c r="MUF42" s="13"/>
      <c r="MUG42" s="13"/>
      <c r="MUH42" s="13"/>
      <c r="MUI42" s="13"/>
      <c r="MUJ42" s="13"/>
      <c r="MUK42" s="13"/>
      <c r="MUL42" s="13"/>
      <c r="MUM42" s="13"/>
      <c r="MUN42" s="13"/>
      <c r="MUO42" s="13"/>
      <c r="MUP42" s="13"/>
      <c r="MUQ42" s="13"/>
      <c r="MUR42" s="13"/>
      <c r="MUS42" s="13"/>
      <c r="MUT42" s="13"/>
      <c r="MUU42" s="13"/>
      <c r="MUV42" s="13"/>
      <c r="MUW42" s="13"/>
      <c r="MUX42" s="13"/>
      <c r="MUY42" s="13"/>
      <c r="MUZ42" s="13"/>
      <c r="MVA42" s="13"/>
      <c r="MVB42" s="13"/>
      <c r="MVC42" s="13"/>
      <c r="MVD42" s="13"/>
      <c r="MVE42" s="13"/>
      <c r="MVF42" s="13"/>
      <c r="MVG42" s="13"/>
      <c r="MVH42" s="13"/>
      <c r="MVI42" s="13"/>
      <c r="MVJ42" s="13"/>
      <c r="MVK42" s="13"/>
      <c r="MVL42" s="13"/>
      <c r="MVM42" s="13"/>
      <c r="MVN42" s="13"/>
      <c r="MVO42" s="13"/>
      <c r="MVP42" s="13"/>
      <c r="MVQ42" s="13"/>
      <c r="MVR42" s="13"/>
      <c r="MVS42" s="13"/>
      <c r="MVT42" s="13"/>
      <c r="MVU42" s="13"/>
      <c r="MVV42" s="13"/>
      <c r="MVW42" s="13"/>
      <c r="MVX42" s="13"/>
      <c r="MVY42" s="13"/>
      <c r="MVZ42" s="13"/>
      <c r="MWA42" s="13"/>
      <c r="MWB42" s="13"/>
      <c r="MWC42" s="13"/>
      <c r="MWD42" s="13"/>
      <c r="MWE42" s="13"/>
      <c r="MWF42" s="13"/>
      <c r="MWG42" s="13"/>
      <c r="MWH42" s="13"/>
      <c r="MWI42" s="13"/>
      <c r="MWJ42" s="13"/>
      <c r="MWK42" s="13"/>
      <c r="MWL42" s="13"/>
      <c r="MWM42" s="13"/>
      <c r="MWN42" s="13"/>
      <c r="MWO42" s="13"/>
      <c r="MWP42" s="13"/>
      <c r="MWQ42" s="13"/>
      <c r="MWR42" s="13"/>
      <c r="MWS42" s="13"/>
      <c r="MWT42" s="13"/>
      <c r="MWU42" s="13"/>
      <c r="MWV42" s="13"/>
      <c r="MWW42" s="13"/>
      <c r="MWX42" s="13"/>
      <c r="MWY42" s="13"/>
      <c r="MWZ42" s="13"/>
      <c r="MXA42" s="13"/>
      <c r="MXB42" s="13"/>
      <c r="MXC42" s="13"/>
      <c r="MXD42" s="13"/>
      <c r="MXE42" s="13"/>
      <c r="MXF42" s="13"/>
      <c r="MXG42" s="13"/>
      <c r="MXH42" s="13"/>
      <c r="MXI42" s="13"/>
      <c r="MXJ42" s="13"/>
      <c r="MXK42" s="13"/>
      <c r="MXL42" s="13"/>
      <c r="MXM42" s="13"/>
      <c r="MXN42" s="13"/>
      <c r="MXO42" s="13"/>
      <c r="MXP42" s="13"/>
      <c r="MXQ42" s="13"/>
      <c r="MXR42" s="13"/>
      <c r="MXS42" s="13"/>
      <c r="MXT42" s="13"/>
      <c r="MXU42" s="13"/>
      <c r="MXV42" s="13"/>
      <c r="MXW42" s="13"/>
      <c r="MXX42" s="13"/>
      <c r="MXY42" s="13"/>
      <c r="MXZ42" s="13"/>
      <c r="MYA42" s="13"/>
      <c r="MYB42" s="13"/>
      <c r="MYC42" s="13"/>
      <c r="MYD42" s="13"/>
      <c r="MYE42" s="13"/>
      <c r="MYF42" s="13"/>
      <c r="MYG42" s="13"/>
      <c r="MYH42" s="13"/>
      <c r="MYI42" s="13"/>
      <c r="MYJ42" s="13"/>
      <c r="MYK42" s="13"/>
      <c r="MYL42" s="13"/>
      <c r="MYM42" s="13"/>
      <c r="MYN42" s="13"/>
      <c r="MYO42" s="13"/>
      <c r="MYP42" s="13"/>
      <c r="MYQ42" s="13"/>
      <c r="MYR42" s="13"/>
      <c r="MYS42" s="13"/>
      <c r="MYT42" s="13"/>
      <c r="MYU42" s="13"/>
      <c r="MYV42" s="13"/>
      <c r="MYW42" s="13"/>
      <c r="MYX42" s="13"/>
      <c r="MYY42" s="13"/>
      <c r="MYZ42" s="13"/>
      <c r="MZA42" s="13"/>
      <c r="MZB42" s="13"/>
      <c r="MZC42" s="13"/>
      <c r="MZD42" s="13"/>
      <c r="MZE42" s="13"/>
      <c r="MZF42" s="13"/>
      <c r="MZG42" s="13"/>
      <c r="MZH42" s="13"/>
      <c r="MZI42" s="13"/>
      <c r="MZJ42" s="13"/>
      <c r="MZK42" s="13"/>
      <c r="MZL42" s="13"/>
      <c r="MZM42" s="13"/>
      <c r="MZN42" s="13"/>
      <c r="MZO42" s="13"/>
      <c r="MZP42" s="13"/>
      <c r="MZQ42" s="13"/>
      <c r="MZR42" s="13"/>
      <c r="MZS42" s="13"/>
      <c r="MZT42" s="13"/>
      <c r="MZU42" s="13"/>
      <c r="MZV42" s="13"/>
      <c r="MZW42" s="13"/>
      <c r="MZX42" s="13"/>
      <c r="MZY42" s="13"/>
      <c r="MZZ42" s="13"/>
      <c r="NAA42" s="13"/>
      <c r="NAB42" s="13"/>
      <c r="NAC42" s="13"/>
      <c r="NAD42" s="13"/>
      <c r="NAE42" s="13"/>
      <c r="NAF42" s="13"/>
      <c r="NAG42" s="13"/>
      <c r="NAH42" s="13"/>
      <c r="NAI42" s="13"/>
      <c r="NAJ42" s="13"/>
      <c r="NAK42" s="13"/>
      <c r="NAL42" s="13"/>
      <c r="NAM42" s="13"/>
      <c r="NAN42" s="13"/>
      <c r="NAO42" s="13"/>
      <c r="NAP42" s="13"/>
      <c r="NAQ42" s="13"/>
      <c r="NAR42" s="13"/>
      <c r="NAS42" s="13"/>
      <c r="NAT42" s="13"/>
      <c r="NAU42" s="13"/>
      <c r="NAV42" s="13"/>
      <c r="NAW42" s="13"/>
      <c r="NAX42" s="13"/>
      <c r="NAY42" s="13"/>
      <c r="NAZ42" s="13"/>
      <c r="NBA42" s="13"/>
      <c r="NBB42" s="13"/>
      <c r="NBC42" s="13"/>
      <c r="NBD42" s="13"/>
      <c r="NBE42" s="13"/>
      <c r="NBF42" s="13"/>
      <c r="NBG42" s="13"/>
      <c r="NBH42" s="13"/>
      <c r="NBI42" s="13"/>
      <c r="NBJ42" s="13"/>
      <c r="NBK42" s="13"/>
      <c r="NBL42" s="13"/>
      <c r="NBM42" s="13"/>
      <c r="NBN42" s="13"/>
      <c r="NBO42" s="13"/>
      <c r="NBP42" s="13"/>
      <c r="NBQ42" s="13"/>
      <c r="NBR42" s="13"/>
      <c r="NBS42" s="13"/>
      <c r="NBT42" s="13"/>
      <c r="NBU42" s="13"/>
      <c r="NBV42" s="13"/>
      <c r="NBW42" s="13"/>
      <c r="NBX42" s="13"/>
      <c r="NBY42" s="13"/>
      <c r="NBZ42" s="13"/>
      <c r="NCA42" s="13"/>
      <c r="NCB42" s="13"/>
      <c r="NCC42" s="13"/>
      <c r="NCD42" s="13"/>
      <c r="NCE42" s="13"/>
      <c r="NCF42" s="13"/>
      <c r="NCG42" s="13"/>
      <c r="NCH42" s="13"/>
      <c r="NCI42" s="13"/>
      <c r="NCJ42" s="13"/>
      <c r="NCK42" s="13"/>
      <c r="NCL42" s="13"/>
      <c r="NCM42" s="13"/>
      <c r="NCN42" s="13"/>
      <c r="NCO42" s="13"/>
      <c r="NCP42" s="13"/>
      <c r="NCQ42" s="13"/>
      <c r="NCR42" s="13"/>
      <c r="NCS42" s="13"/>
      <c r="NCT42" s="13"/>
      <c r="NCU42" s="13"/>
      <c r="NCV42" s="13"/>
      <c r="NCW42" s="13"/>
      <c r="NCX42" s="13"/>
      <c r="NCY42" s="13"/>
      <c r="NCZ42" s="13"/>
      <c r="NDA42" s="13"/>
      <c r="NDB42" s="13"/>
      <c r="NDC42" s="13"/>
      <c r="NDD42" s="13"/>
      <c r="NDE42" s="13"/>
      <c r="NDF42" s="13"/>
      <c r="NDG42" s="13"/>
      <c r="NDH42" s="13"/>
      <c r="NDI42" s="13"/>
      <c r="NDJ42" s="13"/>
      <c r="NDK42" s="13"/>
      <c r="NDL42" s="13"/>
      <c r="NDM42" s="13"/>
      <c r="NDN42" s="13"/>
      <c r="NDO42" s="13"/>
      <c r="NDP42" s="13"/>
      <c r="NDQ42" s="13"/>
      <c r="NDR42" s="13"/>
      <c r="NDS42" s="13"/>
      <c r="NDT42" s="13"/>
      <c r="NDU42" s="13"/>
      <c r="NDV42" s="13"/>
      <c r="NDW42" s="13"/>
      <c r="NDX42" s="13"/>
      <c r="NDY42" s="13"/>
      <c r="NDZ42" s="13"/>
      <c r="NEA42" s="13"/>
      <c r="NEB42" s="13"/>
      <c r="NEC42" s="13"/>
      <c r="NED42" s="13"/>
      <c r="NEE42" s="13"/>
      <c r="NEF42" s="13"/>
      <c r="NEG42" s="13"/>
      <c r="NEH42" s="13"/>
      <c r="NEI42" s="13"/>
      <c r="NEJ42" s="13"/>
      <c r="NEK42" s="13"/>
      <c r="NEL42" s="13"/>
      <c r="NEM42" s="13"/>
      <c r="NEN42" s="13"/>
      <c r="NEO42" s="13"/>
      <c r="NEP42" s="13"/>
      <c r="NEQ42" s="13"/>
      <c r="NER42" s="13"/>
      <c r="NES42" s="13"/>
      <c r="NET42" s="13"/>
      <c r="NEU42" s="13"/>
      <c r="NEV42" s="13"/>
      <c r="NEW42" s="13"/>
      <c r="NEX42" s="13"/>
      <c r="NEY42" s="13"/>
      <c r="NEZ42" s="13"/>
      <c r="NFA42" s="13"/>
      <c r="NFB42" s="13"/>
      <c r="NFC42" s="13"/>
      <c r="NFD42" s="13"/>
      <c r="NFE42" s="13"/>
      <c r="NFF42" s="13"/>
      <c r="NFG42" s="13"/>
      <c r="NFH42" s="13"/>
      <c r="NFI42" s="13"/>
      <c r="NFJ42" s="13"/>
      <c r="NFK42" s="13"/>
      <c r="NFL42" s="13"/>
      <c r="NFM42" s="13"/>
      <c r="NFN42" s="13"/>
      <c r="NFO42" s="13"/>
      <c r="NFP42" s="13"/>
      <c r="NFQ42" s="13"/>
      <c r="NFR42" s="13"/>
      <c r="NFS42" s="13"/>
      <c r="NFT42" s="13"/>
      <c r="NFU42" s="13"/>
      <c r="NFV42" s="13"/>
      <c r="NFW42" s="13"/>
      <c r="NFX42" s="13"/>
      <c r="NFY42" s="13"/>
      <c r="NFZ42" s="13"/>
      <c r="NGA42" s="13"/>
      <c r="NGB42" s="13"/>
      <c r="NGC42" s="13"/>
      <c r="NGD42" s="13"/>
      <c r="NGE42" s="13"/>
      <c r="NGF42" s="13"/>
      <c r="NGG42" s="13"/>
      <c r="NGH42" s="13"/>
      <c r="NGI42" s="13"/>
      <c r="NGJ42" s="13"/>
      <c r="NGK42" s="13"/>
      <c r="NGL42" s="13"/>
      <c r="NGM42" s="13"/>
      <c r="NGN42" s="13"/>
      <c r="NGO42" s="13"/>
      <c r="NGP42" s="13"/>
      <c r="NGQ42" s="13"/>
      <c r="NGR42" s="13"/>
      <c r="NGS42" s="13"/>
      <c r="NGT42" s="13"/>
      <c r="NGU42" s="13"/>
      <c r="NGV42" s="13"/>
      <c r="NGW42" s="13"/>
      <c r="NGX42" s="13"/>
      <c r="NGY42" s="13"/>
      <c r="NGZ42" s="13"/>
      <c r="NHA42" s="13"/>
      <c r="NHB42" s="13"/>
      <c r="NHC42" s="13"/>
      <c r="NHD42" s="13"/>
      <c r="NHE42" s="13"/>
      <c r="NHF42" s="13"/>
      <c r="NHG42" s="13"/>
      <c r="NHH42" s="13"/>
      <c r="NHI42" s="13"/>
      <c r="NHJ42" s="13"/>
      <c r="NHK42" s="13"/>
      <c r="NHL42" s="13"/>
      <c r="NHM42" s="13"/>
      <c r="NHN42" s="13"/>
      <c r="NHO42" s="13"/>
      <c r="NHP42" s="13"/>
      <c r="NHQ42" s="13"/>
      <c r="NHR42" s="13"/>
      <c r="NHS42" s="13"/>
      <c r="NHT42" s="13"/>
      <c r="NHU42" s="13"/>
      <c r="NHV42" s="13"/>
      <c r="NHW42" s="13"/>
      <c r="NHX42" s="13"/>
      <c r="NHY42" s="13"/>
      <c r="NHZ42" s="13"/>
      <c r="NIA42" s="13"/>
      <c r="NIB42" s="13"/>
      <c r="NIC42" s="13"/>
      <c r="NID42" s="13"/>
      <c r="NIE42" s="13"/>
      <c r="NIF42" s="13"/>
      <c r="NIG42" s="13"/>
      <c r="NIH42" s="13"/>
      <c r="NII42" s="13"/>
      <c r="NIJ42" s="13"/>
      <c r="NIK42" s="13"/>
      <c r="NIL42" s="13"/>
      <c r="NIM42" s="13"/>
      <c r="NIN42" s="13"/>
      <c r="NIO42" s="13"/>
      <c r="NIP42" s="13"/>
      <c r="NIQ42" s="13"/>
      <c r="NIR42" s="13"/>
      <c r="NIS42" s="13"/>
      <c r="NIT42" s="13"/>
      <c r="NIU42" s="13"/>
      <c r="NIV42" s="13"/>
      <c r="NIW42" s="13"/>
      <c r="NIX42" s="13"/>
      <c r="NIY42" s="13"/>
      <c r="NIZ42" s="13"/>
      <c r="NJA42" s="13"/>
      <c r="NJB42" s="13"/>
      <c r="NJC42" s="13"/>
      <c r="NJD42" s="13"/>
      <c r="NJE42" s="13"/>
      <c r="NJF42" s="13"/>
      <c r="NJG42" s="13"/>
      <c r="NJH42" s="13"/>
      <c r="NJI42" s="13"/>
      <c r="NJJ42" s="13"/>
      <c r="NJK42" s="13"/>
      <c r="NJL42" s="13"/>
      <c r="NJM42" s="13"/>
      <c r="NJN42" s="13"/>
      <c r="NJO42" s="13"/>
      <c r="NJP42" s="13"/>
      <c r="NJQ42" s="13"/>
      <c r="NJR42" s="13"/>
      <c r="NJS42" s="13"/>
      <c r="NJT42" s="13"/>
      <c r="NJU42" s="13"/>
      <c r="NJV42" s="13"/>
      <c r="NJW42" s="13"/>
      <c r="NJX42" s="13"/>
      <c r="NJY42" s="13"/>
      <c r="NJZ42" s="13"/>
      <c r="NKA42" s="13"/>
      <c r="NKB42" s="13"/>
      <c r="NKC42" s="13"/>
      <c r="NKD42" s="13"/>
      <c r="NKE42" s="13"/>
      <c r="NKF42" s="13"/>
      <c r="NKG42" s="13"/>
      <c r="NKH42" s="13"/>
      <c r="NKI42" s="13"/>
      <c r="NKJ42" s="13"/>
      <c r="NKK42" s="13"/>
      <c r="NKL42" s="13"/>
      <c r="NKM42" s="13"/>
      <c r="NKN42" s="13"/>
      <c r="NKO42" s="13"/>
      <c r="NKP42" s="13"/>
      <c r="NKQ42" s="13"/>
      <c r="NKR42" s="13"/>
      <c r="NKS42" s="13"/>
      <c r="NKT42" s="13"/>
      <c r="NKU42" s="13"/>
      <c r="NKV42" s="13"/>
      <c r="NKW42" s="13"/>
      <c r="NKX42" s="13"/>
      <c r="NKY42" s="13"/>
      <c r="NKZ42" s="13"/>
      <c r="NLA42" s="13"/>
      <c r="NLB42" s="13"/>
      <c r="NLC42" s="13"/>
      <c r="NLD42" s="13"/>
      <c r="NLE42" s="13"/>
      <c r="NLF42" s="13"/>
      <c r="NLG42" s="13"/>
      <c r="NLH42" s="13"/>
      <c r="NLI42" s="13"/>
      <c r="NLJ42" s="13"/>
      <c r="NLK42" s="13"/>
      <c r="NLL42" s="13"/>
      <c r="NLM42" s="13"/>
      <c r="NLN42" s="13"/>
      <c r="NLO42" s="13"/>
      <c r="NLP42" s="13"/>
      <c r="NLQ42" s="13"/>
      <c r="NLR42" s="13"/>
      <c r="NLS42" s="13"/>
      <c r="NLT42" s="13"/>
      <c r="NLU42" s="13"/>
      <c r="NLV42" s="13"/>
      <c r="NLW42" s="13"/>
      <c r="NLX42" s="13"/>
      <c r="NLY42" s="13"/>
      <c r="NLZ42" s="13"/>
      <c r="NMA42" s="13"/>
      <c r="NMB42" s="13"/>
      <c r="NMC42" s="13"/>
      <c r="NMD42" s="13"/>
      <c r="NME42" s="13"/>
      <c r="NMF42" s="13"/>
      <c r="NMG42" s="13"/>
      <c r="NMH42" s="13"/>
      <c r="NMI42" s="13"/>
      <c r="NMJ42" s="13"/>
      <c r="NMK42" s="13"/>
      <c r="NML42" s="13"/>
      <c r="NMM42" s="13"/>
      <c r="NMN42" s="13"/>
      <c r="NMO42" s="13"/>
      <c r="NMP42" s="13"/>
      <c r="NMQ42" s="13"/>
      <c r="NMR42" s="13"/>
      <c r="NMS42" s="13"/>
      <c r="NMT42" s="13"/>
      <c r="NMU42" s="13"/>
      <c r="NMV42" s="13"/>
      <c r="NMW42" s="13"/>
      <c r="NMX42" s="13"/>
      <c r="NMY42" s="13"/>
      <c r="NMZ42" s="13"/>
      <c r="NNA42" s="13"/>
      <c r="NNB42" s="13"/>
      <c r="NNC42" s="13"/>
      <c r="NND42" s="13"/>
      <c r="NNE42" s="13"/>
      <c r="NNF42" s="13"/>
      <c r="NNG42" s="13"/>
      <c r="NNH42" s="13"/>
      <c r="NNI42" s="13"/>
      <c r="NNJ42" s="13"/>
      <c r="NNK42" s="13"/>
      <c r="NNL42" s="13"/>
      <c r="NNM42" s="13"/>
      <c r="NNN42" s="13"/>
      <c r="NNO42" s="13"/>
      <c r="NNP42" s="13"/>
      <c r="NNQ42" s="13"/>
      <c r="NNR42" s="13"/>
      <c r="NNS42" s="13"/>
      <c r="NNT42" s="13"/>
      <c r="NNU42" s="13"/>
      <c r="NNV42" s="13"/>
      <c r="NNW42" s="13"/>
      <c r="NNX42" s="13"/>
      <c r="NNY42" s="13"/>
      <c r="NNZ42" s="13"/>
      <c r="NOA42" s="13"/>
      <c r="NOB42" s="13"/>
      <c r="NOC42" s="13"/>
      <c r="NOD42" s="13"/>
      <c r="NOE42" s="13"/>
      <c r="NOF42" s="13"/>
      <c r="NOG42" s="13"/>
      <c r="NOH42" s="13"/>
      <c r="NOI42" s="13"/>
      <c r="NOJ42" s="13"/>
      <c r="NOK42" s="13"/>
      <c r="NOL42" s="13"/>
      <c r="NOM42" s="13"/>
      <c r="NON42" s="13"/>
      <c r="NOO42" s="13"/>
      <c r="NOP42" s="13"/>
      <c r="NOQ42" s="13"/>
      <c r="NOR42" s="13"/>
      <c r="NOS42" s="13"/>
      <c r="NOT42" s="13"/>
      <c r="NOU42" s="13"/>
      <c r="NOV42" s="13"/>
      <c r="NOW42" s="13"/>
      <c r="NOX42" s="13"/>
      <c r="NOY42" s="13"/>
      <c r="NOZ42" s="13"/>
      <c r="NPA42" s="13"/>
      <c r="NPB42" s="13"/>
      <c r="NPC42" s="13"/>
      <c r="NPD42" s="13"/>
      <c r="NPE42" s="13"/>
      <c r="NPF42" s="13"/>
      <c r="NPG42" s="13"/>
      <c r="NPH42" s="13"/>
      <c r="NPI42" s="13"/>
      <c r="NPJ42" s="13"/>
      <c r="NPK42" s="13"/>
      <c r="NPL42" s="13"/>
      <c r="NPM42" s="13"/>
      <c r="NPN42" s="13"/>
      <c r="NPO42" s="13"/>
      <c r="NPP42" s="13"/>
      <c r="NPQ42" s="13"/>
      <c r="NPR42" s="13"/>
      <c r="NPS42" s="13"/>
      <c r="NPT42" s="13"/>
      <c r="NPU42" s="13"/>
      <c r="NPV42" s="13"/>
      <c r="NPW42" s="13"/>
      <c r="NPX42" s="13"/>
      <c r="NPY42" s="13"/>
      <c r="NPZ42" s="13"/>
      <c r="NQA42" s="13"/>
      <c r="NQB42" s="13"/>
      <c r="NQC42" s="13"/>
      <c r="NQD42" s="13"/>
      <c r="NQE42" s="13"/>
      <c r="NQF42" s="13"/>
      <c r="NQG42" s="13"/>
      <c r="NQH42" s="13"/>
      <c r="NQI42" s="13"/>
      <c r="NQJ42" s="13"/>
      <c r="NQK42" s="13"/>
      <c r="NQL42" s="13"/>
      <c r="NQM42" s="13"/>
      <c r="NQN42" s="13"/>
      <c r="NQO42" s="13"/>
      <c r="NQP42" s="13"/>
      <c r="NQQ42" s="13"/>
      <c r="NQR42" s="13"/>
      <c r="NQS42" s="13"/>
      <c r="NQT42" s="13"/>
      <c r="NQU42" s="13"/>
      <c r="NQV42" s="13"/>
      <c r="NQW42" s="13"/>
      <c r="NQX42" s="13"/>
      <c r="NQY42" s="13"/>
      <c r="NQZ42" s="13"/>
      <c r="NRA42" s="13"/>
      <c r="NRB42" s="13"/>
      <c r="NRC42" s="13"/>
      <c r="NRD42" s="13"/>
      <c r="NRE42" s="13"/>
      <c r="NRF42" s="13"/>
      <c r="NRG42" s="13"/>
      <c r="NRH42" s="13"/>
      <c r="NRI42" s="13"/>
      <c r="NRJ42" s="13"/>
      <c r="NRK42" s="13"/>
      <c r="NRL42" s="13"/>
      <c r="NRM42" s="13"/>
      <c r="NRN42" s="13"/>
      <c r="NRO42" s="13"/>
      <c r="NRP42" s="13"/>
      <c r="NRQ42" s="13"/>
      <c r="NRR42" s="13"/>
      <c r="NRS42" s="13"/>
      <c r="NRT42" s="13"/>
      <c r="NRU42" s="13"/>
      <c r="NRV42" s="13"/>
      <c r="NRW42" s="13"/>
      <c r="NRX42" s="13"/>
      <c r="NRY42" s="13"/>
      <c r="NRZ42" s="13"/>
      <c r="NSA42" s="13"/>
      <c r="NSB42" s="13"/>
      <c r="NSC42" s="13"/>
      <c r="NSD42" s="13"/>
      <c r="NSE42" s="13"/>
      <c r="NSF42" s="13"/>
      <c r="NSG42" s="13"/>
      <c r="NSH42" s="13"/>
      <c r="NSI42" s="13"/>
      <c r="NSJ42" s="13"/>
      <c r="NSK42" s="13"/>
      <c r="NSL42" s="13"/>
      <c r="NSM42" s="13"/>
      <c r="NSN42" s="13"/>
      <c r="NSO42" s="13"/>
      <c r="NSP42" s="13"/>
      <c r="NSQ42" s="13"/>
      <c r="NSR42" s="13"/>
      <c r="NSS42" s="13"/>
      <c r="NST42" s="13"/>
      <c r="NSU42" s="13"/>
      <c r="NSV42" s="13"/>
      <c r="NSW42" s="13"/>
      <c r="NSX42" s="13"/>
      <c r="NSY42" s="13"/>
      <c r="NSZ42" s="13"/>
      <c r="NTA42" s="13"/>
      <c r="NTB42" s="13"/>
      <c r="NTC42" s="13"/>
      <c r="NTD42" s="13"/>
      <c r="NTE42" s="13"/>
      <c r="NTF42" s="13"/>
      <c r="NTG42" s="13"/>
      <c r="NTH42" s="13"/>
      <c r="NTI42" s="13"/>
      <c r="NTJ42" s="13"/>
      <c r="NTK42" s="13"/>
      <c r="NTL42" s="13"/>
      <c r="NTM42" s="13"/>
      <c r="NTN42" s="13"/>
      <c r="NTO42" s="13"/>
      <c r="NTP42" s="13"/>
      <c r="NTQ42" s="13"/>
      <c r="NTR42" s="13"/>
      <c r="NTS42" s="13"/>
      <c r="NTT42" s="13"/>
      <c r="NTU42" s="13"/>
      <c r="NTV42" s="13"/>
      <c r="NTW42" s="13"/>
      <c r="NTX42" s="13"/>
      <c r="NTY42" s="13"/>
      <c r="NTZ42" s="13"/>
      <c r="NUA42" s="13"/>
      <c r="NUB42" s="13"/>
      <c r="NUC42" s="13"/>
      <c r="NUD42" s="13"/>
      <c r="NUE42" s="13"/>
      <c r="NUF42" s="13"/>
      <c r="NUG42" s="13"/>
      <c r="NUH42" s="13"/>
      <c r="NUI42" s="13"/>
      <c r="NUJ42" s="13"/>
      <c r="NUK42" s="13"/>
      <c r="NUL42" s="13"/>
      <c r="NUM42" s="13"/>
      <c r="NUN42" s="13"/>
      <c r="NUO42" s="13"/>
      <c r="NUP42" s="13"/>
      <c r="NUQ42" s="13"/>
      <c r="NUR42" s="13"/>
      <c r="NUS42" s="13"/>
      <c r="NUT42" s="13"/>
      <c r="NUU42" s="13"/>
      <c r="NUV42" s="13"/>
      <c r="NUW42" s="13"/>
      <c r="NUX42" s="13"/>
      <c r="NUY42" s="13"/>
      <c r="NUZ42" s="13"/>
      <c r="NVA42" s="13"/>
      <c r="NVB42" s="13"/>
      <c r="NVC42" s="13"/>
      <c r="NVD42" s="13"/>
      <c r="NVE42" s="13"/>
      <c r="NVF42" s="13"/>
      <c r="NVG42" s="13"/>
      <c r="NVH42" s="13"/>
      <c r="NVI42" s="13"/>
      <c r="NVJ42" s="13"/>
      <c r="NVK42" s="13"/>
      <c r="NVL42" s="13"/>
      <c r="NVM42" s="13"/>
      <c r="NVN42" s="13"/>
      <c r="NVO42" s="13"/>
      <c r="NVP42" s="13"/>
      <c r="NVQ42" s="13"/>
      <c r="NVR42" s="13"/>
      <c r="NVS42" s="13"/>
      <c r="NVT42" s="13"/>
      <c r="NVU42" s="13"/>
      <c r="NVV42" s="13"/>
      <c r="NVW42" s="13"/>
      <c r="NVX42" s="13"/>
      <c r="NVY42" s="13"/>
      <c r="NVZ42" s="13"/>
      <c r="NWA42" s="13"/>
      <c r="NWB42" s="13"/>
      <c r="NWC42" s="13"/>
      <c r="NWD42" s="13"/>
      <c r="NWE42" s="13"/>
      <c r="NWF42" s="13"/>
      <c r="NWG42" s="13"/>
      <c r="NWH42" s="13"/>
      <c r="NWI42" s="13"/>
      <c r="NWJ42" s="13"/>
      <c r="NWK42" s="13"/>
      <c r="NWL42" s="13"/>
      <c r="NWM42" s="13"/>
      <c r="NWN42" s="13"/>
      <c r="NWO42" s="13"/>
      <c r="NWP42" s="13"/>
      <c r="NWQ42" s="13"/>
      <c r="NWR42" s="13"/>
      <c r="NWS42" s="13"/>
      <c r="NWT42" s="13"/>
      <c r="NWU42" s="13"/>
      <c r="NWV42" s="13"/>
      <c r="NWW42" s="13"/>
      <c r="NWX42" s="13"/>
      <c r="NWY42" s="13"/>
      <c r="NWZ42" s="13"/>
      <c r="NXA42" s="13"/>
      <c r="NXB42" s="13"/>
      <c r="NXC42" s="13"/>
      <c r="NXD42" s="13"/>
      <c r="NXE42" s="13"/>
      <c r="NXF42" s="13"/>
      <c r="NXG42" s="13"/>
      <c r="NXH42" s="13"/>
      <c r="NXI42" s="13"/>
      <c r="NXJ42" s="13"/>
      <c r="NXK42" s="13"/>
      <c r="NXL42" s="13"/>
      <c r="NXM42" s="13"/>
      <c r="NXN42" s="13"/>
      <c r="NXO42" s="13"/>
      <c r="NXP42" s="13"/>
      <c r="NXQ42" s="13"/>
      <c r="NXR42" s="13"/>
      <c r="NXS42" s="13"/>
      <c r="NXT42" s="13"/>
      <c r="NXU42" s="13"/>
      <c r="NXV42" s="13"/>
      <c r="NXW42" s="13"/>
      <c r="NXX42" s="13"/>
      <c r="NXY42" s="13"/>
      <c r="NXZ42" s="13"/>
      <c r="NYA42" s="13"/>
      <c r="NYB42" s="13"/>
      <c r="NYC42" s="13"/>
      <c r="NYD42" s="13"/>
      <c r="NYE42" s="13"/>
      <c r="NYF42" s="13"/>
      <c r="NYG42" s="13"/>
      <c r="NYH42" s="13"/>
      <c r="NYI42" s="13"/>
      <c r="NYJ42" s="13"/>
      <c r="NYK42" s="13"/>
      <c r="NYL42" s="13"/>
      <c r="NYM42" s="13"/>
      <c r="NYN42" s="13"/>
      <c r="NYO42" s="13"/>
      <c r="NYP42" s="13"/>
      <c r="NYQ42" s="13"/>
      <c r="NYR42" s="13"/>
      <c r="NYS42" s="13"/>
      <c r="NYT42" s="13"/>
      <c r="NYU42" s="13"/>
      <c r="NYV42" s="13"/>
      <c r="NYW42" s="13"/>
      <c r="NYX42" s="13"/>
      <c r="NYY42" s="13"/>
      <c r="NYZ42" s="13"/>
      <c r="NZA42" s="13"/>
      <c r="NZB42" s="13"/>
      <c r="NZC42" s="13"/>
      <c r="NZD42" s="13"/>
      <c r="NZE42" s="13"/>
      <c r="NZF42" s="13"/>
      <c r="NZG42" s="13"/>
      <c r="NZH42" s="13"/>
      <c r="NZI42" s="13"/>
      <c r="NZJ42" s="13"/>
      <c r="NZK42" s="13"/>
      <c r="NZL42" s="13"/>
      <c r="NZM42" s="13"/>
      <c r="NZN42" s="13"/>
      <c r="NZO42" s="13"/>
      <c r="NZP42" s="13"/>
      <c r="NZQ42" s="13"/>
      <c r="NZR42" s="13"/>
      <c r="NZS42" s="13"/>
      <c r="NZT42" s="13"/>
      <c r="NZU42" s="13"/>
      <c r="NZV42" s="13"/>
      <c r="NZW42" s="13"/>
      <c r="NZX42" s="13"/>
      <c r="NZY42" s="13"/>
      <c r="NZZ42" s="13"/>
      <c r="OAA42" s="13"/>
      <c r="OAB42" s="13"/>
      <c r="OAC42" s="13"/>
      <c r="OAD42" s="13"/>
      <c r="OAE42" s="13"/>
      <c r="OAF42" s="13"/>
      <c r="OAG42" s="13"/>
      <c r="OAH42" s="13"/>
      <c r="OAI42" s="13"/>
      <c r="OAJ42" s="13"/>
      <c r="OAK42" s="13"/>
      <c r="OAL42" s="13"/>
      <c r="OAM42" s="13"/>
      <c r="OAN42" s="13"/>
      <c r="OAO42" s="13"/>
      <c r="OAP42" s="13"/>
      <c r="OAQ42" s="13"/>
      <c r="OAR42" s="13"/>
      <c r="OAS42" s="13"/>
      <c r="OAT42" s="13"/>
      <c r="OAU42" s="13"/>
      <c r="OAV42" s="13"/>
      <c r="OAW42" s="13"/>
      <c r="OAX42" s="13"/>
      <c r="OAY42" s="13"/>
      <c r="OAZ42" s="13"/>
      <c r="OBA42" s="13"/>
      <c r="OBB42" s="13"/>
      <c r="OBC42" s="13"/>
      <c r="OBD42" s="13"/>
      <c r="OBE42" s="13"/>
      <c r="OBF42" s="13"/>
      <c r="OBG42" s="13"/>
      <c r="OBH42" s="13"/>
      <c r="OBI42" s="13"/>
      <c r="OBJ42" s="13"/>
      <c r="OBK42" s="13"/>
      <c r="OBL42" s="13"/>
      <c r="OBM42" s="13"/>
      <c r="OBN42" s="13"/>
      <c r="OBO42" s="13"/>
      <c r="OBP42" s="13"/>
      <c r="OBQ42" s="13"/>
      <c r="OBR42" s="13"/>
      <c r="OBS42" s="13"/>
      <c r="OBT42" s="13"/>
      <c r="OBU42" s="13"/>
      <c r="OBV42" s="13"/>
      <c r="OBW42" s="13"/>
      <c r="OBX42" s="13"/>
      <c r="OBY42" s="13"/>
      <c r="OBZ42" s="13"/>
      <c r="OCA42" s="13"/>
      <c r="OCB42" s="13"/>
      <c r="OCC42" s="13"/>
      <c r="OCD42" s="13"/>
      <c r="OCE42" s="13"/>
      <c r="OCF42" s="13"/>
      <c r="OCG42" s="13"/>
      <c r="OCH42" s="13"/>
      <c r="OCI42" s="13"/>
      <c r="OCJ42" s="13"/>
      <c r="OCK42" s="13"/>
      <c r="OCL42" s="13"/>
      <c r="OCM42" s="13"/>
      <c r="OCN42" s="13"/>
      <c r="OCO42" s="13"/>
      <c r="OCP42" s="13"/>
      <c r="OCQ42" s="13"/>
      <c r="OCR42" s="13"/>
      <c r="OCS42" s="13"/>
      <c r="OCT42" s="13"/>
      <c r="OCU42" s="13"/>
      <c r="OCV42" s="13"/>
      <c r="OCW42" s="13"/>
      <c r="OCX42" s="13"/>
      <c r="OCY42" s="13"/>
      <c r="OCZ42" s="13"/>
      <c r="ODA42" s="13"/>
      <c r="ODB42" s="13"/>
      <c r="ODC42" s="13"/>
      <c r="ODD42" s="13"/>
      <c r="ODE42" s="13"/>
      <c r="ODF42" s="13"/>
      <c r="ODG42" s="13"/>
      <c r="ODH42" s="13"/>
      <c r="ODI42" s="13"/>
      <c r="ODJ42" s="13"/>
      <c r="ODK42" s="13"/>
      <c r="ODL42" s="13"/>
      <c r="ODM42" s="13"/>
      <c r="ODN42" s="13"/>
      <c r="ODO42" s="13"/>
      <c r="ODP42" s="13"/>
      <c r="ODQ42" s="13"/>
      <c r="ODR42" s="13"/>
      <c r="ODS42" s="13"/>
      <c r="ODT42" s="13"/>
      <c r="ODU42" s="13"/>
      <c r="ODV42" s="13"/>
      <c r="ODW42" s="13"/>
      <c r="ODX42" s="13"/>
      <c r="ODY42" s="13"/>
      <c r="ODZ42" s="13"/>
      <c r="OEA42" s="13"/>
      <c r="OEB42" s="13"/>
      <c r="OEC42" s="13"/>
      <c r="OED42" s="13"/>
      <c r="OEE42" s="13"/>
      <c r="OEF42" s="13"/>
      <c r="OEG42" s="13"/>
      <c r="OEH42" s="13"/>
      <c r="OEI42" s="13"/>
      <c r="OEJ42" s="13"/>
      <c r="OEK42" s="13"/>
      <c r="OEL42" s="13"/>
      <c r="OEM42" s="13"/>
      <c r="OEN42" s="13"/>
      <c r="OEO42" s="13"/>
      <c r="OEP42" s="13"/>
      <c r="OEQ42" s="13"/>
      <c r="OER42" s="13"/>
      <c r="OES42" s="13"/>
      <c r="OET42" s="13"/>
      <c r="OEU42" s="13"/>
      <c r="OEV42" s="13"/>
      <c r="OEW42" s="13"/>
      <c r="OEX42" s="13"/>
      <c r="OEY42" s="13"/>
      <c r="OEZ42" s="13"/>
      <c r="OFA42" s="13"/>
      <c r="OFB42" s="13"/>
      <c r="OFC42" s="13"/>
      <c r="OFD42" s="13"/>
      <c r="OFE42" s="13"/>
      <c r="OFF42" s="13"/>
      <c r="OFG42" s="13"/>
      <c r="OFH42" s="13"/>
      <c r="OFI42" s="13"/>
      <c r="OFJ42" s="13"/>
      <c r="OFK42" s="13"/>
      <c r="OFL42" s="13"/>
      <c r="OFM42" s="13"/>
      <c r="OFN42" s="13"/>
      <c r="OFO42" s="13"/>
      <c r="OFP42" s="13"/>
      <c r="OFQ42" s="13"/>
      <c r="OFR42" s="13"/>
      <c r="OFS42" s="13"/>
      <c r="OFT42" s="13"/>
      <c r="OFU42" s="13"/>
      <c r="OFV42" s="13"/>
      <c r="OFW42" s="13"/>
      <c r="OFX42" s="13"/>
      <c r="OFY42" s="13"/>
      <c r="OFZ42" s="13"/>
      <c r="OGA42" s="13"/>
      <c r="OGB42" s="13"/>
      <c r="OGC42" s="13"/>
      <c r="OGD42" s="13"/>
      <c r="OGE42" s="13"/>
      <c r="OGF42" s="13"/>
      <c r="OGG42" s="13"/>
      <c r="OGH42" s="13"/>
      <c r="OGI42" s="13"/>
      <c r="OGJ42" s="13"/>
      <c r="OGK42" s="13"/>
      <c r="OGL42" s="13"/>
      <c r="OGM42" s="13"/>
      <c r="OGN42" s="13"/>
      <c r="OGO42" s="13"/>
      <c r="OGP42" s="13"/>
      <c r="OGQ42" s="13"/>
      <c r="OGR42" s="13"/>
      <c r="OGS42" s="13"/>
      <c r="OGT42" s="13"/>
      <c r="OGU42" s="13"/>
      <c r="OGV42" s="13"/>
      <c r="OGW42" s="13"/>
      <c r="OGX42" s="13"/>
      <c r="OGY42" s="13"/>
      <c r="OGZ42" s="13"/>
      <c r="OHA42" s="13"/>
      <c r="OHB42" s="13"/>
      <c r="OHC42" s="13"/>
      <c r="OHD42" s="13"/>
      <c r="OHE42" s="13"/>
      <c r="OHF42" s="13"/>
      <c r="OHG42" s="13"/>
      <c r="OHH42" s="13"/>
      <c r="OHI42" s="13"/>
      <c r="OHJ42" s="13"/>
      <c r="OHK42" s="13"/>
      <c r="OHL42" s="13"/>
      <c r="OHM42" s="13"/>
      <c r="OHN42" s="13"/>
      <c r="OHO42" s="13"/>
      <c r="OHP42" s="13"/>
      <c r="OHQ42" s="13"/>
      <c r="OHR42" s="13"/>
      <c r="OHS42" s="13"/>
      <c r="OHT42" s="13"/>
      <c r="OHU42" s="13"/>
      <c r="OHV42" s="13"/>
      <c r="OHW42" s="13"/>
      <c r="OHX42" s="13"/>
      <c r="OHY42" s="13"/>
      <c r="OHZ42" s="13"/>
      <c r="OIA42" s="13"/>
      <c r="OIB42" s="13"/>
      <c r="OIC42" s="13"/>
      <c r="OID42" s="13"/>
      <c r="OIE42" s="13"/>
      <c r="OIF42" s="13"/>
      <c r="OIG42" s="13"/>
      <c r="OIH42" s="13"/>
      <c r="OII42" s="13"/>
      <c r="OIJ42" s="13"/>
      <c r="OIK42" s="13"/>
      <c r="OIL42" s="13"/>
      <c r="OIM42" s="13"/>
      <c r="OIN42" s="13"/>
      <c r="OIO42" s="13"/>
      <c r="OIP42" s="13"/>
      <c r="OIQ42" s="13"/>
      <c r="OIR42" s="13"/>
      <c r="OIS42" s="13"/>
      <c r="OIT42" s="13"/>
      <c r="OIU42" s="13"/>
      <c r="OIV42" s="13"/>
      <c r="OIW42" s="13"/>
      <c r="OIX42" s="13"/>
      <c r="OIY42" s="13"/>
      <c r="OIZ42" s="13"/>
      <c r="OJA42" s="13"/>
      <c r="OJB42" s="13"/>
      <c r="OJC42" s="13"/>
      <c r="OJD42" s="13"/>
      <c r="OJE42" s="13"/>
      <c r="OJF42" s="13"/>
      <c r="OJG42" s="13"/>
      <c r="OJH42" s="13"/>
      <c r="OJI42" s="13"/>
      <c r="OJJ42" s="13"/>
      <c r="OJK42" s="13"/>
      <c r="OJL42" s="13"/>
      <c r="OJM42" s="13"/>
      <c r="OJN42" s="13"/>
      <c r="OJO42" s="13"/>
      <c r="OJP42" s="13"/>
      <c r="OJQ42" s="13"/>
      <c r="OJR42" s="13"/>
      <c r="OJS42" s="13"/>
      <c r="OJT42" s="13"/>
      <c r="OJU42" s="13"/>
      <c r="OJV42" s="13"/>
      <c r="OJW42" s="13"/>
      <c r="OJX42" s="13"/>
      <c r="OJY42" s="13"/>
      <c r="OJZ42" s="13"/>
      <c r="OKA42" s="13"/>
      <c r="OKB42" s="13"/>
      <c r="OKC42" s="13"/>
      <c r="OKD42" s="13"/>
      <c r="OKE42" s="13"/>
      <c r="OKF42" s="13"/>
      <c r="OKG42" s="13"/>
      <c r="OKH42" s="13"/>
      <c r="OKI42" s="13"/>
      <c r="OKJ42" s="13"/>
      <c r="OKK42" s="13"/>
      <c r="OKL42" s="13"/>
      <c r="OKM42" s="13"/>
      <c r="OKN42" s="13"/>
      <c r="OKO42" s="13"/>
      <c r="OKP42" s="13"/>
      <c r="OKQ42" s="13"/>
      <c r="OKR42" s="13"/>
      <c r="OKS42" s="13"/>
      <c r="OKT42" s="13"/>
      <c r="OKU42" s="13"/>
      <c r="OKV42" s="13"/>
      <c r="OKW42" s="13"/>
      <c r="OKX42" s="13"/>
      <c r="OKY42" s="13"/>
      <c r="OKZ42" s="13"/>
      <c r="OLA42" s="13"/>
      <c r="OLB42" s="13"/>
      <c r="OLC42" s="13"/>
      <c r="OLD42" s="13"/>
      <c r="OLE42" s="13"/>
      <c r="OLF42" s="13"/>
      <c r="OLG42" s="13"/>
      <c r="OLH42" s="13"/>
      <c r="OLI42" s="13"/>
      <c r="OLJ42" s="13"/>
      <c r="OLK42" s="13"/>
      <c r="OLL42" s="13"/>
      <c r="OLM42" s="13"/>
      <c r="OLN42" s="13"/>
      <c r="OLO42" s="13"/>
      <c r="OLP42" s="13"/>
      <c r="OLQ42" s="13"/>
      <c r="OLR42" s="13"/>
      <c r="OLS42" s="13"/>
      <c r="OLT42" s="13"/>
      <c r="OLU42" s="13"/>
      <c r="OLV42" s="13"/>
      <c r="OLW42" s="13"/>
      <c r="OLX42" s="13"/>
      <c r="OLY42" s="13"/>
      <c r="OLZ42" s="13"/>
      <c r="OMA42" s="13"/>
      <c r="OMB42" s="13"/>
      <c r="OMC42" s="13"/>
      <c r="OMD42" s="13"/>
      <c r="OME42" s="13"/>
      <c r="OMF42" s="13"/>
      <c r="OMG42" s="13"/>
      <c r="OMH42" s="13"/>
      <c r="OMI42" s="13"/>
      <c r="OMJ42" s="13"/>
      <c r="OMK42" s="13"/>
      <c r="OML42" s="13"/>
      <c r="OMM42" s="13"/>
      <c r="OMN42" s="13"/>
      <c r="OMO42" s="13"/>
      <c r="OMP42" s="13"/>
      <c r="OMQ42" s="13"/>
      <c r="OMR42" s="13"/>
      <c r="OMS42" s="13"/>
      <c r="OMT42" s="13"/>
      <c r="OMU42" s="13"/>
      <c r="OMV42" s="13"/>
      <c r="OMW42" s="13"/>
      <c r="OMX42" s="13"/>
      <c r="OMY42" s="13"/>
      <c r="OMZ42" s="13"/>
      <c r="ONA42" s="13"/>
      <c r="ONB42" s="13"/>
      <c r="ONC42" s="13"/>
      <c r="OND42" s="13"/>
      <c r="ONE42" s="13"/>
      <c r="ONF42" s="13"/>
      <c r="ONG42" s="13"/>
      <c r="ONH42" s="13"/>
      <c r="ONI42" s="13"/>
      <c r="ONJ42" s="13"/>
      <c r="ONK42" s="13"/>
      <c r="ONL42" s="13"/>
      <c r="ONM42" s="13"/>
      <c r="ONN42" s="13"/>
      <c r="ONO42" s="13"/>
      <c r="ONP42" s="13"/>
      <c r="ONQ42" s="13"/>
      <c r="ONR42" s="13"/>
      <c r="ONS42" s="13"/>
      <c r="ONT42" s="13"/>
      <c r="ONU42" s="13"/>
      <c r="ONV42" s="13"/>
      <c r="ONW42" s="13"/>
      <c r="ONX42" s="13"/>
      <c r="ONY42" s="13"/>
      <c r="ONZ42" s="13"/>
      <c r="OOA42" s="13"/>
      <c r="OOB42" s="13"/>
      <c r="OOC42" s="13"/>
      <c r="OOD42" s="13"/>
      <c r="OOE42" s="13"/>
      <c r="OOF42" s="13"/>
      <c r="OOG42" s="13"/>
      <c r="OOH42" s="13"/>
      <c r="OOI42" s="13"/>
      <c r="OOJ42" s="13"/>
      <c r="OOK42" s="13"/>
      <c r="OOL42" s="13"/>
      <c r="OOM42" s="13"/>
      <c r="OON42" s="13"/>
      <c r="OOO42" s="13"/>
      <c r="OOP42" s="13"/>
      <c r="OOQ42" s="13"/>
      <c r="OOR42" s="13"/>
      <c r="OOS42" s="13"/>
      <c r="OOT42" s="13"/>
      <c r="OOU42" s="13"/>
      <c r="OOV42" s="13"/>
      <c r="OOW42" s="13"/>
      <c r="OOX42" s="13"/>
      <c r="OOY42" s="13"/>
      <c r="OOZ42" s="13"/>
      <c r="OPA42" s="13"/>
      <c r="OPB42" s="13"/>
      <c r="OPC42" s="13"/>
      <c r="OPD42" s="13"/>
      <c r="OPE42" s="13"/>
      <c r="OPF42" s="13"/>
      <c r="OPG42" s="13"/>
      <c r="OPH42" s="13"/>
      <c r="OPI42" s="13"/>
      <c r="OPJ42" s="13"/>
      <c r="OPK42" s="13"/>
      <c r="OPL42" s="13"/>
      <c r="OPM42" s="13"/>
      <c r="OPN42" s="13"/>
      <c r="OPO42" s="13"/>
      <c r="OPP42" s="13"/>
      <c r="OPQ42" s="13"/>
      <c r="OPR42" s="13"/>
      <c r="OPS42" s="13"/>
      <c r="OPT42" s="13"/>
      <c r="OPU42" s="13"/>
      <c r="OPV42" s="13"/>
      <c r="OPW42" s="13"/>
      <c r="OPX42" s="13"/>
      <c r="OPY42" s="13"/>
      <c r="OPZ42" s="13"/>
      <c r="OQA42" s="13"/>
      <c r="OQB42" s="13"/>
      <c r="OQC42" s="13"/>
      <c r="OQD42" s="13"/>
      <c r="OQE42" s="13"/>
      <c r="OQF42" s="13"/>
      <c r="OQG42" s="13"/>
      <c r="OQH42" s="13"/>
      <c r="OQI42" s="13"/>
      <c r="OQJ42" s="13"/>
      <c r="OQK42" s="13"/>
      <c r="OQL42" s="13"/>
      <c r="OQM42" s="13"/>
      <c r="OQN42" s="13"/>
      <c r="OQO42" s="13"/>
      <c r="OQP42" s="13"/>
      <c r="OQQ42" s="13"/>
      <c r="OQR42" s="13"/>
      <c r="OQS42" s="13"/>
      <c r="OQT42" s="13"/>
      <c r="OQU42" s="13"/>
      <c r="OQV42" s="13"/>
      <c r="OQW42" s="13"/>
      <c r="OQX42" s="13"/>
      <c r="OQY42" s="13"/>
      <c r="OQZ42" s="13"/>
      <c r="ORA42" s="13"/>
      <c r="ORB42" s="13"/>
      <c r="ORC42" s="13"/>
      <c r="ORD42" s="13"/>
      <c r="ORE42" s="13"/>
      <c r="ORF42" s="13"/>
      <c r="ORG42" s="13"/>
      <c r="ORH42" s="13"/>
      <c r="ORI42" s="13"/>
      <c r="ORJ42" s="13"/>
      <c r="ORK42" s="13"/>
      <c r="ORL42" s="13"/>
      <c r="ORM42" s="13"/>
      <c r="ORN42" s="13"/>
      <c r="ORO42" s="13"/>
      <c r="ORP42" s="13"/>
      <c r="ORQ42" s="13"/>
      <c r="ORR42" s="13"/>
      <c r="ORS42" s="13"/>
      <c r="ORT42" s="13"/>
      <c r="ORU42" s="13"/>
      <c r="ORV42" s="13"/>
      <c r="ORW42" s="13"/>
      <c r="ORX42" s="13"/>
      <c r="ORY42" s="13"/>
      <c r="ORZ42" s="13"/>
      <c r="OSA42" s="13"/>
      <c r="OSB42" s="13"/>
      <c r="OSC42" s="13"/>
      <c r="OSD42" s="13"/>
      <c r="OSE42" s="13"/>
      <c r="OSF42" s="13"/>
      <c r="OSG42" s="13"/>
      <c r="OSH42" s="13"/>
      <c r="OSI42" s="13"/>
      <c r="OSJ42" s="13"/>
      <c r="OSK42" s="13"/>
      <c r="OSL42" s="13"/>
      <c r="OSM42" s="13"/>
      <c r="OSN42" s="13"/>
      <c r="OSO42" s="13"/>
      <c r="OSP42" s="13"/>
      <c r="OSQ42" s="13"/>
      <c r="OSR42" s="13"/>
      <c r="OSS42" s="13"/>
      <c r="OST42" s="13"/>
      <c r="OSU42" s="13"/>
      <c r="OSV42" s="13"/>
      <c r="OSW42" s="13"/>
      <c r="OSX42" s="13"/>
      <c r="OSY42" s="13"/>
      <c r="OSZ42" s="13"/>
      <c r="OTA42" s="13"/>
      <c r="OTB42" s="13"/>
      <c r="OTC42" s="13"/>
      <c r="OTD42" s="13"/>
      <c r="OTE42" s="13"/>
      <c r="OTF42" s="13"/>
      <c r="OTG42" s="13"/>
      <c r="OTH42" s="13"/>
      <c r="OTI42" s="13"/>
      <c r="OTJ42" s="13"/>
      <c r="OTK42" s="13"/>
      <c r="OTL42" s="13"/>
      <c r="OTM42" s="13"/>
      <c r="OTN42" s="13"/>
      <c r="OTO42" s="13"/>
      <c r="OTP42" s="13"/>
      <c r="OTQ42" s="13"/>
      <c r="OTR42" s="13"/>
      <c r="OTS42" s="13"/>
      <c r="OTT42" s="13"/>
      <c r="OTU42" s="13"/>
      <c r="OTV42" s="13"/>
      <c r="OTW42" s="13"/>
      <c r="OTX42" s="13"/>
      <c r="OTY42" s="13"/>
      <c r="OTZ42" s="13"/>
      <c r="OUA42" s="13"/>
      <c r="OUB42" s="13"/>
      <c r="OUC42" s="13"/>
      <c r="OUD42" s="13"/>
      <c r="OUE42" s="13"/>
      <c r="OUF42" s="13"/>
      <c r="OUG42" s="13"/>
      <c r="OUH42" s="13"/>
      <c r="OUI42" s="13"/>
      <c r="OUJ42" s="13"/>
      <c r="OUK42" s="13"/>
      <c r="OUL42" s="13"/>
      <c r="OUM42" s="13"/>
      <c r="OUN42" s="13"/>
      <c r="OUO42" s="13"/>
      <c r="OUP42" s="13"/>
      <c r="OUQ42" s="13"/>
      <c r="OUR42" s="13"/>
      <c r="OUS42" s="13"/>
      <c r="OUT42" s="13"/>
      <c r="OUU42" s="13"/>
      <c r="OUV42" s="13"/>
      <c r="OUW42" s="13"/>
      <c r="OUX42" s="13"/>
      <c r="OUY42" s="13"/>
      <c r="OUZ42" s="13"/>
      <c r="OVA42" s="13"/>
      <c r="OVB42" s="13"/>
      <c r="OVC42" s="13"/>
      <c r="OVD42" s="13"/>
      <c r="OVE42" s="13"/>
      <c r="OVF42" s="13"/>
      <c r="OVG42" s="13"/>
      <c r="OVH42" s="13"/>
      <c r="OVI42" s="13"/>
      <c r="OVJ42" s="13"/>
      <c r="OVK42" s="13"/>
      <c r="OVL42" s="13"/>
      <c r="OVM42" s="13"/>
      <c r="OVN42" s="13"/>
      <c r="OVO42" s="13"/>
      <c r="OVP42" s="13"/>
      <c r="OVQ42" s="13"/>
      <c r="OVR42" s="13"/>
      <c r="OVS42" s="13"/>
      <c r="OVT42" s="13"/>
      <c r="OVU42" s="13"/>
      <c r="OVV42" s="13"/>
      <c r="OVW42" s="13"/>
      <c r="OVX42" s="13"/>
      <c r="OVY42" s="13"/>
      <c r="OVZ42" s="13"/>
      <c r="OWA42" s="13"/>
      <c r="OWB42" s="13"/>
      <c r="OWC42" s="13"/>
      <c r="OWD42" s="13"/>
      <c r="OWE42" s="13"/>
      <c r="OWF42" s="13"/>
      <c r="OWG42" s="13"/>
      <c r="OWH42" s="13"/>
      <c r="OWI42" s="13"/>
      <c r="OWJ42" s="13"/>
      <c r="OWK42" s="13"/>
      <c r="OWL42" s="13"/>
      <c r="OWM42" s="13"/>
      <c r="OWN42" s="13"/>
      <c r="OWO42" s="13"/>
      <c r="OWP42" s="13"/>
      <c r="OWQ42" s="13"/>
      <c r="OWR42" s="13"/>
      <c r="OWS42" s="13"/>
      <c r="OWT42" s="13"/>
      <c r="OWU42" s="13"/>
      <c r="OWV42" s="13"/>
      <c r="OWW42" s="13"/>
      <c r="OWX42" s="13"/>
      <c r="OWY42" s="13"/>
      <c r="OWZ42" s="13"/>
      <c r="OXA42" s="13"/>
      <c r="OXB42" s="13"/>
      <c r="OXC42" s="13"/>
      <c r="OXD42" s="13"/>
      <c r="OXE42" s="13"/>
      <c r="OXF42" s="13"/>
      <c r="OXG42" s="13"/>
      <c r="OXH42" s="13"/>
      <c r="OXI42" s="13"/>
      <c r="OXJ42" s="13"/>
      <c r="OXK42" s="13"/>
      <c r="OXL42" s="13"/>
      <c r="OXM42" s="13"/>
      <c r="OXN42" s="13"/>
      <c r="OXO42" s="13"/>
      <c r="OXP42" s="13"/>
      <c r="OXQ42" s="13"/>
      <c r="OXR42" s="13"/>
      <c r="OXS42" s="13"/>
      <c r="OXT42" s="13"/>
      <c r="OXU42" s="13"/>
      <c r="OXV42" s="13"/>
      <c r="OXW42" s="13"/>
      <c r="OXX42" s="13"/>
      <c r="OXY42" s="13"/>
      <c r="OXZ42" s="13"/>
      <c r="OYA42" s="13"/>
      <c r="OYB42" s="13"/>
      <c r="OYC42" s="13"/>
      <c r="OYD42" s="13"/>
      <c r="OYE42" s="13"/>
      <c r="OYF42" s="13"/>
      <c r="OYG42" s="13"/>
      <c r="OYH42" s="13"/>
      <c r="OYI42" s="13"/>
      <c r="OYJ42" s="13"/>
      <c r="OYK42" s="13"/>
      <c r="OYL42" s="13"/>
      <c r="OYM42" s="13"/>
      <c r="OYN42" s="13"/>
      <c r="OYO42" s="13"/>
      <c r="OYP42" s="13"/>
      <c r="OYQ42" s="13"/>
      <c r="OYR42" s="13"/>
      <c r="OYS42" s="13"/>
      <c r="OYT42" s="13"/>
      <c r="OYU42" s="13"/>
      <c r="OYV42" s="13"/>
      <c r="OYW42" s="13"/>
      <c r="OYX42" s="13"/>
      <c r="OYY42" s="13"/>
      <c r="OYZ42" s="13"/>
      <c r="OZA42" s="13"/>
      <c r="OZB42" s="13"/>
      <c r="OZC42" s="13"/>
      <c r="OZD42" s="13"/>
      <c r="OZE42" s="13"/>
      <c r="OZF42" s="13"/>
      <c r="OZG42" s="13"/>
      <c r="OZH42" s="13"/>
      <c r="OZI42" s="13"/>
      <c r="OZJ42" s="13"/>
      <c r="OZK42" s="13"/>
      <c r="OZL42" s="13"/>
      <c r="OZM42" s="13"/>
      <c r="OZN42" s="13"/>
      <c r="OZO42" s="13"/>
      <c r="OZP42" s="13"/>
      <c r="OZQ42" s="13"/>
      <c r="OZR42" s="13"/>
      <c r="OZS42" s="13"/>
      <c r="OZT42" s="13"/>
      <c r="OZU42" s="13"/>
      <c r="OZV42" s="13"/>
      <c r="OZW42" s="13"/>
      <c r="OZX42" s="13"/>
      <c r="OZY42" s="13"/>
      <c r="OZZ42" s="13"/>
      <c r="PAA42" s="13"/>
      <c r="PAB42" s="13"/>
      <c r="PAC42" s="13"/>
      <c r="PAD42" s="13"/>
      <c r="PAE42" s="13"/>
      <c r="PAF42" s="13"/>
      <c r="PAG42" s="13"/>
      <c r="PAH42" s="13"/>
      <c r="PAI42" s="13"/>
      <c r="PAJ42" s="13"/>
      <c r="PAK42" s="13"/>
      <c r="PAL42" s="13"/>
      <c r="PAM42" s="13"/>
      <c r="PAN42" s="13"/>
      <c r="PAO42" s="13"/>
      <c r="PAP42" s="13"/>
      <c r="PAQ42" s="13"/>
      <c r="PAR42" s="13"/>
      <c r="PAS42" s="13"/>
      <c r="PAT42" s="13"/>
      <c r="PAU42" s="13"/>
      <c r="PAV42" s="13"/>
      <c r="PAW42" s="13"/>
      <c r="PAX42" s="13"/>
      <c r="PAY42" s="13"/>
      <c r="PAZ42" s="13"/>
      <c r="PBA42" s="13"/>
      <c r="PBB42" s="13"/>
      <c r="PBC42" s="13"/>
      <c r="PBD42" s="13"/>
      <c r="PBE42" s="13"/>
      <c r="PBF42" s="13"/>
      <c r="PBG42" s="13"/>
      <c r="PBH42" s="13"/>
      <c r="PBI42" s="13"/>
      <c r="PBJ42" s="13"/>
      <c r="PBK42" s="13"/>
      <c r="PBL42" s="13"/>
      <c r="PBM42" s="13"/>
      <c r="PBN42" s="13"/>
      <c r="PBO42" s="13"/>
      <c r="PBP42" s="13"/>
      <c r="PBQ42" s="13"/>
      <c r="PBR42" s="13"/>
      <c r="PBS42" s="13"/>
      <c r="PBT42" s="13"/>
      <c r="PBU42" s="13"/>
      <c r="PBV42" s="13"/>
      <c r="PBW42" s="13"/>
      <c r="PBX42" s="13"/>
      <c r="PBY42" s="13"/>
      <c r="PBZ42" s="13"/>
      <c r="PCA42" s="13"/>
      <c r="PCB42" s="13"/>
      <c r="PCC42" s="13"/>
      <c r="PCD42" s="13"/>
      <c r="PCE42" s="13"/>
      <c r="PCF42" s="13"/>
      <c r="PCG42" s="13"/>
      <c r="PCH42" s="13"/>
      <c r="PCI42" s="13"/>
      <c r="PCJ42" s="13"/>
      <c r="PCK42" s="13"/>
      <c r="PCL42" s="13"/>
      <c r="PCM42" s="13"/>
      <c r="PCN42" s="13"/>
      <c r="PCO42" s="13"/>
      <c r="PCP42" s="13"/>
      <c r="PCQ42" s="13"/>
      <c r="PCR42" s="13"/>
      <c r="PCS42" s="13"/>
      <c r="PCT42" s="13"/>
      <c r="PCU42" s="13"/>
      <c r="PCV42" s="13"/>
      <c r="PCW42" s="13"/>
      <c r="PCX42" s="13"/>
      <c r="PCY42" s="13"/>
      <c r="PCZ42" s="13"/>
      <c r="PDA42" s="13"/>
      <c r="PDB42" s="13"/>
      <c r="PDC42" s="13"/>
      <c r="PDD42" s="13"/>
      <c r="PDE42" s="13"/>
      <c r="PDF42" s="13"/>
      <c r="PDG42" s="13"/>
      <c r="PDH42" s="13"/>
      <c r="PDI42" s="13"/>
      <c r="PDJ42" s="13"/>
      <c r="PDK42" s="13"/>
      <c r="PDL42" s="13"/>
      <c r="PDM42" s="13"/>
      <c r="PDN42" s="13"/>
      <c r="PDO42" s="13"/>
      <c r="PDP42" s="13"/>
      <c r="PDQ42" s="13"/>
      <c r="PDR42" s="13"/>
      <c r="PDS42" s="13"/>
      <c r="PDT42" s="13"/>
      <c r="PDU42" s="13"/>
      <c r="PDV42" s="13"/>
      <c r="PDW42" s="13"/>
      <c r="PDX42" s="13"/>
      <c r="PDY42" s="13"/>
      <c r="PDZ42" s="13"/>
      <c r="PEA42" s="13"/>
      <c r="PEB42" s="13"/>
      <c r="PEC42" s="13"/>
      <c r="PED42" s="13"/>
      <c r="PEE42" s="13"/>
      <c r="PEF42" s="13"/>
      <c r="PEG42" s="13"/>
      <c r="PEH42" s="13"/>
      <c r="PEI42" s="13"/>
      <c r="PEJ42" s="13"/>
      <c r="PEK42" s="13"/>
      <c r="PEL42" s="13"/>
      <c r="PEM42" s="13"/>
      <c r="PEN42" s="13"/>
      <c r="PEO42" s="13"/>
      <c r="PEP42" s="13"/>
      <c r="PEQ42" s="13"/>
      <c r="PER42" s="13"/>
      <c r="PES42" s="13"/>
      <c r="PET42" s="13"/>
      <c r="PEU42" s="13"/>
      <c r="PEV42" s="13"/>
      <c r="PEW42" s="13"/>
      <c r="PEX42" s="13"/>
      <c r="PEY42" s="13"/>
      <c r="PEZ42" s="13"/>
      <c r="PFA42" s="13"/>
      <c r="PFB42" s="13"/>
      <c r="PFC42" s="13"/>
      <c r="PFD42" s="13"/>
      <c r="PFE42" s="13"/>
      <c r="PFF42" s="13"/>
      <c r="PFG42" s="13"/>
      <c r="PFH42" s="13"/>
      <c r="PFI42" s="13"/>
      <c r="PFJ42" s="13"/>
      <c r="PFK42" s="13"/>
      <c r="PFL42" s="13"/>
      <c r="PFM42" s="13"/>
      <c r="PFN42" s="13"/>
      <c r="PFO42" s="13"/>
      <c r="PFP42" s="13"/>
      <c r="PFQ42" s="13"/>
      <c r="PFR42" s="13"/>
      <c r="PFS42" s="13"/>
      <c r="PFT42" s="13"/>
      <c r="PFU42" s="13"/>
      <c r="PFV42" s="13"/>
      <c r="PFW42" s="13"/>
      <c r="PFX42" s="13"/>
      <c r="PFY42" s="13"/>
      <c r="PFZ42" s="13"/>
      <c r="PGA42" s="13"/>
      <c r="PGB42" s="13"/>
      <c r="PGC42" s="13"/>
      <c r="PGD42" s="13"/>
      <c r="PGE42" s="13"/>
      <c r="PGF42" s="13"/>
      <c r="PGG42" s="13"/>
      <c r="PGH42" s="13"/>
      <c r="PGI42" s="13"/>
      <c r="PGJ42" s="13"/>
      <c r="PGK42" s="13"/>
      <c r="PGL42" s="13"/>
      <c r="PGM42" s="13"/>
      <c r="PGN42" s="13"/>
      <c r="PGO42" s="13"/>
      <c r="PGP42" s="13"/>
      <c r="PGQ42" s="13"/>
      <c r="PGR42" s="13"/>
      <c r="PGS42" s="13"/>
      <c r="PGT42" s="13"/>
      <c r="PGU42" s="13"/>
      <c r="PGV42" s="13"/>
      <c r="PGW42" s="13"/>
      <c r="PGX42" s="13"/>
      <c r="PGY42" s="13"/>
      <c r="PGZ42" s="13"/>
      <c r="PHA42" s="13"/>
      <c r="PHB42" s="13"/>
      <c r="PHC42" s="13"/>
      <c r="PHD42" s="13"/>
      <c r="PHE42" s="13"/>
      <c r="PHF42" s="13"/>
      <c r="PHG42" s="13"/>
      <c r="PHH42" s="13"/>
      <c r="PHI42" s="13"/>
      <c r="PHJ42" s="13"/>
      <c r="PHK42" s="13"/>
      <c r="PHL42" s="13"/>
      <c r="PHM42" s="13"/>
      <c r="PHN42" s="13"/>
      <c r="PHO42" s="13"/>
      <c r="PHP42" s="13"/>
      <c r="PHQ42" s="13"/>
      <c r="PHR42" s="13"/>
      <c r="PHS42" s="13"/>
      <c r="PHT42" s="13"/>
      <c r="PHU42" s="13"/>
      <c r="PHV42" s="13"/>
      <c r="PHW42" s="13"/>
      <c r="PHX42" s="13"/>
      <c r="PHY42" s="13"/>
      <c r="PHZ42" s="13"/>
      <c r="PIA42" s="13"/>
      <c r="PIB42" s="13"/>
      <c r="PIC42" s="13"/>
      <c r="PID42" s="13"/>
      <c r="PIE42" s="13"/>
      <c r="PIF42" s="13"/>
      <c r="PIG42" s="13"/>
      <c r="PIH42" s="13"/>
      <c r="PII42" s="13"/>
      <c r="PIJ42" s="13"/>
      <c r="PIK42" s="13"/>
      <c r="PIL42" s="13"/>
      <c r="PIM42" s="13"/>
      <c r="PIN42" s="13"/>
      <c r="PIO42" s="13"/>
      <c r="PIP42" s="13"/>
      <c r="PIQ42" s="13"/>
      <c r="PIR42" s="13"/>
      <c r="PIS42" s="13"/>
      <c r="PIT42" s="13"/>
      <c r="PIU42" s="13"/>
      <c r="PIV42" s="13"/>
      <c r="PIW42" s="13"/>
      <c r="PIX42" s="13"/>
      <c r="PIY42" s="13"/>
      <c r="PIZ42" s="13"/>
      <c r="PJA42" s="13"/>
      <c r="PJB42" s="13"/>
      <c r="PJC42" s="13"/>
      <c r="PJD42" s="13"/>
      <c r="PJE42" s="13"/>
      <c r="PJF42" s="13"/>
      <c r="PJG42" s="13"/>
      <c r="PJH42" s="13"/>
      <c r="PJI42" s="13"/>
      <c r="PJJ42" s="13"/>
      <c r="PJK42" s="13"/>
      <c r="PJL42" s="13"/>
      <c r="PJM42" s="13"/>
      <c r="PJN42" s="13"/>
      <c r="PJO42" s="13"/>
      <c r="PJP42" s="13"/>
      <c r="PJQ42" s="13"/>
      <c r="PJR42" s="13"/>
      <c r="PJS42" s="13"/>
      <c r="PJT42" s="13"/>
      <c r="PJU42" s="13"/>
      <c r="PJV42" s="13"/>
      <c r="PJW42" s="13"/>
      <c r="PJX42" s="13"/>
      <c r="PJY42" s="13"/>
      <c r="PJZ42" s="13"/>
      <c r="PKA42" s="13"/>
      <c r="PKB42" s="13"/>
      <c r="PKC42" s="13"/>
      <c r="PKD42" s="13"/>
      <c r="PKE42" s="13"/>
      <c r="PKF42" s="13"/>
      <c r="PKG42" s="13"/>
      <c r="PKH42" s="13"/>
      <c r="PKI42" s="13"/>
      <c r="PKJ42" s="13"/>
      <c r="PKK42" s="13"/>
      <c r="PKL42" s="13"/>
      <c r="PKM42" s="13"/>
      <c r="PKN42" s="13"/>
      <c r="PKO42" s="13"/>
      <c r="PKP42" s="13"/>
      <c r="PKQ42" s="13"/>
      <c r="PKR42" s="13"/>
      <c r="PKS42" s="13"/>
      <c r="PKT42" s="13"/>
      <c r="PKU42" s="13"/>
      <c r="PKV42" s="13"/>
      <c r="PKW42" s="13"/>
      <c r="PKX42" s="13"/>
      <c r="PKY42" s="13"/>
      <c r="PKZ42" s="13"/>
      <c r="PLA42" s="13"/>
      <c r="PLB42" s="13"/>
      <c r="PLC42" s="13"/>
      <c r="PLD42" s="13"/>
      <c r="PLE42" s="13"/>
      <c r="PLF42" s="13"/>
      <c r="PLG42" s="13"/>
      <c r="PLH42" s="13"/>
      <c r="PLI42" s="13"/>
      <c r="PLJ42" s="13"/>
      <c r="PLK42" s="13"/>
      <c r="PLL42" s="13"/>
      <c r="PLM42" s="13"/>
      <c r="PLN42" s="13"/>
      <c r="PLO42" s="13"/>
      <c r="PLP42" s="13"/>
      <c r="PLQ42" s="13"/>
      <c r="PLR42" s="13"/>
      <c r="PLS42" s="13"/>
      <c r="PLT42" s="13"/>
      <c r="PLU42" s="13"/>
      <c r="PLV42" s="13"/>
      <c r="PLW42" s="13"/>
      <c r="PLX42" s="13"/>
      <c r="PLY42" s="13"/>
      <c r="PLZ42" s="13"/>
      <c r="PMA42" s="13"/>
      <c r="PMB42" s="13"/>
      <c r="PMC42" s="13"/>
      <c r="PMD42" s="13"/>
      <c r="PME42" s="13"/>
      <c r="PMF42" s="13"/>
      <c r="PMG42" s="13"/>
      <c r="PMH42" s="13"/>
      <c r="PMI42" s="13"/>
      <c r="PMJ42" s="13"/>
      <c r="PMK42" s="13"/>
      <c r="PML42" s="13"/>
      <c r="PMM42" s="13"/>
      <c r="PMN42" s="13"/>
      <c r="PMO42" s="13"/>
      <c r="PMP42" s="13"/>
      <c r="PMQ42" s="13"/>
      <c r="PMR42" s="13"/>
      <c r="PMS42" s="13"/>
      <c r="PMT42" s="13"/>
      <c r="PMU42" s="13"/>
      <c r="PMV42" s="13"/>
      <c r="PMW42" s="13"/>
      <c r="PMX42" s="13"/>
      <c r="PMY42" s="13"/>
      <c r="PMZ42" s="13"/>
      <c r="PNA42" s="13"/>
      <c r="PNB42" s="13"/>
      <c r="PNC42" s="13"/>
      <c r="PND42" s="13"/>
      <c r="PNE42" s="13"/>
      <c r="PNF42" s="13"/>
      <c r="PNG42" s="13"/>
      <c r="PNH42" s="13"/>
      <c r="PNI42" s="13"/>
      <c r="PNJ42" s="13"/>
      <c r="PNK42" s="13"/>
      <c r="PNL42" s="13"/>
      <c r="PNM42" s="13"/>
      <c r="PNN42" s="13"/>
      <c r="PNO42" s="13"/>
      <c r="PNP42" s="13"/>
      <c r="PNQ42" s="13"/>
      <c r="PNR42" s="13"/>
      <c r="PNS42" s="13"/>
      <c r="PNT42" s="13"/>
      <c r="PNU42" s="13"/>
      <c r="PNV42" s="13"/>
      <c r="PNW42" s="13"/>
      <c r="PNX42" s="13"/>
      <c r="PNY42" s="13"/>
      <c r="PNZ42" s="13"/>
      <c r="POA42" s="13"/>
      <c r="POB42" s="13"/>
      <c r="POC42" s="13"/>
      <c r="POD42" s="13"/>
      <c r="POE42" s="13"/>
      <c r="POF42" s="13"/>
      <c r="POG42" s="13"/>
      <c r="POH42" s="13"/>
      <c r="POI42" s="13"/>
      <c r="POJ42" s="13"/>
      <c r="POK42" s="13"/>
      <c r="POL42" s="13"/>
      <c r="POM42" s="13"/>
      <c r="PON42" s="13"/>
      <c r="POO42" s="13"/>
      <c r="POP42" s="13"/>
      <c r="POQ42" s="13"/>
      <c r="POR42" s="13"/>
      <c r="POS42" s="13"/>
      <c r="POT42" s="13"/>
      <c r="POU42" s="13"/>
      <c r="POV42" s="13"/>
      <c r="POW42" s="13"/>
      <c r="POX42" s="13"/>
      <c r="POY42" s="13"/>
      <c r="POZ42" s="13"/>
      <c r="PPA42" s="13"/>
      <c r="PPB42" s="13"/>
      <c r="PPC42" s="13"/>
      <c r="PPD42" s="13"/>
      <c r="PPE42" s="13"/>
      <c r="PPF42" s="13"/>
      <c r="PPG42" s="13"/>
      <c r="PPH42" s="13"/>
      <c r="PPI42" s="13"/>
      <c r="PPJ42" s="13"/>
      <c r="PPK42" s="13"/>
      <c r="PPL42" s="13"/>
      <c r="PPM42" s="13"/>
      <c r="PPN42" s="13"/>
      <c r="PPO42" s="13"/>
      <c r="PPP42" s="13"/>
      <c r="PPQ42" s="13"/>
      <c r="PPR42" s="13"/>
      <c r="PPS42" s="13"/>
      <c r="PPT42" s="13"/>
      <c r="PPU42" s="13"/>
      <c r="PPV42" s="13"/>
      <c r="PPW42" s="13"/>
      <c r="PPX42" s="13"/>
      <c r="PPY42" s="13"/>
      <c r="PPZ42" s="13"/>
      <c r="PQA42" s="13"/>
      <c r="PQB42" s="13"/>
      <c r="PQC42" s="13"/>
      <c r="PQD42" s="13"/>
      <c r="PQE42" s="13"/>
      <c r="PQF42" s="13"/>
      <c r="PQG42" s="13"/>
      <c r="PQH42" s="13"/>
      <c r="PQI42" s="13"/>
      <c r="PQJ42" s="13"/>
      <c r="PQK42" s="13"/>
      <c r="PQL42" s="13"/>
      <c r="PQM42" s="13"/>
      <c r="PQN42" s="13"/>
      <c r="PQO42" s="13"/>
      <c r="PQP42" s="13"/>
      <c r="PQQ42" s="13"/>
      <c r="PQR42" s="13"/>
      <c r="PQS42" s="13"/>
      <c r="PQT42" s="13"/>
      <c r="PQU42" s="13"/>
      <c r="PQV42" s="13"/>
      <c r="PQW42" s="13"/>
      <c r="PQX42" s="13"/>
      <c r="PQY42" s="13"/>
      <c r="PQZ42" s="13"/>
      <c r="PRA42" s="13"/>
      <c r="PRB42" s="13"/>
      <c r="PRC42" s="13"/>
      <c r="PRD42" s="13"/>
      <c r="PRE42" s="13"/>
      <c r="PRF42" s="13"/>
      <c r="PRG42" s="13"/>
      <c r="PRH42" s="13"/>
      <c r="PRI42" s="13"/>
      <c r="PRJ42" s="13"/>
      <c r="PRK42" s="13"/>
      <c r="PRL42" s="13"/>
      <c r="PRM42" s="13"/>
      <c r="PRN42" s="13"/>
      <c r="PRO42" s="13"/>
      <c r="PRP42" s="13"/>
      <c r="PRQ42" s="13"/>
      <c r="PRR42" s="13"/>
      <c r="PRS42" s="13"/>
      <c r="PRT42" s="13"/>
      <c r="PRU42" s="13"/>
      <c r="PRV42" s="13"/>
      <c r="PRW42" s="13"/>
      <c r="PRX42" s="13"/>
      <c r="PRY42" s="13"/>
      <c r="PRZ42" s="13"/>
      <c r="PSA42" s="13"/>
      <c r="PSB42" s="13"/>
      <c r="PSC42" s="13"/>
      <c r="PSD42" s="13"/>
      <c r="PSE42" s="13"/>
      <c r="PSF42" s="13"/>
      <c r="PSG42" s="13"/>
      <c r="PSH42" s="13"/>
      <c r="PSI42" s="13"/>
      <c r="PSJ42" s="13"/>
      <c r="PSK42" s="13"/>
      <c r="PSL42" s="13"/>
      <c r="PSM42" s="13"/>
      <c r="PSN42" s="13"/>
      <c r="PSO42" s="13"/>
      <c r="PSP42" s="13"/>
      <c r="PSQ42" s="13"/>
      <c r="PSR42" s="13"/>
      <c r="PSS42" s="13"/>
      <c r="PST42" s="13"/>
      <c r="PSU42" s="13"/>
      <c r="PSV42" s="13"/>
      <c r="PSW42" s="13"/>
      <c r="PSX42" s="13"/>
      <c r="PSY42" s="13"/>
      <c r="PSZ42" s="13"/>
      <c r="PTA42" s="13"/>
      <c r="PTB42" s="13"/>
      <c r="PTC42" s="13"/>
      <c r="PTD42" s="13"/>
      <c r="PTE42" s="13"/>
      <c r="PTF42" s="13"/>
      <c r="PTG42" s="13"/>
      <c r="PTH42" s="13"/>
      <c r="PTI42" s="13"/>
      <c r="PTJ42" s="13"/>
      <c r="PTK42" s="13"/>
      <c r="PTL42" s="13"/>
      <c r="PTM42" s="13"/>
      <c r="PTN42" s="13"/>
      <c r="PTO42" s="13"/>
      <c r="PTP42" s="13"/>
      <c r="PTQ42" s="13"/>
      <c r="PTR42" s="13"/>
      <c r="PTS42" s="13"/>
      <c r="PTT42" s="13"/>
      <c r="PTU42" s="13"/>
      <c r="PTV42" s="13"/>
      <c r="PTW42" s="13"/>
      <c r="PTX42" s="13"/>
      <c r="PTY42" s="13"/>
      <c r="PTZ42" s="13"/>
      <c r="PUA42" s="13"/>
      <c r="PUB42" s="13"/>
      <c r="PUC42" s="13"/>
      <c r="PUD42" s="13"/>
      <c r="PUE42" s="13"/>
      <c r="PUF42" s="13"/>
      <c r="PUG42" s="13"/>
      <c r="PUH42" s="13"/>
      <c r="PUI42" s="13"/>
      <c r="PUJ42" s="13"/>
      <c r="PUK42" s="13"/>
      <c r="PUL42" s="13"/>
      <c r="PUM42" s="13"/>
      <c r="PUN42" s="13"/>
      <c r="PUO42" s="13"/>
      <c r="PUP42" s="13"/>
      <c r="PUQ42" s="13"/>
      <c r="PUR42" s="13"/>
      <c r="PUS42" s="13"/>
      <c r="PUT42" s="13"/>
      <c r="PUU42" s="13"/>
      <c r="PUV42" s="13"/>
      <c r="PUW42" s="13"/>
      <c r="PUX42" s="13"/>
      <c r="PUY42" s="13"/>
      <c r="PUZ42" s="13"/>
      <c r="PVA42" s="13"/>
      <c r="PVB42" s="13"/>
      <c r="PVC42" s="13"/>
      <c r="PVD42" s="13"/>
      <c r="PVE42" s="13"/>
      <c r="PVF42" s="13"/>
      <c r="PVG42" s="13"/>
      <c r="PVH42" s="13"/>
      <c r="PVI42" s="13"/>
      <c r="PVJ42" s="13"/>
      <c r="PVK42" s="13"/>
      <c r="PVL42" s="13"/>
      <c r="PVM42" s="13"/>
      <c r="PVN42" s="13"/>
      <c r="PVO42" s="13"/>
      <c r="PVP42" s="13"/>
      <c r="PVQ42" s="13"/>
      <c r="PVR42" s="13"/>
      <c r="PVS42" s="13"/>
      <c r="PVT42" s="13"/>
      <c r="PVU42" s="13"/>
      <c r="PVV42" s="13"/>
      <c r="PVW42" s="13"/>
      <c r="PVX42" s="13"/>
      <c r="PVY42" s="13"/>
      <c r="PVZ42" s="13"/>
      <c r="PWA42" s="13"/>
      <c r="PWB42" s="13"/>
      <c r="PWC42" s="13"/>
      <c r="PWD42" s="13"/>
      <c r="PWE42" s="13"/>
      <c r="PWF42" s="13"/>
      <c r="PWG42" s="13"/>
      <c r="PWH42" s="13"/>
      <c r="PWI42" s="13"/>
      <c r="PWJ42" s="13"/>
      <c r="PWK42" s="13"/>
      <c r="PWL42" s="13"/>
      <c r="PWM42" s="13"/>
      <c r="PWN42" s="13"/>
      <c r="PWO42" s="13"/>
      <c r="PWP42" s="13"/>
      <c r="PWQ42" s="13"/>
      <c r="PWR42" s="13"/>
      <c r="PWS42" s="13"/>
      <c r="PWT42" s="13"/>
      <c r="PWU42" s="13"/>
      <c r="PWV42" s="13"/>
      <c r="PWW42" s="13"/>
      <c r="PWX42" s="13"/>
      <c r="PWY42" s="13"/>
      <c r="PWZ42" s="13"/>
      <c r="PXA42" s="13"/>
      <c r="PXB42" s="13"/>
      <c r="PXC42" s="13"/>
      <c r="PXD42" s="13"/>
      <c r="PXE42" s="13"/>
      <c r="PXF42" s="13"/>
      <c r="PXG42" s="13"/>
      <c r="PXH42" s="13"/>
      <c r="PXI42" s="13"/>
      <c r="PXJ42" s="13"/>
      <c r="PXK42" s="13"/>
      <c r="PXL42" s="13"/>
      <c r="PXM42" s="13"/>
      <c r="PXN42" s="13"/>
      <c r="PXO42" s="13"/>
      <c r="PXP42" s="13"/>
      <c r="PXQ42" s="13"/>
      <c r="PXR42" s="13"/>
      <c r="PXS42" s="13"/>
      <c r="PXT42" s="13"/>
      <c r="PXU42" s="13"/>
      <c r="PXV42" s="13"/>
      <c r="PXW42" s="13"/>
      <c r="PXX42" s="13"/>
      <c r="PXY42" s="13"/>
      <c r="PXZ42" s="13"/>
      <c r="PYA42" s="13"/>
      <c r="PYB42" s="13"/>
      <c r="PYC42" s="13"/>
      <c r="PYD42" s="13"/>
      <c r="PYE42" s="13"/>
      <c r="PYF42" s="13"/>
      <c r="PYG42" s="13"/>
      <c r="PYH42" s="13"/>
      <c r="PYI42" s="13"/>
      <c r="PYJ42" s="13"/>
      <c r="PYK42" s="13"/>
      <c r="PYL42" s="13"/>
      <c r="PYM42" s="13"/>
      <c r="PYN42" s="13"/>
      <c r="PYO42" s="13"/>
      <c r="PYP42" s="13"/>
      <c r="PYQ42" s="13"/>
      <c r="PYR42" s="13"/>
      <c r="PYS42" s="13"/>
      <c r="PYT42" s="13"/>
      <c r="PYU42" s="13"/>
      <c r="PYV42" s="13"/>
      <c r="PYW42" s="13"/>
      <c r="PYX42" s="13"/>
      <c r="PYY42" s="13"/>
      <c r="PYZ42" s="13"/>
      <c r="PZA42" s="13"/>
      <c r="PZB42" s="13"/>
      <c r="PZC42" s="13"/>
      <c r="PZD42" s="13"/>
      <c r="PZE42" s="13"/>
      <c r="PZF42" s="13"/>
      <c r="PZG42" s="13"/>
      <c r="PZH42" s="13"/>
      <c r="PZI42" s="13"/>
      <c r="PZJ42" s="13"/>
      <c r="PZK42" s="13"/>
      <c r="PZL42" s="13"/>
      <c r="PZM42" s="13"/>
      <c r="PZN42" s="13"/>
      <c r="PZO42" s="13"/>
      <c r="PZP42" s="13"/>
      <c r="PZQ42" s="13"/>
      <c r="PZR42" s="13"/>
      <c r="PZS42" s="13"/>
      <c r="PZT42" s="13"/>
      <c r="PZU42" s="13"/>
      <c r="PZV42" s="13"/>
      <c r="PZW42" s="13"/>
      <c r="PZX42" s="13"/>
      <c r="PZY42" s="13"/>
      <c r="PZZ42" s="13"/>
      <c r="QAA42" s="13"/>
      <c r="QAB42" s="13"/>
      <c r="QAC42" s="13"/>
      <c r="QAD42" s="13"/>
      <c r="QAE42" s="13"/>
      <c r="QAF42" s="13"/>
      <c r="QAG42" s="13"/>
      <c r="QAH42" s="13"/>
      <c r="QAI42" s="13"/>
      <c r="QAJ42" s="13"/>
      <c r="QAK42" s="13"/>
      <c r="QAL42" s="13"/>
      <c r="QAM42" s="13"/>
      <c r="QAN42" s="13"/>
      <c r="QAO42" s="13"/>
      <c r="QAP42" s="13"/>
      <c r="QAQ42" s="13"/>
      <c r="QAR42" s="13"/>
      <c r="QAS42" s="13"/>
      <c r="QAT42" s="13"/>
      <c r="QAU42" s="13"/>
      <c r="QAV42" s="13"/>
      <c r="QAW42" s="13"/>
      <c r="QAX42" s="13"/>
      <c r="QAY42" s="13"/>
      <c r="QAZ42" s="13"/>
      <c r="QBA42" s="13"/>
      <c r="QBB42" s="13"/>
      <c r="QBC42" s="13"/>
      <c r="QBD42" s="13"/>
      <c r="QBE42" s="13"/>
      <c r="QBF42" s="13"/>
      <c r="QBG42" s="13"/>
      <c r="QBH42" s="13"/>
      <c r="QBI42" s="13"/>
      <c r="QBJ42" s="13"/>
      <c r="QBK42" s="13"/>
      <c r="QBL42" s="13"/>
      <c r="QBM42" s="13"/>
      <c r="QBN42" s="13"/>
      <c r="QBO42" s="13"/>
      <c r="QBP42" s="13"/>
      <c r="QBQ42" s="13"/>
      <c r="QBR42" s="13"/>
      <c r="QBS42" s="13"/>
      <c r="QBT42" s="13"/>
      <c r="QBU42" s="13"/>
      <c r="QBV42" s="13"/>
      <c r="QBW42" s="13"/>
      <c r="QBX42" s="13"/>
      <c r="QBY42" s="13"/>
      <c r="QBZ42" s="13"/>
      <c r="QCA42" s="13"/>
      <c r="QCB42" s="13"/>
      <c r="QCC42" s="13"/>
      <c r="QCD42" s="13"/>
      <c r="QCE42" s="13"/>
      <c r="QCF42" s="13"/>
      <c r="QCG42" s="13"/>
      <c r="QCH42" s="13"/>
      <c r="QCI42" s="13"/>
      <c r="QCJ42" s="13"/>
      <c r="QCK42" s="13"/>
      <c r="QCL42" s="13"/>
      <c r="QCM42" s="13"/>
      <c r="QCN42" s="13"/>
      <c r="QCO42" s="13"/>
      <c r="QCP42" s="13"/>
      <c r="QCQ42" s="13"/>
      <c r="QCR42" s="13"/>
      <c r="QCS42" s="13"/>
      <c r="QCT42" s="13"/>
      <c r="QCU42" s="13"/>
      <c r="QCV42" s="13"/>
      <c r="QCW42" s="13"/>
      <c r="QCX42" s="13"/>
      <c r="QCY42" s="13"/>
      <c r="QCZ42" s="13"/>
      <c r="QDA42" s="13"/>
      <c r="QDB42" s="13"/>
      <c r="QDC42" s="13"/>
      <c r="QDD42" s="13"/>
      <c r="QDE42" s="13"/>
      <c r="QDF42" s="13"/>
      <c r="QDG42" s="13"/>
      <c r="QDH42" s="13"/>
      <c r="QDI42" s="13"/>
      <c r="QDJ42" s="13"/>
      <c r="QDK42" s="13"/>
      <c r="QDL42" s="13"/>
      <c r="QDM42" s="13"/>
      <c r="QDN42" s="13"/>
      <c r="QDO42" s="13"/>
      <c r="QDP42" s="13"/>
      <c r="QDQ42" s="13"/>
      <c r="QDR42" s="13"/>
      <c r="QDS42" s="13"/>
      <c r="QDT42" s="13"/>
      <c r="QDU42" s="13"/>
      <c r="QDV42" s="13"/>
      <c r="QDW42" s="13"/>
      <c r="QDX42" s="13"/>
      <c r="QDY42" s="13"/>
      <c r="QDZ42" s="13"/>
      <c r="QEA42" s="13"/>
      <c r="QEB42" s="13"/>
      <c r="QEC42" s="13"/>
      <c r="QED42" s="13"/>
      <c r="QEE42" s="13"/>
      <c r="QEF42" s="13"/>
      <c r="QEG42" s="13"/>
      <c r="QEH42" s="13"/>
      <c r="QEI42" s="13"/>
      <c r="QEJ42" s="13"/>
      <c r="QEK42" s="13"/>
      <c r="QEL42" s="13"/>
      <c r="QEM42" s="13"/>
      <c r="QEN42" s="13"/>
      <c r="QEO42" s="13"/>
      <c r="QEP42" s="13"/>
      <c r="QEQ42" s="13"/>
      <c r="QER42" s="13"/>
      <c r="QES42" s="13"/>
      <c r="QET42" s="13"/>
      <c r="QEU42" s="13"/>
      <c r="QEV42" s="13"/>
      <c r="QEW42" s="13"/>
      <c r="QEX42" s="13"/>
      <c r="QEY42" s="13"/>
      <c r="QEZ42" s="13"/>
      <c r="QFA42" s="13"/>
      <c r="QFB42" s="13"/>
      <c r="QFC42" s="13"/>
      <c r="QFD42" s="13"/>
      <c r="QFE42" s="13"/>
      <c r="QFF42" s="13"/>
      <c r="QFG42" s="13"/>
      <c r="QFH42" s="13"/>
      <c r="QFI42" s="13"/>
      <c r="QFJ42" s="13"/>
      <c r="QFK42" s="13"/>
      <c r="QFL42" s="13"/>
      <c r="QFM42" s="13"/>
      <c r="QFN42" s="13"/>
      <c r="QFO42" s="13"/>
      <c r="QFP42" s="13"/>
      <c r="QFQ42" s="13"/>
      <c r="QFR42" s="13"/>
      <c r="QFS42" s="13"/>
      <c r="QFT42" s="13"/>
      <c r="QFU42" s="13"/>
      <c r="QFV42" s="13"/>
      <c r="QFW42" s="13"/>
      <c r="QFX42" s="13"/>
      <c r="QFY42" s="13"/>
      <c r="QFZ42" s="13"/>
      <c r="QGA42" s="13"/>
      <c r="QGB42" s="13"/>
      <c r="QGC42" s="13"/>
      <c r="QGD42" s="13"/>
      <c r="QGE42" s="13"/>
      <c r="QGF42" s="13"/>
      <c r="QGG42" s="13"/>
      <c r="QGH42" s="13"/>
      <c r="QGI42" s="13"/>
      <c r="QGJ42" s="13"/>
      <c r="QGK42" s="13"/>
      <c r="QGL42" s="13"/>
      <c r="QGM42" s="13"/>
      <c r="QGN42" s="13"/>
      <c r="QGO42" s="13"/>
      <c r="QGP42" s="13"/>
      <c r="QGQ42" s="13"/>
      <c r="QGR42" s="13"/>
      <c r="QGS42" s="13"/>
      <c r="QGT42" s="13"/>
      <c r="QGU42" s="13"/>
      <c r="QGV42" s="13"/>
      <c r="QGW42" s="13"/>
      <c r="QGX42" s="13"/>
      <c r="QGY42" s="13"/>
      <c r="QGZ42" s="13"/>
      <c r="QHA42" s="13"/>
      <c r="QHB42" s="13"/>
      <c r="QHC42" s="13"/>
      <c r="QHD42" s="13"/>
      <c r="QHE42" s="13"/>
      <c r="QHF42" s="13"/>
      <c r="QHG42" s="13"/>
      <c r="QHH42" s="13"/>
      <c r="QHI42" s="13"/>
      <c r="QHJ42" s="13"/>
      <c r="QHK42" s="13"/>
      <c r="QHL42" s="13"/>
      <c r="QHM42" s="13"/>
      <c r="QHN42" s="13"/>
      <c r="QHO42" s="13"/>
      <c r="QHP42" s="13"/>
      <c r="QHQ42" s="13"/>
      <c r="QHR42" s="13"/>
      <c r="QHS42" s="13"/>
      <c r="QHT42" s="13"/>
      <c r="QHU42" s="13"/>
      <c r="QHV42" s="13"/>
      <c r="QHW42" s="13"/>
      <c r="QHX42" s="13"/>
      <c r="QHY42" s="13"/>
      <c r="QHZ42" s="13"/>
      <c r="QIA42" s="13"/>
      <c r="QIB42" s="13"/>
      <c r="QIC42" s="13"/>
      <c r="QID42" s="13"/>
      <c r="QIE42" s="13"/>
      <c r="QIF42" s="13"/>
      <c r="QIG42" s="13"/>
      <c r="QIH42" s="13"/>
      <c r="QII42" s="13"/>
      <c r="QIJ42" s="13"/>
      <c r="QIK42" s="13"/>
      <c r="QIL42" s="13"/>
      <c r="QIM42" s="13"/>
      <c r="QIN42" s="13"/>
      <c r="QIO42" s="13"/>
      <c r="QIP42" s="13"/>
      <c r="QIQ42" s="13"/>
      <c r="QIR42" s="13"/>
      <c r="QIS42" s="13"/>
      <c r="QIT42" s="13"/>
      <c r="QIU42" s="13"/>
      <c r="QIV42" s="13"/>
      <c r="QIW42" s="13"/>
      <c r="QIX42" s="13"/>
      <c r="QIY42" s="13"/>
      <c r="QIZ42" s="13"/>
      <c r="QJA42" s="13"/>
      <c r="QJB42" s="13"/>
      <c r="QJC42" s="13"/>
      <c r="QJD42" s="13"/>
      <c r="QJE42" s="13"/>
      <c r="QJF42" s="13"/>
      <c r="QJG42" s="13"/>
      <c r="QJH42" s="13"/>
      <c r="QJI42" s="13"/>
      <c r="QJJ42" s="13"/>
      <c r="QJK42" s="13"/>
      <c r="QJL42" s="13"/>
      <c r="QJM42" s="13"/>
      <c r="QJN42" s="13"/>
      <c r="QJO42" s="13"/>
      <c r="QJP42" s="13"/>
      <c r="QJQ42" s="13"/>
      <c r="QJR42" s="13"/>
      <c r="QJS42" s="13"/>
      <c r="QJT42" s="13"/>
      <c r="QJU42" s="13"/>
      <c r="QJV42" s="13"/>
      <c r="QJW42" s="13"/>
      <c r="QJX42" s="13"/>
      <c r="QJY42" s="13"/>
      <c r="QJZ42" s="13"/>
      <c r="QKA42" s="13"/>
      <c r="QKB42" s="13"/>
      <c r="QKC42" s="13"/>
      <c r="QKD42" s="13"/>
      <c r="QKE42" s="13"/>
      <c r="QKF42" s="13"/>
      <c r="QKG42" s="13"/>
      <c r="QKH42" s="13"/>
      <c r="QKI42" s="13"/>
      <c r="QKJ42" s="13"/>
      <c r="QKK42" s="13"/>
      <c r="QKL42" s="13"/>
      <c r="QKM42" s="13"/>
      <c r="QKN42" s="13"/>
      <c r="QKO42" s="13"/>
      <c r="QKP42" s="13"/>
      <c r="QKQ42" s="13"/>
      <c r="QKR42" s="13"/>
      <c r="QKS42" s="13"/>
      <c r="QKT42" s="13"/>
      <c r="QKU42" s="13"/>
      <c r="QKV42" s="13"/>
      <c r="QKW42" s="13"/>
      <c r="QKX42" s="13"/>
      <c r="QKY42" s="13"/>
      <c r="QKZ42" s="13"/>
      <c r="QLA42" s="13"/>
      <c r="QLB42" s="13"/>
      <c r="QLC42" s="13"/>
      <c r="QLD42" s="13"/>
      <c r="QLE42" s="13"/>
      <c r="QLF42" s="13"/>
      <c r="QLG42" s="13"/>
      <c r="QLH42" s="13"/>
      <c r="QLI42" s="13"/>
      <c r="QLJ42" s="13"/>
      <c r="QLK42" s="13"/>
      <c r="QLL42" s="13"/>
      <c r="QLM42" s="13"/>
      <c r="QLN42" s="13"/>
      <c r="QLO42" s="13"/>
      <c r="QLP42" s="13"/>
      <c r="QLQ42" s="13"/>
      <c r="QLR42" s="13"/>
      <c r="QLS42" s="13"/>
      <c r="QLT42" s="13"/>
      <c r="QLU42" s="13"/>
      <c r="QLV42" s="13"/>
      <c r="QLW42" s="13"/>
      <c r="QLX42" s="13"/>
      <c r="QLY42" s="13"/>
      <c r="QLZ42" s="13"/>
      <c r="QMA42" s="13"/>
      <c r="QMB42" s="13"/>
      <c r="QMC42" s="13"/>
      <c r="QMD42" s="13"/>
      <c r="QME42" s="13"/>
      <c r="QMF42" s="13"/>
      <c r="QMG42" s="13"/>
      <c r="QMH42" s="13"/>
      <c r="QMI42" s="13"/>
      <c r="QMJ42" s="13"/>
      <c r="QMK42" s="13"/>
      <c r="QML42" s="13"/>
      <c r="QMM42" s="13"/>
      <c r="QMN42" s="13"/>
      <c r="QMO42" s="13"/>
      <c r="QMP42" s="13"/>
      <c r="QMQ42" s="13"/>
      <c r="QMR42" s="13"/>
      <c r="QMS42" s="13"/>
      <c r="QMT42" s="13"/>
      <c r="QMU42" s="13"/>
      <c r="QMV42" s="13"/>
      <c r="QMW42" s="13"/>
      <c r="QMX42" s="13"/>
      <c r="QMY42" s="13"/>
      <c r="QMZ42" s="13"/>
      <c r="QNA42" s="13"/>
      <c r="QNB42" s="13"/>
      <c r="QNC42" s="13"/>
      <c r="QND42" s="13"/>
      <c r="QNE42" s="13"/>
      <c r="QNF42" s="13"/>
      <c r="QNG42" s="13"/>
      <c r="QNH42" s="13"/>
      <c r="QNI42" s="13"/>
      <c r="QNJ42" s="13"/>
      <c r="QNK42" s="13"/>
      <c r="QNL42" s="13"/>
      <c r="QNM42" s="13"/>
      <c r="QNN42" s="13"/>
      <c r="QNO42" s="13"/>
      <c r="QNP42" s="13"/>
      <c r="QNQ42" s="13"/>
      <c r="QNR42" s="13"/>
      <c r="QNS42" s="13"/>
      <c r="QNT42" s="13"/>
      <c r="QNU42" s="13"/>
      <c r="QNV42" s="13"/>
      <c r="QNW42" s="13"/>
      <c r="QNX42" s="13"/>
      <c r="QNY42" s="13"/>
      <c r="QNZ42" s="13"/>
      <c r="QOA42" s="13"/>
      <c r="QOB42" s="13"/>
      <c r="QOC42" s="13"/>
      <c r="QOD42" s="13"/>
      <c r="QOE42" s="13"/>
      <c r="QOF42" s="13"/>
      <c r="QOG42" s="13"/>
      <c r="QOH42" s="13"/>
      <c r="QOI42" s="13"/>
      <c r="QOJ42" s="13"/>
      <c r="QOK42" s="13"/>
      <c r="QOL42" s="13"/>
      <c r="QOM42" s="13"/>
      <c r="QON42" s="13"/>
      <c r="QOO42" s="13"/>
      <c r="QOP42" s="13"/>
      <c r="QOQ42" s="13"/>
      <c r="QOR42" s="13"/>
      <c r="QOS42" s="13"/>
      <c r="QOT42" s="13"/>
      <c r="QOU42" s="13"/>
      <c r="QOV42" s="13"/>
      <c r="QOW42" s="13"/>
      <c r="QOX42" s="13"/>
      <c r="QOY42" s="13"/>
      <c r="QOZ42" s="13"/>
      <c r="QPA42" s="13"/>
      <c r="QPB42" s="13"/>
      <c r="QPC42" s="13"/>
      <c r="QPD42" s="13"/>
      <c r="QPE42" s="13"/>
      <c r="QPF42" s="13"/>
      <c r="QPG42" s="13"/>
      <c r="QPH42" s="13"/>
      <c r="QPI42" s="13"/>
      <c r="QPJ42" s="13"/>
      <c r="QPK42" s="13"/>
      <c r="QPL42" s="13"/>
      <c r="QPM42" s="13"/>
      <c r="QPN42" s="13"/>
      <c r="QPO42" s="13"/>
      <c r="QPP42" s="13"/>
      <c r="QPQ42" s="13"/>
      <c r="QPR42" s="13"/>
      <c r="QPS42" s="13"/>
      <c r="QPT42" s="13"/>
      <c r="QPU42" s="13"/>
      <c r="QPV42" s="13"/>
      <c r="QPW42" s="13"/>
      <c r="QPX42" s="13"/>
      <c r="QPY42" s="13"/>
      <c r="QPZ42" s="13"/>
      <c r="QQA42" s="13"/>
      <c r="QQB42" s="13"/>
      <c r="QQC42" s="13"/>
      <c r="QQD42" s="13"/>
      <c r="QQE42" s="13"/>
      <c r="QQF42" s="13"/>
      <c r="QQG42" s="13"/>
      <c r="QQH42" s="13"/>
      <c r="QQI42" s="13"/>
      <c r="QQJ42" s="13"/>
      <c r="QQK42" s="13"/>
      <c r="QQL42" s="13"/>
      <c r="QQM42" s="13"/>
      <c r="QQN42" s="13"/>
      <c r="QQO42" s="13"/>
      <c r="QQP42" s="13"/>
      <c r="QQQ42" s="13"/>
      <c r="QQR42" s="13"/>
      <c r="QQS42" s="13"/>
      <c r="QQT42" s="13"/>
      <c r="QQU42" s="13"/>
      <c r="QQV42" s="13"/>
      <c r="QQW42" s="13"/>
      <c r="QQX42" s="13"/>
      <c r="QQY42" s="13"/>
      <c r="QQZ42" s="13"/>
      <c r="QRA42" s="13"/>
      <c r="QRB42" s="13"/>
      <c r="QRC42" s="13"/>
      <c r="QRD42" s="13"/>
      <c r="QRE42" s="13"/>
      <c r="QRF42" s="13"/>
      <c r="QRG42" s="13"/>
      <c r="QRH42" s="13"/>
      <c r="QRI42" s="13"/>
      <c r="QRJ42" s="13"/>
      <c r="QRK42" s="13"/>
      <c r="QRL42" s="13"/>
      <c r="QRM42" s="13"/>
      <c r="QRN42" s="13"/>
      <c r="QRO42" s="13"/>
      <c r="QRP42" s="13"/>
      <c r="QRQ42" s="13"/>
      <c r="QRR42" s="13"/>
      <c r="QRS42" s="13"/>
      <c r="QRT42" s="13"/>
      <c r="QRU42" s="13"/>
      <c r="QRV42" s="13"/>
      <c r="QRW42" s="13"/>
      <c r="QRX42" s="13"/>
      <c r="QRY42" s="13"/>
      <c r="QRZ42" s="13"/>
      <c r="QSA42" s="13"/>
      <c r="QSB42" s="13"/>
      <c r="QSC42" s="13"/>
      <c r="QSD42" s="13"/>
      <c r="QSE42" s="13"/>
      <c r="QSF42" s="13"/>
      <c r="QSG42" s="13"/>
      <c r="QSH42" s="13"/>
      <c r="QSI42" s="13"/>
      <c r="QSJ42" s="13"/>
      <c r="QSK42" s="13"/>
      <c r="QSL42" s="13"/>
      <c r="QSM42" s="13"/>
      <c r="QSN42" s="13"/>
      <c r="QSO42" s="13"/>
      <c r="QSP42" s="13"/>
      <c r="QSQ42" s="13"/>
      <c r="QSR42" s="13"/>
      <c r="QSS42" s="13"/>
      <c r="QST42" s="13"/>
      <c r="QSU42" s="13"/>
      <c r="QSV42" s="13"/>
      <c r="QSW42" s="13"/>
      <c r="QSX42" s="13"/>
      <c r="QSY42" s="13"/>
      <c r="QSZ42" s="13"/>
      <c r="QTA42" s="13"/>
      <c r="QTB42" s="13"/>
      <c r="QTC42" s="13"/>
      <c r="QTD42" s="13"/>
      <c r="QTE42" s="13"/>
      <c r="QTF42" s="13"/>
      <c r="QTG42" s="13"/>
      <c r="QTH42" s="13"/>
      <c r="QTI42" s="13"/>
      <c r="QTJ42" s="13"/>
      <c r="QTK42" s="13"/>
      <c r="QTL42" s="13"/>
      <c r="QTM42" s="13"/>
      <c r="QTN42" s="13"/>
      <c r="QTO42" s="13"/>
      <c r="QTP42" s="13"/>
      <c r="QTQ42" s="13"/>
      <c r="QTR42" s="13"/>
      <c r="QTS42" s="13"/>
      <c r="QTT42" s="13"/>
      <c r="QTU42" s="13"/>
      <c r="QTV42" s="13"/>
      <c r="QTW42" s="13"/>
      <c r="QTX42" s="13"/>
      <c r="QTY42" s="13"/>
      <c r="QTZ42" s="13"/>
      <c r="QUA42" s="13"/>
      <c r="QUB42" s="13"/>
      <c r="QUC42" s="13"/>
      <c r="QUD42" s="13"/>
      <c r="QUE42" s="13"/>
      <c r="QUF42" s="13"/>
      <c r="QUG42" s="13"/>
      <c r="QUH42" s="13"/>
      <c r="QUI42" s="13"/>
      <c r="QUJ42" s="13"/>
      <c r="QUK42" s="13"/>
      <c r="QUL42" s="13"/>
      <c r="QUM42" s="13"/>
      <c r="QUN42" s="13"/>
      <c r="QUO42" s="13"/>
      <c r="QUP42" s="13"/>
      <c r="QUQ42" s="13"/>
      <c r="QUR42" s="13"/>
      <c r="QUS42" s="13"/>
      <c r="QUT42" s="13"/>
      <c r="QUU42" s="13"/>
      <c r="QUV42" s="13"/>
      <c r="QUW42" s="13"/>
      <c r="QUX42" s="13"/>
      <c r="QUY42" s="13"/>
      <c r="QUZ42" s="13"/>
      <c r="QVA42" s="13"/>
      <c r="QVB42" s="13"/>
      <c r="QVC42" s="13"/>
      <c r="QVD42" s="13"/>
      <c r="QVE42" s="13"/>
      <c r="QVF42" s="13"/>
      <c r="QVG42" s="13"/>
      <c r="QVH42" s="13"/>
      <c r="QVI42" s="13"/>
      <c r="QVJ42" s="13"/>
      <c r="QVK42" s="13"/>
      <c r="QVL42" s="13"/>
      <c r="QVM42" s="13"/>
      <c r="QVN42" s="13"/>
      <c r="QVO42" s="13"/>
      <c r="QVP42" s="13"/>
      <c r="QVQ42" s="13"/>
      <c r="QVR42" s="13"/>
      <c r="QVS42" s="13"/>
      <c r="QVT42" s="13"/>
      <c r="QVU42" s="13"/>
      <c r="QVV42" s="13"/>
      <c r="QVW42" s="13"/>
      <c r="QVX42" s="13"/>
      <c r="QVY42" s="13"/>
      <c r="QVZ42" s="13"/>
      <c r="QWA42" s="13"/>
      <c r="QWB42" s="13"/>
      <c r="QWC42" s="13"/>
      <c r="QWD42" s="13"/>
      <c r="QWE42" s="13"/>
      <c r="QWF42" s="13"/>
      <c r="QWG42" s="13"/>
      <c r="QWH42" s="13"/>
      <c r="QWI42" s="13"/>
      <c r="QWJ42" s="13"/>
      <c r="QWK42" s="13"/>
      <c r="QWL42" s="13"/>
      <c r="QWM42" s="13"/>
      <c r="QWN42" s="13"/>
      <c r="QWO42" s="13"/>
      <c r="QWP42" s="13"/>
      <c r="QWQ42" s="13"/>
      <c r="QWR42" s="13"/>
      <c r="QWS42" s="13"/>
      <c r="QWT42" s="13"/>
      <c r="QWU42" s="13"/>
      <c r="QWV42" s="13"/>
      <c r="QWW42" s="13"/>
      <c r="QWX42" s="13"/>
      <c r="QWY42" s="13"/>
      <c r="QWZ42" s="13"/>
      <c r="QXA42" s="13"/>
      <c r="QXB42" s="13"/>
      <c r="QXC42" s="13"/>
      <c r="QXD42" s="13"/>
      <c r="QXE42" s="13"/>
      <c r="QXF42" s="13"/>
      <c r="QXG42" s="13"/>
      <c r="QXH42" s="13"/>
      <c r="QXI42" s="13"/>
      <c r="QXJ42" s="13"/>
      <c r="QXK42" s="13"/>
      <c r="QXL42" s="13"/>
      <c r="QXM42" s="13"/>
      <c r="QXN42" s="13"/>
      <c r="QXO42" s="13"/>
      <c r="QXP42" s="13"/>
      <c r="QXQ42" s="13"/>
      <c r="QXR42" s="13"/>
      <c r="QXS42" s="13"/>
      <c r="QXT42" s="13"/>
      <c r="QXU42" s="13"/>
      <c r="QXV42" s="13"/>
      <c r="QXW42" s="13"/>
      <c r="QXX42" s="13"/>
      <c r="QXY42" s="13"/>
      <c r="QXZ42" s="13"/>
      <c r="QYA42" s="13"/>
      <c r="QYB42" s="13"/>
      <c r="QYC42" s="13"/>
      <c r="QYD42" s="13"/>
      <c r="QYE42" s="13"/>
      <c r="QYF42" s="13"/>
      <c r="QYG42" s="13"/>
      <c r="QYH42" s="13"/>
      <c r="QYI42" s="13"/>
      <c r="QYJ42" s="13"/>
      <c r="QYK42" s="13"/>
      <c r="QYL42" s="13"/>
      <c r="QYM42" s="13"/>
      <c r="QYN42" s="13"/>
      <c r="QYO42" s="13"/>
      <c r="QYP42" s="13"/>
      <c r="QYQ42" s="13"/>
      <c r="QYR42" s="13"/>
      <c r="QYS42" s="13"/>
      <c r="QYT42" s="13"/>
      <c r="QYU42" s="13"/>
      <c r="QYV42" s="13"/>
      <c r="QYW42" s="13"/>
      <c r="QYX42" s="13"/>
      <c r="QYY42" s="13"/>
      <c r="QYZ42" s="13"/>
      <c r="QZA42" s="13"/>
      <c r="QZB42" s="13"/>
      <c r="QZC42" s="13"/>
      <c r="QZD42" s="13"/>
      <c r="QZE42" s="13"/>
      <c r="QZF42" s="13"/>
      <c r="QZG42" s="13"/>
      <c r="QZH42" s="13"/>
      <c r="QZI42" s="13"/>
      <c r="QZJ42" s="13"/>
      <c r="QZK42" s="13"/>
      <c r="QZL42" s="13"/>
      <c r="QZM42" s="13"/>
      <c r="QZN42" s="13"/>
      <c r="QZO42" s="13"/>
      <c r="QZP42" s="13"/>
      <c r="QZQ42" s="13"/>
      <c r="QZR42" s="13"/>
      <c r="QZS42" s="13"/>
      <c r="QZT42" s="13"/>
      <c r="QZU42" s="13"/>
      <c r="QZV42" s="13"/>
      <c r="QZW42" s="13"/>
      <c r="QZX42" s="13"/>
      <c r="QZY42" s="13"/>
      <c r="QZZ42" s="13"/>
      <c r="RAA42" s="13"/>
      <c r="RAB42" s="13"/>
      <c r="RAC42" s="13"/>
      <c r="RAD42" s="13"/>
      <c r="RAE42" s="13"/>
      <c r="RAF42" s="13"/>
      <c r="RAG42" s="13"/>
      <c r="RAH42" s="13"/>
      <c r="RAI42" s="13"/>
      <c r="RAJ42" s="13"/>
      <c r="RAK42" s="13"/>
      <c r="RAL42" s="13"/>
      <c r="RAM42" s="13"/>
      <c r="RAN42" s="13"/>
      <c r="RAO42" s="13"/>
      <c r="RAP42" s="13"/>
      <c r="RAQ42" s="13"/>
      <c r="RAR42" s="13"/>
      <c r="RAS42" s="13"/>
      <c r="RAT42" s="13"/>
      <c r="RAU42" s="13"/>
      <c r="RAV42" s="13"/>
      <c r="RAW42" s="13"/>
      <c r="RAX42" s="13"/>
      <c r="RAY42" s="13"/>
      <c r="RAZ42" s="13"/>
      <c r="RBA42" s="13"/>
      <c r="RBB42" s="13"/>
      <c r="RBC42" s="13"/>
      <c r="RBD42" s="13"/>
      <c r="RBE42" s="13"/>
      <c r="RBF42" s="13"/>
      <c r="RBG42" s="13"/>
      <c r="RBH42" s="13"/>
      <c r="RBI42" s="13"/>
      <c r="RBJ42" s="13"/>
      <c r="RBK42" s="13"/>
      <c r="RBL42" s="13"/>
      <c r="RBM42" s="13"/>
      <c r="RBN42" s="13"/>
      <c r="RBO42" s="13"/>
      <c r="RBP42" s="13"/>
      <c r="RBQ42" s="13"/>
      <c r="RBR42" s="13"/>
      <c r="RBS42" s="13"/>
      <c r="RBT42" s="13"/>
      <c r="RBU42" s="13"/>
      <c r="RBV42" s="13"/>
      <c r="RBW42" s="13"/>
      <c r="RBX42" s="13"/>
      <c r="RBY42" s="13"/>
      <c r="RBZ42" s="13"/>
      <c r="RCA42" s="13"/>
      <c r="RCB42" s="13"/>
      <c r="RCC42" s="13"/>
      <c r="RCD42" s="13"/>
      <c r="RCE42" s="13"/>
      <c r="RCF42" s="13"/>
      <c r="RCG42" s="13"/>
      <c r="RCH42" s="13"/>
      <c r="RCI42" s="13"/>
      <c r="RCJ42" s="13"/>
      <c r="RCK42" s="13"/>
      <c r="RCL42" s="13"/>
      <c r="RCM42" s="13"/>
      <c r="RCN42" s="13"/>
      <c r="RCO42" s="13"/>
      <c r="RCP42" s="13"/>
      <c r="RCQ42" s="13"/>
      <c r="RCR42" s="13"/>
      <c r="RCS42" s="13"/>
      <c r="RCT42" s="13"/>
      <c r="RCU42" s="13"/>
      <c r="RCV42" s="13"/>
      <c r="RCW42" s="13"/>
      <c r="RCX42" s="13"/>
      <c r="RCY42" s="13"/>
      <c r="RCZ42" s="13"/>
      <c r="RDA42" s="13"/>
      <c r="RDB42" s="13"/>
      <c r="RDC42" s="13"/>
      <c r="RDD42" s="13"/>
      <c r="RDE42" s="13"/>
      <c r="RDF42" s="13"/>
      <c r="RDG42" s="13"/>
      <c r="RDH42" s="13"/>
      <c r="RDI42" s="13"/>
      <c r="RDJ42" s="13"/>
      <c r="RDK42" s="13"/>
      <c r="RDL42" s="13"/>
      <c r="RDM42" s="13"/>
      <c r="RDN42" s="13"/>
      <c r="RDO42" s="13"/>
      <c r="RDP42" s="13"/>
      <c r="RDQ42" s="13"/>
      <c r="RDR42" s="13"/>
      <c r="RDS42" s="13"/>
      <c r="RDT42" s="13"/>
      <c r="RDU42" s="13"/>
      <c r="RDV42" s="13"/>
      <c r="RDW42" s="13"/>
      <c r="RDX42" s="13"/>
      <c r="RDY42" s="13"/>
      <c r="RDZ42" s="13"/>
      <c r="REA42" s="13"/>
      <c r="REB42" s="13"/>
      <c r="REC42" s="13"/>
      <c r="RED42" s="13"/>
      <c r="REE42" s="13"/>
      <c r="REF42" s="13"/>
      <c r="REG42" s="13"/>
      <c r="REH42" s="13"/>
      <c r="REI42" s="13"/>
      <c r="REJ42" s="13"/>
      <c r="REK42" s="13"/>
      <c r="REL42" s="13"/>
      <c r="REM42" s="13"/>
      <c r="REN42" s="13"/>
      <c r="REO42" s="13"/>
      <c r="REP42" s="13"/>
      <c r="REQ42" s="13"/>
      <c r="RER42" s="13"/>
      <c r="RES42" s="13"/>
      <c r="RET42" s="13"/>
      <c r="REU42" s="13"/>
      <c r="REV42" s="13"/>
      <c r="REW42" s="13"/>
      <c r="REX42" s="13"/>
      <c r="REY42" s="13"/>
      <c r="REZ42" s="13"/>
      <c r="RFA42" s="13"/>
      <c r="RFB42" s="13"/>
      <c r="RFC42" s="13"/>
      <c r="RFD42" s="13"/>
      <c r="RFE42" s="13"/>
      <c r="RFF42" s="13"/>
      <c r="RFG42" s="13"/>
      <c r="RFH42" s="13"/>
      <c r="RFI42" s="13"/>
      <c r="RFJ42" s="13"/>
      <c r="RFK42" s="13"/>
      <c r="RFL42" s="13"/>
      <c r="RFM42" s="13"/>
      <c r="RFN42" s="13"/>
      <c r="RFO42" s="13"/>
      <c r="RFP42" s="13"/>
      <c r="RFQ42" s="13"/>
      <c r="RFR42" s="13"/>
      <c r="RFS42" s="13"/>
      <c r="RFT42" s="13"/>
      <c r="RFU42" s="13"/>
      <c r="RFV42" s="13"/>
      <c r="RFW42" s="13"/>
      <c r="RFX42" s="13"/>
      <c r="RFY42" s="13"/>
      <c r="RFZ42" s="13"/>
      <c r="RGA42" s="13"/>
      <c r="RGB42" s="13"/>
      <c r="RGC42" s="13"/>
      <c r="RGD42" s="13"/>
      <c r="RGE42" s="13"/>
      <c r="RGF42" s="13"/>
      <c r="RGG42" s="13"/>
      <c r="RGH42" s="13"/>
      <c r="RGI42" s="13"/>
      <c r="RGJ42" s="13"/>
      <c r="RGK42" s="13"/>
      <c r="RGL42" s="13"/>
      <c r="RGM42" s="13"/>
      <c r="RGN42" s="13"/>
      <c r="RGO42" s="13"/>
      <c r="RGP42" s="13"/>
      <c r="RGQ42" s="13"/>
      <c r="RGR42" s="13"/>
      <c r="RGS42" s="13"/>
      <c r="RGT42" s="13"/>
      <c r="RGU42" s="13"/>
      <c r="RGV42" s="13"/>
      <c r="RGW42" s="13"/>
      <c r="RGX42" s="13"/>
      <c r="RGY42" s="13"/>
      <c r="RGZ42" s="13"/>
      <c r="RHA42" s="13"/>
      <c r="RHB42" s="13"/>
      <c r="RHC42" s="13"/>
      <c r="RHD42" s="13"/>
      <c r="RHE42" s="13"/>
      <c r="RHF42" s="13"/>
      <c r="RHG42" s="13"/>
      <c r="RHH42" s="13"/>
      <c r="RHI42" s="13"/>
      <c r="RHJ42" s="13"/>
      <c r="RHK42" s="13"/>
      <c r="RHL42" s="13"/>
      <c r="RHM42" s="13"/>
      <c r="RHN42" s="13"/>
      <c r="RHO42" s="13"/>
      <c r="RHP42" s="13"/>
      <c r="RHQ42" s="13"/>
      <c r="RHR42" s="13"/>
      <c r="RHS42" s="13"/>
      <c r="RHT42" s="13"/>
      <c r="RHU42" s="13"/>
      <c r="RHV42" s="13"/>
      <c r="RHW42" s="13"/>
      <c r="RHX42" s="13"/>
      <c r="RHY42" s="13"/>
      <c r="RHZ42" s="13"/>
      <c r="RIA42" s="13"/>
      <c r="RIB42" s="13"/>
      <c r="RIC42" s="13"/>
      <c r="RID42" s="13"/>
      <c r="RIE42" s="13"/>
      <c r="RIF42" s="13"/>
      <c r="RIG42" s="13"/>
      <c r="RIH42" s="13"/>
      <c r="RII42" s="13"/>
      <c r="RIJ42" s="13"/>
      <c r="RIK42" s="13"/>
      <c r="RIL42" s="13"/>
      <c r="RIM42" s="13"/>
      <c r="RIN42" s="13"/>
      <c r="RIO42" s="13"/>
      <c r="RIP42" s="13"/>
      <c r="RIQ42" s="13"/>
      <c r="RIR42" s="13"/>
      <c r="RIS42" s="13"/>
      <c r="RIT42" s="13"/>
      <c r="RIU42" s="13"/>
      <c r="RIV42" s="13"/>
      <c r="RIW42" s="13"/>
      <c r="RIX42" s="13"/>
      <c r="RIY42" s="13"/>
      <c r="RIZ42" s="13"/>
      <c r="RJA42" s="13"/>
      <c r="RJB42" s="13"/>
      <c r="RJC42" s="13"/>
      <c r="RJD42" s="13"/>
      <c r="RJE42" s="13"/>
      <c r="RJF42" s="13"/>
      <c r="RJG42" s="13"/>
      <c r="RJH42" s="13"/>
      <c r="RJI42" s="13"/>
      <c r="RJJ42" s="13"/>
      <c r="RJK42" s="13"/>
      <c r="RJL42" s="13"/>
      <c r="RJM42" s="13"/>
      <c r="RJN42" s="13"/>
      <c r="RJO42" s="13"/>
      <c r="RJP42" s="13"/>
      <c r="RJQ42" s="13"/>
      <c r="RJR42" s="13"/>
      <c r="RJS42" s="13"/>
      <c r="RJT42" s="13"/>
      <c r="RJU42" s="13"/>
      <c r="RJV42" s="13"/>
      <c r="RJW42" s="13"/>
      <c r="RJX42" s="13"/>
      <c r="RJY42" s="13"/>
      <c r="RJZ42" s="13"/>
      <c r="RKA42" s="13"/>
      <c r="RKB42" s="13"/>
      <c r="RKC42" s="13"/>
      <c r="RKD42" s="13"/>
      <c r="RKE42" s="13"/>
      <c r="RKF42" s="13"/>
      <c r="RKG42" s="13"/>
      <c r="RKH42" s="13"/>
      <c r="RKI42" s="13"/>
      <c r="RKJ42" s="13"/>
      <c r="RKK42" s="13"/>
      <c r="RKL42" s="13"/>
      <c r="RKM42" s="13"/>
      <c r="RKN42" s="13"/>
      <c r="RKO42" s="13"/>
      <c r="RKP42" s="13"/>
      <c r="RKQ42" s="13"/>
      <c r="RKR42" s="13"/>
      <c r="RKS42" s="13"/>
      <c r="RKT42" s="13"/>
      <c r="RKU42" s="13"/>
      <c r="RKV42" s="13"/>
      <c r="RKW42" s="13"/>
      <c r="RKX42" s="13"/>
      <c r="RKY42" s="13"/>
      <c r="RKZ42" s="13"/>
      <c r="RLA42" s="13"/>
      <c r="RLB42" s="13"/>
      <c r="RLC42" s="13"/>
      <c r="RLD42" s="13"/>
      <c r="RLE42" s="13"/>
      <c r="RLF42" s="13"/>
      <c r="RLG42" s="13"/>
      <c r="RLH42" s="13"/>
      <c r="RLI42" s="13"/>
      <c r="RLJ42" s="13"/>
      <c r="RLK42" s="13"/>
      <c r="RLL42" s="13"/>
      <c r="RLM42" s="13"/>
      <c r="RLN42" s="13"/>
      <c r="RLO42" s="13"/>
      <c r="RLP42" s="13"/>
      <c r="RLQ42" s="13"/>
      <c r="RLR42" s="13"/>
      <c r="RLS42" s="13"/>
      <c r="RLT42" s="13"/>
      <c r="RLU42" s="13"/>
      <c r="RLV42" s="13"/>
      <c r="RLW42" s="13"/>
      <c r="RLX42" s="13"/>
      <c r="RLY42" s="13"/>
      <c r="RLZ42" s="13"/>
      <c r="RMA42" s="13"/>
      <c r="RMB42" s="13"/>
      <c r="RMC42" s="13"/>
      <c r="RMD42" s="13"/>
      <c r="RME42" s="13"/>
      <c r="RMF42" s="13"/>
      <c r="RMG42" s="13"/>
      <c r="RMH42" s="13"/>
      <c r="RMI42" s="13"/>
      <c r="RMJ42" s="13"/>
      <c r="RMK42" s="13"/>
      <c r="RML42" s="13"/>
      <c r="RMM42" s="13"/>
      <c r="RMN42" s="13"/>
      <c r="RMO42" s="13"/>
      <c r="RMP42" s="13"/>
      <c r="RMQ42" s="13"/>
      <c r="RMR42" s="13"/>
      <c r="RMS42" s="13"/>
      <c r="RMT42" s="13"/>
      <c r="RMU42" s="13"/>
      <c r="RMV42" s="13"/>
      <c r="RMW42" s="13"/>
      <c r="RMX42" s="13"/>
      <c r="RMY42" s="13"/>
      <c r="RMZ42" s="13"/>
      <c r="RNA42" s="13"/>
      <c r="RNB42" s="13"/>
      <c r="RNC42" s="13"/>
      <c r="RND42" s="13"/>
      <c r="RNE42" s="13"/>
      <c r="RNF42" s="13"/>
      <c r="RNG42" s="13"/>
      <c r="RNH42" s="13"/>
      <c r="RNI42" s="13"/>
      <c r="RNJ42" s="13"/>
      <c r="RNK42" s="13"/>
      <c r="RNL42" s="13"/>
      <c r="RNM42" s="13"/>
      <c r="RNN42" s="13"/>
      <c r="RNO42" s="13"/>
      <c r="RNP42" s="13"/>
      <c r="RNQ42" s="13"/>
      <c r="RNR42" s="13"/>
      <c r="RNS42" s="13"/>
      <c r="RNT42" s="13"/>
      <c r="RNU42" s="13"/>
      <c r="RNV42" s="13"/>
      <c r="RNW42" s="13"/>
      <c r="RNX42" s="13"/>
      <c r="RNY42" s="13"/>
      <c r="RNZ42" s="13"/>
      <c r="ROA42" s="13"/>
      <c r="ROB42" s="13"/>
      <c r="ROC42" s="13"/>
      <c r="ROD42" s="13"/>
      <c r="ROE42" s="13"/>
      <c r="ROF42" s="13"/>
      <c r="ROG42" s="13"/>
      <c r="ROH42" s="13"/>
      <c r="ROI42" s="13"/>
      <c r="ROJ42" s="13"/>
      <c r="ROK42" s="13"/>
      <c r="ROL42" s="13"/>
      <c r="ROM42" s="13"/>
      <c r="RON42" s="13"/>
      <c r="ROO42" s="13"/>
      <c r="ROP42" s="13"/>
      <c r="ROQ42" s="13"/>
      <c r="ROR42" s="13"/>
      <c r="ROS42" s="13"/>
      <c r="ROT42" s="13"/>
      <c r="ROU42" s="13"/>
      <c r="ROV42" s="13"/>
      <c r="ROW42" s="13"/>
      <c r="ROX42" s="13"/>
      <c r="ROY42" s="13"/>
      <c r="ROZ42" s="13"/>
      <c r="RPA42" s="13"/>
      <c r="RPB42" s="13"/>
      <c r="RPC42" s="13"/>
      <c r="RPD42" s="13"/>
      <c r="RPE42" s="13"/>
      <c r="RPF42" s="13"/>
      <c r="RPG42" s="13"/>
      <c r="RPH42" s="13"/>
      <c r="RPI42" s="13"/>
      <c r="RPJ42" s="13"/>
      <c r="RPK42" s="13"/>
      <c r="RPL42" s="13"/>
      <c r="RPM42" s="13"/>
      <c r="RPN42" s="13"/>
      <c r="RPO42" s="13"/>
      <c r="RPP42" s="13"/>
      <c r="RPQ42" s="13"/>
      <c r="RPR42" s="13"/>
      <c r="RPS42" s="13"/>
      <c r="RPT42" s="13"/>
      <c r="RPU42" s="13"/>
      <c r="RPV42" s="13"/>
      <c r="RPW42" s="13"/>
      <c r="RPX42" s="13"/>
      <c r="RPY42" s="13"/>
      <c r="RPZ42" s="13"/>
      <c r="RQA42" s="13"/>
      <c r="RQB42" s="13"/>
      <c r="RQC42" s="13"/>
      <c r="RQD42" s="13"/>
      <c r="RQE42" s="13"/>
      <c r="RQF42" s="13"/>
      <c r="RQG42" s="13"/>
      <c r="RQH42" s="13"/>
      <c r="RQI42" s="13"/>
      <c r="RQJ42" s="13"/>
      <c r="RQK42" s="13"/>
      <c r="RQL42" s="13"/>
      <c r="RQM42" s="13"/>
      <c r="RQN42" s="13"/>
      <c r="RQO42" s="13"/>
      <c r="RQP42" s="13"/>
      <c r="RQQ42" s="13"/>
      <c r="RQR42" s="13"/>
      <c r="RQS42" s="13"/>
      <c r="RQT42" s="13"/>
      <c r="RQU42" s="13"/>
      <c r="RQV42" s="13"/>
      <c r="RQW42" s="13"/>
      <c r="RQX42" s="13"/>
      <c r="RQY42" s="13"/>
      <c r="RQZ42" s="13"/>
      <c r="RRA42" s="13"/>
      <c r="RRB42" s="13"/>
      <c r="RRC42" s="13"/>
      <c r="RRD42" s="13"/>
      <c r="RRE42" s="13"/>
      <c r="RRF42" s="13"/>
      <c r="RRG42" s="13"/>
      <c r="RRH42" s="13"/>
      <c r="RRI42" s="13"/>
      <c r="RRJ42" s="13"/>
      <c r="RRK42" s="13"/>
      <c r="RRL42" s="13"/>
      <c r="RRM42" s="13"/>
      <c r="RRN42" s="13"/>
      <c r="RRO42" s="13"/>
      <c r="RRP42" s="13"/>
      <c r="RRQ42" s="13"/>
      <c r="RRR42" s="13"/>
      <c r="RRS42" s="13"/>
      <c r="RRT42" s="13"/>
      <c r="RRU42" s="13"/>
      <c r="RRV42" s="13"/>
      <c r="RRW42" s="13"/>
      <c r="RRX42" s="13"/>
      <c r="RRY42" s="13"/>
      <c r="RRZ42" s="13"/>
      <c r="RSA42" s="13"/>
      <c r="RSB42" s="13"/>
      <c r="RSC42" s="13"/>
      <c r="RSD42" s="13"/>
      <c r="RSE42" s="13"/>
      <c r="RSF42" s="13"/>
      <c r="RSG42" s="13"/>
      <c r="RSH42" s="13"/>
      <c r="RSI42" s="13"/>
      <c r="RSJ42" s="13"/>
      <c r="RSK42" s="13"/>
      <c r="RSL42" s="13"/>
      <c r="RSM42" s="13"/>
      <c r="RSN42" s="13"/>
      <c r="RSO42" s="13"/>
      <c r="RSP42" s="13"/>
      <c r="RSQ42" s="13"/>
      <c r="RSR42" s="13"/>
      <c r="RSS42" s="13"/>
      <c r="RST42" s="13"/>
      <c r="RSU42" s="13"/>
      <c r="RSV42" s="13"/>
      <c r="RSW42" s="13"/>
      <c r="RSX42" s="13"/>
      <c r="RSY42" s="13"/>
      <c r="RSZ42" s="13"/>
      <c r="RTA42" s="13"/>
      <c r="RTB42" s="13"/>
      <c r="RTC42" s="13"/>
      <c r="RTD42" s="13"/>
      <c r="RTE42" s="13"/>
      <c r="RTF42" s="13"/>
      <c r="RTG42" s="13"/>
      <c r="RTH42" s="13"/>
      <c r="RTI42" s="13"/>
      <c r="RTJ42" s="13"/>
      <c r="RTK42" s="13"/>
      <c r="RTL42" s="13"/>
      <c r="RTM42" s="13"/>
      <c r="RTN42" s="13"/>
      <c r="RTO42" s="13"/>
      <c r="RTP42" s="13"/>
      <c r="RTQ42" s="13"/>
      <c r="RTR42" s="13"/>
      <c r="RTS42" s="13"/>
      <c r="RTT42" s="13"/>
      <c r="RTU42" s="13"/>
      <c r="RTV42" s="13"/>
      <c r="RTW42" s="13"/>
      <c r="RTX42" s="13"/>
      <c r="RTY42" s="13"/>
      <c r="RTZ42" s="13"/>
      <c r="RUA42" s="13"/>
      <c r="RUB42" s="13"/>
      <c r="RUC42" s="13"/>
      <c r="RUD42" s="13"/>
      <c r="RUE42" s="13"/>
      <c r="RUF42" s="13"/>
      <c r="RUG42" s="13"/>
      <c r="RUH42" s="13"/>
      <c r="RUI42" s="13"/>
      <c r="RUJ42" s="13"/>
      <c r="RUK42" s="13"/>
      <c r="RUL42" s="13"/>
      <c r="RUM42" s="13"/>
      <c r="RUN42" s="13"/>
      <c r="RUO42" s="13"/>
      <c r="RUP42" s="13"/>
      <c r="RUQ42" s="13"/>
      <c r="RUR42" s="13"/>
      <c r="RUS42" s="13"/>
      <c r="RUT42" s="13"/>
      <c r="RUU42" s="13"/>
      <c r="RUV42" s="13"/>
      <c r="RUW42" s="13"/>
      <c r="RUX42" s="13"/>
      <c r="RUY42" s="13"/>
      <c r="RUZ42" s="13"/>
      <c r="RVA42" s="13"/>
      <c r="RVB42" s="13"/>
      <c r="RVC42" s="13"/>
      <c r="RVD42" s="13"/>
      <c r="RVE42" s="13"/>
      <c r="RVF42" s="13"/>
      <c r="RVG42" s="13"/>
      <c r="RVH42" s="13"/>
      <c r="RVI42" s="13"/>
      <c r="RVJ42" s="13"/>
      <c r="RVK42" s="13"/>
      <c r="RVL42" s="13"/>
      <c r="RVM42" s="13"/>
      <c r="RVN42" s="13"/>
      <c r="RVO42" s="13"/>
      <c r="RVP42" s="13"/>
      <c r="RVQ42" s="13"/>
      <c r="RVR42" s="13"/>
      <c r="RVS42" s="13"/>
      <c r="RVT42" s="13"/>
      <c r="RVU42" s="13"/>
      <c r="RVV42" s="13"/>
      <c r="RVW42" s="13"/>
      <c r="RVX42" s="13"/>
      <c r="RVY42" s="13"/>
      <c r="RVZ42" s="13"/>
      <c r="RWA42" s="13"/>
      <c r="RWB42" s="13"/>
      <c r="RWC42" s="13"/>
      <c r="RWD42" s="13"/>
      <c r="RWE42" s="13"/>
      <c r="RWF42" s="13"/>
      <c r="RWG42" s="13"/>
      <c r="RWH42" s="13"/>
      <c r="RWI42" s="13"/>
      <c r="RWJ42" s="13"/>
      <c r="RWK42" s="13"/>
      <c r="RWL42" s="13"/>
      <c r="RWM42" s="13"/>
      <c r="RWN42" s="13"/>
      <c r="RWO42" s="13"/>
      <c r="RWP42" s="13"/>
      <c r="RWQ42" s="13"/>
      <c r="RWR42" s="13"/>
      <c r="RWS42" s="13"/>
      <c r="RWT42" s="13"/>
      <c r="RWU42" s="13"/>
      <c r="RWV42" s="13"/>
      <c r="RWW42" s="13"/>
      <c r="RWX42" s="13"/>
      <c r="RWY42" s="13"/>
      <c r="RWZ42" s="13"/>
      <c r="RXA42" s="13"/>
      <c r="RXB42" s="13"/>
      <c r="RXC42" s="13"/>
      <c r="RXD42" s="13"/>
      <c r="RXE42" s="13"/>
      <c r="RXF42" s="13"/>
      <c r="RXG42" s="13"/>
      <c r="RXH42" s="13"/>
      <c r="RXI42" s="13"/>
      <c r="RXJ42" s="13"/>
      <c r="RXK42" s="13"/>
      <c r="RXL42" s="13"/>
      <c r="RXM42" s="13"/>
      <c r="RXN42" s="13"/>
      <c r="RXO42" s="13"/>
      <c r="RXP42" s="13"/>
      <c r="RXQ42" s="13"/>
      <c r="RXR42" s="13"/>
      <c r="RXS42" s="13"/>
      <c r="RXT42" s="13"/>
      <c r="RXU42" s="13"/>
      <c r="RXV42" s="13"/>
      <c r="RXW42" s="13"/>
      <c r="RXX42" s="13"/>
      <c r="RXY42" s="13"/>
      <c r="RXZ42" s="13"/>
      <c r="RYA42" s="13"/>
      <c r="RYB42" s="13"/>
      <c r="RYC42" s="13"/>
      <c r="RYD42" s="13"/>
      <c r="RYE42" s="13"/>
      <c r="RYF42" s="13"/>
      <c r="RYG42" s="13"/>
      <c r="RYH42" s="13"/>
      <c r="RYI42" s="13"/>
      <c r="RYJ42" s="13"/>
      <c r="RYK42" s="13"/>
      <c r="RYL42" s="13"/>
      <c r="RYM42" s="13"/>
      <c r="RYN42" s="13"/>
      <c r="RYO42" s="13"/>
      <c r="RYP42" s="13"/>
      <c r="RYQ42" s="13"/>
      <c r="RYR42" s="13"/>
      <c r="RYS42" s="13"/>
      <c r="RYT42" s="13"/>
      <c r="RYU42" s="13"/>
      <c r="RYV42" s="13"/>
      <c r="RYW42" s="13"/>
      <c r="RYX42" s="13"/>
      <c r="RYY42" s="13"/>
      <c r="RYZ42" s="13"/>
      <c r="RZA42" s="13"/>
      <c r="RZB42" s="13"/>
      <c r="RZC42" s="13"/>
      <c r="RZD42" s="13"/>
      <c r="RZE42" s="13"/>
      <c r="RZF42" s="13"/>
      <c r="RZG42" s="13"/>
      <c r="RZH42" s="13"/>
      <c r="RZI42" s="13"/>
      <c r="RZJ42" s="13"/>
      <c r="RZK42" s="13"/>
      <c r="RZL42" s="13"/>
      <c r="RZM42" s="13"/>
      <c r="RZN42" s="13"/>
      <c r="RZO42" s="13"/>
      <c r="RZP42" s="13"/>
      <c r="RZQ42" s="13"/>
      <c r="RZR42" s="13"/>
      <c r="RZS42" s="13"/>
      <c r="RZT42" s="13"/>
      <c r="RZU42" s="13"/>
      <c r="RZV42" s="13"/>
      <c r="RZW42" s="13"/>
      <c r="RZX42" s="13"/>
      <c r="RZY42" s="13"/>
      <c r="RZZ42" s="13"/>
      <c r="SAA42" s="13"/>
      <c r="SAB42" s="13"/>
      <c r="SAC42" s="13"/>
      <c r="SAD42" s="13"/>
      <c r="SAE42" s="13"/>
      <c r="SAF42" s="13"/>
      <c r="SAG42" s="13"/>
      <c r="SAH42" s="13"/>
      <c r="SAI42" s="13"/>
      <c r="SAJ42" s="13"/>
      <c r="SAK42" s="13"/>
      <c r="SAL42" s="13"/>
      <c r="SAM42" s="13"/>
      <c r="SAN42" s="13"/>
      <c r="SAO42" s="13"/>
      <c r="SAP42" s="13"/>
      <c r="SAQ42" s="13"/>
      <c r="SAR42" s="13"/>
      <c r="SAS42" s="13"/>
      <c r="SAT42" s="13"/>
      <c r="SAU42" s="13"/>
      <c r="SAV42" s="13"/>
      <c r="SAW42" s="13"/>
      <c r="SAX42" s="13"/>
      <c r="SAY42" s="13"/>
      <c r="SAZ42" s="13"/>
      <c r="SBA42" s="13"/>
      <c r="SBB42" s="13"/>
      <c r="SBC42" s="13"/>
      <c r="SBD42" s="13"/>
      <c r="SBE42" s="13"/>
      <c r="SBF42" s="13"/>
      <c r="SBG42" s="13"/>
      <c r="SBH42" s="13"/>
      <c r="SBI42" s="13"/>
      <c r="SBJ42" s="13"/>
      <c r="SBK42" s="13"/>
      <c r="SBL42" s="13"/>
      <c r="SBM42" s="13"/>
      <c r="SBN42" s="13"/>
      <c r="SBO42" s="13"/>
      <c r="SBP42" s="13"/>
      <c r="SBQ42" s="13"/>
      <c r="SBR42" s="13"/>
      <c r="SBS42" s="13"/>
      <c r="SBT42" s="13"/>
      <c r="SBU42" s="13"/>
      <c r="SBV42" s="13"/>
      <c r="SBW42" s="13"/>
      <c r="SBX42" s="13"/>
      <c r="SBY42" s="13"/>
      <c r="SBZ42" s="13"/>
      <c r="SCA42" s="13"/>
      <c r="SCB42" s="13"/>
      <c r="SCC42" s="13"/>
      <c r="SCD42" s="13"/>
      <c r="SCE42" s="13"/>
      <c r="SCF42" s="13"/>
      <c r="SCG42" s="13"/>
      <c r="SCH42" s="13"/>
      <c r="SCI42" s="13"/>
      <c r="SCJ42" s="13"/>
      <c r="SCK42" s="13"/>
      <c r="SCL42" s="13"/>
      <c r="SCM42" s="13"/>
      <c r="SCN42" s="13"/>
      <c r="SCO42" s="13"/>
      <c r="SCP42" s="13"/>
      <c r="SCQ42" s="13"/>
      <c r="SCR42" s="13"/>
      <c r="SCS42" s="13"/>
      <c r="SCT42" s="13"/>
      <c r="SCU42" s="13"/>
      <c r="SCV42" s="13"/>
      <c r="SCW42" s="13"/>
      <c r="SCX42" s="13"/>
      <c r="SCY42" s="13"/>
      <c r="SCZ42" s="13"/>
      <c r="SDA42" s="13"/>
      <c r="SDB42" s="13"/>
      <c r="SDC42" s="13"/>
      <c r="SDD42" s="13"/>
      <c r="SDE42" s="13"/>
      <c r="SDF42" s="13"/>
      <c r="SDG42" s="13"/>
      <c r="SDH42" s="13"/>
      <c r="SDI42" s="13"/>
      <c r="SDJ42" s="13"/>
      <c r="SDK42" s="13"/>
      <c r="SDL42" s="13"/>
      <c r="SDM42" s="13"/>
      <c r="SDN42" s="13"/>
      <c r="SDO42" s="13"/>
      <c r="SDP42" s="13"/>
      <c r="SDQ42" s="13"/>
      <c r="SDR42" s="13"/>
      <c r="SDS42" s="13"/>
      <c r="SDT42" s="13"/>
      <c r="SDU42" s="13"/>
      <c r="SDV42" s="13"/>
      <c r="SDW42" s="13"/>
      <c r="SDX42" s="13"/>
      <c r="SDY42" s="13"/>
      <c r="SDZ42" s="13"/>
      <c r="SEA42" s="13"/>
      <c r="SEB42" s="13"/>
      <c r="SEC42" s="13"/>
      <c r="SED42" s="13"/>
      <c r="SEE42" s="13"/>
      <c r="SEF42" s="13"/>
      <c r="SEG42" s="13"/>
      <c r="SEH42" s="13"/>
      <c r="SEI42" s="13"/>
      <c r="SEJ42" s="13"/>
      <c r="SEK42" s="13"/>
      <c r="SEL42" s="13"/>
      <c r="SEM42" s="13"/>
      <c r="SEN42" s="13"/>
      <c r="SEO42" s="13"/>
      <c r="SEP42" s="13"/>
      <c r="SEQ42" s="13"/>
      <c r="SER42" s="13"/>
      <c r="SES42" s="13"/>
      <c r="SET42" s="13"/>
      <c r="SEU42" s="13"/>
      <c r="SEV42" s="13"/>
      <c r="SEW42" s="13"/>
      <c r="SEX42" s="13"/>
      <c r="SEY42" s="13"/>
      <c r="SEZ42" s="13"/>
      <c r="SFA42" s="13"/>
      <c r="SFB42" s="13"/>
      <c r="SFC42" s="13"/>
      <c r="SFD42" s="13"/>
      <c r="SFE42" s="13"/>
      <c r="SFF42" s="13"/>
      <c r="SFG42" s="13"/>
      <c r="SFH42" s="13"/>
      <c r="SFI42" s="13"/>
      <c r="SFJ42" s="13"/>
      <c r="SFK42" s="13"/>
      <c r="SFL42" s="13"/>
      <c r="SFM42" s="13"/>
      <c r="SFN42" s="13"/>
      <c r="SFO42" s="13"/>
      <c r="SFP42" s="13"/>
      <c r="SFQ42" s="13"/>
      <c r="SFR42" s="13"/>
      <c r="SFS42" s="13"/>
      <c r="SFT42" s="13"/>
      <c r="SFU42" s="13"/>
      <c r="SFV42" s="13"/>
      <c r="SFW42" s="13"/>
      <c r="SFX42" s="13"/>
      <c r="SFY42" s="13"/>
      <c r="SFZ42" s="13"/>
      <c r="SGA42" s="13"/>
      <c r="SGB42" s="13"/>
      <c r="SGC42" s="13"/>
      <c r="SGD42" s="13"/>
      <c r="SGE42" s="13"/>
      <c r="SGF42" s="13"/>
      <c r="SGG42" s="13"/>
      <c r="SGH42" s="13"/>
      <c r="SGI42" s="13"/>
      <c r="SGJ42" s="13"/>
      <c r="SGK42" s="13"/>
      <c r="SGL42" s="13"/>
      <c r="SGM42" s="13"/>
      <c r="SGN42" s="13"/>
      <c r="SGO42" s="13"/>
      <c r="SGP42" s="13"/>
      <c r="SGQ42" s="13"/>
      <c r="SGR42" s="13"/>
      <c r="SGS42" s="13"/>
      <c r="SGT42" s="13"/>
      <c r="SGU42" s="13"/>
      <c r="SGV42" s="13"/>
      <c r="SGW42" s="13"/>
      <c r="SGX42" s="13"/>
      <c r="SGY42" s="13"/>
      <c r="SGZ42" s="13"/>
      <c r="SHA42" s="13"/>
      <c r="SHB42" s="13"/>
      <c r="SHC42" s="13"/>
      <c r="SHD42" s="13"/>
      <c r="SHE42" s="13"/>
      <c r="SHF42" s="13"/>
      <c r="SHG42" s="13"/>
      <c r="SHH42" s="13"/>
      <c r="SHI42" s="13"/>
      <c r="SHJ42" s="13"/>
      <c r="SHK42" s="13"/>
      <c r="SHL42" s="13"/>
      <c r="SHM42" s="13"/>
      <c r="SHN42" s="13"/>
      <c r="SHO42" s="13"/>
      <c r="SHP42" s="13"/>
      <c r="SHQ42" s="13"/>
      <c r="SHR42" s="13"/>
      <c r="SHS42" s="13"/>
      <c r="SHT42" s="13"/>
      <c r="SHU42" s="13"/>
      <c r="SHV42" s="13"/>
      <c r="SHW42" s="13"/>
      <c r="SHX42" s="13"/>
      <c r="SHY42" s="13"/>
      <c r="SHZ42" s="13"/>
      <c r="SIA42" s="13"/>
      <c r="SIB42" s="13"/>
      <c r="SIC42" s="13"/>
      <c r="SID42" s="13"/>
      <c r="SIE42" s="13"/>
      <c r="SIF42" s="13"/>
      <c r="SIG42" s="13"/>
      <c r="SIH42" s="13"/>
      <c r="SII42" s="13"/>
      <c r="SIJ42" s="13"/>
      <c r="SIK42" s="13"/>
      <c r="SIL42" s="13"/>
      <c r="SIM42" s="13"/>
      <c r="SIN42" s="13"/>
      <c r="SIO42" s="13"/>
      <c r="SIP42" s="13"/>
      <c r="SIQ42" s="13"/>
      <c r="SIR42" s="13"/>
      <c r="SIS42" s="13"/>
      <c r="SIT42" s="13"/>
      <c r="SIU42" s="13"/>
      <c r="SIV42" s="13"/>
      <c r="SIW42" s="13"/>
      <c r="SIX42" s="13"/>
      <c r="SIY42" s="13"/>
      <c r="SIZ42" s="13"/>
      <c r="SJA42" s="13"/>
      <c r="SJB42" s="13"/>
      <c r="SJC42" s="13"/>
      <c r="SJD42" s="13"/>
      <c r="SJE42" s="13"/>
      <c r="SJF42" s="13"/>
      <c r="SJG42" s="13"/>
      <c r="SJH42" s="13"/>
      <c r="SJI42" s="13"/>
      <c r="SJJ42" s="13"/>
      <c r="SJK42" s="13"/>
      <c r="SJL42" s="13"/>
      <c r="SJM42" s="13"/>
      <c r="SJN42" s="13"/>
      <c r="SJO42" s="13"/>
      <c r="SJP42" s="13"/>
      <c r="SJQ42" s="13"/>
      <c r="SJR42" s="13"/>
      <c r="SJS42" s="13"/>
      <c r="SJT42" s="13"/>
      <c r="SJU42" s="13"/>
      <c r="SJV42" s="13"/>
      <c r="SJW42" s="13"/>
      <c r="SJX42" s="13"/>
      <c r="SJY42" s="13"/>
      <c r="SJZ42" s="13"/>
      <c r="SKA42" s="13"/>
      <c r="SKB42" s="13"/>
      <c r="SKC42" s="13"/>
      <c r="SKD42" s="13"/>
      <c r="SKE42" s="13"/>
      <c r="SKF42" s="13"/>
      <c r="SKG42" s="13"/>
      <c r="SKH42" s="13"/>
      <c r="SKI42" s="13"/>
      <c r="SKJ42" s="13"/>
      <c r="SKK42" s="13"/>
      <c r="SKL42" s="13"/>
      <c r="SKM42" s="13"/>
      <c r="SKN42" s="13"/>
      <c r="SKO42" s="13"/>
      <c r="SKP42" s="13"/>
      <c r="SKQ42" s="13"/>
      <c r="SKR42" s="13"/>
      <c r="SKS42" s="13"/>
      <c r="SKT42" s="13"/>
      <c r="SKU42" s="13"/>
      <c r="SKV42" s="13"/>
      <c r="SKW42" s="13"/>
      <c r="SKX42" s="13"/>
      <c r="SKY42" s="13"/>
      <c r="SKZ42" s="13"/>
      <c r="SLA42" s="13"/>
      <c r="SLB42" s="13"/>
      <c r="SLC42" s="13"/>
      <c r="SLD42" s="13"/>
      <c r="SLE42" s="13"/>
      <c r="SLF42" s="13"/>
      <c r="SLG42" s="13"/>
      <c r="SLH42" s="13"/>
      <c r="SLI42" s="13"/>
      <c r="SLJ42" s="13"/>
      <c r="SLK42" s="13"/>
      <c r="SLL42" s="13"/>
      <c r="SLM42" s="13"/>
      <c r="SLN42" s="13"/>
      <c r="SLO42" s="13"/>
      <c r="SLP42" s="13"/>
      <c r="SLQ42" s="13"/>
      <c r="SLR42" s="13"/>
      <c r="SLS42" s="13"/>
      <c r="SLT42" s="13"/>
      <c r="SLU42" s="13"/>
      <c r="SLV42" s="13"/>
      <c r="SLW42" s="13"/>
      <c r="SLX42" s="13"/>
      <c r="SLY42" s="13"/>
      <c r="SLZ42" s="13"/>
      <c r="SMA42" s="13"/>
      <c r="SMB42" s="13"/>
      <c r="SMC42" s="13"/>
      <c r="SMD42" s="13"/>
      <c r="SME42" s="13"/>
      <c r="SMF42" s="13"/>
      <c r="SMG42" s="13"/>
      <c r="SMH42" s="13"/>
      <c r="SMI42" s="13"/>
      <c r="SMJ42" s="13"/>
      <c r="SMK42" s="13"/>
      <c r="SML42" s="13"/>
      <c r="SMM42" s="13"/>
      <c r="SMN42" s="13"/>
      <c r="SMO42" s="13"/>
      <c r="SMP42" s="13"/>
      <c r="SMQ42" s="13"/>
      <c r="SMR42" s="13"/>
      <c r="SMS42" s="13"/>
      <c r="SMT42" s="13"/>
      <c r="SMU42" s="13"/>
      <c r="SMV42" s="13"/>
      <c r="SMW42" s="13"/>
      <c r="SMX42" s="13"/>
      <c r="SMY42" s="13"/>
      <c r="SMZ42" s="13"/>
      <c r="SNA42" s="13"/>
      <c r="SNB42" s="13"/>
      <c r="SNC42" s="13"/>
      <c r="SND42" s="13"/>
      <c r="SNE42" s="13"/>
      <c r="SNF42" s="13"/>
      <c r="SNG42" s="13"/>
      <c r="SNH42" s="13"/>
      <c r="SNI42" s="13"/>
      <c r="SNJ42" s="13"/>
      <c r="SNK42" s="13"/>
      <c r="SNL42" s="13"/>
      <c r="SNM42" s="13"/>
      <c r="SNN42" s="13"/>
      <c r="SNO42" s="13"/>
      <c r="SNP42" s="13"/>
      <c r="SNQ42" s="13"/>
      <c r="SNR42" s="13"/>
      <c r="SNS42" s="13"/>
      <c r="SNT42" s="13"/>
      <c r="SNU42" s="13"/>
      <c r="SNV42" s="13"/>
      <c r="SNW42" s="13"/>
      <c r="SNX42" s="13"/>
      <c r="SNY42" s="13"/>
      <c r="SNZ42" s="13"/>
      <c r="SOA42" s="13"/>
      <c r="SOB42" s="13"/>
      <c r="SOC42" s="13"/>
      <c r="SOD42" s="13"/>
      <c r="SOE42" s="13"/>
      <c r="SOF42" s="13"/>
      <c r="SOG42" s="13"/>
      <c r="SOH42" s="13"/>
      <c r="SOI42" s="13"/>
      <c r="SOJ42" s="13"/>
      <c r="SOK42" s="13"/>
      <c r="SOL42" s="13"/>
      <c r="SOM42" s="13"/>
      <c r="SON42" s="13"/>
      <c r="SOO42" s="13"/>
      <c r="SOP42" s="13"/>
      <c r="SOQ42" s="13"/>
      <c r="SOR42" s="13"/>
      <c r="SOS42" s="13"/>
      <c r="SOT42" s="13"/>
      <c r="SOU42" s="13"/>
      <c r="SOV42" s="13"/>
      <c r="SOW42" s="13"/>
      <c r="SOX42" s="13"/>
      <c r="SOY42" s="13"/>
      <c r="SOZ42" s="13"/>
      <c r="SPA42" s="13"/>
      <c r="SPB42" s="13"/>
      <c r="SPC42" s="13"/>
      <c r="SPD42" s="13"/>
      <c r="SPE42" s="13"/>
      <c r="SPF42" s="13"/>
      <c r="SPG42" s="13"/>
      <c r="SPH42" s="13"/>
      <c r="SPI42" s="13"/>
      <c r="SPJ42" s="13"/>
      <c r="SPK42" s="13"/>
      <c r="SPL42" s="13"/>
      <c r="SPM42" s="13"/>
      <c r="SPN42" s="13"/>
      <c r="SPO42" s="13"/>
      <c r="SPP42" s="13"/>
      <c r="SPQ42" s="13"/>
      <c r="SPR42" s="13"/>
      <c r="SPS42" s="13"/>
      <c r="SPT42" s="13"/>
      <c r="SPU42" s="13"/>
      <c r="SPV42" s="13"/>
      <c r="SPW42" s="13"/>
      <c r="SPX42" s="13"/>
      <c r="SPY42" s="13"/>
      <c r="SPZ42" s="13"/>
      <c r="SQA42" s="13"/>
      <c r="SQB42" s="13"/>
      <c r="SQC42" s="13"/>
      <c r="SQD42" s="13"/>
      <c r="SQE42" s="13"/>
      <c r="SQF42" s="13"/>
      <c r="SQG42" s="13"/>
      <c r="SQH42" s="13"/>
      <c r="SQI42" s="13"/>
      <c r="SQJ42" s="13"/>
      <c r="SQK42" s="13"/>
      <c r="SQL42" s="13"/>
      <c r="SQM42" s="13"/>
      <c r="SQN42" s="13"/>
      <c r="SQO42" s="13"/>
      <c r="SQP42" s="13"/>
      <c r="SQQ42" s="13"/>
      <c r="SQR42" s="13"/>
      <c r="SQS42" s="13"/>
      <c r="SQT42" s="13"/>
      <c r="SQU42" s="13"/>
      <c r="SQV42" s="13"/>
      <c r="SQW42" s="13"/>
      <c r="SQX42" s="13"/>
      <c r="SQY42" s="13"/>
      <c r="SQZ42" s="13"/>
      <c r="SRA42" s="13"/>
      <c r="SRB42" s="13"/>
      <c r="SRC42" s="13"/>
      <c r="SRD42" s="13"/>
      <c r="SRE42" s="13"/>
      <c r="SRF42" s="13"/>
      <c r="SRG42" s="13"/>
      <c r="SRH42" s="13"/>
      <c r="SRI42" s="13"/>
      <c r="SRJ42" s="13"/>
      <c r="SRK42" s="13"/>
      <c r="SRL42" s="13"/>
      <c r="SRM42" s="13"/>
      <c r="SRN42" s="13"/>
      <c r="SRO42" s="13"/>
      <c r="SRP42" s="13"/>
      <c r="SRQ42" s="13"/>
      <c r="SRR42" s="13"/>
      <c r="SRS42" s="13"/>
      <c r="SRT42" s="13"/>
      <c r="SRU42" s="13"/>
      <c r="SRV42" s="13"/>
      <c r="SRW42" s="13"/>
      <c r="SRX42" s="13"/>
      <c r="SRY42" s="13"/>
      <c r="SRZ42" s="13"/>
      <c r="SSA42" s="13"/>
      <c r="SSB42" s="13"/>
      <c r="SSC42" s="13"/>
      <c r="SSD42" s="13"/>
      <c r="SSE42" s="13"/>
      <c r="SSF42" s="13"/>
      <c r="SSG42" s="13"/>
      <c r="SSH42" s="13"/>
      <c r="SSI42" s="13"/>
      <c r="SSJ42" s="13"/>
      <c r="SSK42" s="13"/>
      <c r="SSL42" s="13"/>
      <c r="SSM42" s="13"/>
      <c r="SSN42" s="13"/>
      <c r="SSO42" s="13"/>
      <c r="SSP42" s="13"/>
      <c r="SSQ42" s="13"/>
      <c r="SSR42" s="13"/>
      <c r="SSS42" s="13"/>
      <c r="SST42" s="13"/>
      <c r="SSU42" s="13"/>
      <c r="SSV42" s="13"/>
      <c r="SSW42" s="13"/>
      <c r="SSX42" s="13"/>
      <c r="SSY42" s="13"/>
      <c r="SSZ42" s="13"/>
      <c r="STA42" s="13"/>
      <c r="STB42" s="13"/>
      <c r="STC42" s="13"/>
      <c r="STD42" s="13"/>
      <c r="STE42" s="13"/>
      <c r="STF42" s="13"/>
      <c r="STG42" s="13"/>
      <c r="STH42" s="13"/>
      <c r="STI42" s="13"/>
      <c r="STJ42" s="13"/>
      <c r="STK42" s="13"/>
      <c r="STL42" s="13"/>
      <c r="STM42" s="13"/>
      <c r="STN42" s="13"/>
      <c r="STO42" s="13"/>
      <c r="STP42" s="13"/>
      <c r="STQ42" s="13"/>
      <c r="STR42" s="13"/>
      <c r="STS42" s="13"/>
      <c r="STT42" s="13"/>
      <c r="STU42" s="13"/>
      <c r="STV42" s="13"/>
      <c r="STW42" s="13"/>
      <c r="STX42" s="13"/>
      <c r="STY42" s="13"/>
      <c r="STZ42" s="13"/>
      <c r="SUA42" s="13"/>
      <c r="SUB42" s="13"/>
      <c r="SUC42" s="13"/>
      <c r="SUD42" s="13"/>
      <c r="SUE42" s="13"/>
      <c r="SUF42" s="13"/>
      <c r="SUG42" s="13"/>
      <c r="SUH42" s="13"/>
      <c r="SUI42" s="13"/>
      <c r="SUJ42" s="13"/>
      <c r="SUK42" s="13"/>
      <c r="SUL42" s="13"/>
      <c r="SUM42" s="13"/>
      <c r="SUN42" s="13"/>
      <c r="SUO42" s="13"/>
      <c r="SUP42" s="13"/>
      <c r="SUQ42" s="13"/>
      <c r="SUR42" s="13"/>
      <c r="SUS42" s="13"/>
      <c r="SUT42" s="13"/>
      <c r="SUU42" s="13"/>
      <c r="SUV42" s="13"/>
      <c r="SUW42" s="13"/>
      <c r="SUX42" s="13"/>
      <c r="SUY42" s="13"/>
      <c r="SUZ42" s="13"/>
      <c r="SVA42" s="13"/>
      <c r="SVB42" s="13"/>
      <c r="SVC42" s="13"/>
      <c r="SVD42" s="13"/>
      <c r="SVE42" s="13"/>
      <c r="SVF42" s="13"/>
      <c r="SVG42" s="13"/>
      <c r="SVH42" s="13"/>
      <c r="SVI42" s="13"/>
      <c r="SVJ42" s="13"/>
      <c r="SVK42" s="13"/>
      <c r="SVL42" s="13"/>
      <c r="SVM42" s="13"/>
      <c r="SVN42" s="13"/>
      <c r="SVO42" s="13"/>
      <c r="SVP42" s="13"/>
      <c r="SVQ42" s="13"/>
      <c r="SVR42" s="13"/>
      <c r="SVS42" s="13"/>
      <c r="SVT42" s="13"/>
      <c r="SVU42" s="13"/>
      <c r="SVV42" s="13"/>
      <c r="SVW42" s="13"/>
      <c r="SVX42" s="13"/>
      <c r="SVY42" s="13"/>
      <c r="SVZ42" s="13"/>
      <c r="SWA42" s="13"/>
      <c r="SWB42" s="13"/>
      <c r="SWC42" s="13"/>
      <c r="SWD42" s="13"/>
      <c r="SWE42" s="13"/>
      <c r="SWF42" s="13"/>
      <c r="SWG42" s="13"/>
      <c r="SWH42" s="13"/>
      <c r="SWI42" s="13"/>
      <c r="SWJ42" s="13"/>
      <c r="SWK42" s="13"/>
      <c r="SWL42" s="13"/>
      <c r="SWM42" s="13"/>
      <c r="SWN42" s="13"/>
      <c r="SWO42" s="13"/>
      <c r="SWP42" s="13"/>
      <c r="SWQ42" s="13"/>
      <c r="SWR42" s="13"/>
      <c r="SWS42" s="13"/>
      <c r="SWT42" s="13"/>
      <c r="SWU42" s="13"/>
      <c r="SWV42" s="13"/>
      <c r="SWW42" s="13"/>
      <c r="SWX42" s="13"/>
      <c r="SWY42" s="13"/>
      <c r="SWZ42" s="13"/>
      <c r="SXA42" s="13"/>
      <c r="SXB42" s="13"/>
      <c r="SXC42" s="13"/>
      <c r="SXD42" s="13"/>
      <c r="SXE42" s="13"/>
      <c r="SXF42" s="13"/>
      <c r="SXG42" s="13"/>
      <c r="SXH42" s="13"/>
      <c r="SXI42" s="13"/>
      <c r="SXJ42" s="13"/>
      <c r="SXK42" s="13"/>
      <c r="SXL42" s="13"/>
      <c r="SXM42" s="13"/>
      <c r="SXN42" s="13"/>
      <c r="SXO42" s="13"/>
      <c r="SXP42" s="13"/>
      <c r="SXQ42" s="13"/>
      <c r="SXR42" s="13"/>
      <c r="SXS42" s="13"/>
      <c r="SXT42" s="13"/>
      <c r="SXU42" s="13"/>
      <c r="SXV42" s="13"/>
      <c r="SXW42" s="13"/>
      <c r="SXX42" s="13"/>
      <c r="SXY42" s="13"/>
      <c r="SXZ42" s="13"/>
      <c r="SYA42" s="13"/>
      <c r="SYB42" s="13"/>
      <c r="SYC42" s="13"/>
      <c r="SYD42" s="13"/>
      <c r="SYE42" s="13"/>
      <c r="SYF42" s="13"/>
      <c r="SYG42" s="13"/>
      <c r="SYH42" s="13"/>
      <c r="SYI42" s="13"/>
      <c r="SYJ42" s="13"/>
      <c r="SYK42" s="13"/>
      <c r="SYL42" s="13"/>
      <c r="SYM42" s="13"/>
      <c r="SYN42" s="13"/>
      <c r="SYO42" s="13"/>
      <c r="SYP42" s="13"/>
      <c r="SYQ42" s="13"/>
      <c r="SYR42" s="13"/>
      <c r="SYS42" s="13"/>
      <c r="SYT42" s="13"/>
      <c r="SYU42" s="13"/>
      <c r="SYV42" s="13"/>
      <c r="SYW42" s="13"/>
      <c r="SYX42" s="13"/>
      <c r="SYY42" s="13"/>
      <c r="SYZ42" s="13"/>
      <c r="SZA42" s="13"/>
      <c r="SZB42" s="13"/>
      <c r="SZC42" s="13"/>
      <c r="SZD42" s="13"/>
      <c r="SZE42" s="13"/>
      <c r="SZF42" s="13"/>
      <c r="SZG42" s="13"/>
      <c r="SZH42" s="13"/>
      <c r="SZI42" s="13"/>
      <c r="SZJ42" s="13"/>
      <c r="SZK42" s="13"/>
      <c r="SZL42" s="13"/>
      <c r="SZM42" s="13"/>
      <c r="SZN42" s="13"/>
      <c r="SZO42" s="13"/>
      <c r="SZP42" s="13"/>
      <c r="SZQ42" s="13"/>
      <c r="SZR42" s="13"/>
      <c r="SZS42" s="13"/>
      <c r="SZT42" s="13"/>
      <c r="SZU42" s="13"/>
      <c r="SZV42" s="13"/>
      <c r="SZW42" s="13"/>
      <c r="SZX42" s="13"/>
      <c r="SZY42" s="13"/>
      <c r="SZZ42" s="13"/>
      <c r="TAA42" s="13"/>
      <c r="TAB42" s="13"/>
      <c r="TAC42" s="13"/>
      <c r="TAD42" s="13"/>
      <c r="TAE42" s="13"/>
      <c r="TAF42" s="13"/>
      <c r="TAG42" s="13"/>
      <c r="TAH42" s="13"/>
      <c r="TAI42" s="13"/>
      <c r="TAJ42" s="13"/>
      <c r="TAK42" s="13"/>
      <c r="TAL42" s="13"/>
      <c r="TAM42" s="13"/>
      <c r="TAN42" s="13"/>
      <c r="TAO42" s="13"/>
      <c r="TAP42" s="13"/>
      <c r="TAQ42" s="13"/>
      <c r="TAR42" s="13"/>
      <c r="TAS42" s="13"/>
      <c r="TAT42" s="13"/>
      <c r="TAU42" s="13"/>
      <c r="TAV42" s="13"/>
      <c r="TAW42" s="13"/>
      <c r="TAX42" s="13"/>
      <c r="TAY42" s="13"/>
      <c r="TAZ42" s="13"/>
      <c r="TBA42" s="13"/>
      <c r="TBB42" s="13"/>
      <c r="TBC42" s="13"/>
      <c r="TBD42" s="13"/>
      <c r="TBE42" s="13"/>
      <c r="TBF42" s="13"/>
      <c r="TBG42" s="13"/>
      <c r="TBH42" s="13"/>
      <c r="TBI42" s="13"/>
      <c r="TBJ42" s="13"/>
      <c r="TBK42" s="13"/>
      <c r="TBL42" s="13"/>
      <c r="TBM42" s="13"/>
      <c r="TBN42" s="13"/>
      <c r="TBO42" s="13"/>
      <c r="TBP42" s="13"/>
      <c r="TBQ42" s="13"/>
      <c r="TBR42" s="13"/>
      <c r="TBS42" s="13"/>
      <c r="TBT42" s="13"/>
      <c r="TBU42" s="13"/>
      <c r="TBV42" s="13"/>
      <c r="TBW42" s="13"/>
      <c r="TBX42" s="13"/>
      <c r="TBY42" s="13"/>
      <c r="TBZ42" s="13"/>
      <c r="TCA42" s="13"/>
      <c r="TCB42" s="13"/>
      <c r="TCC42" s="13"/>
      <c r="TCD42" s="13"/>
      <c r="TCE42" s="13"/>
      <c r="TCF42" s="13"/>
      <c r="TCG42" s="13"/>
      <c r="TCH42" s="13"/>
      <c r="TCI42" s="13"/>
      <c r="TCJ42" s="13"/>
      <c r="TCK42" s="13"/>
      <c r="TCL42" s="13"/>
      <c r="TCM42" s="13"/>
      <c r="TCN42" s="13"/>
      <c r="TCO42" s="13"/>
      <c r="TCP42" s="13"/>
      <c r="TCQ42" s="13"/>
      <c r="TCR42" s="13"/>
      <c r="TCS42" s="13"/>
      <c r="TCT42" s="13"/>
      <c r="TCU42" s="13"/>
      <c r="TCV42" s="13"/>
      <c r="TCW42" s="13"/>
      <c r="TCX42" s="13"/>
      <c r="TCY42" s="13"/>
      <c r="TCZ42" s="13"/>
      <c r="TDA42" s="13"/>
      <c r="TDB42" s="13"/>
      <c r="TDC42" s="13"/>
      <c r="TDD42" s="13"/>
      <c r="TDE42" s="13"/>
      <c r="TDF42" s="13"/>
      <c r="TDG42" s="13"/>
      <c r="TDH42" s="13"/>
      <c r="TDI42" s="13"/>
      <c r="TDJ42" s="13"/>
      <c r="TDK42" s="13"/>
      <c r="TDL42" s="13"/>
      <c r="TDM42" s="13"/>
      <c r="TDN42" s="13"/>
      <c r="TDO42" s="13"/>
      <c r="TDP42" s="13"/>
      <c r="TDQ42" s="13"/>
      <c r="TDR42" s="13"/>
      <c r="TDS42" s="13"/>
      <c r="TDT42" s="13"/>
      <c r="TDU42" s="13"/>
      <c r="TDV42" s="13"/>
      <c r="TDW42" s="13"/>
      <c r="TDX42" s="13"/>
      <c r="TDY42" s="13"/>
      <c r="TDZ42" s="13"/>
      <c r="TEA42" s="13"/>
      <c r="TEB42" s="13"/>
      <c r="TEC42" s="13"/>
      <c r="TED42" s="13"/>
      <c r="TEE42" s="13"/>
      <c r="TEF42" s="13"/>
      <c r="TEG42" s="13"/>
      <c r="TEH42" s="13"/>
      <c r="TEI42" s="13"/>
      <c r="TEJ42" s="13"/>
      <c r="TEK42" s="13"/>
      <c r="TEL42" s="13"/>
      <c r="TEM42" s="13"/>
      <c r="TEN42" s="13"/>
      <c r="TEO42" s="13"/>
      <c r="TEP42" s="13"/>
      <c r="TEQ42" s="13"/>
      <c r="TER42" s="13"/>
      <c r="TES42" s="13"/>
      <c r="TET42" s="13"/>
      <c r="TEU42" s="13"/>
      <c r="TEV42" s="13"/>
      <c r="TEW42" s="13"/>
      <c r="TEX42" s="13"/>
      <c r="TEY42" s="13"/>
      <c r="TEZ42" s="13"/>
      <c r="TFA42" s="13"/>
      <c r="TFB42" s="13"/>
      <c r="TFC42" s="13"/>
      <c r="TFD42" s="13"/>
      <c r="TFE42" s="13"/>
      <c r="TFF42" s="13"/>
      <c r="TFG42" s="13"/>
      <c r="TFH42" s="13"/>
      <c r="TFI42" s="13"/>
      <c r="TFJ42" s="13"/>
      <c r="TFK42" s="13"/>
      <c r="TFL42" s="13"/>
      <c r="TFM42" s="13"/>
      <c r="TFN42" s="13"/>
      <c r="TFO42" s="13"/>
      <c r="TFP42" s="13"/>
      <c r="TFQ42" s="13"/>
      <c r="TFR42" s="13"/>
      <c r="TFS42" s="13"/>
      <c r="TFT42" s="13"/>
      <c r="TFU42" s="13"/>
      <c r="TFV42" s="13"/>
      <c r="TFW42" s="13"/>
      <c r="TFX42" s="13"/>
      <c r="TFY42" s="13"/>
      <c r="TFZ42" s="13"/>
      <c r="TGA42" s="13"/>
      <c r="TGB42" s="13"/>
      <c r="TGC42" s="13"/>
      <c r="TGD42" s="13"/>
      <c r="TGE42" s="13"/>
      <c r="TGF42" s="13"/>
      <c r="TGG42" s="13"/>
      <c r="TGH42" s="13"/>
      <c r="TGI42" s="13"/>
      <c r="TGJ42" s="13"/>
      <c r="TGK42" s="13"/>
      <c r="TGL42" s="13"/>
      <c r="TGM42" s="13"/>
      <c r="TGN42" s="13"/>
      <c r="TGO42" s="13"/>
      <c r="TGP42" s="13"/>
      <c r="TGQ42" s="13"/>
      <c r="TGR42" s="13"/>
      <c r="TGS42" s="13"/>
      <c r="TGT42" s="13"/>
      <c r="TGU42" s="13"/>
      <c r="TGV42" s="13"/>
      <c r="TGW42" s="13"/>
      <c r="TGX42" s="13"/>
      <c r="TGY42" s="13"/>
      <c r="TGZ42" s="13"/>
      <c r="THA42" s="13"/>
      <c r="THB42" s="13"/>
      <c r="THC42" s="13"/>
      <c r="THD42" s="13"/>
      <c r="THE42" s="13"/>
      <c r="THF42" s="13"/>
      <c r="THG42" s="13"/>
      <c r="THH42" s="13"/>
      <c r="THI42" s="13"/>
      <c r="THJ42" s="13"/>
      <c r="THK42" s="13"/>
      <c r="THL42" s="13"/>
      <c r="THM42" s="13"/>
      <c r="THN42" s="13"/>
      <c r="THO42" s="13"/>
      <c r="THP42" s="13"/>
      <c r="THQ42" s="13"/>
      <c r="THR42" s="13"/>
      <c r="THS42" s="13"/>
      <c r="THT42" s="13"/>
      <c r="THU42" s="13"/>
      <c r="THV42" s="13"/>
      <c r="THW42" s="13"/>
      <c r="THX42" s="13"/>
      <c r="THY42" s="13"/>
      <c r="THZ42" s="13"/>
      <c r="TIA42" s="13"/>
      <c r="TIB42" s="13"/>
      <c r="TIC42" s="13"/>
      <c r="TID42" s="13"/>
      <c r="TIE42" s="13"/>
      <c r="TIF42" s="13"/>
      <c r="TIG42" s="13"/>
      <c r="TIH42" s="13"/>
      <c r="TII42" s="13"/>
      <c r="TIJ42" s="13"/>
      <c r="TIK42" s="13"/>
      <c r="TIL42" s="13"/>
      <c r="TIM42" s="13"/>
      <c r="TIN42" s="13"/>
      <c r="TIO42" s="13"/>
      <c r="TIP42" s="13"/>
      <c r="TIQ42" s="13"/>
      <c r="TIR42" s="13"/>
      <c r="TIS42" s="13"/>
      <c r="TIT42" s="13"/>
      <c r="TIU42" s="13"/>
      <c r="TIV42" s="13"/>
      <c r="TIW42" s="13"/>
      <c r="TIX42" s="13"/>
      <c r="TIY42" s="13"/>
      <c r="TIZ42" s="13"/>
      <c r="TJA42" s="13"/>
      <c r="TJB42" s="13"/>
      <c r="TJC42" s="13"/>
      <c r="TJD42" s="13"/>
      <c r="TJE42" s="13"/>
      <c r="TJF42" s="13"/>
      <c r="TJG42" s="13"/>
      <c r="TJH42" s="13"/>
      <c r="TJI42" s="13"/>
      <c r="TJJ42" s="13"/>
      <c r="TJK42" s="13"/>
      <c r="TJL42" s="13"/>
      <c r="TJM42" s="13"/>
      <c r="TJN42" s="13"/>
      <c r="TJO42" s="13"/>
      <c r="TJP42" s="13"/>
      <c r="TJQ42" s="13"/>
      <c r="TJR42" s="13"/>
      <c r="TJS42" s="13"/>
      <c r="TJT42" s="13"/>
      <c r="TJU42" s="13"/>
      <c r="TJV42" s="13"/>
      <c r="TJW42" s="13"/>
      <c r="TJX42" s="13"/>
      <c r="TJY42" s="13"/>
      <c r="TJZ42" s="13"/>
      <c r="TKA42" s="13"/>
      <c r="TKB42" s="13"/>
      <c r="TKC42" s="13"/>
      <c r="TKD42" s="13"/>
      <c r="TKE42" s="13"/>
      <c r="TKF42" s="13"/>
      <c r="TKG42" s="13"/>
      <c r="TKH42" s="13"/>
      <c r="TKI42" s="13"/>
      <c r="TKJ42" s="13"/>
      <c r="TKK42" s="13"/>
      <c r="TKL42" s="13"/>
      <c r="TKM42" s="13"/>
      <c r="TKN42" s="13"/>
      <c r="TKO42" s="13"/>
      <c r="TKP42" s="13"/>
      <c r="TKQ42" s="13"/>
      <c r="TKR42" s="13"/>
      <c r="TKS42" s="13"/>
      <c r="TKT42" s="13"/>
      <c r="TKU42" s="13"/>
      <c r="TKV42" s="13"/>
      <c r="TKW42" s="13"/>
      <c r="TKX42" s="13"/>
      <c r="TKY42" s="13"/>
      <c r="TKZ42" s="13"/>
      <c r="TLA42" s="13"/>
      <c r="TLB42" s="13"/>
      <c r="TLC42" s="13"/>
      <c r="TLD42" s="13"/>
      <c r="TLE42" s="13"/>
      <c r="TLF42" s="13"/>
      <c r="TLG42" s="13"/>
      <c r="TLH42" s="13"/>
      <c r="TLI42" s="13"/>
      <c r="TLJ42" s="13"/>
      <c r="TLK42" s="13"/>
      <c r="TLL42" s="13"/>
      <c r="TLM42" s="13"/>
      <c r="TLN42" s="13"/>
      <c r="TLO42" s="13"/>
      <c r="TLP42" s="13"/>
      <c r="TLQ42" s="13"/>
      <c r="TLR42" s="13"/>
      <c r="TLS42" s="13"/>
      <c r="TLT42" s="13"/>
      <c r="TLU42" s="13"/>
      <c r="TLV42" s="13"/>
      <c r="TLW42" s="13"/>
      <c r="TLX42" s="13"/>
      <c r="TLY42" s="13"/>
      <c r="TLZ42" s="13"/>
      <c r="TMA42" s="13"/>
      <c r="TMB42" s="13"/>
      <c r="TMC42" s="13"/>
      <c r="TMD42" s="13"/>
      <c r="TME42" s="13"/>
      <c r="TMF42" s="13"/>
      <c r="TMG42" s="13"/>
      <c r="TMH42" s="13"/>
      <c r="TMI42" s="13"/>
      <c r="TMJ42" s="13"/>
      <c r="TMK42" s="13"/>
      <c r="TML42" s="13"/>
      <c r="TMM42" s="13"/>
      <c r="TMN42" s="13"/>
      <c r="TMO42" s="13"/>
      <c r="TMP42" s="13"/>
      <c r="TMQ42" s="13"/>
      <c r="TMR42" s="13"/>
      <c r="TMS42" s="13"/>
      <c r="TMT42" s="13"/>
      <c r="TMU42" s="13"/>
      <c r="TMV42" s="13"/>
      <c r="TMW42" s="13"/>
      <c r="TMX42" s="13"/>
      <c r="TMY42" s="13"/>
      <c r="TMZ42" s="13"/>
      <c r="TNA42" s="13"/>
      <c r="TNB42" s="13"/>
      <c r="TNC42" s="13"/>
      <c r="TND42" s="13"/>
      <c r="TNE42" s="13"/>
      <c r="TNF42" s="13"/>
      <c r="TNG42" s="13"/>
      <c r="TNH42" s="13"/>
      <c r="TNI42" s="13"/>
      <c r="TNJ42" s="13"/>
      <c r="TNK42" s="13"/>
      <c r="TNL42" s="13"/>
      <c r="TNM42" s="13"/>
      <c r="TNN42" s="13"/>
      <c r="TNO42" s="13"/>
      <c r="TNP42" s="13"/>
      <c r="TNQ42" s="13"/>
      <c r="TNR42" s="13"/>
      <c r="TNS42" s="13"/>
      <c r="TNT42" s="13"/>
      <c r="TNU42" s="13"/>
      <c r="TNV42" s="13"/>
      <c r="TNW42" s="13"/>
      <c r="TNX42" s="13"/>
      <c r="TNY42" s="13"/>
      <c r="TNZ42" s="13"/>
      <c r="TOA42" s="13"/>
      <c r="TOB42" s="13"/>
      <c r="TOC42" s="13"/>
      <c r="TOD42" s="13"/>
      <c r="TOE42" s="13"/>
      <c r="TOF42" s="13"/>
      <c r="TOG42" s="13"/>
      <c r="TOH42" s="13"/>
      <c r="TOI42" s="13"/>
      <c r="TOJ42" s="13"/>
      <c r="TOK42" s="13"/>
      <c r="TOL42" s="13"/>
      <c r="TOM42" s="13"/>
      <c r="TON42" s="13"/>
      <c r="TOO42" s="13"/>
      <c r="TOP42" s="13"/>
      <c r="TOQ42" s="13"/>
      <c r="TOR42" s="13"/>
      <c r="TOS42" s="13"/>
      <c r="TOT42" s="13"/>
      <c r="TOU42" s="13"/>
      <c r="TOV42" s="13"/>
      <c r="TOW42" s="13"/>
      <c r="TOX42" s="13"/>
      <c r="TOY42" s="13"/>
      <c r="TOZ42" s="13"/>
      <c r="TPA42" s="13"/>
      <c r="TPB42" s="13"/>
      <c r="TPC42" s="13"/>
      <c r="TPD42" s="13"/>
      <c r="TPE42" s="13"/>
      <c r="TPF42" s="13"/>
      <c r="TPG42" s="13"/>
      <c r="TPH42" s="13"/>
      <c r="TPI42" s="13"/>
      <c r="TPJ42" s="13"/>
      <c r="TPK42" s="13"/>
      <c r="TPL42" s="13"/>
      <c r="TPM42" s="13"/>
      <c r="TPN42" s="13"/>
      <c r="TPO42" s="13"/>
      <c r="TPP42" s="13"/>
      <c r="TPQ42" s="13"/>
      <c r="TPR42" s="13"/>
      <c r="TPS42" s="13"/>
      <c r="TPT42" s="13"/>
      <c r="TPU42" s="13"/>
      <c r="TPV42" s="13"/>
      <c r="TPW42" s="13"/>
      <c r="TPX42" s="13"/>
      <c r="TPY42" s="13"/>
      <c r="TPZ42" s="13"/>
      <c r="TQA42" s="13"/>
      <c r="TQB42" s="13"/>
      <c r="TQC42" s="13"/>
      <c r="TQD42" s="13"/>
      <c r="TQE42" s="13"/>
      <c r="TQF42" s="13"/>
      <c r="TQG42" s="13"/>
      <c r="TQH42" s="13"/>
      <c r="TQI42" s="13"/>
      <c r="TQJ42" s="13"/>
      <c r="TQK42" s="13"/>
      <c r="TQL42" s="13"/>
      <c r="TQM42" s="13"/>
      <c r="TQN42" s="13"/>
      <c r="TQO42" s="13"/>
      <c r="TQP42" s="13"/>
      <c r="TQQ42" s="13"/>
      <c r="TQR42" s="13"/>
      <c r="TQS42" s="13"/>
      <c r="TQT42" s="13"/>
      <c r="TQU42" s="13"/>
      <c r="TQV42" s="13"/>
      <c r="TQW42" s="13"/>
      <c r="TQX42" s="13"/>
      <c r="TQY42" s="13"/>
      <c r="TQZ42" s="13"/>
      <c r="TRA42" s="13"/>
      <c r="TRB42" s="13"/>
      <c r="TRC42" s="13"/>
      <c r="TRD42" s="13"/>
      <c r="TRE42" s="13"/>
      <c r="TRF42" s="13"/>
      <c r="TRG42" s="13"/>
      <c r="TRH42" s="13"/>
      <c r="TRI42" s="13"/>
      <c r="TRJ42" s="13"/>
      <c r="TRK42" s="13"/>
      <c r="TRL42" s="13"/>
      <c r="TRM42" s="13"/>
      <c r="TRN42" s="13"/>
      <c r="TRO42" s="13"/>
      <c r="TRP42" s="13"/>
      <c r="TRQ42" s="13"/>
      <c r="TRR42" s="13"/>
      <c r="TRS42" s="13"/>
      <c r="TRT42" s="13"/>
      <c r="TRU42" s="13"/>
      <c r="TRV42" s="13"/>
      <c r="TRW42" s="13"/>
      <c r="TRX42" s="13"/>
      <c r="TRY42" s="13"/>
      <c r="TRZ42" s="13"/>
      <c r="TSA42" s="13"/>
      <c r="TSB42" s="13"/>
      <c r="TSC42" s="13"/>
      <c r="TSD42" s="13"/>
      <c r="TSE42" s="13"/>
      <c r="TSF42" s="13"/>
      <c r="TSG42" s="13"/>
      <c r="TSH42" s="13"/>
      <c r="TSI42" s="13"/>
      <c r="TSJ42" s="13"/>
      <c r="TSK42" s="13"/>
      <c r="TSL42" s="13"/>
      <c r="TSM42" s="13"/>
      <c r="TSN42" s="13"/>
      <c r="TSO42" s="13"/>
      <c r="TSP42" s="13"/>
      <c r="TSQ42" s="13"/>
      <c r="TSR42" s="13"/>
      <c r="TSS42" s="13"/>
      <c r="TST42" s="13"/>
      <c r="TSU42" s="13"/>
      <c r="TSV42" s="13"/>
      <c r="TSW42" s="13"/>
      <c r="TSX42" s="13"/>
      <c r="TSY42" s="13"/>
      <c r="TSZ42" s="13"/>
      <c r="TTA42" s="13"/>
      <c r="TTB42" s="13"/>
      <c r="TTC42" s="13"/>
      <c r="TTD42" s="13"/>
      <c r="TTE42" s="13"/>
      <c r="TTF42" s="13"/>
      <c r="TTG42" s="13"/>
      <c r="TTH42" s="13"/>
      <c r="TTI42" s="13"/>
      <c r="TTJ42" s="13"/>
      <c r="TTK42" s="13"/>
      <c r="TTL42" s="13"/>
      <c r="TTM42" s="13"/>
      <c r="TTN42" s="13"/>
      <c r="TTO42" s="13"/>
      <c r="TTP42" s="13"/>
      <c r="TTQ42" s="13"/>
      <c r="TTR42" s="13"/>
      <c r="TTS42" s="13"/>
      <c r="TTT42" s="13"/>
      <c r="TTU42" s="13"/>
      <c r="TTV42" s="13"/>
      <c r="TTW42" s="13"/>
      <c r="TTX42" s="13"/>
      <c r="TTY42" s="13"/>
      <c r="TTZ42" s="13"/>
      <c r="TUA42" s="13"/>
      <c r="TUB42" s="13"/>
      <c r="TUC42" s="13"/>
      <c r="TUD42" s="13"/>
      <c r="TUE42" s="13"/>
      <c r="TUF42" s="13"/>
      <c r="TUG42" s="13"/>
      <c r="TUH42" s="13"/>
      <c r="TUI42" s="13"/>
      <c r="TUJ42" s="13"/>
      <c r="TUK42" s="13"/>
      <c r="TUL42" s="13"/>
      <c r="TUM42" s="13"/>
      <c r="TUN42" s="13"/>
      <c r="TUO42" s="13"/>
      <c r="TUP42" s="13"/>
      <c r="TUQ42" s="13"/>
      <c r="TUR42" s="13"/>
      <c r="TUS42" s="13"/>
      <c r="TUT42" s="13"/>
      <c r="TUU42" s="13"/>
      <c r="TUV42" s="13"/>
      <c r="TUW42" s="13"/>
      <c r="TUX42" s="13"/>
      <c r="TUY42" s="13"/>
      <c r="TUZ42" s="13"/>
      <c r="TVA42" s="13"/>
      <c r="TVB42" s="13"/>
      <c r="TVC42" s="13"/>
      <c r="TVD42" s="13"/>
      <c r="TVE42" s="13"/>
      <c r="TVF42" s="13"/>
      <c r="TVG42" s="13"/>
      <c r="TVH42" s="13"/>
      <c r="TVI42" s="13"/>
      <c r="TVJ42" s="13"/>
      <c r="TVK42" s="13"/>
      <c r="TVL42" s="13"/>
      <c r="TVM42" s="13"/>
      <c r="TVN42" s="13"/>
      <c r="TVO42" s="13"/>
      <c r="TVP42" s="13"/>
      <c r="TVQ42" s="13"/>
      <c r="TVR42" s="13"/>
      <c r="TVS42" s="13"/>
      <c r="TVT42" s="13"/>
      <c r="TVU42" s="13"/>
      <c r="TVV42" s="13"/>
      <c r="TVW42" s="13"/>
      <c r="TVX42" s="13"/>
      <c r="TVY42" s="13"/>
      <c r="TVZ42" s="13"/>
      <c r="TWA42" s="13"/>
      <c r="TWB42" s="13"/>
      <c r="TWC42" s="13"/>
      <c r="TWD42" s="13"/>
      <c r="TWE42" s="13"/>
      <c r="TWF42" s="13"/>
      <c r="TWG42" s="13"/>
      <c r="TWH42" s="13"/>
      <c r="TWI42" s="13"/>
      <c r="TWJ42" s="13"/>
      <c r="TWK42" s="13"/>
      <c r="TWL42" s="13"/>
      <c r="TWM42" s="13"/>
      <c r="TWN42" s="13"/>
      <c r="TWO42" s="13"/>
      <c r="TWP42" s="13"/>
      <c r="TWQ42" s="13"/>
      <c r="TWR42" s="13"/>
      <c r="TWS42" s="13"/>
      <c r="TWT42" s="13"/>
      <c r="TWU42" s="13"/>
      <c r="TWV42" s="13"/>
      <c r="TWW42" s="13"/>
      <c r="TWX42" s="13"/>
      <c r="TWY42" s="13"/>
      <c r="TWZ42" s="13"/>
      <c r="TXA42" s="13"/>
      <c r="TXB42" s="13"/>
      <c r="TXC42" s="13"/>
      <c r="TXD42" s="13"/>
      <c r="TXE42" s="13"/>
      <c r="TXF42" s="13"/>
      <c r="TXG42" s="13"/>
      <c r="TXH42" s="13"/>
      <c r="TXI42" s="13"/>
      <c r="TXJ42" s="13"/>
      <c r="TXK42" s="13"/>
      <c r="TXL42" s="13"/>
      <c r="TXM42" s="13"/>
      <c r="TXN42" s="13"/>
      <c r="TXO42" s="13"/>
      <c r="TXP42" s="13"/>
      <c r="TXQ42" s="13"/>
      <c r="TXR42" s="13"/>
      <c r="TXS42" s="13"/>
      <c r="TXT42" s="13"/>
      <c r="TXU42" s="13"/>
      <c r="TXV42" s="13"/>
      <c r="TXW42" s="13"/>
      <c r="TXX42" s="13"/>
      <c r="TXY42" s="13"/>
      <c r="TXZ42" s="13"/>
      <c r="TYA42" s="13"/>
      <c r="TYB42" s="13"/>
      <c r="TYC42" s="13"/>
      <c r="TYD42" s="13"/>
      <c r="TYE42" s="13"/>
      <c r="TYF42" s="13"/>
      <c r="TYG42" s="13"/>
      <c r="TYH42" s="13"/>
      <c r="TYI42" s="13"/>
      <c r="TYJ42" s="13"/>
      <c r="TYK42" s="13"/>
      <c r="TYL42" s="13"/>
      <c r="TYM42" s="13"/>
      <c r="TYN42" s="13"/>
      <c r="TYO42" s="13"/>
      <c r="TYP42" s="13"/>
      <c r="TYQ42" s="13"/>
      <c r="TYR42" s="13"/>
      <c r="TYS42" s="13"/>
      <c r="TYT42" s="13"/>
      <c r="TYU42" s="13"/>
      <c r="TYV42" s="13"/>
      <c r="TYW42" s="13"/>
      <c r="TYX42" s="13"/>
      <c r="TYY42" s="13"/>
      <c r="TYZ42" s="13"/>
      <c r="TZA42" s="13"/>
      <c r="TZB42" s="13"/>
      <c r="TZC42" s="13"/>
      <c r="TZD42" s="13"/>
      <c r="TZE42" s="13"/>
      <c r="TZF42" s="13"/>
      <c r="TZG42" s="13"/>
      <c r="TZH42" s="13"/>
      <c r="TZI42" s="13"/>
      <c r="TZJ42" s="13"/>
      <c r="TZK42" s="13"/>
      <c r="TZL42" s="13"/>
      <c r="TZM42" s="13"/>
      <c r="TZN42" s="13"/>
      <c r="TZO42" s="13"/>
      <c r="TZP42" s="13"/>
      <c r="TZQ42" s="13"/>
      <c r="TZR42" s="13"/>
      <c r="TZS42" s="13"/>
      <c r="TZT42" s="13"/>
      <c r="TZU42" s="13"/>
      <c r="TZV42" s="13"/>
      <c r="TZW42" s="13"/>
      <c r="TZX42" s="13"/>
      <c r="TZY42" s="13"/>
      <c r="TZZ42" s="13"/>
      <c r="UAA42" s="13"/>
      <c r="UAB42" s="13"/>
      <c r="UAC42" s="13"/>
      <c r="UAD42" s="13"/>
      <c r="UAE42" s="13"/>
      <c r="UAF42" s="13"/>
      <c r="UAG42" s="13"/>
      <c r="UAH42" s="13"/>
      <c r="UAI42" s="13"/>
      <c r="UAJ42" s="13"/>
      <c r="UAK42" s="13"/>
      <c r="UAL42" s="13"/>
      <c r="UAM42" s="13"/>
      <c r="UAN42" s="13"/>
      <c r="UAO42" s="13"/>
      <c r="UAP42" s="13"/>
      <c r="UAQ42" s="13"/>
      <c r="UAR42" s="13"/>
      <c r="UAS42" s="13"/>
      <c r="UAT42" s="13"/>
      <c r="UAU42" s="13"/>
      <c r="UAV42" s="13"/>
      <c r="UAW42" s="13"/>
      <c r="UAX42" s="13"/>
      <c r="UAY42" s="13"/>
      <c r="UAZ42" s="13"/>
      <c r="UBA42" s="13"/>
      <c r="UBB42" s="13"/>
      <c r="UBC42" s="13"/>
      <c r="UBD42" s="13"/>
      <c r="UBE42" s="13"/>
      <c r="UBF42" s="13"/>
      <c r="UBG42" s="13"/>
      <c r="UBH42" s="13"/>
      <c r="UBI42" s="13"/>
      <c r="UBJ42" s="13"/>
      <c r="UBK42" s="13"/>
      <c r="UBL42" s="13"/>
      <c r="UBM42" s="13"/>
      <c r="UBN42" s="13"/>
      <c r="UBO42" s="13"/>
      <c r="UBP42" s="13"/>
      <c r="UBQ42" s="13"/>
      <c r="UBR42" s="13"/>
      <c r="UBS42" s="13"/>
      <c r="UBT42" s="13"/>
      <c r="UBU42" s="13"/>
      <c r="UBV42" s="13"/>
      <c r="UBW42" s="13"/>
      <c r="UBX42" s="13"/>
      <c r="UBY42" s="13"/>
      <c r="UBZ42" s="13"/>
      <c r="UCA42" s="13"/>
      <c r="UCB42" s="13"/>
      <c r="UCC42" s="13"/>
      <c r="UCD42" s="13"/>
      <c r="UCE42" s="13"/>
      <c r="UCF42" s="13"/>
      <c r="UCG42" s="13"/>
      <c r="UCH42" s="13"/>
      <c r="UCI42" s="13"/>
      <c r="UCJ42" s="13"/>
      <c r="UCK42" s="13"/>
      <c r="UCL42" s="13"/>
      <c r="UCM42" s="13"/>
      <c r="UCN42" s="13"/>
      <c r="UCO42" s="13"/>
      <c r="UCP42" s="13"/>
      <c r="UCQ42" s="13"/>
      <c r="UCR42" s="13"/>
      <c r="UCS42" s="13"/>
      <c r="UCT42" s="13"/>
      <c r="UCU42" s="13"/>
      <c r="UCV42" s="13"/>
      <c r="UCW42" s="13"/>
      <c r="UCX42" s="13"/>
      <c r="UCY42" s="13"/>
      <c r="UCZ42" s="13"/>
      <c r="UDA42" s="13"/>
      <c r="UDB42" s="13"/>
      <c r="UDC42" s="13"/>
      <c r="UDD42" s="13"/>
      <c r="UDE42" s="13"/>
      <c r="UDF42" s="13"/>
      <c r="UDG42" s="13"/>
      <c r="UDH42" s="13"/>
      <c r="UDI42" s="13"/>
      <c r="UDJ42" s="13"/>
      <c r="UDK42" s="13"/>
      <c r="UDL42" s="13"/>
      <c r="UDM42" s="13"/>
      <c r="UDN42" s="13"/>
      <c r="UDO42" s="13"/>
      <c r="UDP42" s="13"/>
      <c r="UDQ42" s="13"/>
      <c r="UDR42" s="13"/>
      <c r="UDS42" s="13"/>
      <c r="UDT42" s="13"/>
      <c r="UDU42" s="13"/>
      <c r="UDV42" s="13"/>
      <c r="UDW42" s="13"/>
      <c r="UDX42" s="13"/>
      <c r="UDY42" s="13"/>
      <c r="UDZ42" s="13"/>
      <c r="UEA42" s="13"/>
      <c r="UEB42" s="13"/>
      <c r="UEC42" s="13"/>
      <c r="UED42" s="13"/>
      <c r="UEE42" s="13"/>
      <c r="UEF42" s="13"/>
      <c r="UEG42" s="13"/>
      <c r="UEH42" s="13"/>
      <c r="UEI42" s="13"/>
      <c r="UEJ42" s="13"/>
      <c r="UEK42" s="13"/>
      <c r="UEL42" s="13"/>
      <c r="UEM42" s="13"/>
      <c r="UEN42" s="13"/>
      <c r="UEO42" s="13"/>
      <c r="UEP42" s="13"/>
      <c r="UEQ42" s="13"/>
      <c r="UER42" s="13"/>
      <c r="UES42" s="13"/>
      <c r="UET42" s="13"/>
      <c r="UEU42" s="13"/>
      <c r="UEV42" s="13"/>
      <c r="UEW42" s="13"/>
      <c r="UEX42" s="13"/>
      <c r="UEY42" s="13"/>
      <c r="UEZ42" s="13"/>
      <c r="UFA42" s="13"/>
      <c r="UFB42" s="13"/>
      <c r="UFC42" s="13"/>
      <c r="UFD42" s="13"/>
      <c r="UFE42" s="13"/>
      <c r="UFF42" s="13"/>
      <c r="UFG42" s="13"/>
      <c r="UFH42" s="13"/>
      <c r="UFI42" s="13"/>
      <c r="UFJ42" s="13"/>
      <c r="UFK42" s="13"/>
      <c r="UFL42" s="13"/>
      <c r="UFM42" s="13"/>
      <c r="UFN42" s="13"/>
      <c r="UFO42" s="13"/>
      <c r="UFP42" s="13"/>
      <c r="UFQ42" s="13"/>
      <c r="UFR42" s="13"/>
      <c r="UFS42" s="13"/>
      <c r="UFT42" s="13"/>
      <c r="UFU42" s="13"/>
      <c r="UFV42" s="13"/>
      <c r="UFW42" s="13"/>
      <c r="UFX42" s="13"/>
      <c r="UFY42" s="13"/>
      <c r="UFZ42" s="13"/>
      <c r="UGA42" s="13"/>
      <c r="UGB42" s="13"/>
      <c r="UGC42" s="13"/>
      <c r="UGD42" s="13"/>
      <c r="UGE42" s="13"/>
      <c r="UGF42" s="13"/>
      <c r="UGG42" s="13"/>
      <c r="UGH42" s="13"/>
      <c r="UGI42" s="13"/>
      <c r="UGJ42" s="13"/>
      <c r="UGK42" s="13"/>
      <c r="UGL42" s="13"/>
      <c r="UGM42" s="13"/>
      <c r="UGN42" s="13"/>
      <c r="UGO42" s="13"/>
      <c r="UGP42" s="13"/>
      <c r="UGQ42" s="13"/>
      <c r="UGR42" s="13"/>
      <c r="UGS42" s="13"/>
      <c r="UGT42" s="13"/>
      <c r="UGU42" s="13"/>
      <c r="UGV42" s="13"/>
      <c r="UGW42" s="13"/>
      <c r="UGX42" s="13"/>
      <c r="UGY42" s="13"/>
      <c r="UGZ42" s="13"/>
      <c r="UHA42" s="13"/>
      <c r="UHB42" s="13"/>
      <c r="UHC42" s="13"/>
      <c r="UHD42" s="13"/>
      <c r="UHE42" s="13"/>
      <c r="UHF42" s="13"/>
      <c r="UHG42" s="13"/>
      <c r="UHH42" s="13"/>
      <c r="UHI42" s="13"/>
      <c r="UHJ42" s="13"/>
      <c r="UHK42" s="13"/>
      <c r="UHL42" s="13"/>
      <c r="UHM42" s="13"/>
      <c r="UHN42" s="13"/>
      <c r="UHO42" s="13"/>
      <c r="UHP42" s="13"/>
      <c r="UHQ42" s="13"/>
      <c r="UHR42" s="13"/>
      <c r="UHS42" s="13"/>
      <c r="UHT42" s="13"/>
      <c r="UHU42" s="13"/>
      <c r="UHV42" s="13"/>
      <c r="UHW42" s="13"/>
      <c r="UHX42" s="13"/>
      <c r="UHY42" s="13"/>
      <c r="UHZ42" s="13"/>
      <c r="UIA42" s="13"/>
      <c r="UIB42" s="13"/>
      <c r="UIC42" s="13"/>
      <c r="UID42" s="13"/>
      <c r="UIE42" s="13"/>
      <c r="UIF42" s="13"/>
      <c r="UIG42" s="13"/>
      <c r="UIH42" s="13"/>
      <c r="UII42" s="13"/>
      <c r="UIJ42" s="13"/>
      <c r="UIK42" s="13"/>
      <c r="UIL42" s="13"/>
      <c r="UIM42" s="13"/>
      <c r="UIN42" s="13"/>
      <c r="UIO42" s="13"/>
      <c r="UIP42" s="13"/>
      <c r="UIQ42" s="13"/>
      <c r="UIR42" s="13"/>
      <c r="UIS42" s="13"/>
      <c r="UIT42" s="13"/>
      <c r="UIU42" s="13"/>
      <c r="UIV42" s="13"/>
      <c r="UIW42" s="13"/>
      <c r="UIX42" s="13"/>
      <c r="UIY42" s="13"/>
      <c r="UIZ42" s="13"/>
      <c r="UJA42" s="13"/>
      <c r="UJB42" s="13"/>
      <c r="UJC42" s="13"/>
      <c r="UJD42" s="13"/>
      <c r="UJE42" s="13"/>
      <c r="UJF42" s="13"/>
      <c r="UJG42" s="13"/>
      <c r="UJH42" s="13"/>
      <c r="UJI42" s="13"/>
      <c r="UJJ42" s="13"/>
      <c r="UJK42" s="13"/>
      <c r="UJL42" s="13"/>
      <c r="UJM42" s="13"/>
      <c r="UJN42" s="13"/>
      <c r="UJO42" s="13"/>
      <c r="UJP42" s="13"/>
      <c r="UJQ42" s="13"/>
      <c r="UJR42" s="13"/>
      <c r="UJS42" s="13"/>
      <c r="UJT42" s="13"/>
      <c r="UJU42" s="13"/>
      <c r="UJV42" s="13"/>
      <c r="UJW42" s="13"/>
      <c r="UJX42" s="13"/>
      <c r="UJY42" s="13"/>
      <c r="UJZ42" s="13"/>
      <c r="UKA42" s="13"/>
      <c r="UKB42" s="13"/>
      <c r="UKC42" s="13"/>
      <c r="UKD42" s="13"/>
      <c r="UKE42" s="13"/>
      <c r="UKF42" s="13"/>
      <c r="UKG42" s="13"/>
      <c r="UKH42" s="13"/>
      <c r="UKI42" s="13"/>
      <c r="UKJ42" s="13"/>
      <c r="UKK42" s="13"/>
      <c r="UKL42" s="13"/>
      <c r="UKM42" s="13"/>
      <c r="UKN42" s="13"/>
      <c r="UKO42" s="13"/>
      <c r="UKP42" s="13"/>
      <c r="UKQ42" s="13"/>
      <c r="UKR42" s="13"/>
      <c r="UKS42" s="13"/>
      <c r="UKT42" s="13"/>
      <c r="UKU42" s="13"/>
      <c r="UKV42" s="13"/>
      <c r="UKW42" s="13"/>
      <c r="UKX42" s="13"/>
      <c r="UKY42" s="13"/>
      <c r="UKZ42" s="13"/>
      <c r="ULA42" s="13"/>
      <c r="ULB42" s="13"/>
      <c r="ULC42" s="13"/>
      <c r="ULD42" s="13"/>
      <c r="ULE42" s="13"/>
      <c r="ULF42" s="13"/>
      <c r="ULG42" s="13"/>
      <c r="ULH42" s="13"/>
      <c r="ULI42" s="13"/>
      <c r="ULJ42" s="13"/>
      <c r="ULK42" s="13"/>
      <c r="ULL42" s="13"/>
      <c r="ULM42" s="13"/>
      <c r="ULN42" s="13"/>
      <c r="ULO42" s="13"/>
      <c r="ULP42" s="13"/>
      <c r="ULQ42" s="13"/>
      <c r="ULR42" s="13"/>
      <c r="ULS42" s="13"/>
      <c r="ULT42" s="13"/>
      <c r="ULU42" s="13"/>
      <c r="ULV42" s="13"/>
      <c r="ULW42" s="13"/>
      <c r="ULX42" s="13"/>
      <c r="ULY42" s="13"/>
      <c r="ULZ42" s="13"/>
      <c r="UMA42" s="13"/>
      <c r="UMB42" s="13"/>
      <c r="UMC42" s="13"/>
      <c r="UMD42" s="13"/>
      <c r="UME42" s="13"/>
      <c r="UMF42" s="13"/>
      <c r="UMG42" s="13"/>
      <c r="UMH42" s="13"/>
      <c r="UMI42" s="13"/>
      <c r="UMJ42" s="13"/>
      <c r="UMK42" s="13"/>
      <c r="UML42" s="13"/>
      <c r="UMM42" s="13"/>
      <c r="UMN42" s="13"/>
      <c r="UMO42" s="13"/>
      <c r="UMP42" s="13"/>
      <c r="UMQ42" s="13"/>
      <c r="UMR42" s="13"/>
      <c r="UMS42" s="13"/>
      <c r="UMT42" s="13"/>
      <c r="UMU42" s="13"/>
      <c r="UMV42" s="13"/>
      <c r="UMW42" s="13"/>
      <c r="UMX42" s="13"/>
      <c r="UMY42" s="13"/>
      <c r="UMZ42" s="13"/>
      <c r="UNA42" s="13"/>
      <c r="UNB42" s="13"/>
      <c r="UNC42" s="13"/>
      <c r="UND42" s="13"/>
      <c r="UNE42" s="13"/>
      <c r="UNF42" s="13"/>
      <c r="UNG42" s="13"/>
      <c r="UNH42" s="13"/>
      <c r="UNI42" s="13"/>
      <c r="UNJ42" s="13"/>
      <c r="UNK42" s="13"/>
      <c r="UNL42" s="13"/>
      <c r="UNM42" s="13"/>
      <c r="UNN42" s="13"/>
      <c r="UNO42" s="13"/>
      <c r="UNP42" s="13"/>
      <c r="UNQ42" s="13"/>
      <c r="UNR42" s="13"/>
      <c r="UNS42" s="13"/>
      <c r="UNT42" s="13"/>
      <c r="UNU42" s="13"/>
      <c r="UNV42" s="13"/>
      <c r="UNW42" s="13"/>
      <c r="UNX42" s="13"/>
      <c r="UNY42" s="13"/>
      <c r="UNZ42" s="13"/>
      <c r="UOA42" s="13"/>
      <c r="UOB42" s="13"/>
      <c r="UOC42" s="13"/>
      <c r="UOD42" s="13"/>
      <c r="UOE42" s="13"/>
      <c r="UOF42" s="13"/>
      <c r="UOG42" s="13"/>
      <c r="UOH42" s="13"/>
      <c r="UOI42" s="13"/>
      <c r="UOJ42" s="13"/>
      <c r="UOK42" s="13"/>
      <c r="UOL42" s="13"/>
      <c r="UOM42" s="13"/>
      <c r="UON42" s="13"/>
      <c r="UOO42" s="13"/>
      <c r="UOP42" s="13"/>
      <c r="UOQ42" s="13"/>
      <c r="UOR42" s="13"/>
      <c r="UOS42" s="13"/>
      <c r="UOT42" s="13"/>
      <c r="UOU42" s="13"/>
      <c r="UOV42" s="13"/>
      <c r="UOW42" s="13"/>
      <c r="UOX42" s="13"/>
      <c r="UOY42" s="13"/>
      <c r="UOZ42" s="13"/>
      <c r="UPA42" s="13"/>
      <c r="UPB42" s="13"/>
      <c r="UPC42" s="13"/>
      <c r="UPD42" s="13"/>
      <c r="UPE42" s="13"/>
      <c r="UPF42" s="13"/>
      <c r="UPG42" s="13"/>
      <c r="UPH42" s="13"/>
      <c r="UPI42" s="13"/>
      <c r="UPJ42" s="13"/>
      <c r="UPK42" s="13"/>
      <c r="UPL42" s="13"/>
      <c r="UPM42" s="13"/>
      <c r="UPN42" s="13"/>
      <c r="UPO42" s="13"/>
      <c r="UPP42" s="13"/>
      <c r="UPQ42" s="13"/>
      <c r="UPR42" s="13"/>
      <c r="UPS42" s="13"/>
      <c r="UPT42" s="13"/>
      <c r="UPU42" s="13"/>
      <c r="UPV42" s="13"/>
      <c r="UPW42" s="13"/>
      <c r="UPX42" s="13"/>
      <c r="UPY42" s="13"/>
      <c r="UPZ42" s="13"/>
      <c r="UQA42" s="13"/>
      <c r="UQB42" s="13"/>
      <c r="UQC42" s="13"/>
      <c r="UQD42" s="13"/>
      <c r="UQE42" s="13"/>
      <c r="UQF42" s="13"/>
      <c r="UQG42" s="13"/>
      <c r="UQH42" s="13"/>
      <c r="UQI42" s="13"/>
      <c r="UQJ42" s="13"/>
      <c r="UQK42" s="13"/>
      <c r="UQL42" s="13"/>
      <c r="UQM42" s="13"/>
      <c r="UQN42" s="13"/>
      <c r="UQO42" s="13"/>
      <c r="UQP42" s="13"/>
      <c r="UQQ42" s="13"/>
      <c r="UQR42" s="13"/>
      <c r="UQS42" s="13"/>
      <c r="UQT42" s="13"/>
      <c r="UQU42" s="13"/>
      <c r="UQV42" s="13"/>
      <c r="UQW42" s="13"/>
      <c r="UQX42" s="13"/>
      <c r="UQY42" s="13"/>
      <c r="UQZ42" s="13"/>
      <c r="URA42" s="13"/>
      <c r="URB42" s="13"/>
      <c r="URC42" s="13"/>
      <c r="URD42" s="13"/>
      <c r="URE42" s="13"/>
      <c r="URF42" s="13"/>
      <c r="URG42" s="13"/>
      <c r="URH42" s="13"/>
      <c r="URI42" s="13"/>
      <c r="URJ42" s="13"/>
      <c r="URK42" s="13"/>
      <c r="URL42" s="13"/>
      <c r="URM42" s="13"/>
      <c r="URN42" s="13"/>
      <c r="URO42" s="13"/>
      <c r="URP42" s="13"/>
      <c r="URQ42" s="13"/>
      <c r="URR42" s="13"/>
      <c r="URS42" s="13"/>
      <c r="URT42" s="13"/>
      <c r="URU42" s="13"/>
      <c r="URV42" s="13"/>
      <c r="URW42" s="13"/>
      <c r="URX42" s="13"/>
      <c r="URY42" s="13"/>
      <c r="URZ42" s="13"/>
      <c r="USA42" s="13"/>
      <c r="USB42" s="13"/>
      <c r="USC42" s="13"/>
      <c r="USD42" s="13"/>
      <c r="USE42" s="13"/>
      <c r="USF42" s="13"/>
      <c r="USG42" s="13"/>
      <c r="USH42" s="13"/>
      <c r="USI42" s="13"/>
      <c r="USJ42" s="13"/>
      <c r="USK42" s="13"/>
      <c r="USL42" s="13"/>
      <c r="USM42" s="13"/>
      <c r="USN42" s="13"/>
      <c r="USO42" s="13"/>
      <c r="USP42" s="13"/>
      <c r="USQ42" s="13"/>
      <c r="USR42" s="13"/>
      <c r="USS42" s="13"/>
      <c r="UST42" s="13"/>
      <c r="USU42" s="13"/>
      <c r="USV42" s="13"/>
      <c r="USW42" s="13"/>
      <c r="USX42" s="13"/>
      <c r="USY42" s="13"/>
      <c r="USZ42" s="13"/>
      <c r="UTA42" s="13"/>
      <c r="UTB42" s="13"/>
      <c r="UTC42" s="13"/>
      <c r="UTD42" s="13"/>
      <c r="UTE42" s="13"/>
      <c r="UTF42" s="13"/>
      <c r="UTG42" s="13"/>
      <c r="UTH42" s="13"/>
      <c r="UTI42" s="13"/>
      <c r="UTJ42" s="13"/>
      <c r="UTK42" s="13"/>
      <c r="UTL42" s="13"/>
      <c r="UTM42" s="13"/>
      <c r="UTN42" s="13"/>
      <c r="UTO42" s="13"/>
      <c r="UTP42" s="13"/>
      <c r="UTQ42" s="13"/>
      <c r="UTR42" s="13"/>
      <c r="UTS42" s="13"/>
      <c r="UTT42" s="13"/>
      <c r="UTU42" s="13"/>
      <c r="UTV42" s="13"/>
      <c r="UTW42" s="13"/>
      <c r="UTX42" s="13"/>
      <c r="UTY42" s="13"/>
      <c r="UTZ42" s="13"/>
      <c r="UUA42" s="13"/>
      <c r="UUB42" s="13"/>
      <c r="UUC42" s="13"/>
      <c r="UUD42" s="13"/>
      <c r="UUE42" s="13"/>
      <c r="UUF42" s="13"/>
      <c r="UUG42" s="13"/>
      <c r="UUH42" s="13"/>
      <c r="UUI42" s="13"/>
      <c r="UUJ42" s="13"/>
      <c r="UUK42" s="13"/>
      <c r="UUL42" s="13"/>
      <c r="UUM42" s="13"/>
      <c r="UUN42" s="13"/>
      <c r="UUO42" s="13"/>
      <c r="UUP42" s="13"/>
      <c r="UUQ42" s="13"/>
      <c r="UUR42" s="13"/>
      <c r="UUS42" s="13"/>
      <c r="UUT42" s="13"/>
      <c r="UUU42" s="13"/>
      <c r="UUV42" s="13"/>
      <c r="UUW42" s="13"/>
      <c r="UUX42" s="13"/>
      <c r="UUY42" s="13"/>
      <c r="UUZ42" s="13"/>
      <c r="UVA42" s="13"/>
      <c r="UVB42" s="13"/>
      <c r="UVC42" s="13"/>
      <c r="UVD42" s="13"/>
      <c r="UVE42" s="13"/>
      <c r="UVF42" s="13"/>
      <c r="UVG42" s="13"/>
      <c r="UVH42" s="13"/>
      <c r="UVI42" s="13"/>
      <c r="UVJ42" s="13"/>
      <c r="UVK42" s="13"/>
      <c r="UVL42" s="13"/>
      <c r="UVM42" s="13"/>
      <c r="UVN42" s="13"/>
      <c r="UVO42" s="13"/>
      <c r="UVP42" s="13"/>
      <c r="UVQ42" s="13"/>
      <c r="UVR42" s="13"/>
      <c r="UVS42" s="13"/>
      <c r="UVT42" s="13"/>
      <c r="UVU42" s="13"/>
      <c r="UVV42" s="13"/>
      <c r="UVW42" s="13"/>
      <c r="UVX42" s="13"/>
      <c r="UVY42" s="13"/>
      <c r="UVZ42" s="13"/>
      <c r="UWA42" s="13"/>
      <c r="UWB42" s="13"/>
      <c r="UWC42" s="13"/>
      <c r="UWD42" s="13"/>
      <c r="UWE42" s="13"/>
      <c r="UWF42" s="13"/>
      <c r="UWG42" s="13"/>
      <c r="UWH42" s="13"/>
      <c r="UWI42" s="13"/>
      <c r="UWJ42" s="13"/>
      <c r="UWK42" s="13"/>
      <c r="UWL42" s="13"/>
      <c r="UWM42" s="13"/>
      <c r="UWN42" s="13"/>
      <c r="UWO42" s="13"/>
      <c r="UWP42" s="13"/>
      <c r="UWQ42" s="13"/>
      <c r="UWR42" s="13"/>
      <c r="UWS42" s="13"/>
      <c r="UWT42" s="13"/>
      <c r="UWU42" s="13"/>
      <c r="UWV42" s="13"/>
      <c r="UWW42" s="13"/>
      <c r="UWX42" s="13"/>
      <c r="UWY42" s="13"/>
      <c r="UWZ42" s="13"/>
      <c r="UXA42" s="13"/>
      <c r="UXB42" s="13"/>
      <c r="UXC42" s="13"/>
      <c r="UXD42" s="13"/>
      <c r="UXE42" s="13"/>
      <c r="UXF42" s="13"/>
      <c r="UXG42" s="13"/>
      <c r="UXH42" s="13"/>
      <c r="UXI42" s="13"/>
      <c r="UXJ42" s="13"/>
      <c r="UXK42" s="13"/>
      <c r="UXL42" s="13"/>
      <c r="UXM42" s="13"/>
      <c r="UXN42" s="13"/>
      <c r="UXO42" s="13"/>
      <c r="UXP42" s="13"/>
      <c r="UXQ42" s="13"/>
      <c r="UXR42" s="13"/>
      <c r="UXS42" s="13"/>
      <c r="UXT42" s="13"/>
      <c r="UXU42" s="13"/>
      <c r="UXV42" s="13"/>
      <c r="UXW42" s="13"/>
      <c r="UXX42" s="13"/>
      <c r="UXY42" s="13"/>
      <c r="UXZ42" s="13"/>
      <c r="UYA42" s="13"/>
      <c r="UYB42" s="13"/>
      <c r="UYC42" s="13"/>
      <c r="UYD42" s="13"/>
      <c r="UYE42" s="13"/>
      <c r="UYF42" s="13"/>
      <c r="UYG42" s="13"/>
      <c r="UYH42" s="13"/>
      <c r="UYI42" s="13"/>
      <c r="UYJ42" s="13"/>
      <c r="UYK42" s="13"/>
      <c r="UYL42" s="13"/>
      <c r="UYM42" s="13"/>
      <c r="UYN42" s="13"/>
      <c r="UYO42" s="13"/>
      <c r="UYP42" s="13"/>
      <c r="UYQ42" s="13"/>
      <c r="UYR42" s="13"/>
      <c r="UYS42" s="13"/>
      <c r="UYT42" s="13"/>
      <c r="UYU42" s="13"/>
      <c r="UYV42" s="13"/>
      <c r="UYW42" s="13"/>
      <c r="UYX42" s="13"/>
      <c r="UYY42" s="13"/>
      <c r="UYZ42" s="13"/>
      <c r="UZA42" s="13"/>
      <c r="UZB42" s="13"/>
      <c r="UZC42" s="13"/>
      <c r="UZD42" s="13"/>
      <c r="UZE42" s="13"/>
      <c r="UZF42" s="13"/>
      <c r="UZG42" s="13"/>
      <c r="UZH42" s="13"/>
      <c r="UZI42" s="13"/>
      <c r="UZJ42" s="13"/>
      <c r="UZK42" s="13"/>
      <c r="UZL42" s="13"/>
      <c r="UZM42" s="13"/>
      <c r="UZN42" s="13"/>
      <c r="UZO42" s="13"/>
      <c r="UZP42" s="13"/>
      <c r="UZQ42" s="13"/>
      <c r="UZR42" s="13"/>
      <c r="UZS42" s="13"/>
      <c r="UZT42" s="13"/>
      <c r="UZU42" s="13"/>
      <c r="UZV42" s="13"/>
      <c r="UZW42" s="13"/>
      <c r="UZX42" s="13"/>
      <c r="UZY42" s="13"/>
      <c r="UZZ42" s="13"/>
      <c r="VAA42" s="13"/>
      <c r="VAB42" s="13"/>
      <c r="VAC42" s="13"/>
      <c r="VAD42" s="13"/>
      <c r="VAE42" s="13"/>
      <c r="VAF42" s="13"/>
      <c r="VAG42" s="13"/>
      <c r="VAH42" s="13"/>
      <c r="VAI42" s="13"/>
      <c r="VAJ42" s="13"/>
      <c r="VAK42" s="13"/>
      <c r="VAL42" s="13"/>
      <c r="VAM42" s="13"/>
      <c r="VAN42" s="13"/>
      <c r="VAO42" s="13"/>
      <c r="VAP42" s="13"/>
      <c r="VAQ42" s="13"/>
      <c r="VAR42" s="13"/>
      <c r="VAS42" s="13"/>
      <c r="VAT42" s="13"/>
      <c r="VAU42" s="13"/>
      <c r="VAV42" s="13"/>
      <c r="VAW42" s="13"/>
      <c r="VAX42" s="13"/>
      <c r="VAY42" s="13"/>
      <c r="VAZ42" s="13"/>
      <c r="VBA42" s="13"/>
      <c r="VBB42" s="13"/>
      <c r="VBC42" s="13"/>
      <c r="VBD42" s="13"/>
      <c r="VBE42" s="13"/>
      <c r="VBF42" s="13"/>
      <c r="VBG42" s="13"/>
      <c r="VBH42" s="13"/>
      <c r="VBI42" s="13"/>
      <c r="VBJ42" s="13"/>
      <c r="VBK42" s="13"/>
      <c r="VBL42" s="13"/>
      <c r="VBM42" s="13"/>
      <c r="VBN42" s="13"/>
      <c r="VBO42" s="13"/>
      <c r="VBP42" s="13"/>
      <c r="VBQ42" s="13"/>
      <c r="VBR42" s="13"/>
      <c r="VBS42" s="13"/>
      <c r="VBT42" s="13"/>
      <c r="VBU42" s="13"/>
      <c r="VBV42" s="13"/>
      <c r="VBW42" s="13"/>
      <c r="VBX42" s="13"/>
      <c r="VBY42" s="13"/>
      <c r="VBZ42" s="13"/>
      <c r="VCA42" s="13"/>
      <c r="VCB42" s="13"/>
      <c r="VCC42" s="13"/>
      <c r="VCD42" s="13"/>
      <c r="VCE42" s="13"/>
      <c r="VCF42" s="13"/>
      <c r="VCG42" s="13"/>
      <c r="VCH42" s="13"/>
      <c r="VCI42" s="13"/>
      <c r="VCJ42" s="13"/>
      <c r="VCK42" s="13"/>
      <c r="VCL42" s="13"/>
      <c r="VCM42" s="13"/>
      <c r="VCN42" s="13"/>
      <c r="VCO42" s="13"/>
      <c r="VCP42" s="13"/>
      <c r="VCQ42" s="13"/>
      <c r="VCR42" s="13"/>
      <c r="VCS42" s="13"/>
      <c r="VCT42" s="13"/>
      <c r="VCU42" s="13"/>
      <c r="VCV42" s="13"/>
      <c r="VCW42" s="13"/>
      <c r="VCX42" s="13"/>
      <c r="VCY42" s="13"/>
      <c r="VCZ42" s="13"/>
      <c r="VDA42" s="13"/>
      <c r="VDB42" s="13"/>
      <c r="VDC42" s="13"/>
      <c r="VDD42" s="13"/>
      <c r="VDE42" s="13"/>
      <c r="VDF42" s="13"/>
      <c r="VDG42" s="13"/>
      <c r="VDH42" s="13"/>
      <c r="VDI42" s="13"/>
      <c r="VDJ42" s="13"/>
      <c r="VDK42" s="13"/>
      <c r="VDL42" s="13"/>
      <c r="VDM42" s="13"/>
      <c r="VDN42" s="13"/>
      <c r="VDO42" s="13"/>
      <c r="VDP42" s="13"/>
      <c r="VDQ42" s="13"/>
      <c r="VDR42" s="13"/>
      <c r="VDS42" s="13"/>
      <c r="VDT42" s="13"/>
      <c r="VDU42" s="13"/>
      <c r="VDV42" s="13"/>
      <c r="VDW42" s="13"/>
      <c r="VDX42" s="13"/>
      <c r="VDY42" s="13"/>
      <c r="VDZ42" s="13"/>
      <c r="VEA42" s="13"/>
      <c r="VEB42" s="13"/>
      <c r="VEC42" s="13"/>
      <c r="VED42" s="13"/>
      <c r="VEE42" s="13"/>
      <c r="VEF42" s="13"/>
      <c r="VEG42" s="13"/>
      <c r="VEH42" s="13"/>
      <c r="VEI42" s="13"/>
      <c r="VEJ42" s="13"/>
      <c r="VEK42" s="13"/>
      <c r="VEL42" s="13"/>
      <c r="VEM42" s="13"/>
      <c r="VEN42" s="13"/>
      <c r="VEO42" s="13"/>
      <c r="VEP42" s="13"/>
      <c r="VEQ42" s="13"/>
      <c r="VER42" s="13"/>
      <c r="VES42" s="13"/>
      <c r="VET42" s="13"/>
      <c r="VEU42" s="13"/>
      <c r="VEV42" s="13"/>
      <c r="VEW42" s="13"/>
      <c r="VEX42" s="13"/>
      <c r="VEY42" s="13"/>
      <c r="VEZ42" s="13"/>
      <c r="VFA42" s="13"/>
      <c r="VFB42" s="13"/>
      <c r="VFC42" s="13"/>
      <c r="VFD42" s="13"/>
      <c r="VFE42" s="13"/>
      <c r="VFF42" s="13"/>
      <c r="VFG42" s="13"/>
      <c r="VFH42" s="13"/>
      <c r="VFI42" s="13"/>
      <c r="VFJ42" s="13"/>
      <c r="VFK42" s="13"/>
      <c r="VFL42" s="13"/>
      <c r="VFM42" s="13"/>
      <c r="VFN42" s="13"/>
      <c r="VFO42" s="13"/>
      <c r="VFP42" s="13"/>
      <c r="VFQ42" s="13"/>
      <c r="VFR42" s="13"/>
      <c r="VFS42" s="13"/>
      <c r="VFT42" s="13"/>
      <c r="VFU42" s="13"/>
      <c r="VFV42" s="13"/>
      <c r="VFW42" s="13"/>
      <c r="VFX42" s="13"/>
      <c r="VFY42" s="13"/>
      <c r="VFZ42" s="13"/>
      <c r="VGA42" s="13"/>
      <c r="VGB42" s="13"/>
      <c r="VGC42" s="13"/>
      <c r="VGD42" s="13"/>
      <c r="VGE42" s="13"/>
      <c r="VGF42" s="13"/>
      <c r="VGG42" s="13"/>
      <c r="VGH42" s="13"/>
      <c r="VGI42" s="13"/>
      <c r="VGJ42" s="13"/>
      <c r="VGK42" s="13"/>
      <c r="VGL42" s="13"/>
      <c r="VGM42" s="13"/>
      <c r="VGN42" s="13"/>
      <c r="VGO42" s="13"/>
      <c r="VGP42" s="13"/>
      <c r="VGQ42" s="13"/>
      <c r="VGR42" s="13"/>
      <c r="VGS42" s="13"/>
      <c r="VGT42" s="13"/>
      <c r="VGU42" s="13"/>
      <c r="VGV42" s="13"/>
      <c r="VGW42" s="13"/>
      <c r="VGX42" s="13"/>
      <c r="VGY42" s="13"/>
      <c r="VGZ42" s="13"/>
      <c r="VHA42" s="13"/>
      <c r="VHB42" s="13"/>
      <c r="VHC42" s="13"/>
      <c r="VHD42" s="13"/>
      <c r="VHE42" s="13"/>
      <c r="VHF42" s="13"/>
      <c r="VHG42" s="13"/>
      <c r="VHH42" s="13"/>
      <c r="VHI42" s="13"/>
      <c r="VHJ42" s="13"/>
      <c r="VHK42" s="13"/>
      <c r="VHL42" s="13"/>
      <c r="VHM42" s="13"/>
      <c r="VHN42" s="13"/>
      <c r="VHO42" s="13"/>
      <c r="VHP42" s="13"/>
      <c r="VHQ42" s="13"/>
      <c r="VHR42" s="13"/>
      <c r="VHS42" s="13"/>
      <c r="VHT42" s="13"/>
      <c r="VHU42" s="13"/>
      <c r="VHV42" s="13"/>
      <c r="VHW42" s="13"/>
      <c r="VHX42" s="13"/>
      <c r="VHY42" s="13"/>
      <c r="VHZ42" s="13"/>
      <c r="VIA42" s="13"/>
      <c r="VIB42" s="13"/>
      <c r="VIC42" s="13"/>
      <c r="VID42" s="13"/>
      <c r="VIE42" s="13"/>
      <c r="VIF42" s="13"/>
      <c r="VIG42" s="13"/>
      <c r="VIH42" s="13"/>
      <c r="VII42" s="13"/>
      <c r="VIJ42" s="13"/>
      <c r="VIK42" s="13"/>
      <c r="VIL42" s="13"/>
      <c r="VIM42" s="13"/>
      <c r="VIN42" s="13"/>
      <c r="VIO42" s="13"/>
      <c r="VIP42" s="13"/>
      <c r="VIQ42" s="13"/>
      <c r="VIR42" s="13"/>
      <c r="VIS42" s="13"/>
      <c r="VIT42" s="13"/>
      <c r="VIU42" s="13"/>
      <c r="VIV42" s="13"/>
      <c r="VIW42" s="13"/>
      <c r="VIX42" s="13"/>
      <c r="VIY42" s="13"/>
      <c r="VIZ42" s="13"/>
      <c r="VJA42" s="13"/>
      <c r="VJB42" s="13"/>
      <c r="VJC42" s="13"/>
      <c r="VJD42" s="13"/>
      <c r="VJE42" s="13"/>
      <c r="VJF42" s="13"/>
      <c r="VJG42" s="13"/>
      <c r="VJH42" s="13"/>
      <c r="VJI42" s="13"/>
      <c r="VJJ42" s="13"/>
      <c r="VJK42" s="13"/>
      <c r="VJL42" s="13"/>
      <c r="VJM42" s="13"/>
      <c r="VJN42" s="13"/>
      <c r="VJO42" s="13"/>
      <c r="VJP42" s="13"/>
      <c r="VJQ42" s="13"/>
      <c r="VJR42" s="13"/>
      <c r="VJS42" s="13"/>
      <c r="VJT42" s="13"/>
      <c r="VJU42" s="13"/>
      <c r="VJV42" s="13"/>
      <c r="VJW42" s="13"/>
      <c r="VJX42" s="13"/>
      <c r="VJY42" s="13"/>
      <c r="VJZ42" s="13"/>
      <c r="VKA42" s="13"/>
      <c r="VKB42" s="13"/>
      <c r="VKC42" s="13"/>
      <c r="VKD42" s="13"/>
      <c r="VKE42" s="13"/>
      <c r="VKF42" s="13"/>
      <c r="VKG42" s="13"/>
      <c r="VKH42" s="13"/>
      <c r="VKI42" s="13"/>
      <c r="VKJ42" s="13"/>
      <c r="VKK42" s="13"/>
      <c r="VKL42" s="13"/>
      <c r="VKM42" s="13"/>
      <c r="VKN42" s="13"/>
      <c r="VKO42" s="13"/>
      <c r="VKP42" s="13"/>
      <c r="VKQ42" s="13"/>
      <c r="VKR42" s="13"/>
      <c r="VKS42" s="13"/>
      <c r="VKT42" s="13"/>
      <c r="VKU42" s="13"/>
      <c r="VKV42" s="13"/>
      <c r="VKW42" s="13"/>
      <c r="VKX42" s="13"/>
      <c r="VKY42" s="13"/>
      <c r="VKZ42" s="13"/>
      <c r="VLA42" s="13"/>
      <c r="VLB42" s="13"/>
      <c r="VLC42" s="13"/>
      <c r="VLD42" s="13"/>
      <c r="VLE42" s="13"/>
      <c r="VLF42" s="13"/>
      <c r="VLG42" s="13"/>
      <c r="VLH42" s="13"/>
      <c r="VLI42" s="13"/>
      <c r="VLJ42" s="13"/>
      <c r="VLK42" s="13"/>
      <c r="VLL42" s="13"/>
      <c r="VLM42" s="13"/>
      <c r="VLN42" s="13"/>
      <c r="VLO42" s="13"/>
      <c r="VLP42" s="13"/>
      <c r="VLQ42" s="13"/>
      <c r="VLR42" s="13"/>
      <c r="VLS42" s="13"/>
      <c r="VLT42" s="13"/>
      <c r="VLU42" s="13"/>
      <c r="VLV42" s="13"/>
      <c r="VLW42" s="13"/>
      <c r="VLX42" s="13"/>
      <c r="VLY42" s="13"/>
      <c r="VLZ42" s="13"/>
      <c r="VMA42" s="13"/>
      <c r="VMB42" s="13"/>
      <c r="VMC42" s="13"/>
      <c r="VMD42" s="13"/>
      <c r="VME42" s="13"/>
      <c r="VMF42" s="13"/>
      <c r="VMG42" s="13"/>
      <c r="VMH42" s="13"/>
      <c r="VMI42" s="13"/>
      <c r="VMJ42" s="13"/>
      <c r="VMK42" s="13"/>
      <c r="VML42" s="13"/>
      <c r="VMM42" s="13"/>
      <c r="VMN42" s="13"/>
      <c r="VMO42" s="13"/>
      <c r="VMP42" s="13"/>
      <c r="VMQ42" s="13"/>
      <c r="VMR42" s="13"/>
      <c r="VMS42" s="13"/>
      <c r="VMT42" s="13"/>
      <c r="VMU42" s="13"/>
      <c r="VMV42" s="13"/>
      <c r="VMW42" s="13"/>
      <c r="VMX42" s="13"/>
      <c r="VMY42" s="13"/>
      <c r="VMZ42" s="13"/>
      <c r="VNA42" s="13"/>
      <c r="VNB42" s="13"/>
      <c r="VNC42" s="13"/>
      <c r="VND42" s="13"/>
      <c r="VNE42" s="13"/>
      <c r="VNF42" s="13"/>
      <c r="VNG42" s="13"/>
      <c r="VNH42" s="13"/>
      <c r="VNI42" s="13"/>
      <c r="VNJ42" s="13"/>
      <c r="VNK42" s="13"/>
      <c r="VNL42" s="13"/>
      <c r="VNM42" s="13"/>
      <c r="VNN42" s="13"/>
      <c r="VNO42" s="13"/>
      <c r="VNP42" s="13"/>
      <c r="VNQ42" s="13"/>
      <c r="VNR42" s="13"/>
      <c r="VNS42" s="13"/>
      <c r="VNT42" s="13"/>
      <c r="VNU42" s="13"/>
      <c r="VNV42" s="13"/>
      <c r="VNW42" s="13"/>
      <c r="VNX42" s="13"/>
      <c r="VNY42" s="13"/>
      <c r="VNZ42" s="13"/>
      <c r="VOA42" s="13"/>
      <c r="VOB42" s="13"/>
      <c r="VOC42" s="13"/>
      <c r="VOD42" s="13"/>
      <c r="VOE42" s="13"/>
      <c r="VOF42" s="13"/>
      <c r="VOG42" s="13"/>
      <c r="VOH42" s="13"/>
      <c r="VOI42" s="13"/>
      <c r="VOJ42" s="13"/>
      <c r="VOK42" s="13"/>
      <c r="VOL42" s="13"/>
      <c r="VOM42" s="13"/>
      <c r="VON42" s="13"/>
      <c r="VOO42" s="13"/>
      <c r="VOP42" s="13"/>
      <c r="VOQ42" s="13"/>
      <c r="VOR42" s="13"/>
      <c r="VOS42" s="13"/>
      <c r="VOT42" s="13"/>
      <c r="VOU42" s="13"/>
      <c r="VOV42" s="13"/>
      <c r="VOW42" s="13"/>
      <c r="VOX42" s="13"/>
      <c r="VOY42" s="13"/>
      <c r="VOZ42" s="13"/>
      <c r="VPA42" s="13"/>
      <c r="VPB42" s="13"/>
      <c r="VPC42" s="13"/>
      <c r="VPD42" s="13"/>
      <c r="VPE42" s="13"/>
      <c r="VPF42" s="13"/>
      <c r="VPG42" s="13"/>
      <c r="VPH42" s="13"/>
      <c r="VPI42" s="13"/>
      <c r="VPJ42" s="13"/>
      <c r="VPK42" s="13"/>
      <c r="VPL42" s="13"/>
      <c r="VPM42" s="13"/>
      <c r="VPN42" s="13"/>
      <c r="VPO42" s="13"/>
      <c r="VPP42" s="13"/>
      <c r="VPQ42" s="13"/>
      <c r="VPR42" s="13"/>
      <c r="VPS42" s="13"/>
      <c r="VPT42" s="13"/>
      <c r="VPU42" s="13"/>
      <c r="VPV42" s="13"/>
      <c r="VPW42" s="13"/>
      <c r="VPX42" s="13"/>
      <c r="VPY42" s="13"/>
      <c r="VPZ42" s="13"/>
      <c r="VQA42" s="13"/>
      <c r="VQB42" s="13"/>
      <c r="VQC42" s="13"/>
      <c r="VQD42" s="13"/>
      <c r="VQE42" s="13"/>
      <c r="VQF42" s="13"/>
      <c r="VQG42" s="13"/>
      <c r="VQH42" s="13"/>
      <c r="VQI42" s="13"/>
      <c r="VQJ42" s="13"/>
      <c r="VQK42" s="13"/>
      <c r="VQL42" s="13"/>
      <c r="VQM42" s="13"/>
      <c r="VQN42" s="13"/>
      <c r="VQO42" s="13"/>
      <c r="VQP42" s="13"/>
      <c r="VQQ42" s="13"/>
      <c r="VQR42" s="13"/>
      <c r="VQS42" s="13"/>
      <c r="VQT42" s="13"/>
      <c r="VQU42" s="13"/>
      <c r="VQV42" s="13"/>
      <c r="VQW42" s="13"/>
      <c r="VQX42" s="13"/>
      <c r="VQY42" s="13"/>
      <c r="VQZ42" s="13"/>
      <c r="VRA42" s="13"/>
      <c r="VRB42" s="13"/>
      <c r="VRC42" s="13"/>
      <c r="VRD42" s="13"/>
      <c r="VRE42" s="13"/>
      <c r="VRF42" s="13"/>
      <c r="VRG42" s="13"/>
      <c r="VRH42" s="13"/>
      <c r="VRI42" s="13"/>
      <c r="VRJ42" s="13"/>
      <c r="VRK42" s="13"/>
      <c r="VRL42" s="13"/>
      <c r="VRM42" s="13"/>
      <c r="VRN42" s="13"/>
      <c r="VRO42" s="13"/>
      <c r="VRP42" s="13"/>
      <c r="VRQ42" s="13"/>
      <c r="VRR42" s="13"/>
      <c r="VRS42" s="13"/>
      <c r="VRT42" s="13"/>
      <c r="VRU42" s="13"/>
      <c r="VRV42" s="13"/>
      <c r="VRW42" s="13"/>
      <c r="VRX42" s="13"/>
      <c r="VRY42" s="13"/>
      <c r="VRZ42" s="13"/>
      <c r="VSA42" s="13"/>
      <c r="VSB42" s="13"/>
      <c r="VSC42" s="13"/>
      <c r="VSD42" s="13"/>
      <c r="VSE42" s="13"/>
      <c r="VSF42" s="13"/>
      <c r="VSG42" s="13"/>
      <c r="VSH42" s="13"/>
      <c r="VSI42" s="13"/>
      <c r="VSJ42" s="13"/>
      <c r="VSK42" s="13"/>
      <c r="VSL42" s="13"/>
      <c r="VSM42" s="13"/>
      <c r="VSN42" s="13"/>
      <c r="VSO42" s="13"/>
      <c r="VSP42" s="13"/>
      <c r="VSQ42" s="13"/>
      <c r="VSR42" s="13"/>
      <c r="VSS42" s="13"/>
      <c r="VST42" s="13"/>
      <c r="VSU42" s="13"/>
      <c r="VSV42" s="13"/>
      <c r="VSW42" s="13"/>
      <c r="VSX42" s="13"/>
      <c r="VSY42" s="13"/>
      <c r="VSZ42" s="13"/>
      <c r="VTA42" s="13"/>
      <c r="VTB42" s="13"/>
      <c r="VTC42" s="13"/>
      <c r="VTD42" s="13"/>
      <c r="VTE42" s="13"/>
      <c r="VTF42" s="13"/>
      <c r="VTG42" s="13"/>
      <c r="VTH42" s="13"/>
      <c r="VTI42" s="13"/>
      <c r="VTJ42" s="13"/>
      <c r="VTK42" s="13"/>
      <c r="VTL42" s="13"/>
      <c r="VTM42" s="13"/>
      <c r="VTN42" s="13"/>
      <c r="VTO42" s="13"/>
      <c r="VTP42" s="13"/>
      <c r="VTQ42" s="13"/>
      <c r="VTR42" s="13"/>
      <c r="VTS42" s="13"/>
      <c r="VTT42" s="13"/>
      <c r="VTU42" s="13"/>
      <c r="VTV42" s="13"/>
      <c r="VTW42" s="13"/>
      <c r="VTX42" s="13"/>
      <c r="VTY42" s="13"/>
      <c r="VTZ42" s="13"/>
      <c r="VUA42" s="13"/>
      <c r="VUB42" s="13"/>
      <c r="VUC42" s="13"/>
      <c r="VUD42" s="13"/>
      <c r="VUE42" s="13"/>
      <c r="VUF42" s="13"/>
      <c r="VUG42" s="13"/>
      <c r="VUH42" s="13"/>
      <c r="VUI42" s="13"/>
      <c r="VUJ42" s="13"/>
      <c r="VUK42" s="13"/>
      <c r="VUL42" s="13"/>
      <c r="VUM42" s="13"/>
      <c r="VUN42" s="13"/>
      <c r="VUO42" s="13"/>
      <c r="VUP42" s="13"/>
      <c r="VUQ42" s="13"/>
      <c r="VUR42" s="13"/>
      <c r="VUS42" s="13"/>
      <c r="VUT42" s="13"/>
      <c r="VUU42" s="13"/>
      <c r="VUV42" s="13"/>
      <c r="VUW42" s="13"/>
      <c r="VUX42" s="13"/>
      <c r="VUY42" s="13"/>
      <c r="VUZ42" s="13"/>
      <c r="VVA42" s="13"/>
      <c r="VVB42" s="13"/>
      <c r="VVC42" s="13"/>
      <c r="VVD42" s="13"/>
      <c r="VVE42" s="13"/>
      <c r="VVF42" s="13"/>
      <c r="VVG42" s="13"/>
      <c r="VVH42" s="13"/>
      <c r="VVI42" s="13"/>
      <c r="VVJ42" s="13"/>
      <c r="VVK42" s="13"/>
      <c r="VVL42" s="13"/>
      <c r="VVM42" s="13"/>
      <c r="VVN42" s="13"/>
      <c r="VVO42" s="13"/>
      <c r="VVP42" s="13"/>
      <c r="VVQ42" s="13"/>
      <c r="VVR42" s="13"/>
      <c r="VVS42" s="13"/>
      <c r="VVT42" s="13"/>
      <c r="VVU42" s="13"/>
      <c r="VVV42" s="13"/>
      <c r="VVW42" s="13"/>
      <c r="VVX42" s="13"/>
      <c r="VVY42" s="13"/>
      <c r="VVZ42" s="13"/>
      <c r="VWA42" s="13"/>
      <c r="VWB42" s="13"/>
      <c r="VWC42" s="13"/>
      <c r="VWD42" s="13"/>
      <c r="VWE42" s="13"/>
      <c r="VWF42" s="13"/>
      <c r="VWG42" s="13"/>
      <c r="VWH42" s="13"/>
      <c r="VWI42" s="13"/>
      <c r="VWJ42" s="13"/>
      <c r="VWK42" s="13"/>
      <c r="VWL42" s="13"/>
      <c r="VWM42" s="13"/>
      <c r="VWN42" s="13"/>
      <c r="VWO42" s="13"/>
      <c r="VWP42" s="13"/>
      <c r="VWQ42" s="13"/>
      <c r="VWR42" s="13"/>
      <c r="VWS42" s="13"/>
      <c r="VWT42" s="13"/>
      <c r="VWU42" s="13"/>
      <c r="VWV42" s="13"/>
      <c r="VWW42" s="13"/>
      <c r="VWX42" s="13"/>
      <c r="VWY42" s="13"/>
      <c r="VWZ42" s="13"/>
      <c r="VXA42" s="13"/>
      <c r="VXB42" s="13"/>
      <c r="VXC42" s="13"/>
      <c r="VXD42" s="13"/>
      <c r="VXE42" s="13"/>
      <c r="VXF42" s="13"/>
      <c r="VXG42" s="13"/>
      <c r="VXH42" s="13"/>
      <c r="VXI42" s="13"/>
      <c r="VXJ42" s="13"/>
      <c r="VXK42" s="13"/>
      <c r="VXL42" s="13"/>
      <c r="VXM42" s="13"/>
      <c r="VXN42" s="13"/>
      <c r="VXO42" s="13"/>
      <c r="VXP42" s="13"/>
      <c r="VXQ42" s="13"/>
      <c r="VXR42" s="13"/>
      <c r="VXS42" s="13"/>
      <c r="VXT42" s="13"/>
      <c r="VXU42" s="13"/>
      <c r="VXV42" s="13"/>
      <c r="VXW42" s="13"/>
      <c r="VXX42" s="13"/>
      <c r="VXY42" s="13"/>
      <c r="VXZ42" s="13"/>
      <c r="VYA42" s="13"/>
      <c r="VYB42" s="13"/>
      <c r="VYC42" s="13"/>
      <c r="VYD42" s="13"/>
      <c r="VYE42" s="13"/>
      <c r="VYF42" s="13"/>
      <c r="VYG42" s="13"/>
      <c r="VYH42" s="13"/>
      <c r="VYI42" s="13"/>
      <c r="VYJ42" s="13"/>
      <c r="VYK42" s="13"/>
      <c r="VYL42" s="13"/>
      <c r="VYM42" s="13"/>
      <c r="VYN42" s="13"/>
      <c r="VYO42" s="13"/>
      <c r="VYP42" s="13"/>
      <c r="VYQ42" s="13"/>
      <c r="VYR42" s="13"/>
      <c r="VYS42" s="13"/>
      <c r="VYT42" s="13"/>
      <c r="VYU42" s="13"/>
      <c r="VYV42" s="13"/>
      <c r="VYW42" s="13"/>
      <c r="VYX42" s="13"/>
      <c r="VYY42" s="13"/>
      <c r="VYZ42" s="13"/>
      <c r="VZA42" s="13"/>
      <c r="VZB42" s="13"/>
      <c r="VZC42" s="13"/>
      <c r="VZD42" s="13"/>
      <c r="VZE42" s="13"/>
      <c r="VZF42" s="13"/>
      <c r="VZG42" s="13"/>
      <c r="VZH42" s="13"/>
      <c r="VZI42" s="13"/>
      <c r="VZJ42" s="13"/>
      <c r="VZK42" s="13"/>
      <c r="VZL42" s="13"/>
      <c r="VZM42" s="13"/>
      <c r="VZN42" s="13"/>
      <c r="VZO42" s="13"/>
      <c r="VZP42" s="13"/>
      <c r="VZQ42" s="13"/>
      <c r="VZR42" s="13"/>
      <c r="VZS42" s="13"/>
      <c r="VZT42" s="13"/>
      <c r="VZU42" s="13"/>
      <c r="VZV42" s="13"/>
      <c r="VZW42" s="13"/>
      <c r="VZX42" s="13"/>
      <c r="VZY42" s="13"/>
      <c r="VZZ42" s="13"/>
      <c r="WAA42" s="13"/>
      <c r="WAB42" s="13"/>
      <c r="WAC42" s="13"/>
      <c r="WAD42" s="13"/>
      <c r="WAE42" s="13"/>
      <c r="WAF42" s="13"/>
      <c r="WAG42" s="13"/>
      <c r="WAH42" s="13"/>
      <c r="WAI42" s="13"/>
      <c r="WAJ42" s="13"/>
      <c r="WAK42" s="13"/>
      <c r="WAL42" s="13"/>
      <c r="WAM42" s="13"/>
      <c r="WAN42" s="13"/>
      <c r="WAO42" s="13"/>
      <c r="WAP42" s="13"/>
      <c r="WAQ42" s="13"/>
      <c r="WAR42" s="13"/>
      <c r="WAS42" s="13"/>
      <c r="WAT42" s="13"/>
      <c r="WAU42" s="13"/>
      <c r="WAV42" s="13"/>
      <c r="WAW42" s="13"/>
      <c r="WAX42" s="13"/>
      <c r="WAY42" s="13"/>
      <c r="WAZ42" s="13"/>
      <c r="WBA42" s="13"/>
      <c r="WBB42" s="13"/>
      <c r="WBC42" s="13"/>
      <c r="WBD42" s="13"/>
      <c r="WBE42" s="13"/>
      <c r="WBF42" s="13"/>
      <c r="WBG42" s="13"/>
      <c r="WBH42" s="13"/>
      <c r="WBI42" s="13"/>
      <c r="WBJ42" s="13"/>
      <c r="WBK42" s="13"/>
      <c r="WBL42" s="13"/>
      <c r="WBM42" s="13"/>
      <c r="WBN42" s="13"/>
      <c r="WBO42" s="13"/>
      <c r="WBP42" s="13"/>
      <c r="WBQ42" s="13"/>
      <c r="WBR42" s="13"/>
      <c r="WBS42" s="13"/>
      <c r="WBT42" s="13"/>
      <c r="WBU42" s="13"/>
      <c r="WBV42" s="13"/>
      <c r="WBW42" s="13"/>
      <c r="WBX42" s="13"/>
      <c r="WBY42" s="13"/>
      <c r="WBZ42" s="13"/>
      <c r="WCA42" s="13"/>
      <c r="WCB42" s="13"/>
      <c r="WCC42" s="13"/>
      <c r="WCD42" s="13"/>
      <c r="WCE42" s="13"/>
      <c r="WCF42" s="13"/>
      <c r="WCG42" s="13"/>
      <c r="WCH42" s="13"/>
      <c r="WCI42" s="13"/>
      <c r="WCJ42" s="13"/>
      <c r="WCK42" s="13"/>
      <c r="WCL42" s="13"/>
      <c r="WCM42" s="13"/>
      <c r="WCN42" s="13"/>
      <c r="WCO42" s="13"/>
      <c r="WCP42" s="13"/>
      <c r="WCQ42" s="13"/>
      <c r="WCR42" s="13"/>
      <c r="WCS42" s="13"/>
      <c r="WCT42" s="13"/>
      <c r="WCU42" s="13"/>
      <c r="WCV42" s="13"/>
      <c r="WCW42" s="13"/>
      <c r="WCX42" s="13"/>
      <c r="WCY42" s="13"/>
      <c r="WCZ42" s="13"/>
      <c r="WDA42" s="13"/>
      <c r="WDB42" s="13"/>
      <c r="WDC42" s="13"/>
      <c r="WDD42" s="13"/>
      <c r="WDE42" s="13"/>
      <c r="WDF42" s="13"/>
      <c r="WDG42" s="13"/>
      <c r="WDH42" s="13"/>
      <c r="WDI42" s="13"/>
      <c r="WDJ42" s="13"/>
      <c r="WDK42" s="13"/>
      <c r="WDL42" s="13"/>
      <c r="WDM42" s="13"/>
      <c r="WDN42" s="13"/>
      <c r="WDO42" s="13"/>
      <c r="WDP42" s="13"/>
      <c r="WDQ42" s="13"/>
      <c r="WDR42" s="13"/>
      <c r="WDS42" s="13"/>
      <c r="WDT42" s="13"/>
      <c r="WDU42" s="13"/>
      <c r="WDV42" s="13"/>
      <c r="WDW42" s="13"/>
      <c r="WDX42" s="13"/>
      <c r="WDY42" s="13"/>
      <c r="WDZ42" s="13"/>
      <c r="WEA42" s="13"/>
      <c r="WEB42" s="13"/>
      <c r="WEC42" s="13"/>
      <c r="WED42" s="13"/>
      <c r="WEE42" s="13"/>
      <c r="WEF42" s="13"/>
      <c r="WEG42" s="13"/>
      <c r="WEH42" s="13"/>
      <c r="WEI42" s="13"/>
      <c r="WEJ42" s="13"/>
      <c r="WEK42" s="13"/>
      <c r="WEL42" s="13"/>
      <c r="WEM42" s="13"/>
      <c r="WEN42" s="13"/>
      <c r="WEO42" s="13"/>
      <c r="WEP42" s="13"/>
      <c r="WEQ42" s="13"/>
      <c r="WER42" s="13"/>
      <c r="WES42" s="13"/>
      <c r="WET42" s="13"/>
      <c r="WEU42" s="13"/>
      <c r="WEV42" s="13"/>
      <c r="WEW42" s="13"/>
      <c r="WEX42" s="13"/>
      <c r="WEY42" s="13"/>
      <c r="WEZ42" s="13"/>
      <c r="WFA42" s="13"/>
      <c r="WFB42" s="13"/>
      <c r="WFC42" s="13"/>
      <c r="WFD42" s="13"/>
      <c r="WFE42" s="13"/>
      <c r="WFF42" s="13"/>
      <c r="WFG42" s="13"/>
      <c r="WFH42" s="13"/>
      <c r="WFI42" s="13"/>
      <c r="WFJ42" s="13"/>
      <c r="WFK42" s="13"/>
      <c r="WFL42" s="13"/>
      <c r="WFM42" s="13"/>
      <c r="WFN42" s="13"/>
      <c r="WFO42" s="13"/>
      <c r="WFP42" s="13"/>
      <c r="WFQ42" s="13"/>
      <c r="WFR42" s="13"/>
      <c r="WFS42" s="13"/>
      <c r="WFT42" s="13"/>
      <c r="WFU42" s="13"/>
      <c r="WFV42" s="13"/>
      <c r="WFW42" s="13"/>
      <c r="WFX42" s="13"/>
      <c r="WFY42" s="13"/>
      <c r="WFZ42" s="13"/>
      <c r="WGA42" s="13"/>
      <c r="WGB42" s="13"/>
      <c r="WGC42" s="13"/>
      <c r="WGD42" s="13"/>
      <c r="WGE42" s="13"/>
      <c r="WGF42" s="13"/>
      <c r="WGG42" s="13"/>
      <c r="WGH42" s="13"/>
      <c r="WGI42" s="13"/>
      <c r="WGJ42" s="13"/>
      <c r="WGK42" s="13"/>
      <c r="WGL42" s="13"/>
      <c r="WGM42" s="13"/>
      <c r="WGN42" s="13"/>
      <c r="WGO42" s="13"/>
      <c r="WGP42" s="13"/>
      <c r="WGQ42" s="13"/>
      <c r="WGR42" s="13"/>
      <c r="WGS42" s="13"/>
      <c r="WGT42" s="13"/>
      <c r="WGU42" s="13"/>
      <c r="WGV42" s="13"/>
      <c r="WGW42" s="13"/>
      <c r="WGX42" s="13"/>
      <c r="WGY42" s="13"/>
      <c r="WGZ42" s="13"/>
      <c r="WHA42" s="13"/>
      <c r="WHB42" s="13"/>
      <c r="WHC42" s="13"/>
      <c r="WHD42" s="13"/>
      <c r="WHE42" s="13"/>
      <c r="WHF42" s="13"/>
      <c r="WHG42" s="13"/>
      <c r="WHH42" s="13"/>
      <c r="WHI42" s="13"/>
      <c r="WHJ42" s="13"/>
      <c r="WHK42" s="13"/>
      <c r="WHL42" s="13"/>
      <c r="WHM42" s="13"/>
      <c r="WHN42" s="13"/>
      <c r="WHO42" s="13"/>
      <c r="WHP42" s="13"/>
      <c r="WHQ42" s="13"/>
      <c r="WHR42" s="13"/>
      <c r="WHS42" s="13"/>
      <c r="WHT42" s="13"/>
      <c r="WHU42" s="13"/>
      <c r="WHV42" s="13"/>
      <c r="WHW42" s="13"/>
      <c r="WHX42" s="13"/>
      <c r="WHY42" s="13"/>
      <c r="WHZ42" s="13"/>
      <c r="WIA42" s="13"/>
      <c r="WIB42" s="13"/>
      <c r="WIC42" s="13"/>
      <c r="WID42" s="13"/>
      <c r="WIE42" s="13"/>
      <c r="WIF42" s="13"/>
      <c r="WIG42" s="13"/>
      <c r="WIH42" s="13"/>
      <c r="WII42" s="13"/>
      <c r="WIJ42" s="13"/>
      <c r="WIK42" s="13"/>
      <c r="WIL42" s="13"/>
      <c r="WIM42" s="13"/>
      <c r="WIN42" s="13"/>
      <c r="WIO42" s="13"/>
      <c r="WIP42" s="13"/>
      <c r="WIQ42" s="13"/>
      <c r="WIR42" s="13"/>
      <c r="WIS42" s="13"/>
      <c r="WIT42" s="13"/>
      <c r="WIU42" s="13"/>
      <c r="WIV42" s="13"/>
      <c r="WIW42" s="13"/>
      <c r="WIX42" s="13"/>
      <c r="WIY42" s="13"/>
      <c r="WIZ42" s="13"/>
      <c r="WJA42" s="13"/>
      <c r="WJB42" s="13"/>
      <c r="WJC42" s="13"/>
      <c r="WJD42" s="13"/>
      <c r="WJE42" s="13"/>
      <c r="WJF42" s="13"/>
      <c r="WJG42" s="13"/>
      <c r="WJH42" s="13"/>
      <c r="WJI42" s="13"/>
      <c r="WJJ42" s="13"/>
      <c r="WJK42" s="13"/>
      <c r="WJL42" s="13"/>
      <c r="WJM42" s="13"/>
      <c r="WJN42" s="13"/>
      <c r="WJO42" s="13"/>
      <c r="WJP42" s="13"/>
      <c r="WJQ42" s="13"/>
      <c r="WJR42" s="13"/>
      <c r="WJS42" s="13"/>
      <c r="WJT42" s="13"/>
      <c r="WJU42" s="13"/>
      <c r="WJV42" s="13"/>
      <c r="WJW42" s="13"/>
      <c r="WJX42" s="13"/>
      <c r="WJY42" s="13"/>
      <c r="WJZ42" s="13"/>
      <c r="WKA42" s="13"/>
      <c r="WKB42" s="13"/>
      <c r="WKC42" s="13"/>
      <c r="WKD42" s="13"/>
      <c r="WKE42" s="13"/>
      <c r="WKF42" s="13"/>
      <c r="WKG42" s="13"/>
      <c r="WKH42" s="13"/>
      <c r="WKI42" s="13"/>
      <c r="WKJ42" s="13"/>
      <c r="WKK42" s="13"/>
      <c r="WKL42" s="13"/>
      <c r="WKM42" s="13"/>
      <c r="WKN42" s="13"/>
      <c r="WKO42" s="13"/>
      <c r="WKP42" s="13"/>
      <c r="WKQ42" s="13"/>
      <c r="WKR42" s="13"/>
      <c r="WKS42" s="13"/>
      <c r="WKT42" s="13"/>
      <c r="WKU42" s="13"/>
      <c r="WKV42" s="13"/>
      <c r="WKW42" s="13"/>
      <c r="WKX42" s="13"/>
      <c r="WKY42" s="13"/>
      <c r="WKZ42" s="13"/>
      <c r="WLA42" s="13"/>
      <c r="WLB42" s="13"/>
      <c r="WLC42" s="13"/>
      <c r="WLD42" s="13"/>
      <c r="WLE42" s="13"/>
      <c r="WLF42" s="13"/>
      <c r="WLG42" s="13"/>
      <c r="WLH42" s="13"/>
      <c r="WLI42" s="13"/>
      <c r="WLJ42" s="13"/>
      <c r="WLK42" s="13"/>
      <c r="WLL42" s="13"/>
      <c r="WLM42" s="13"/>
      <c r="WLN42" s="13"/>
      <c r="WLO42" s="13"/>
      <c r="WLP42" s="13"/>
      <c r="WLQ42" s="13"/>
      <c r="WLR42" s="13"/>
      <c r="WLS42" s="13"/>
      <c r="WLT42" s="13"/>
      <c r="WLU42" s="13"/>
      <c r="WLV42" s="13"/>
      <c r="WLW42" s="13"/>
      <c r="WLX42" s="13"/>
      <c r="WLY42" s="13"/>
      <c r="WLZ42" s="13"/>
      <c r="WMA42" s="13"/>
      <c r="WMB42" s="13"/>
      <c r="WMC42" s="13"/>
      <c r="WMD42" s="13"/>
      <c r="WME42" s="13"/>
      <c r="WMF42" s="13"/>
      <c r="WMG42" s="13"/>
      <c r="WMH42" s="13"/>
      <c r="WMI42" s="13"/>
      <c r="WMJ42" s="13"/>
      <c r="WMK42" s="13"/>
      <c r="WML42" s="13"/>
      <c r="WMM42" s="13"/>
      <c r="WMN42" s="13"/>
      <c r="WMO42" s="13"/>
      <c r="WMP42" s="13"/>
      <c r="WMQ42" s="13"/>
      <c r="WMR42" s="13"/>
      <c r="WMS42" s="13"/>
      <c r="WMT42" s="13"/>
      <c r="WMU42" s="13"/>
      <c r="WMV42" s="13"/>
      <c r="WMW42" s="13"/>
      <c r="WMX42" s="13"/>
      <c r="WMY42" s="13"/>
      <c r="WMZ42" s="13"/>
      <c r="WNA42" s="13"/>
      <c r="WNB42" s="13"/>
      <c r="WNC42" s="13"/>
      <c r="WND42" s="13"/>
      <c r="WNE42" s="13"/>
      <c r="WNF42" s="13"/>
      <c r="WNG42" s="13"/>
      <c r="WNH42" s="13"/>
      <c r="WNI42" s="13"/>
      <c r="WNJ42" s="13"/>
      <c r="WNK42" s="13"/>
      <c r="WNL42" s="13"/>
      <c r="WNM42" s="13"/>
      <c r="WNN42" s="13"/>
      <c r="WNO42" s="13"/>
      <c r="WNP42" s="13"/>
      <c r="WNQ42" s="13"/>
      <c r="WNR42" s="13"/>
      <c r="WNS42" s="13"/>
      <c r="WNT42" s="13"/>
      <c r="WNU42" s="13"/>
      <c r="WNV42" s="13"/>
      <c r="WNW42" s="13"/>
      <c r="WNX42" s="13"/>
      <c r="WNY42" s="13"/>
      <c r="WNZ42" s="13"/>
      <c r="WOA42" s="13"/>
      <c r="WOB42" s="13"/>
      <c r="WOC42" s="13"/>
      <c r="WOD42" s="13"/>
      <c r="WOE42" s="13"/>
      <c r="WOF42" s="13"/>
      <c r="WOG42" s="13"/>
      <c r="WOH42" s="13"/>
      <c r="WOI42" s="13"/>
      <c r="WOJ42" s="13"/>
      <c r="WOK42" s="13"/>
      <c r="WOL42" s="13"/>
      <c r="WOM42" s="13"/>
      <c r="WON42" s="13"/>
      <c r="WOO42" s="13"/>
      <c r="WOP42" s="13"/>
      <c r="WOQ42" s="13"/>
      <c r="WOR42" s="13"/>
      <c r="WOS42" s="13"/>
      <c r="WOT42" s="13"/>
      <c r="WOU42" s="13"/>
      <c r="WOV42" s="13"/>
      <c r="WOW42" s="13"/>
      <c r="WOX42" s="13"/>
      <c r="WOY42" s="13"/>
      <c r="WOZ42" s="13"/>
      <c r="WPA42" s="13"/>
      <c r="WPB42" s="13"/>
      <c r="WPC42" s="13"/>
      <c r="WPD42" s="13"/>
      <c r="WPE42" s="13"/>
      <c r="WPF42" s="13"/>
      <c r="WPG42" s="13"/>
      <c r="WPH42" s="13"/>
      <c r="WPI42" s="13"/>
      <c r="WPJ42" s="13"/>
      <c r="WPK42" s="13"/>
      <c r="WPL42" s="13"/>
      <c r="WPM42" s="13"/>
      <c r="WPN42" s="13"/>
      <c r="WPO42" s="13"/>
      <c r="WPP42" s="13"/>
      <c r="WPQ42" s="13"/>
      <c r="WPR42" s="13"/>
      <c r="WPS42" s="13"/>
      <c r="WPT42" s="13"/>
      <c r="WPU42" s="13"/>
      <c r="WPV42" s="13"/>
      <c r="WPW42" s="13"/>
      <c r="WPX42" s="13"/>
      <c r="WPY42" s="13"/>
      <c r="WPZ42" s="13"/>
      <c r="WQA42" s="13"/>
      <c r="WQB42" s="13"/>
      <c r="WQC42" s="13"/>
      <c r="WQD42" s="13"/>
      <c r="WQE42" s="13"/>
      <c r="WQF42" s="13"/>
      <c r="WQG42" s="13"/>
      <c r="WQH42" s="13"/>
      <c r="WQI42" s="13"/>
      <c r="WQJ42" s="13"/>
      <c r="WQK42" s="13"/>
      <c r="WQL42" s="13"/>
      <c r="WQM42" s="13"/>
      <c r="WQN42" s="13"/>
      <c r="WQO42" s="13"/>
      <c r="WQP42" s="13"/>
      <c r="WQQ42" s="13"/>
      <c r="WQR42" s="13"/>
      <c r="WQS42" s="13"/>
      <c r="WQT42" s="13"/>
      <c r="WQU42" s="13"/>
      <c r="WQV42" s="13"/>
      <c r="WQW42" s="13"/>
      <c r="WQX42" s="13"/>
      <c r="WQY42" s="13"/>
      <c r="WQZ42" s="13"/>
      <c r="WRA42" s="13"/>
      <c r="WRB42" s="13"/>
      <c r="WRC42" s="13"/>
      <c r="WRD42" s="13"/>
      <c r="WRE42" s="13"/>
      <c r="WRF42" s="13"/>
      <c r="WRG42" s="13"/>
      <c r="WRH42" s="13"/>
      <c r="WRI42" s="13"/>
      <c r="WRJ42" s="13"/>
      <c r="WRK42" s="13"/>
      <c r="WRL42" s="13"/>
      <c r="WRM42" s="13"/>
      <c r="WRN42" s="13"/>
      <c r="WRO42" s="13"/>
      <c r="WRP42" s="13"/>
      <c r="WRQ42" s="13"/>
      <c r="WRR42" s="13"/>
      <c r="WRS42" s="13"/>
      <c r="WRT42" s="13"/>
      <c r="WRU42" s="13"/>
      <c r="WRV42" s="13"/>
      <c r="WRW42" s="13"/>
      <c r="WRX42" s="13"/>
      <c r="WRY42" s="13"/>
      <c r="WRZ42" s="13"/>
      <c r="WSA42" s="13"/>
      <c r="WSB42" s="13"/>
      <c r="WSC42" s="13"/>
      <c r="WSD42" s="13"/>
      <c r="WSE42" s="13"/>
      <c r="WSF42" s="13"/>
      <c r="WSG42" s="13"/>
      <c r="WSH42" s="13"/>
      <c r="WSI42" s="13"/>
      <c r="WSJ42" s="13"/>
      <c r="WSK42" s="13"/>
      <c r="WSL42" s="13"/>
      <c r="WSM42" s="13"/>
      <c r="WSN42" s="13"/>
      <c r="WSO42" s="13"/>
      <c r="WSP42" s="13"/>
      <c r="WSQ42" s="13"/>
      <c r="WSR42" s="13"/>
      <c r="WSS42" s="13"/>
      <c r="WST42" s="13"/>
      <c r="WSU42" s="13"/>
      <c r="WSV42" s="13"/>
      <c r="WSW42" s="13"/>
      <c r="WSX42" s="13"/>
      <c r="WSY42" s="13"/>
      <c r="WSZ42" s="13"/>
      <c r="WTA42" s="13"/>
      <c r="WTB42" s="13"/>
      <c r="WTC42" s="13"/>
      <c r="WTD42" s="13"/>
      <c r="WTE42" s="13"/>
      <c r="WTF42" s="13"/>
      <c r="WTG42" s="13"/>
      <c r="WTH42" s="13"/>
      <c r="WTI42" s="13"/>
      <c r="WTJ42" s="13"/>
      <c r="WTK42" s="13"/>
      <c r="WTL42" s="13"/>
      <c r="WTM42" s="13"/>
      <c r="WTN42" s="13"/>
      <c r="WTO42" s="13"/>
      <c r="WTP42" s="13"/>
      <c r="WTQ42" s="13"/>
      <c r="WTR42" s="13"/>
      <c r="WTS42" s="13"/>
      <c r="WTT42" s="13"/>
      <c r="WTU42" s="13"/>
      <c r="WTV42" s="13"/>
      <c r="WTW42" s="13"/>
      <c r="WTX42" s="13"/>
      <c r="WTY42" s="13"/>
      <c r="WTZ42" s="13"/>
      <c r="WUA42" s="13"/>
      <c r="WUB42" s="13"/>
      <c r="WUC42" s="13"/>
      <c r="WUD42" s="13"/>
      <c r="WUE42" s="13"/>
      <c r="WUF42" s="13"/>
      <c r="WUG42" s="13"/>
      <c r="WUH42" s="13"/>
      <c r="WUI42" s="13"/>
      <c r="WUJ42" s="13"/>
      <c r="WUK42" s="13"/>
      <c r="WUL42" s="13"/>
      <c r="WUM42" s="13"/>
      <c r="WUN42" s="13"/>
      <c r="WUO42" s="13"/>
      <c r="WUP42" s="13"/>
      <c r="WUQ42" s="13"/>
      <c r="WUR42" s="13"/>
      <c r="WUS42" s="13"/>
      <c r="WUT42" s="13"/>
      <c r="WUU42" s="13"/>
      <c r="WUV42" s="13"/>
      <c r="WUW42" s="13"/>
      <c r="WUX42" s="13"/>
      <c r="WUY42" s="13"/>
      <c r="WUZ42" s="13"/>
      <c r="WVA42" s="13"/>
      <c r="WVB42" s="13"/>
      <c r="WVC42" s="13"/>
      <c r="WVD42" s="13"/>
      <c r="WVE42" s="13"/>
      <c r="WVF42" s="13"/>
      <c r="WVG42" s="13"/>
      <c r="WVH42" s="13"/>
      <c r="WVI42" s="13"/>
      <c r="WVJ42" s="13"/>
      <c r="WVK42" s="13"/>
      <c r="WVL42" s="13"/>
      <c r="WVM42" s="13"/>
      <c r="WVN42" s="13"/>
      <c r="WVO42" s="13"/>
      <c r="WVP42" s="13"/>
      <c r="WVQ42" s="13"/>
      <c r="WVR42" s="13"/>
      <c r="WVS42" s="13"/>
      <c r="WVT42" s="13"/>
      <c r="WVU42" s="13"/>
      <c r="WVV42" s="13"/>
      <c r="WVW42" s="13"/>
      <c r="WVX42" s="13"/>
      <c r="WVY42" s="13"/>
      <c r="WVZ42" s="13"/>
      <c r="WWA42" s="13"/>
      <c r="WWB42" s="13"/>
      <c r="WWC42" s="13"/>
      <c r="WWD42" s="13"/>
      <c r="WWE42" s="13"/>
      <c r="WWF42" s="13"/>
      <c r="WWG42" s="13"/>
      <c r="WWH42" s="13"/>
      <c r="WWI42" s="13"/>
      <c r="WWJ42" s="13"/>
      <c r="WWK42" s="13"/>
      <c r="WWL42" s="13"/>
      <c r="WWM42" s="13"/>
      <c r="WWN42" s="13"/>
      <c r="WWO42" s="13"/>
      <c r="WWP42" s="13"/>
      <c r="WWQ42" s="13"/>
      <c r="WWR42" s="13"/>
      <c r="WWS42" s="13"/>
      <c r="WWT42" s="13"/>
      <c r="WWU42" s="13"/>
      <c r="WWV42" s="13"/>
      <c r="WWW42" s="13"/>
      <c r="WWX42" s="13"/>
      <c r="WWY42" s="13"/>
      <c r="WWZ42" s="13"/>
      <c r="WXA42" s="13"/>
      <c r="WXB42" s="13"/>
      <c r="WXC42" s="13"/>
      <c r="WXD42" s="13"/>
      <c r="WXE42" s="13"/>
      <c r="WXF42" s="13"/>
      <c r="WXG42" s="13"/>
      <c r="WXH42" s="13"/>
      <c r="WXI42" s="13"/>
      <c r="WXJ42" s="13"/>
      <c r="WXK42" s="13"/>
      <c r="WXL42" s="13"/>
      <c r="WXM42" s="13"/>
      <c r="WXN42" s="13"/>
      <c r="WXO42" s="13"/>
      <c r="WXP42" s="13"/>
      <c r="WXQ42" s="13"/>
      <c r="WXR42" s="13"/>
      <c r="WXS42" s="13"/>
      <c r="WXT42" s="13"/>
      <c r="WXU42" s="13"/>
      <c r="WXV42" s="13"/>
      <c r="WXW42" s="13"/>
      <c r="WXX42" s="13"/>
      <c r="WXY42" s="13"/>
      <c r="WXZ42" s="13"/>
      <c r="WYA42" s="13"/>
      <c r="WYB42" s="13"/>
      <c r="WYC42" s="13"/>
      <c r="WYD42" s="13"/>
      <c r="WYE42" s="13"/>
      <c r="WYF42" s="13"/>
      <c r="WYG42" s="13"/>
      <c r="WYH42" s="13"/>
      <c r="WYI42" s="13"/>
      <c r="WYJ42" s="13"/>
      <c r="WYK42" s="13"/>
      <c r="WYL42" s="13"/>
      <c r="WYM42" s="13"/>
      <c r="WYN42" s="13"/>
      <c r="WYO42" s="13"/>
      <c r="WYP42" s="13"/>
      <c r="WYQ42" s="13"/>
      <c r="WYR42" s="13"/>
      <c r="WYS42" s="13"/>
      <c r="WYT42" s="13"/>
      <c r="WYU42" s="13"/>
      <c r="WYV42" s="13"/>
      <c r="WYW42" s="13"/>
      <c r="WYX42" s="13"/>
      <c r="WYY42" s="13"/>
      <c r="WYZ42" s="13"/>
      <c r="WZA42" s="13"/>
      <c r="WZB42" s="13"/>
      <c r="WZC42" s="13"/>
      <c r="WZD42" s="13"/>
      <c r="WZE42" s="13"/>
      <c r="WZF42" s="13"/>
      <c r="WZG42" s="13"/>
      <c r="WZH42" s="13"/>
      <c r="WZI42" s="13"/>
      <c r="WZJ42" s="13"/>
      <c r="WZK42" s="13"/>
      <c r="WZL42" s="13"/>
      <c r="WZM42" s="13"/>
      <c r="WZN42" s="13"/>
      <c r="WZO42" s="13"/>
      <c r="WZP42" s="13"/>
      <c r="WZQ42" s="13"/>
      <c r="WZR42" s="13"/>
      <c r="WZS42" s="13"/>
      <c r="WZT42" s="13"/>
      <c r="WZU42" s="13"/>
      <c r="WZV42" s="13"/>
      <c r="WZW42" s="13"/>
      <c r="WZX42" s="13"/>
      <c r="WZY42" s="13"/>
      <c r="WZZ42" s="13"/>
      <c r="XAA42" s="13"/>
      <c r="XAB42" s="13"/>
      <c r="XAC42" s="13"/>
      <c r="XAD42" s="13"/>
      <c r="XAE42" s="13"/>
      <c r="XAF42" s="13"/>
      <c r="XAG42" s="13"/>
      <c r="XAH42" s="13"/>
      <c r="XAI42" s="13"/>
      <c r="XAJ42" s="13"/>
      <c r="XAK42" s="13"/>
      <c r="XAL42" s="13"/>
      <c r="XAM42" s="13"/>
      <c r="XAN42" s="13"/>
      <c r="XAO42" s="13"/>
      <c r="XAP42" s="13"/>
      <c r="XAQ42" s="13"/>
      <c r="XAR42" s="13"/>
      <c r="XAS42" s="13"/>
      <c r="XAT42" s="13"/>
      <c r="XAU42" s="13"/>
      <c r="XAV42" s="13"/>
      <c r="XAW42" s="13"/>
      <c r="XAX42" s="13"/>
      <c r="XAY42" s="13"/>
      <c r="XAZ42" s="13"/>
      <c r="XBA42" s="13"/>
      <c r="XBB42" s="13"/>
      <c r="XBC42" s="13"/>
      <c r="XBD42" s="13"/>
      <c r="XBE42" s="13"/>
      <c r="XBF42" s="13"/>
      <c r="XBG42" s="13"/>
      <c r="XBH42" s="13"/>
      <c r="XBI42" s="13"/>
      <c r="XBJ42" s="13"/>
      <c r="XBK42" s="13"/>
      <c r="XBL42" s="13"/>
      <c r="XBM42" s="13"/>
      <c r="XBN42" s="13"/>
      <c r="XBO42" s="13"/>
      <c r="XBP42" s="13"/>
      <c r="XBQ42" s="13"/>
      <c r="XBR42" s="13"/>
      <c r="XBS42" s="13"/>
      <c r="XBT42" s="13"/>
      <c r="XBU42" s="13"/>
      <c r="XBV42" s="13"/>
      <c r="XBW42" s="13"/>
      <c r="XBX42" s="13"/>
      <c r="XBY42" s="13"/>
      <c r="XBZ42" s="13"/>
      <c r="XCA42" s="13"/>
      <c r="XCB42" s="13"/>
      <c r="XCC42" s="13"/>
      <c r="XCD42" s="13"/>
      <c r="XCE42" s="13"/>
      <c r="XCF42" s="13"/>
      <c r="XCG42" s="13"/>
      <c r="XCH42" s="13"/>
      <c r="XCI42" s="13"/>
      <c r="XCJ42" s="13"/>
      <c r="XCK42" s="13"/>
      <c r="XCL42" s="13"/>
      <c r="XCM42" s="13"/>
      <c r="XCN42" s="13"/>
      <c r="XCO42" s="13"/>
      <c r="XCP42" s="13"/>
      <c r="XCQ42" s="13"/>
      <c r="XCR42" s="13"/>
      <c r="XCS42" s="13"/>
      <c r="XCT42" s="13"/>
      <c r="XCU42" s="13"/>
      <c r="XCV42" s="13"/>
      <c r="XCW42" s="13"/>
      <c r="XCX42" s="13"/>
      <c r="XCY42" s="13"/>
      <c r="XCZ42" s="13"/>
      <c r="XDA42" s="13"/>
      <c r="XDB42" s="13"/>
      <c r="XDC42" s="13"/>
      <c r="XDD42" s="13"/>
      <c r="XDE42" s="13"/>
      <c r="XDF42" s="13"/>
      <c r="XDG42" s="13"/>
      <c r="XDH42" s="13"/>
      <c r="XDI42" s="13"/>
      <c r="XDJ42" s="13"/>
      <c r="XDK42" s="13"/>
      <c r="XDL42" s="13"/>
      <c r="XDM42" s="13"/>
      <c r="XDN42" s="13"/>
      <c r="XDO42" s="13"/>
      <c r="XDP42" s="13"/>
      <c r="XDQ42" s="13"/>
      <c r="XDR42" s="13"/>
      <c r="XDS42" s="13"/>
      <c r="XDT42" s="13"/>
      <c r="XDU42" s="13"/>
      <c r="XDV42" s="13"/>
      <c r="XDW42" s="13"/>
      <c r="XDX42" s="13"/>
      <c r="XDY42" s="13"/>
      <c r="XDZ42" s="13"/>
      <c r="XEA42" s="13"/>
      <c r="XEB42" s="13"/>
      <c r="XEC42" s="13"/>
      <c r="XED42" s="13"/>
      <c r="XEE42" s="13"/>
      <c r="XEF42" s="13"/>
      <c r="XEG42" s="13"/>
      <c r="XEH42" s="13"/>
      <c r="XEI42" s="13"/>
      <c r="XEJ42" s="13"/>
      <c r="XEK42" s="13"/>
      <c r="XEL42" s="13"/>
      <c r="XEM42" s="13"/>
      <c r="XEN42" s="13"/>
      <c r="XEO42" s="13"/>
      <c r="XEP42" s="13"/>
      <c r="XEQ42" s="13"/>
      <c r="XER42" s="13"/>
      <c r="XES42" s="13"/>
      <c r="XET42" s="13"/>
      <c r="XEU42" s="13"/>
      <c r="XEV42" s="13"/>
      <c r="XEW42" s="13"/>
      <c r="XEX42" s="13"/>
      <c r="XEY42" s="13"/>
      <c r="XEZ42" s="13"/>
      <c r="XFA42" s="13"/>
      <c r="XFB42" s="13"/>
      <c r="XFC42" s="13"/>
    </row>
    <row r="43" spans="1:16383" s="6" customFormat="1" ht="144">
      <c r="A43" s="301" t="s">
        <v>476</v>
      </c>
      <c r="B43" s="302" t="s">
        <v>477</v>
      </c>
      <c r="C43" s="302" t="s">
        <v>478</v>
      </c>
      <c r="D43" s="308" t="s">
        <v>479</v>
      </c>
      <c r="E43" s="308" t="s">
        <v>480</v>
      </c>
      <c r="F43" s="308" t="s">
        <v>481</v>
      </c>
      <c r="G43" s="300" t="s">
        <v>482</v>
      </c>
      <c r="H43" s="302" t="s">
        <v>477</v>
      </c>
      <c r="I43" s="302" t="s">
        <v>478</v>
      </c>
      <c r="J43" s="308" t="s">
        <v>479</v>
      </c>
      <c r="K43" s="308" t="s">
        <v>480</v>
      </c>
      <c r="L43" s="308" t="s">
        <v>481</v>
      </c>
      <c r="M43" s="300" t="s">
        <v>482</v>
      </c>
      <c r="N43" s="302" t="s">
        <v>15</v>
      </c>
      <c r="O43" s="302" t="s">
        <v>185</v>
      </c>
      <c r="P43" s="302" t="s">
        <v>483</v>
      </c>
      <c r="Q43" s="302"/>
      <c r="R43" s="308"/>
      <c r="S43" s="308"/>
      <c r="T43" s="308"/>
      <c r="U43" s="307" t="s">
        <v>480</v>
      </c>
      <c r="V43" s="308"/>
      <c r="W43" s="300" t="s">
        <v>482</v>
      </c>
      <c r="X43" s="302" t="s">
        <v>632</v>
      </c>
      <c r="Y43" s="301" t="s">
        <v>484</v>
      </c>
      <c r="Z43" s="130"/>
      <c r="AA43" s="302" t="s">
        <v>485</v>
      </c>
      <c r="AB43" s="302" t="s">
        <v>486</v>
      </c>
      <c r="AC43" s="302">
        <v>4</v>
      </c>
      <c r="AD43" s="302" t="s">
        <v>208</v>
      </c>
      <c r="AE43" s="302" t="s">
        <v>487</v>
      </c>
      <c r="AF43" s="302" t="s">
        <v>540</v>
      </c>
      <c r="AG43" s="311">
        <v>24000000</v>
      </c>
      <c r="AH43" s="302" t="e">
        <f>1-(AG43/#REF!)</f>
        <v>#REF!</v>
      </c>
      <c r="AI43" s="218" t="s">
        <v>1157</v>
      </c>
      <c r="AJ43" s="301" t="s">
        <v>1068</v>
      </c>
      <c r="AK43" s="301" t="s">
        <v>1090</v>
      </c>
      <c r="AL43" s="130"/>
      <c r="AM43" s="130"/>
      <c r="AN43" s="67" t="s">
        <v>1375</v>
      </c>
      <c r="AO43" s="67" t="s">
        <v>1281</v>
      </c>
      <c r="AP43" s="67" t="s">
        <v>1376</v>
      </c>
      <c r="AQ43" s="302" t="s">
        <v>421</v>
      </c>
      <c r="AR43" s="67" t="s">
        <v>1377</v>
      </c>
      <c r="AS43" s="67" t="s">
        <v>1617</v>
      </c>
      <c r="AT43" s="68">
        <v>43471</v>
      </c>
      <c r="AU43" s="67" t="s">
        <v>1330</v>
      </c>
      <c r="AV43" s="67" t="s">
        <v>1616</v>
      </c>
    </row>
    <row r="44" spans="1:16383" s="6" customFormat="1" ht="86.4">
      <c r="A44" s="301" t="s">
        <v>523</v>
      </c>
      <c r="B44" s="302" t="s">
        <v>524</v>
      </c>
      <c r="C44" s="302" t="s">
        <v>525</v>
      </c>
      <c r="D44" s="308" t="s">
        <v>526</v>
      </c>
      <c r="E44" s="308" t="s">
        <v>527</v>
      </c>
      <c r="F44" s="308" t="s">
        <v>528</v>
      </c>
      <c r="G44" s="300" t="s">
        <v>529</v>
      </c>
      <c r="H44" s="302" t="s">
        <v>530</v>
      </c>
      <c r="I44" s="302" t="s">
        <v>531</v>
      </c>
      <c r="J44" s="308" t="s">
        <v>532</v>
      </c>
      <c r="K44" s="308" t="s">
        <v>533</v>
      </c>
      <c r="L44" s="308" t="s">
        <v>534</v>
      </c>
      <c r="M44" s="300" t="s">
        <v>535</v>
      </c>
      <c r="N44" s="302" t="s">
        <v>15</v>
      </c>
      <c r="O44" s="302" t="s">
        <v>228</v>
      </c>
      <c r="P44" s="302" t="s">
        <v>536</v>
      </c>
      <c r="Q44" s="302"/>
      <c r="R44" s="308"/>
      <c r="S44" s="308"/>
      <c r="T44" s="308"/>
      <c r="U44" s="307" t="s">
        <v>533</v>
      </c>
      <c r="V44" s="308"/>
      <c r="W44" s="300" t="s">
        <v>535</v>
      </c>
      <c r="X44" s="302" t="s">
        <v>632</v>
      </c>
      <c r="Y44" s="301" t="s">
        <v>537</v>
      </c>
      <c r="Z44" s="130"/>
      <c r="AA44" s="306" t="s">
        <v>1244</v>
      </c>
      <c r="AB44" s="302" t="s">
        <v>538</v>
      </c>
      <c r="AC44" s="302">
        <v>1</v>
      </c>
      <c r="AD44" s="302" t="s">
        <v>208</v>
      </c>
      <c r="AE44" s="302" t="s">
        <v>539</v>
      </c>
      <c r="AF44" s="302" t="s">
        <v>541</v>
      </c>
      <c r="AG44" s="311">
        <v>8400000</v>
      </c>
      <c r="AH44" s="302" t="e">
        <f>1-(AG44/#REF!)</f>
        <v>#REF!</v>
      </c>
      <c r="AI44" s="257" t="s">
        <v>1156</v>
      </c>
      <c r="AJ44" s="301">
        <v>4</v>
      </c>
      <c r="AK44" s="301">
        <v>500</v>
      </c>
      <c r="AL44" s="130"/>
      <c r="AM44" s="130"/>
      <c r="AN44" s="67" t="s">
        <v>1598</v>
      </c>
      <c r="AO44" s="67" t="s">
        <v>537</v>
      </c>
      <c r="AP44" s="302"/>
      <c r="AQ44" s="302" t="s">
        <v>421</v>
      </c>
      <c r="AR44" s="67" t="s">
        <v>1599</v>
      </c>
      <c r="AS44" s="67" t="s">
        <v>1600</v>
      </c>
      <c r="AT44" s="68">
        <v>43382</v>
      </c>
      <c r="AU44" s="67" t="s">
        <v>1601</v>
      </c>
      <c r="AV44" s="130"/>
    </row>
    <row r="45" spans="1:16383" s="6" customFormat="1" ht="72">
      <c r="A45" s="239" t="s">
        <v>542</v>
      </c>
      <c r="B45" s="240" t="s">
        <v>13</v>
      </c>
      <c r="C45" s="240" t="s">
        <v>543</v>
      </c>
      <c r="D45" s="126" t="s">
        <v>544</v>
      </c>
      <c r="E45" s="126" t="s">
        <v>368</v>
      </c>
      <c r="F45" s="126" t="s">
        <v>545</v>
      </c>
      <c r="G45" s="238" t="s">
        <v>546</v>
      </c>
      <c r="H45" s="240" t="s">
        <v>13</v>
      </c>
      <c r="I45" s="240" t="s">
        <v>543</v>
      </c>
      <c r="J45" s="126" t="s">
        <v>544</v>
      </c>
      <c r="K45" s="126" t="s">
        <v>368</v>
      </c>
      <c r="L45" s="126" t="s">
        <v>545</v>
      </c>
      <c r="M45" s="238" t="s">
        <v>546</v>
      </c>
      <c r="N45" s="240" t="s">
        <v>15</v>
      </c>
      <c r="O45" s="240" t="s">
        <v>649</v>
      </c>
      <c r="P45" s="240" t="s">
        <v>483</v>
      </c>
      <c r="Q45" s="240"/>
      <c r="R45" s="126"/>
      <c r="S45" s="126"/>
      <c r="T45" s="126"/>
      <c r="U45" s="246" t="s">
        <v>368</v>
      </c>
      <c r="V45" s="126"/>
      <c r="W45" s="238" t="s">
        <v>546</v>
      </c>
      <c r="X45" s="240" t="s">
        <v>334</v>
      </c>
      <c r="Y45" s="239" t="s">
        <v>474</v>
      </c>
      <c r="Z45" s="130"/>
      <c r="AA45" s="240" t="s">
        <v>547</v>
      </c>
      <c r="AB45" s="240" t="s">
        <v>207</v>
      </c>
      <c r="AC45" s="240">
        <v>2</v>
      </c>
      <c r="AD45" s="240" t="s">
        <v>208</v>
      </c>
      <c r="AE45" s="240" t="s">
        <v>549</v>
      </c>
      <c r="AF45" s="286"/>
      <c r="AG45" s="287" t="s">
        <v>210</v>
      </c>
      <c r="AH45" s="240"/>
      <c r="AI45" s="218" t="s">
        <v>1155</v>
      </c>
      <c r="AJ45" s="239" t="s">
        <v>1069</v>
      </c>
      <c r="AK45" s="239" t="s">
        <v>1091</v>
      </c>
      <c r="AL45" s="130"/>
      <c r="AM45" s="130"/>
      <c r="AN45" s="67" t="s">
        <v>1351</v>
      </c>
      <c r="AO45" s="67" t="s">
        <v>645</v>
      </c>
      <c r="AP45" s="67" t="s">
        <v>1304</v>
      </c>
      <c r="AQ45" s="240" t="s">
        <v>421</v>
      </c>
      <c r="AR45" s="67" t="s">
        <v>1352</v>
      </c>
      <c r="AS45" s="67" t="s">
        <v>547</v>
      </c>
      <c r="AT45" s="68">
        <v>42756</v>
      </c>
      <c r="AU45" s="67" t="s">
        <v>1353</v>
      </c>
      <c r="AV45" s="67" t="s">
        <v>1354</v>
      </c>
    </row>
    <row r="46" spans="1:16383" s="6" customFormat="1" ht="148.80000000000001" customHeight="1">
      <c r="A46" s="239" t="s">
        <v>542</v>
      </c>
      <c r="B46" s="240" t="s">
        <v>13</v>
      </c>
      <c r="C46" s="240" t="s">
        <v>543</v>
      </c>
      <c r="D46" s="126" t="s">
        <v>544</v>
      </c>
      <c r="E46" s="126" t="s">
        <v>368</v>
      </c>
      <c r="F46" s="126" t="s">
        <v>545</v>
      </c>
      <c r="G46" s="238" t="s">
        <v>546</v>
      </c>
      <c r="H46" s="240" t="s">
        <v>13</v>
      </c>
      <c r="I46" s="240" t="s">
        <v>543</v>
      </c>
      <c r="J46" s="126" t="s">
        <v>544</v>
      </c>
      <c r="K46" s="126" t="s">
        <v>368</v>
      </c>
      <c r="L46" s="126" t="s">
        <v>545</v>
      </c>
      <c r="M46" s="238" t="s">
        <v>546</v>
      </c>
      <c r="N46" s="240" t="s">
        <v>15</v>
      </c>
      <c r="O46" s="240" t="s">
        <v>649</v>
      </c>
      <c r="P46" s="240" t="s">
        <v>483</v>
      </c>
      <c r="Q46" s="240"/>
      <c r="R46" s="126"/>
      <c r="S46" s="126"/>
      <c r="T46" s="126"/>
      <c r="U46" s="246" t="s">
        <v>368</v>
      </c>
      <c r="V46" s="126"/>
      <c r="W46" s="238" t="s">
        <v>546</v>
      </c>
      <c r="X46" s="240" t="s">
        <v>334</v>
      </c>
      <c r="Y46" s="239" t="s">
        <v>474</v>
      </c>
      <c r="Z46" s="130"/>
      <c r="AA46" s="240" t="s">
        <v>548</v>
      </c>
      <c r="AB46" s="240" t="s">
        <v>207</v>
      </c>
      <c r="AC46" s="240">
        <v>2</v>
      </c>
      <c r="AD46" s="240" t="s">
        <v>208</v>
      </c>
      <c r="AE46" s="240" t="s">
        <v>549</v>
      </c>
      <c r="AF46" s="135"/>
      <c r="AG46" s="288"/>
      <c r="AH46" s="240"/>
      <c r="AI46" s="218" t="s">
        <v>1154</v>
      </c>
      <c r="AJ46" s="239" t="s">
        <v>1070</v>
      </c>
      <c r="AK46" s="239" t="s">
        <v>1092</v>
      </c>
      <c r="AL46" s="130"/>
      <c r="AM46" s="130"/>
      <c r="AN46" s="67" t="s">
        <v>1355</v>
      </c>
      <c r="AO46" s="67" t="s">
        <v>645</v>
      </c>
      <c r="AP46" s="67" t="s">
        <v>1304</v>
      </c>
      <c r="AQ46" s="240" t="s">
        <v>421</v>
      </c>
      <c r="AR46" s="67" t="s">
        <v>1356</v>
      </c>
      <c r="AS46" s="67" t="s">
        <v>548</v>
      </c>
      <c r="AT46" s="68">
        <v>42756</v>
      </c>
      <c r="AU46" s="67" t="s">
        <v>1353</v>
      </c>
      <c r="AV46" s="67" t="s">
        <v>1618</v>
      </c>
    </row>
    <row r="47" spans="1:16383" s="6" customFormat="1">
      <c r="A47" s="239" t="s">
        <v>586</v>
      </c>
      <c r="B47" s="240" t="s">
        <v>105</v>
      </c>
      <c r="C47" s="240" t="s">
        <v>550</v>
      </c>
      <c r="D47" s="126" t="s">
        <v>560</v>
      </c>
      <c r="E47" s="126" t="s">
        <v>561</v>
      </c>
      <c r="F47" s="126" t="s">
        <v>562</v>
      </c>
      <c r="G47" s="238" t="s">
        <v>563</v>
      </c>
      <c r="H47" s="240" t="s">
        <v>72</v>
      </c>
      <c r="I47" s="240" t="s">
        <v>587</v>
      </c>
      <c r="J47" s="126" t="s">
        <v>588</v>
      </c>
      <c r="K47" s="126" t="s">
        <v>561</v>
      </c>
      <c r="L47" s="126" t="s">
        <v>589</v>
      </c>
      <c r="M47" s="238" t="s">
        <v>590</v>
      </c>
      <c r="N47" s="240" t="s">
        <v>15</v>
      </c>
      <c r="O47" s="240" t="s">
        <v>551</v>
      </c>
      <c r="P47" s="240" t="s">
        <v>552</v>
      </c>
      <c r="Q47" s="240"/>
      <c r="R47" s="126"/>
      <c r="S47" s="126"/>
      <c r="T47" s="126"/>
      <c r="U47" s="246" t="s">
        <v>561</v>
      </c>
      <c r="V47" s="126"/>
      <c r="W47" s="238" t="s">
        <v>563</v>
      </c>
      <c r="X47" s="240" t="s">
        <v>632</v>
      </c>
      <c r="Y47" s="239" t="s">
        <v>591</v>
      </c>
      <c r="Z47" s="130"/>
      <c r="AA47" s="240" t="s">
        <v>595</v>
      </c>
      <c r="AB47" s="240" t="s">
        <v>207</v>
      </c>
      <c r="AC47" s="240">
        <v>480</v>
      </c>
      <c r="AD47" s="240" t="s">
        <v>208</v>
      </c>
      <c r="AE47" s="240" t="s">
        <v>592</v>
      </c>
      <c r="AF47" s="240" t="s">
        <v>593</v>
      </c>
      <c r="AG47" s="132">
        <f>(144050000+AM47)*12</f>
        <v>2098140000</v>
      </c>
      <c r="AH47" s="240">
        <f>1-(144050000/288100000)</f>
        <v>0.5</v>
      </c>
      <c r="AI47" s="289" t="s">
        <v>594</v>
      </c>
      <c r="AJ47" s="239"/>
      <c r="AK47" s="239"/>
      <c r="AL47" s="130"/>
      <c r="AM47" s="130">
        <f>300000*102.65</f>
        <v>30795000</v>
      </c>
      <c r="AN47" s="67" t="s">
        <v>1594</v>
      </c>
      <c r="AO47" s="240" t="s">
        <v>1595</v>
      </c>
      <c r="AP47" s="240"/>
      <c r="AQ47" s="240" t="s">
        <v>421</v>
      </c>
      <c r="AR47" s="240" t="s">
        <v>1597</v>
      </c>
      <c r="AS47" s="67" t="s">
        <v>1596</v>
      </c>
      <c r="AT47" s="68">
        <v>42815</v>
      </c>
      <c r="AU47" s="67" t="s">
        <v>1395</v>
      </c>
      <c r="AV47" s="240"/>
    </row>
    <row r="48" spans="1:16383" s="6" customFormat="1" ht="72">
      <c r="A48" s="785" t="s">
        <v>553</v>
      </c>
      <c r="B48" s="777" t="s">
        <v>554</v>
      </c>
      <c r="C48" s="777" t="s">
        <v>555</v>
      </c>
      <c r="D48" s="780" t="s">
        <v>556</v>
      </c>
      <c r="E48" s="780" t="s">
        <v>557</v>
      </c>
      <c r="F48" s="780" t="s">
        <v>558</v>
      </c>
      <c r="G48" s="778" t="s">
        <v>559</v>
      </c>
      <c r="H48" s="777" t="s">
        <v>105</v>
      </c>
      <c r="I48" s="777" t="s">
        <v>550</v>
      </c>
      <c r="J48" s="780" t="s">
        <v>560</v>
      </c>
      <c r="K48" s="780" t="s">
        <v>561</v>
      </c>
      <c r="L48" s="780" t="s">
        <v>562</v>
      </c>
      <c r="M48" s="778" t="s">
        <v>563</v>
      </c>
      <c r="N48" s="777" t="s">
        <v>15</v>
      </c>
      <c r="O48" s="777" t="s">
        <v>565</v>
      </c>
      <c r="P48" s="777" t="s">
        <v>564</v>
      </c>
      <c r="Q48" s="240"/>
      <c r="R48" s="126"/>
      <c r="S48" s="126"/>
      <c r="T48" s="126"/>
      <c r="U48" s="781" t="s">
        <v>561</v>
      </c>
      <c r="V48" s="126"/>
      <c r="W48" s="778" t="s">
        <v>567</v>
      </c>
      <c r="X48" s="777" t="s">
        <v>632</v>
      </c>
      <c r="Y48" s="239" t="s">
        <v>450</v>
      </c>
      <c r="Z48" s="130"/>
      <c r="AA48" s="777" t="s">
        <v>570</v>
      </c>
      <c r="AB48" s="240" t="s">
        <v>207</v>
      </c>
      <c r="AC48" s="240">
        <v>2</v>
      </c>
      <c r="AD48" s="777" t="s">
        <v>208</v>
      </c>
      <c r="AE48" s="777" t="s">
        <v>571</v>
      </c>
      <c r="AF48" s="777" t="s">
        <v>572</v>
      </c>
      <c r="AG48" s="779">
        <v>36000000</v>
      </c>
      <c r="AH48" s="777" t="e">
        <f>1-(AG48/#REF!)</f>
        <v>#REF!</v>
      </c>
      <c r="AI48" s="218" t="s">
        <v>465</v>
      </c>
      <c r="AJ48" s="239">
        <v>64</v>
      </c>
      <c r="AK48" s="239" t="s">
        <v>1093</v>
      </c>
      <c r="AL48" s="130"/>
      <c r="AM48" s="130"/>
      <c r="AN48" s="67" t="s">
        <v>1393</v>
      </c>
      <c r="AO48" s="67" t="s">
        <v>645</v>
      </c>
      <c r="AP48" s="67" t="s">
        <v>1291</v>
      </c>
      <c r="AQ48" s="240" t="s">
        <v>421</v>
      </c>
      <c r="AR48" s="67" t="s">
        <v>1394</v>
      </c>
      <c r="AS48" s="68" t="s">
        <v>570</v>
      </c>
      <c r="AT48" s="68">
        <v>43316</v>
      </c>
      <c r="AU48" s="67" t="s">
        <v>1395</v>
      </c>
      <c r="AV48" s="68"/>
    </row>
    <row r="49" spans="1:48" s="6" customFormat="1" ht="72">
      <c r="A49" s="785"/>
      <c r="B49" s="777"/>
      <c r="C49" s="777"/>
      <c r="D49" s="780"/>
      <c r="E49" s="780"/>
      <c r="F49" s="780"/>
      <c r="G49" s="778"/>
      <c r="H49" s="777"/>
      <c r="I49" s="777"/>
      <c r="J49" s="780"/>
      <c r="K49" s="780"/>
      <c r="L49" s="780"/>
      <c r="M49" s="778"/>
      <c r="N49" s="777"/>
      <c r="O49" s="777"/>
      <c r="P49" s="777"/>
      <c r="Q49" s="240"/>
      <c r="R49" s="126"/>
      <c r="S49" s="126"/>
      <c r="T49" s="126"/>
      <c r="U49" s="781"/>
      <c r="V49" s="126"/>
      <c r="W49" s="778"/>
      <c r="X49" s="777"/>
      <c r="Y49" s="239" t="s">
        <v>450</v>
      </c>
      <c r="Z49" s="130"/>
      <c r="AA49" s="777"/>
      <c r="AB49" s="240" t="s">
        <v>207</v>
      </c>
      <c r="AC49" s="240">
        <v>2</v>
      </c>
      <c r="AD49" s="777"/>
      <c r="AE49" s="777"/>
      <c r="AF49" s="777"/>
      <c r="AG49" s="779"/>
      <c r="AH49" s="777"/>
      <c r="AI49" s="218" t="s">
        <v>465</v>
      </c>
      <c r="AJ49" s="239">
        <v>64</v>
      </c>
      <c r="AK49" s="239" t="s">
        <v>1094</v>
      </c>
      <c r="AL49" s="130"/>
      <c r="AM49" s="130"/>
      <c r="AN49" s="67" t="s">
        <v>1396</v>
      </c>
      <c r="AO49" s="67" t="s">
        <v>645</v>
      </c>
      <c r="AP49" s="67" t="s">
        <v>1291</v>
      </c>
      <c r="AQ49" s="240" t="s">
        <v>421</v>
      </c>
      <c r="AR49" s="67" t="s">
        <v>1397</v>
      </c>
      <c r="AS49" s="68" t="s">
        <v>570</v>
      </c>
      <c r="AT49" s="68">
        <v>43316</v>
      </c>
      <c r="AU49" s="67" t="s">
        <v>1395</v>
      </c>
      <c r="AV49" s="67"/>
    </row>
    <row r="50" spans="1:48" s="6" customFormat="1" ht="72">
      <c r="A50" s="785"/>
      <c r="B50" s="777"/>
      <c r="C50" s="777"/>
      <c r="D50" s="780"/>
      <c r="E50" s="780"/>
      <c r="F50" s="780"/>
      <c r="G50" s="778"/>
      <c r="H50" s="777"/>
      <c r="I50" s="777"/>
      <c r="J50" s="780"/>
      <c r="K50" s="780"/>
      <c r="L50" s="780"/>
      <c r="M50" s="778"/>
      <c r="N50" s="777"/>
      <c r="O50" s="777"/>
      <c r="P50" s="777"/>
      <c r="Q50" s="240"/>
      <c r="R50" s="126"/>
      <c r="S50" s="126"/>
      <c r="T50" s="126"/>
      <c r="U50" s="781"/>
      <c r="V50" s="126"/>
      <c r="W50" s="778"/>
      <c r="X50" s="777"/>
      <c r="Y50" s="239" t="s">
        <v>568</v>
      </c>
      <c r="Z50" s="130"/>
      <c r="AA50" s="777"/>
      <c r="AB50" s="240" t="s">
        <v>207</v>
      </c>
      <c r="AC50" s="240">
        <v>2</v>
      </c>
      <c r="AD50" s="777"/>
      <c r="AE50" s="777"/>
      <c r="AF50" s="777"/>
      <c r="AG50" s="779"/>
      <c r="AH50" s="777"/>
      <c r="AI50" s="218" t="s">
        <v>465</v>
      </c>
      <c r="AJ50" s="239">
        <v>32</v>
      </c>
      <c r="AK50" s="239" t="s">
        <v>1095</v>
      </c>
      <c r="AL50" s="130"/>
      <c r="AM50" s="130"/>
      <c r="AN50" s="67" t="s">
        <v>1398</v>
      </c>
      <c r="AO50" s="67" t="s">
        <v>645</v>
      </c>
      <c r="AP50" s="67" t="s">
        <v>1274</v>
      </c>
      <c r="AQ50" s="240" t="s">
        <v>421</v>
      </c>
      <c r="AR50" s="67" t="s">
        <v>1399</v>
      </c>
      <c r="AS50" s="68" t="s">
        <v>570</v>
      </c>
      <c r="AT50" s="68">
        <v>43316</v>
      </c>
      <c r="AU50" s="67" t="s">
        <v>1395</v>
      </c>
      <c r="AV50" s="67"/>
    </row>
    <row r="51" spans="1:48" s="6" customFormat="1" ht="28.8">
      <c r="A51" s="785"/>
      <c r="B51" s="777"/>
      <c r="C51" s="777"/>
      <c r="D51" s="780"/>
      <c r="E51" s="780"/>
      <c r="F51" s="780"/>
      <c r="G51" s="778"/>
      <c r="H51" s="777"/>
      <c r="I51" s="777"/>
      <c r="J51" s="780"/>
      <c r="K51" s="780"/>
      <c r="L51" s="780"/>
      <c r="M51" s="778"/>
      <c r="N51" s="777"/>
      <c r="O51" s="777"/>
      <c r="P51" s="777"/>
      <c r="Q51" s="240"/>
      <c r="R51" s="126"/>
      <c r="S51" s="126"/>
      <c r="T51" s="126"/>
      <c r="U51" s="781"/>
      <c r="V51" s="126"/>
      <c r="W51" s="778"/>
      <c r="X51" s="777"/>
      <c r="Y51" s="239" t="s">
        <v>569</v>
      </c>
      <c r="Z51" s="130"/>
      <c r="AA51" s="777"/>
      <c r="AB51" s="240" t="s">
        <v>207</v>
      </c>
      <c r="AC51" s="240">
        <v>1</v>
      </c>
      <c r="AD51" s="777"/>
      <c r="AE51" s="777"/>
      <c r="AF51" s="777"/>
      <c r="AG51" s="779"/>
      <c r="AH51" s="777"/>
      <c r="AI51" s="289" t="s">
        <v>421</v>
      </c>
      <c r="AJ51" s="239"/>
      <c r="AK51" s="239"/>
      <c r="AL51" s="130"/>
      <c r="AM51" s="130"/>
      <c r="AN51" s="67" t="s">
        <v>1591</v>
      </c>
      <c r="AO51" s="130" t="s">
        <v>1592</v>
      </c>
      <c r="AP51" s="67">
        <v>2811</v>
      </c>
      <c r="AQ51" s="240" t="s">
        <v>421</v>
      </c>
      <c r="AR51" s="67" t="s">
        <v>1593</v>
      </c>
      <c r="AS51" s="68" t="s">
        <v>570</v>
      </c>
      <c r="AT51" s="68">
        <v>43375</v>
      </c>
      <c r="AU51" s="67" t="s">
        <v>1395</v>
      </c>
      <c r="AV51" s="240"/>
    </row>
    <row r="52" spans="1:48" s="6" customFormat="1" ht="86.4">
      <c r="A52" s="239" t="s">
        <v>573</v>
      </c>
      <c r="B52" s="240" t="s">
        <v>554</v>
      </c>
      <c r="C52" s="240" t="s">
        <v>555</v>
      </c>
      <c r="D52" s="126" t="s">
        <v>556</v>
      </c>
      <c r="E52" s="126" t="s">
        <v>557</v>
      </c>
      <c r="F52" s="126" t="s">
        <v>558</v>
      </c>
      <c r="G52" s="238" t="s">
        <v>559</v>
      </c>
      <c r="H52" s="240" t="s">
        <v>574</v>
      </c>
      <c r="I52" s="240" t="s">
        <v>575</v>
      </c>
      <c r="J52" s="126" t="s">
        <v>576</v>
      </c>
      <c r="K52" s="126" t="s">
        <v>577</v>
      </c>
      <c r="L52" s="126" t="s">
        <v>578</v>
      </c>
      <c r="M52" s="238" t="s">
        <v>579</v>
      </c>
      <c r="N52" s="240" t="s">
        <v>15</v>
      </c>
      <c r="O52" s="240" t="s">
        <v>565</v>
      </c>
      <c r="P52" s="240" t="s">
        <v>566</v>
      </c>
      <c r="Q52" s="240"/>
      <c r="R52" s="126"/>
      <c r="S52" s="126"/>
      <c r="T52" s="126"/>
      <c r="U52" s="246" t="s">
        <v>580</v>
      </c>
      <c r="V52" s="126"/>
      <c r="W52" s="238" t="s">
        <v>579</v>
      </c>
      <c r="X52" s="240" t="s">
        <v>632</v>
      </c>
      <c r="Y52" s="239" t="s">
        <v>582</v>
      </c>
      <c r="Z52" s="130"/>
      <c r="AA52" s="240" t="s">
        <v>583</v>
      </c>
      <c r="AB52" s="240" t="s">
        <v>207</v>
      </c>
      <c r="AC52" s="240">
        <v>2</v>
      </c>
      <c r="AD52" s="240" t="s">
        <v>208</v>
      </c>
      <c r="AE52" s="240" t="s">
        <v>584</v>
      </c>
      <c r="AF52" s="240" t="s">
        <v>585</v>
      </c>
      <c r="AG52" s="132">
        <v>12000000</v>
      </c>
      <c r="AH52" s="240" t="e">
        <f>1-(AG52/#REF!)</f>
        <v>#REF!</v>
      </c>
      <c r="AI52" s="133" t="s">
        <v>1153</v>
      </c>
      <c r="AJ52" s="239">
        <v>256</v>
      </c>
      <c r="AK52" s="239" t="s">
        <v>1096</v>
      </c>
      <c r="AL52" s="130"/>
      <c r="AM52" s="130"/>
      <c r="AN52" s="67" t="s">
        <v>1507</v>
      </c>
      <c r="AO52" s="67" t="s">
        <v>645</v>
      </c>
      <c r="AP52" s="67" t="s">
        <v>1291</v>
      </c>
      <c r="AQ52" s="126" t="s">
        <v>581</v>
      </c>
      <c r="AR52" s="67" t="s">
        <v>1508</v>
      </c>
      <c r="AS52" s="67" t="s">
        <v>1634</v>
      </c>
      <c r="AT52" s="68">
        <v>43143</v>
      </c>
      <c r="AU52" s="67" t="s">
        <v>1353</v>
      </c>
      <c r="AV52" s="67" t="s">
        <v>1633</v>
      </c>
    </row>
    <row r="53" spans="1:48" s="6" customFormat="1" ht="28.5" customHeight="1">
      <c r="A53" s="239" t="s">
        <v>597</v>
      </c>
      <c r="B53" s="135" t="s">
        <v>554</v>
      </c>
      <c r="C53" s="240" t="s">
        <v>555</v>
      </c>
      <c r="D53" s="136" t="s">
        <v>556</v>
      </c>
      <c r="E53" s="136" t="s">
        <v>557</v>
      </c>
      <c r="F53" s="136" t="s">
        <v>558</v>
      </c>
      <c r="G53" s="238" t="s">
        <v>559</v>
      </c>
      <c r="H53" s="240" t="s">
        <v>180</v>
      </c>
      <c r="I53" s="240" t="s">
        <v>620</v>
      </c>
      <c r="J53" s="126" t="s">
        <v>621</v>
      </c>
      <c r="K53" s="126" t="s">
        <v>622</v>
      </c>
      <c r="L53" s="126" t="s">
        <v>623</v>
      </c>
      <c r="M53" s="137" t="s">
        <v>618</v>
      </c>
      <c r="N53" s="135" t="s">
        <v>15</v>
      </c>
      <c r="O53" s="286" t="s">
        <v>1232</v>
      </c>
      <c r="P53" s="240" t="s">
        <v>1228</v>
      </c>
      <c r="Q53" s="240"/>
      <c r="R53" s="126" t="s">
        <v>1005</v>
      </c>
      <c r="S53" s="126" t="s">
        <v>1006</v>
      </c>
      <c r="T53" s="126" t="s">
        <v>1001</v>
      </c>
      <c r="U53" s="246" t="s">
        <v>993</v>
      </c>
      <c r="V53" s="126"/>
      <c r="W53" s="238" t="s">
        <v>1002</v>
      </c>
      <c r="X53" s="135" t="s">
        <v>632</v>
      </c>
      <c r="Y53" s="239" t="s">
        <v>1227</v>
      </c>
      <c r="Z53" s="130"/>
      <c r="AA53" s="785" t="s">
        <v>606</v>
      </c>
      <c r="AB53" s="240" t="s">
        <v>207</v>
      </c>
      <c r="AC53" s="240">
        <v>6</v>
      </c>
      <c r="AD53" s="135" t="s">
        <v>208</v>
      </c>
      <c r="AE53" s="240" t="s">
        <v>608</v>
      </c>
      <c r="AF53" s="240" t="s">
        <v>351</v>
      </c>
      <c r="AG53" s="132">
        <v>444000000</v>
      </c>
      <c r="AH53" s="240" t="e">
        <f>1-(AG53/#REF!)</f>
        <v>#REF!</v>
      </c>
      <c r="AI53" s="133" t="s">
        <v>1152</v>
      </c>
      <c r="AJ53" s="239">
        <v>32</v>
      </c>
      <c r="AK53" s="239" t="s">
        <v>1097</v>
      </c>
      <c r="AL53" s="130"/>
      <c r="AM53" s="130"/>
      <c r="AN53" s="67" t="s">
        <v>1460</v>
      </c>
      <c r="AO53" s="67" t="s">
        <v>645</v>
      </c>
      <c r="AP53" s="67" t="s">
        <v>1304</v>
      </c>
      <c r="AQ53" s="290" t="s">
        <v>609</v>
      </c>
      <c r="AR53" s="67" t="s">
        <v>1461</v>
      </c>
      <c r="AS53" s="67" t="s">
        <v>1464</v>
      </c>
      <c r="AT53" s="68">
        <v>42990</v>
      </c>
      <c r="AU53" s="67" t="s">
        <v>1353</v>
      </c>
      <c r="AV53" s="67" t="s">
        <v>1587</v>
      </c>
    </row>
    <row r="54" spans="1:48" s="6" customFormat="1" ht="72">
      <c r="A54" s="239" t="s">
        <v>598</v>
      </c>
      <c r="B54" s="135" t="s">
        <v>554</v>
      </c>
      <c r="C54" s="240" t="s">
        <v>555</v>
      </c>
      <c r="D54" s="136" t="s">
        <v>556</v>
      </c>
      <c r="E54" s="136" t="s">
        <v>557</v>
      </c>
      <c r="F54" s="136" t="s">
        <v>558</v>
      </c>
      <c r="G54" s="238" t="s">
        <v>559</v>
      </c>
      <c r="H54" s="240" t="s">
        <v>180</v>
      </c>
      <c r="I54" s="240" t="s">
        <v>620</v>
      </c>
      <c r="J54" s="126" t="s">
        <v>621</v>
      </c>
      <c r="K54" s="126" t="s">
        <v>622</v>
      </c>
      <c r="L54" s="126" t="s">
        <v>623</v>
      </c>
      <c r="M54" s="137" t="s">
        <v>618</v>
      </c>
      <c r="N54" s="135" t="s">
        <v>15</v>
      </c>
      <c r="O54" s="286" t="s">
        <v>1232</v>
      </c>
      <c r="P54" s="240" t="s">
        <v>602</v>
      </c>
      <c r="Q54" s="240"/>
      <c r="R54" s="126" t="s">
        <v>1005</v>
      </c>
      <c r="S54" s="126" t="s">
        <v>1006</v>
      </c>
      <c r="T54" s="126" t="s">
        <v>1001</v>
      </c>
      <c r="U54" s="246" t="s">
        <v>993</v>
      </c>
      <c r="V54" s="126"/>
      <c r="W54" s="238" t="s">
        <v>1002</v>
      </c>
      <c r="X54" s="135" t="s">
        <v>632</v>
      </c>
      <c r="Y54" s="239" t="s">
        <v>607</v>
      </c>
      <c r="Z54" s="130"/>
      <c r="AA54" s="785"/>
      <c r="AB54" s="240" t="s">
        <v>207</v>
      </c>
      <c r="AC54" s="240">
        <v>2</v>
      </c>
      <c r="AD54" s="135" t="s">
        <v>208</v>
      </c>
      <c r="AE54" s="240" t="s">
        <v>608</v>
      </c>
      <c r="AF54" s="240" t="s">
        <v>351</v>
      </c>
      <c r="AG54" s="132">
        <f>800000*12</f>
        <v>9600000</v>
      </c>
      <c r="AH54" s="240" t="e">
        <f>1-(AG54/#REF!)</f>
        <v>#REF!</v>
      </c>
      <c r="AI54" s="133" t="s">
        <v>1152</v>
      </c>
      <c r="AJ54" s="239">
        <v>32</v>
      </c>
      <c r="AK54" s="239" t="s">
        <v>1097</v>
      </c>
      <c r="AL54" s="130"/>
      <c r="AM54" s="130"/>
      <c r="AN54" s="67" t="s">
        <v>1462</v>
      </c>
      <c r="AO54" s="67" t="s">
        <v>645</v>
      </c>
      <c r="AP54" s="67" t="s">
        <v>1304</v>
      </c>
      <c r="AQ54" s="291" t="s">
        <v>610</v>
      </c>
      <c r="AR54" s="67" t="s">
        <v>1463</v>
      </c>
      <c r="AS54" s="67" t="s">
        <v>1464</v>
      </c>
      <c r="AT54" s="67">
        <v>42990</v>
      </c>
      <c r="AU54" s="67" t="s">
        <v>1353</v>
      </c>
      <c r="AV54" s="67" t="s">
        <v>1587</v>
      </c>
    </row>
    <row r="55" spans="1:48" s="6" customFormat="1" ht="72">
      <c r="A55" s="239" t="s">
        <v>599</v>
      </c>
      <c r="B55" s="135" t="s">
        <v>554</v>
      </c>
      <c r="C55" s="240" t="s">
        <v>555</v>
      </c>
      <c r="D55" s="136" t="s">
        <v>556</v>
      </c>
      <c r="E55" s="136" t="s">
        <v>557</v>
      </c>
      <c r="F55" s="136" t="s">
        <v>558</v>
      </c>
      <c r="G55" s="238" t="s">
        <v>559</v>
      </c>
      <c r="H55" s="240" t="s">
        <v>180</v>
      </c>
      <c r="I55" s="240" t="s">
        <v>620</v>
      </c>
      <c r="J55" s="126" t="s">
        <v>621</v>
      </c>
      <c r="K55" s="126" t="s">
        <v>622</v>
      </c>
      <c r="L55" s="126" t="s">
        <v>623</v>
      </c>
      <c r="M55" s="137" t="s">
        <v>618</v>
      </c>
      <c r="N55" s="135" t="s">
        <v>15</v>
      </c>
      <c r="O55" s="286" t="s">
        <v>1232</v>
      </c>
      <c r="P55" s="240" t="s">
        <v>605</v>
      </c>
      <c r="Q55" s="240"/>
      <c r="R55" s="126" t="s">
        <v>1005</v>
      </c>
      <c r="S55" s="126" t="s">
        <v>1006</v>
      </c>
      <c r="T55" s="126" t="s">
        <v>1001</v>
      </c>
      <c r="U55" s="246" t="s">
        <v>993</v>
      </c>
      <c r="V55" s="126"/>
      <c r="W55" s="238" t="s">
        <v>1002</v>
      </c>
      <c r="X55" s="135" t="s">
        <v>632</v>
      </c>
      <c r="Y55" s="239" t="s">
        <v>607</v>
      </c>
      <c r="Z55" s="130"/>
      <c r="AA55" s="785"/>
      <c r="AB55" s="240" t="s">
        <v>207</v>
      </c>
      <c r="AC55" s="240">
        <v>2</v>
      </c>
      <c r="AD55" s="135" t="s">
        <v>208</v>
      </c>
      <c r="AE55" s="240" t="s">
        <v>608</v>
      </c>
      <c r="AF55" s="240" t="s">
        <v>351</v>
      </c>
      <c r="AG55" s="132">
        <f>800000*12</f>
        <v>9600000</v>
      </c>
      <c r="AH55" s="240" t="e">
        <f>1-(AG55/#REF!)</f>
        <v>#REF!</v>
      </c>
      <c r="AI55" s="133" t="s">
        <v>1152</v>
      </c>
      <c r="AJ55" s="239">
        <v>32</v>
      </c>
      <c r="AK55" s="239" t="s">
        <v>1097</v>
      </c>
      <c r="AL55" s="130"/>
      <c r="AM55" s="130"/>
      <c r="AN55" s="67" t="s">
        <v>1465</v>
      </c>
      <c r="AO55" s="67" t="s">
        <v>645</v>
      </c>
      <c r="AP55" s="67" t="s">
        <v>1304</v>
      </c>
      <c r="AQ55" s="291" t="s">
        <v>611</v>
      </c>
      <c r="AR55" s="67" t="s">
        <v>1466</v>
      </c>
      <c r="AS55" s="67" t="s">
        <v>1464</v>
      </c>
      <c r="AT55" s="67">
        <v>42990</v>
      </c>
      <c r="AU55" s="67" t="s">
        <v>1353</v>
      </c>
      <c r="AV55" s="67" t="s">
        <v>1587</v>
      </c>
    </row>
    <row r="56" spans="1:48" s="6" customFormat="1" ht="43.2">
      <c r="A56" s="239" t="s">
        <v>600</v>
      </c>
      <c r="B56" s="135" t="s">
        <v>554</v>
      </c>
      <c r="C56" s="240" t="s">
        <v>555</v>
      </c>
      <c r="D56" s="136" t="s">
        <v>556</v>
      </c>
      <c r="E56" s="136" t="s">
        <v>557</v>
      </c>
      <c r="F56" s="136" t="s">
        <v>558</v>
      </c>
      <c r="G56" s="238" t="s">
        <v>559</v>
      </c>
      <c r="H56" s="240" t="s">
        <v>180</v>
      </c>
      <c r="I56" s="240" t="s">
        <v>620</v>
      </c>
      <c r="J56" s="126" t="s">
        <v>621</v>
      </c>
      <c r="K56" s="126" t="s">
        <v>622</v>
      </c>
      <c r="L56" s="126" t="s">
        <v>623</v>
      </c>
      <c r="M56" s="137" t="s">
        <v>618</v>
      </c>
      <c r="N56" s="135" t="s">
        <v>15</v>
      </c>
      <c r="O56" s="286" t="s">
        <v>1232</v>
      </c>
      <c r="P56" s="240" t="s">
        <v>603</v>
      </c>
      <c r="Q56" s="240"/>
      <c r="R56" s="126" t="s">
        <v>1005</v>
      </c>
      <c r="S56" s="126" t="s">
        <v>1006</v>
      </c>
      <c r="T56" s="126" t="s">
        <v>1001</v>
      </c>
      <c r="U56" s="246" t="s">
        <v>993</v>
      </c>
      <c r="V56" s="126"/>
      <c r="W56" s="238" t="s">
        <v>1002</v>
      </c>
      <c r="X56" s="135" t="s">
        <v>632</v>
      </c>
      <c r="Y56" s="239" t="s">
        <v>607</v>
      </c>
      <c r="Z56" s="130"/>
      <c r="AA56" s="785"/>
      <c r="AB56" s="240" t="s">
        <v>207</v>
      </c>
      <c r="AC56" s="240">
        <v>2</v>
      </c>
      <c r="AD56" s="135" t="s">
        <v>208</v>
      </c>
      <c r="AE56" s="240" t="s">
        <v>608</v>
      </c>
      <c r="AF56" s="240" t="s">
        <v>351</v>
      </c>
      <c r="AG56" s="132">
        <f>800000*12</f>
        <v>9600000</v>
      </c>
      <c r="AH56" s="240" t="e">
        <f>1-(AG56/#REF!)</f>
        <v>#REF!</v>
      </c>
      <c r="AI56" s="133" t="s">
        <v>1152</v>
      </c>
      <c r="AJ56" s="239">
        <v>32</v>
      </c>
      <c r="AK56" s="239" t="s">
        <v>1097</v>
      </c>
      <c r="AL56" s="130"/>
      <c r="AM56" s="130"/>
      <c r="AN56" s="67" t="s">
        <v>1467</v>
      </c>
      <c r="AO56" s="67" t="s">
        <v>645</v>
      </c>
      <c r="AP56" s="67" t="s">
        <v>1304</v>
      </c>
      <c r="AQ56" s="291" t="s">
        <v>612</v>
      </c>
      <c r="AR56" s="67" t="s">
        <v>1468</v>
      </c>
      <c r="AS56" s="67" t="s">
        <v>1464</v>
      </c>
      <c r="AT56" s="67">
        <v>42990</v>
      </c>
      <c r="AU56" s="67" t="s">
        <v>1353</v>
      </c>
      <c r="AV56" s="67" t="s">
        <v>1587</v>
      </c>
    </row>
    <row r="57" spans="1:48" s="6" customFormat="1" ht="43.2">
      <c r="A57" s="239" t="s">
        <v>601</v>
      </c>
      <c r="B57" s="135" t="s">
        <v>554</v>
      </c>
      <c r="C57" s="240" t="s">
        <v>555</v>
      </c>
      <c r="D57" s="136" t="s">
        <v>556</v>
      </c>
      <c r="E57" s="136" t="s">
        <v>557</v>
      </c>
      <c r="F57" s="136" t="s">
        <v>558</v>
      </c>
      <c r="G57" s="238" t="s">
        <v>559</v>
      </c>
      <c r="H57" s="240" t="s">
        <v>180</v>
      </c>
      <c r="I57" s="240" t="s">
        <v>620</v>
      </c>
      <c r="J57" s="126" t="s">
        <v>621</v>
      </c>
      <c r="K57" s="126" t="s">
        <v>622</v>
      </c>
      <c r="L57" s="126" t="s">
        <v>623</v>
      </c>
      <c r="M57" s="137" t="s">
        <v>618</v>
      </c>
      <c r="N57" s="135" t="s">
        <v>15</v>
      </c>
      <c r="O57" s="286" t="s">
        <v>1232</v>
      </c>
      <c r="P57" s="240" t="s">
        <v>604</v>
      </c>
      <c r="Q57" s="240"/>
      <c r="R57" s="126" t="s">
        <v>1005</v>
      </c>
      <c r="S57" s="126" t="s">
        <v>1006</v>
      </c>
      <c r="T57" s="126" t="s">
        <v>1001</v>
      </c>
      <c r="U57" s="246" t="s">
        <v>993</v>
      </c>
      <c r="V57" s="126"/>
      <c r="W57" s="238" t="s">
        <v>1002</v>
      </c>
      <c r="X57" s="135" t="s">
        <v>632</v>
      </c>
      <c r="Y57" s="239" t="s">
        <v>1010</v>
      </c>
      <c r="Z57" s="130"/>
      <c r="AA57" s="785"/>
      <c r="AB57" s="240" t="s">
        <v>207</v>
      </c>
      <c r="AC57" s="240">
        <v>2</v>
      </c>
      <c r="AD57" s="135" t="s">
        <v>208</v>
      </c>
      <c r="AE57" s="240" t="s">
        <v>608</v>
      </c>
      <c r="AF57" s="240" t="s">
        <v>351</v>
      </c>
      <c r="AG57" s="132">
        <f>800000*12</f>
        <v>9600000</v>
      </c>
      <c r="AH57" s="240" t="e">
        <f>1-(AG57/#REF!)</f>
        <v>#REF!</v>
      </c>
      <c r="AI57" s="133" t="s">
        <v>1151</v>
      </c>
      <c r="AJ57" s="239">
        <v>16</v>
      </c>
      <c r="AK57" s="239">
        <v>600</v>
      </c>
      <c r="AL57" s="130"/>
      <c r="AM57" s="130"/>
      <c r="AN57" s="67" t="s">
        <v>1469</v>
      </c>
      <c r="AO57" s="67" t="s">
        <v>645</v>
      </c>
      <c r="AP57" s="67" t="s">
        <v>1304</v>
      </c>
      <c r="AQ57" s="291" t="s">
        <v>613</v>
      </c>
      <c r="AR57" s="67" t="s">
        <v>1470</v>
      </c>
      <c r="AS57" s="67" t="s">
        <v>1464</v>
      </c>
      <c r="AT57" s="67">
        <v>42990</v>
      </c>
      <c r="AU57" s="67" t="s">
        <v>1353</v>
      </c>
      <c r="AV57" s="67" t="s">
        <v>1587</v>
      </c>
    </row>
    <row r="58" spans="1:48" s="6" customFormat="1" ht="90.75" customHeight="1">
      <c r="A58" s="239" t="s">
        <v>990</v>
      </c>
      <c r="B58" s="240" t="s">
        <v>616</v>
      </c>
      <c r="C58" s="240" t="s">
        <v>617</v>
      </c>
      <c r="D58" s="126" t="s">
        <v>992</v>
      </c>
      <c r="E58" s="126" t="s">
        <v>993</v>
      </c>
      <c r="F58" s="126" t="s">
        <v>994</v>
      </c>
      <c r="G58" s="238" t="s">
        <v>995</v>
      </c>
      <c r="H58" s="240" t="s">
        <v>23</v>
      </c>
      <c r="I58" s="240" t="s">
        <v>996</v>
      </c>
      <c r="J58" s="126" t="s">
        <v>997</v>
      </c>
      <c r="K58" s="126" t="s">
        <v>998</v>
      </c>
      <c r="L58" s="126" t="s">
        <v>999</v>
      </c>
      <c r="M58" s="238" t="s">
        <v>1000</v>
      </c>
      <c r="N58" s="240" t="s">
        <v>15</v>
      </c>
      <c r="O58" s="240" t="s">
        <v>596</v>
      </c>
      <c r="P58" s="240" t="s">
        <v>614</v>
      </c>
      <c r="Q58" s="240"/>
      <c r="R58" s="126" t="s">
        <v>1005</v>
      </c>
      <c r="S58" s="126" t="s">
        <v>1006</v>
      </c>
      <c r="T58" s="126" t="s">
        <v>1001</v>
      </c>
      <c r="U58" s="246" t="s">
        <v>993</v>
      </c>
      <c r="V58" s="126"/>
      <c r="W58" s="238" t="s">
        <v>1002</v>
      </c>
      <c r="X58" s="240" t="s">
        <v>632</v>
      </c>
      <c r="Y58" s="292" t="s">
        <v>1008</v>
      </c>
      <c r="Z58" s="130"/>
      <c r="AA58" s="240" t="s">
        <v>1003</v>
      </c>
      <c r="AB58" s="240" t="s">
        <v>207</v>
      </c>
      <c r="AC58" s="240">
        <v>2</v>
      </c>
      <c r="AD58" s="240" t="s">
        <v>208</v>
      </c>
      <c r="AE58" s="240" t="s">
        <v>1007</v>
      </c>
      <c r="AF58" s="240" t="s">
        <v>1012</v>
      </c>
      <c r="AG58" s="132">
        <v>18000000</v>
      </c>
      <c r="AH58" s="240" t="e">
        <f>1-(AG58/#REF!)</f>
        <v>#REF!</v>
      </c>
      <c r="AI58" s="133" t="s">
        <v>1150</v>
      </c>
      <c r="AJ58" s="239">
        <v>250</v>
      </c>
      <c r="AK58" s="239" t="s">
        <v>1098</v>
      </c>
      <c r="AL58" s="130"/>
      <c r="AM58" s="130"/>
      <c r="AN58" s="67" t="s">
        <v>1473</v>
      </c>
      <c r="AO58" s="67" t="s">
        <v>645</v>
      </c>
      <c r="AP58" s="67" t="s">
        <v>1291</v>
      </c>
      <c r="AQ58" s="240" t="s">
        <v>1004</v>
      </c>
      <c r="AR58" s="67" t="s">
        <v>1474</v>
      </c>
      <c r="AS58" s="67" t="s">
        <v>1464</v>
      </c>
      <c r="AT58" s="67">
        <v>43480</v>
      </c>
      <c r="AU58" s="67" t="s">
        <v>1353</v>
      </c>
      <c r="AV58" s="67" t="s">
        <v>1587</v>
      </c>
    </row>
    <row r="59" spans="1:48" s="6" customFormat="1" ht="84.75" customHeight="1">
      <c r="A59" s="239" t="s">
        <v>991</v>
      </c>
      <c r="B59" s="240" t="s">
        <v>616</v>
      </c>
      <c r="C59" s="240" t="s">
        <v>617</v>
      </c>
      <c r="D59" s="126" t="s">
        <v>992</v>
      </c>
      <c r="E59" s="126" t="s">
        <v>993</v>
      </c>
      <c r="F59" s="126" t="s">
        <v>994</v>
      </c>
      <c r="G59" s="238" t="s">
        <v>995</v>
      </c>
      <c r="H59" s="240" t="s">
        <v>23</v>
      </c>
      <c r="I59" s="240" t="s">
        <v>996</v>
      </c>
      <c r="J59" s="126" t="s">
        <v>997</v>
      </c>
      <c r="K59" s="126" t="s">
        <v>998</v>
      </c>
      <c r="L59" s="126" t="s">
        <v>999</v>
      </c>
      <c r="M59" s="238" t="s">
        <v>1000</v>
      </c>
      <c r="N59" s="240" t="s">
        <v>15</v>
      </c>
      <c r="O59" s="240" t="s">
        <v>596</v>
      </c>
      <c r="P59" s="240" t="s">
        <v>615</v>
      </c>
      <c r="Q59" s="240"/>
      <c r="R59" s="126" t="s">
        <v>1005</v>
      </c>
      <c r="S59" s="126" t="s">
        <v>1006</v>
      </c>
      <c r="T59" s="126" t="s">
        <v>1001</v>
      </c>
      <c r="U59" s="246" t="s">
        <v>993</v>
      </c>
      <c r="V59" s="126"/>
      <c r="W59" s="238" t="s">
        <v>1002</v>
      </c>
      <c r="X59" s="240" t="s">
        <v>632</v>
      </c>
      <c r="Y59" s="292" t="s">
        <v>1008</v>
      </c>
      <c r="Z59" s="130"/>
      <c r="AA59" s="240" t="s">
        <v>1003</v>
      </c>
      <c r="AB59" s="240" t="s">
        <v>207</v>
      </c>
      <c r="AC59" s="240">
        <v>2</v>
      </c>
      <c r="AD59" s="240" t="s">
        <v>208</v>
      </c>
      <c r="AE59" s="240" t="s">
        <v>1007</v>
      </c>
      <c r="AF59" s="240" t="s">
        <v>1012</v>
      </c>
      <c r="AG59" s="132">
        <v>18000000</v>
      </c>
      <c r="AH59" s="240" t="e">
        <f>1-(AG59/#REF!)</f>
        <v>#REF!</v>
      </c>
      <c r="AI59" s="133" t="s">
        <v>1149</v>
      </c>
      <c r="AJ59" s="239">
        <v>250</v>
      </c>
      <c r="AK59" s="239" t="s">
        <v>1098</v>
      </c>
      <c r="AL59" s="130"/>
      <c r="AM59" s="130"/>
      <c r="AN59" s="67" t="s">
        <v>1471</v>
      </c>
      <c r="AO59" s="67" t="s">
        <v>645</v>
      </c>
      <c r="AP59" s="67" t="s">
        <v>1291</v>
      </c>
      <c r="AQ59" s="240" t="s">
        <v>1009</v>
      </c>
      <c r="AR59" s="67" t="s">
        <v>1472</v>
      </c>
      <c r="AS59" s="67" t="s">
        <v>1464</v>
      </c>
      <c r="AT59" s="67">
        <v>43480</v>
      </c>
      <c r="AU59" s="67" t="s">
        <v>1353</v>
      </c>
      <c r="AV59" s="67" t="s">
        <v>1587</v>
      </c>
    </row>
    <row r="60" spans="1:48" s="9" customFormat="1" ht="96.75" customHeight="1">
      <c r="A60" s="239" t="s">
        <v>619</v>
      </c>
      <c r="B60" s="240" t="s">
        <v>554</v>
      </c>
      <c r="C60" s="240" t="s">
        <v>555</v>
      </c>
      <c r="D60" s="126" t="s">
        <v>556</v>
      </c>
      <c r="E60" s="126" t="s">
        <v>557</v>
      </c>
      <c r="F60" s="126" t="s">
        <v>558</v>
      </c>
      <c r="G60" s="238" t="s">
        <v>559</v>
      </c>
      <c r="H60" s="240" t="s">
        <v>624</v>
      </c>
      <c r="I60" s="240" t="s">
        <v>625</v>
      </c>
      <c r="J60" s="126" t="s">
        <v>626</v>
      </c>
      <c r="K60" s="126" t="s">
        <v>627</v>
      </c>
      <c r="L60" s="126" t="s">
        <v>628</v>
      </c>
      <c r="M60" s="238" t="s">
        <v>631</v>
      </c>
      <c r="N60" s="240" t="s">
        <v>15</v>
      </c>
      <c r="O60" s="240" t="s">
        <v>633</v>
      </c>
      <c r="P60" s="240" t="s">
        <v>634</v>
      </c>
      <c r="Q60" s="240"/>
      <c r="R60" s="126"/>
      <c r="S60" s="126"/>
      <c r="T60" s="126"/>
      <c r="U60" s="246" t="s">
        <v>627</v>
      </c>
      <c r="V60" s="126"/>
      <c r="W60" s="238" t="s">
        <v>631</v>
      </c>
      <c r="X60" s="240" t="s">
        <v>632</v>
      </c>
      <c r="Y60" s="239" t="s">
        <v>635</v>
      </c>
      <c r="Z60" s="130"/>
      <c r="AA60" s="251" t="s">
        <v>1245</v>
      </c>
      <c r="AB60" s="240" t="s">
        <v>636</v>
      </c>
      <c r="AC60" s="240">
        <v>4</v>
      </c>
      <c r="AD60" s="240" t="s">
        <v>208</v>
      </c>
      <c r="AE60" s="240" t="s">
        <v>637</v>
      </c>
      <c r="AF60" s="240" t="s">
        <v>1013</v>
      </c>
      <c r="AG60" s="132">
        <v>19520000</v>
      </c>
      <c r="AH60" s="240" t="e">
        <f>1-(AG60/#REF!)</f>
        <v>#REF!</v>
      </c>
      <c r="AI60" s="133" t="s">
        <v>1148</v>
      </c>
      <c r="AJ60" s="239">
        <v>48</v>
      </c>
      <c r="AK60" s="239" t="s">
        <v>1099</v>
      </c>
      <c r="AL60" s="130"/>
      <c r="AM60" s="130"/>
      <c r="AN60" s="67" t="s">
        <v>1424</v>
      </c>
      <c r="AO60" s="67" t="s">
        <v>422</v>
      </c>
      <c r="AP60" s="67"/>
      <c r="AQ60" s="240" t="s">
        <v>421</v>
      </c>
      <c r="AR60" s="67" t="s">
        <v>1425</v>
      </c>
      <c r="AS60" s="67" t="s">
        <v>1649</v>
      </c>
      <c r="AT60" s="68">
        <v>42521</v>
      </c>
      <c r="AU60" s="67" t="s">
        <v>1279</v>
      </c>
      <c r="AV60" s="67"/>
    </row>
    <row r="61" spans="1:48" s="9" customFormat="1" ht="86.4">
      <c r="A61" s="785" t="s">
        <v>638</v>
      </c>
      <c r="B61" s="777" t="s">
        <v>624</v>
      </c>
      <c r="C61" s="777" t="s">
        <v>625</v>
      </c>
      <c r="D61" s="780" t="s">
        <v>626</v>
      </c>
      <c r="E61" s="780" t="s">
        <v>627</v>
      </c>
      <c r="F61" s="780" t="s">
        <v>628</v>
      </c>
      <c r="G61" s="778" t="s">
        <v>631</v>
      </c>
      <c r="H61" s="777" t="s">
        <v>639</v>
      </c>
      <c r="I61" s="777" t="s">
        <v>640</v>
      </c>
      <c r="J61" s="780" t="s">
        <v>641</v>
      </c>
      <c r="K61" s="780" t="s">
        <v>642</v>
      </c>
      <c r="L61" s="780" t="s">
        <v>643</v>
      </c>
      <c r="M61" s="778" t="s">
        <v>644</v>
      </c>
      <c r="N61" s="777" t="s">
        <v>15</v>
      </c>
      <c r="O61" s="777" t="s">
        <v>633</v>
      </c>
      <c r="P61" s="240" t="s">
        <v>646</v>
      </c>
      <c r="Q61" s="240"/>
      <c r="R61" s="126"/>
      <c r="S61" s="126"/>
      <c r="T61" s="126"/>
      <c r="U61" s="781" t="s">
        <v>627</v>
      </c>
      <c r="V61" s="126"/>
      <c r="W61" s="778" t="s">
        <v>631</v>
      </c>
      <c r="X61" s="777" t="s">
        <v>632</v>
      </c>
      <c r="Y61" s="239" t="s">
        <v>645</v>
      </c>
      <c r="Z61" s="130"/>
      <c r="AA61" s="787" t="s">
        <v>1246</v>
      </c>
      <c r="AB61" s="240" t="s">
        <v>207</v>
      </c>
      <c r="AC61" s="240">
        <v>2</v>
      </c>
      <c r="AD61" s="777" t="s">
        <v>208</v>
      </c>
      <c r="AE61" s="777" t="s">
        <v>332</v>
      </c>
      <c r="AF61" s="240" t="s">
        <v>1014</v>
      </c>
      <c r="AG61" s="788">
        <v>32400000</v>
      </c>
      <c r="AH61" s="774" t="e">
        <f>1-(AG61/#REF!)</f>
        <v>#REF!</v>
      </c>
      <c r="AI61" s="218" t="s">
        <v>1147</v>
      </c>
      <c r="AJ61" s="239">
        <v>12</v>
      </c>
      <c r="AK61" s="239" t="s">
        <v>1100</v>
      </c>
      <c r="AL61" s="130"/>
      <c r="AM61" s="130"/>
      <c r="AN61" s="67" t="s">
        <v>1426</v>
      </c>
      <c r="AO61" s="67" t="s">
        <v>645</v>
      </c>
      <c r="AP61" s="67" t="s">
        <v>1291</v>
      </c>
      <c r="AQ61" s="240" t="s">
        <v>421</v>
      </c>
      <c r="AR61" s="67" t="s">
        <v>1427</v>
      </c>
      <c r="AS61" s="67" t="s">
        <v>1647</v>
      </c>
      <c r="AT61" s="68">
        <v>42402</v>
      </c>
      <c r="AU61" s="67" t="s">
        <v>1279</v>
      </c>
      <c r="AV61" s="67" t="s">
        <v>1635</v>
      </c>
    </row>
    <row r="62" spans="1:48" s="9" customFormat="1" ht="72">
      <c r="A62" s="785"/>
      <c r="B62" s="777"/>
      <c r="C62" s="777"/>
      <c r="D62" s="780"/>
      <c r="E62" s="780"/>
      <c r="F62" s="780"/>
      <c r="G62" s="778"/>
      <c r="H62" s="777"/>
      <c r="I62" s="777"/>
      <c r="J62" s="780"/>
      <c r="K62" s="780"/>
      <c r="L62" s="780"/>
      <c r="M62" s="778"/>
      <c r="N62" s="777"/>
      <c r="O62" s="777"/>
      <c r="P62" s="240" t="s">
        <v>647</v>
      </c>
      <c r="Q62" s="240"/>
      <c r="R62" s="126"/>
      <c r="S62" s="126"/>
      <c r="T62" s="126"/>
      <c r="U62" s="781"/>
      <c r="V62" s="126"/>
      <c r="W62" s="778"/>
      <c r="X62" s="777"/>
      <c r="Y62" s="239" t="s">
        <v>645</v>
      </c>
      <c r="Z62" s="130"/>
      <c r="AA62" s="776"/>
      <c r="AB62" s="240" t="s">
        <v>207</v>
      </c>
      <c r="AC62" s="240">
        <v>4</v>
      </c>
      <c r="AD62" s="777"/>
      <c r="AE62" s="777"/>
      <c r="AF62" s="240" t="s">
        <v>1014</v>
      </c>
      <c r="AG62" s="790"/>
      <c r="AH62" s="776"/>
      <c r="AI62" s="218" t="s">
        <v>1146</v>
      </c>
      <c r="AJ62" s="239">
        <v>48</v>
      </c>
      <c r="AK62" s="239" t="s">
        <v>1079</v>
      </c>
      <c r="AL62" s="130"/>
      <c r="AM62" s="130"/>
      <c r="AN62" s="67" t="s">
        <v>1428</v>
      </c>
      <c r="AO62" s="67" t="s">
        <v>645</v>
      </c>
      <c r="AP62" s="67"/>
      <c r="AQ62" s="240" t="s">
        <v>421</v>
      </c>
      <c r="AR62" s="67" t="s">
        <v>1429</v>
      </c>
      <c r="AS62" s="67" t="s">
        <v>1648</v>
      </c>
      <c r="AT62" s="68">
        <v>42402</v>
      </c>
      <c r="AU62" s="67" t="s">
        <v>1279</v>
      </c>
      <c r="AV62" s="240"/>
    </row>
    <row r="63" spans="1:48" s="9" customFormat="1" ht="99.75" customHeight="1">
      <c r="A63" s="239" t="s">
        <v>648</v>
      </c>
      <c r="B63" s="240" t="s">
        <v>554</v>
      </c>
      <c r="C63" s="240" t="s">
        <v>555</v>
      </c>
      <c r="D63" s="126" t="s">
        <v>556</v>
      </c>
      <c r="E63" s="126" t="s">
        <v>557</v>
      </c>
      <c r="F63" s="126" t="s">
        <v>558</v>
      </c>
      <c r="G63" s="238" t="s">
        <v>559</v>
      </c>
      <c r="H63" s="240" t="s">
        <v>105</v>
      </c>
      <c r="I63" s="240" t="s">
        <v>550</v>
      </c>
      <c r="J63" s="126" t="s">
        <v>560</v>
      </c>
      <c r="K63" s="126" t="s">
        <v>561</v>
      </c>
      <c r="L63" s="126" t="s">
        <v>562</v>
      </c>
      <c r="M63" s="238" t="s">
        <v>563</v>
      </c>
      <c r="N63" s="240" t="s">
        <v>15</v>
      </c>
      <c r="O63" s="240" t="s">
        <v>649</v>
      </c>
      <c r="P63" s="240" t="s">
        <v>650</v>
      </c>
      <c r="Q63" s="240"/>
      <c r="R63" s="126"/>
      <c r="S63" s="126"/>
      <c r="T63" s="126"/>
      <c r="U63" s="246" t="s">
        <v>561</v>
      </c>
      <c r="V63" s="126"/>
      <c r="W63" s="238" t="s">
        <v>563</v>
      </c>
      <c r="X63" s="240" t="s">
        <v>632</v>
      </c>
      <c r="Y63" s="239" t="s">
        <v>645</v>
      </c>
      <c r="Z63" s="130"/>
      <c r="AA63" s="251" t="s">
        <v>1247</v>
      </c>
      <c r="AB63" s="240" t="s">
        <v>651</v>
      </c>
      <c r="AC63" s="240">
        <v>2</v>
      </c>
      <c r="AD63" s="240" t="s">
        <v>208</v>
      </c>
      <c r="AE63" s="240" t="s">
        <v>332</v>
      </c>
      <c r="AF63" s="240" t="s">
        <v>1014</v>
      </c>
      <c r="AG63" s="132">
        <v>16800000</v>
      </c>
      <c r="AH63" s="240" t="e">
        <f>1-(AG63/#REF!)</f>
        <v>#REF!</v>
      </c>
      <c r="AI63" s="133" t="s">
        <v>1145</v>
      </c>
      <c r="AJ63" s="239">
        <v>16</v>
      </c>
      <c r="AK63" s="239">
        <v>500</v>
      </c>
      <c r="AL63" s="130"/>
      <c r="AM63" s="130"/>
      <c r="AN63" s="273" t="s">
        <v>1273</v>
      </c>
      <c r="AO63" s="273" t="s">
        <v>645</v>
      </c>
      <c r="AP63" s="273" t="s">
        <v>1274</v>
      </c>
      <c r="AQ63" s="273" t="s">
        <v>1275</v>
      </c>
      <c r="AR63" s="273" t="s">
        <v>1276</v>
      </c>
      <c r="AS63" s="273" t="s">
        <v>1650</v>
      </c>
      <c r="AT63" s="274">
        <v>42422</v>
      </c>
      <c r="AU63" s="273" t="s">
        <v>1272</v>
      </c>
      <c r="AV63" s="273"/>
    </row>
    <row r="64" spans="1:48" s="9" customFormat="1" ht="90.75" customHeight="1">
      <c r="A64" s="785" t="s">
        <v>685</v>
      </c>
      <c r="B64" s="777" t="s">
        <v>511</v>
      </c>
      <c r="C64" s="777" t="s">
        <v>36</v>
      </c>
      <c r="D64" s="780" t="s">
        <v>652</v>
      </c>
      <c r="E64" s="780" t="s">
        <v>653</v>
      </c>
      <c r="F64" s="780" t="s">
        <v>654</v>
      </c>
      <c r="G64" s="778" t="s">
        <v>655</v>
      </c>
      <c r="H64" s="777" t="s">
        <v>656</v>
      </c>
      <c r="I64" s="777" t="s">
        <v>657</v>
      </c>
      <c r="J64" s="780" t="s">
        <v>658</v>
      </c>
      <c r="K64" s="780" t="s">
        <v>653</v>
      </c>
      <c r="L64" s="780" t="s">
        <v>659</v>
      </c>
      <c r="M64" s="786" t="s">
        <v>660</v>
      </c>
      <c r="N64" s="777" t="s">
        <v>15</v>
      </c>
      <c r="O64" s="777" t="s">
        <v>661</v>
      </c>
      <c r="P64" s="239" t="s">
        <v>662</v>
      </c>
      <c r="Q64" s="240"/>
      <c r="R64" s="126"/>
      <c r="S64" s="126"/>
      <c r="T64" s="126"/>
      <c r="U64" s="781" t="s">
        <v>653</v>
      </c>
      <c r="V64" s="126"/>
      <c r="W64" s="786" t="s">
        <v>660</v>
      </c>
      <c r="X64" s="777" t="s">
        <v>632</v>
      </c>
      <c r="Y64" s="298" t="s">
        <v>635</v>
      </c>
      <c r="Z64" s="130"/>
      <c r="AA64" s="240" t="s">
        <v>665</v>
      </c>
      <c r="AB64" s="240" t="s">
        <v>207</v>
      </c>
      <c r="AC64" s="240">
        <v>4</v>
      </c>
      <c r="AD64" s="777" t="s">
        <v>208</v>
      </c>
      <c r="AE64" s="777" t="s">
        <v>332</v>
      </c>
      <c r="AF64" s="240" t="s">
        <v>1014</v>
      </c>
      <c r="AG64" s="788">
        <v>47880000</v>
      </c>
      <c r="AH64" s="774" t="e">
        <f>1-(AG64/#REF!)</f>
        <v>#REF!</v>
      </c>
      <c r="AI64" s="218" t="s">
        <v>1144</v>
      </c>
      <c r="AJ64" s="239">
        <v>8</v>
      </c>
      <c r="AK64" s="239">
        <v>500</v>
      </c>
      <c r="AL64" s="130"/>
      <c r="AM64" s="130"/>
      <c r="AN64" s="67" t="s">
        <v>1499</v>
      </c>
      <c r="AO64" s="67" t="s">
        <v>422</v>
      </c>
      <c r="AP64" s="67"/>
      <c r="AQ64" s="240" t="s">
        <v>421</v>
      </c>
      <c r="AR64" s="67" t="s">
        <v>1500</v>
      </c>
      <c r="AS64" s="67" t="s">
        <v>665</v>
      </c>
      <c r="AT64" s="68">
        <v>42422</v>
      </c>
      <c r="AU64" s="67" t="s">
        <v>1279</v>
      </c>
      <c r="AV64" s="240"/>
    </row>
    <row r="65" spans="1:48" s="9" customFormat="1" ht="86.4">
      <c r="A65" s="785"/>
      <c r="B65" s="777"/>
      <c r="C65" s="777"/>
      <c r="D65" s="780"/>
      <c r="E65" s="780"/>
      <c r="F65" s="780"/>
      <c r="G65" s="778"/>
      <c r="H65" s="777"/>
      <c r="I65" s="777"/>
      <c r="J65" s="780"/>
      <c r="K65" s="780"/>
      <c r="L65" s="780"/>
      <c r="M65" s="786"/>
      <c r="N65" s="777"/>
      <c r="O65" s="777"/>
      <c r="P65" s="239" t="s">
        <v>663</v>
      </c>
      <c r="Q65" s="240"/>
      <c r="R65" s="126"/>
      <c r="S65" s="126"/>
      <c r="T65" s="126"/>
      <c r="U65" s="781"/>
      <c r="V65" s="126"/>
      <c r="W65" s="786"/>
      <c r="X65" s="777"/>
      <c r="Y65" s="239" t="s">
        <v>635</v>
      </c>
      <c r="Z65" s="130"/>
      <c r="AA65" s="240" t="s">
        <v>666</v>
      </c>
      <c r="AB65" s="240" t="s">
        <v>207</v>
      </c>
      <c r="AC65" s="240">
        <v>4</v>
      </c>
      <c r="AD65" s="777"/>
      <c r="AE65" s="777"/>
      <c r="AF65" s="240" t="s">
        <v>1014</v>
      </c>
      <c r="AG65" s="789"/>
      <c r="AH65" s="775"/>
      <c r="AI65" s="218" t="s">
        <v>1144</v>
      </c>
      <c r="AJ65" s="239">
        <v>16</v>
      </c>
      <c r="AK65" s="239" t="s">
        <v>1079</v>
      </c>
      <c r="AL65" s="130"/>
      <c r="AM65" s="130"/>
      <c r="AN65" s="67" t="s">
        <v>1501</v>
      </c>
      <c r="AO65" s="67" t="s">
        <v>422</v>
      </c>
      <c r="AP65" s="67"/>
      <c r="AQ65" s="240" t="s">
        <v>421</v>
      </c>
      <c r="AR65" s="67" t="s">
        <v>1502</v>
      </c>
      <c r="AS65" s="67" t="s">
        <v>667</v>
      </c>
      <c r="AT65" s="68">
        <v>42422</v>
      </c>
      <c r="AU65" s="67" t="s">
        <v>1279</v>
      </c>
      <c r="AV65" s="240"/>
    </row>
    <row r="66" spans="1:48" s="9" customFormat="1" ht="86.4">
      <c r="A66" s="785"/>
      <c r="B66" s="777"/>
      <c r="C66" s="777"/>
      <c r="D66" s="780"/>
      <c r="E66" s="780"/>
      <c r="F66" s="780"/>
      <c r="G66" s="778"/>
      <c r="H66" s="777"/>
      <c r="I66" s="777"/>
      <c r="J66" s="780"/>
      <c r="K66" s="780"/>
      <c r="L66" s="780"/>
      <c r="M66" s="786"/>
      <c r="N66" s="777"/>
      <c r="O66" s="777"/>
      <c r="P66" s="239" t="s">
        <v>664</v>
      </c>
      <c r="Q66" s="240"/>
      <c r="R66" s="126"/>
      <c r="S66" s="126"/>
      <c r="T66" s="126"/>
      <c r="U66" s="781"/>
      <c r="V66" s="126"/>
      <c r="W66" s="786"/>
      <c r="X66" s="777"/>
      <c r="Y66" s="239" t="s">
        <v>645</v>
      </c>
      <c r="Z66" s="130"/>
      <c r="AA66" s="240" t="s">
        <v>667</v>
      </c>
      <c r="AB66" s="240" t="s">
        <v>207</v>
      </c>
      <c r="AC66" s="240">
        <v>1</v>
      </c>
      <c r="AD66" s="777"/>
      <c r="AE66" s="777"/>
      <c r="AF66" s="240" t="s">
        <v>1014</v>
      </c>
      <c r="AG66" s="790"/>
      <c r="AH66" s="776"/>
      <c r="AI66" s="218" t="s">
        <v>1143</v>
      </c>
      <c r="AJ66" s="239">
        <v>64</v>
      </c>
      <c r="AK66" s="239" t="s">
        <v>939</v>
      </c>
      <c r="AL66" s="130"/>
      <c r="AM66" s="130"/>
      <c r="AN66" s="67" t="s">
        <v>1503</v>
      </c>
      <c r="AO66" s="67" t="s">
        <v>645</v>
      </c>
      <c r="AP66" s="67" t="s">
        <v>1504</v>
      </c>
      <c r="AQ66" s="240" t="s">
        <v>421</v>
      </c>
      <c r="AR66" s="67" t="s">
        <v>1505</v>
      </c>
      <c r="AS66" s="67" t="s">
        <v>666</v>
      </c>
      <c r="AT66" s="68">
        <v>42422</v>
      </c>
      <c r="AU66" s="67" t="s">
        <v>1279</v>
      </c>
      <c r="AV66" s="67" t="s">
        <v>1506</v>
      </c>
    </row>
    <row r="67" spans="1:48" s="9" customFormat="1" ht="61.5">
      <c r="A67" s="239" t="s">
        <v>684</v>
      </c>
      <c r="B67" s="240" t="s">
        <v>681</v>
      </c>
      <c r="C67" s="240" t="s">
        <v>682</v>
      </c>
      <c r="D67" s="126" t="s">
        <v>680</v>
      </c>
      <c r="E67" s="126" t="s">
        <v>679</v>
      </c>
      <c r="F67" s="126" t="s">
        <v>678</v>
      </c>
      <c r="G67" s="238" t="s">
        <v>677</v>
      </c>
      <c r="H67" s="240" t="s">
        <v>676</v>
      </c>
      <c r="I67" s="240" t="s">
        <v>675</v>
      </c>
      <c r="J67" s="126" t="s">
        <v>674</v>
      </c>
      <c r="K67" s="126" t="s">
        <v>669</v>
      </c>
      <c r="L67" s="126" t="s">
        <v>673</v>
      </c>
      <c r="M67" s="238" t="s">
        <v>672</v>
      </c>
      <c r="N67" s="240" t="s">
        <v>15</v>
      </c>
      <c r="O67" s="240" t="s">
        <v>671</v>
      </c>
      <c r="P67" s="240" t="s">
        <v>670</v>
      </c>
      <c r="Q67" s="240"/>
      <c r="R67" s="126"/>
      <c r="S67" s="126"/>
      <c r="T67" s="126"/>
      <c r="U67" s="246" t="s">
        <v>669</v>
      </c>
      <c r="V67" s="126"/>
      <c r="W67" s="238" t="s">
        <v>668</v>
      </c>
      <c r="X67" s="240" t="s">
        <v>632</v>
      </c>
      <c r="Y67" s="239" t="s">
        <v>446</v>
      </c>
      <c r="Z67" s="130"/>
      <c r="AA67" s="240" t="s">
        <v>683</v>
      </c>
      <c r="AB67" s="240" t="s">
        <v>207</v>
      </c>
      <c r="AC67" s="240">
        <v>4</v>
      </c>
      <c r="AD67" s="240" t="s">
        <v>208</v>
      </c>
      <c r="AE67" s="240" t="s">
        <v>332</v>
      </c>
      <c r="AF67" s="240" t="s">
        <v>1014</v>
      </c>
      <c r="AG67" s="132">
        <v>21000000</v>
      </c>
      <c r="AH67" s="240" t="e">
        <f>1-(AG67/#REF!)</f>
        <v>#REF!</v>
      </c>
      <c r="AI67" s="218" t="s">
        <v>1142</v>
      </c>
      <c r="AJ67" s="239">
        <v>4</v>
      </c>
      <c r="AK67" s="239" t="s">
        <v>1050</v>
      </c>
      <c r="AL67" s="130"/>
      <c r="AM67" s="130"/>
      <c r="AN67" s="273" t="s">
        <v>1277</v>
      </c>
      <c r="AO67" s="273" t="s">
        <v>422</v>
      </c>
      <c r="AP67" s="273"/>
      <c r="AQ67" s="240" t="s">
        <v>421</v>
      </c>
      <c r="AR67" s="273" t="s">
        <v>1278</v>
      </c>
      <c r="AS67" s="273" t="s">
        <v>683</v>
      </c>
      <c r="AT67" s="274">
        <v>42422</v>
      </c>
      <c r="AU67" s="273" t="s">
        <v>1279</v>
      </c>
      <c r="AV67" s="275"/>
    </row>
    <row r="68" spans="1:48" s="9" customFormat="1" ht="72">
      <c r="A68" s="239" t="s">
        <v>686</v>
      </c>
      <c r="B68" s="240" t="s">
        <v>687</v>
      </c>
      <c r="C68" s="240" t="s">
        <v>688</v>
      </c>
      <c r="D68" s="126" t="s">
        <v>689</v>
      </c>
      <c r="E68" s="126"/>
      <c r="F68" s="126" t="s">
        <v>690</v>
      </c>
      <c r="G68" s="217" t="s">
        <v>691</v>
      </c>
      <c r="H68" s="240" t="s">
        <v>13</v>
      </c>
      <c r="I68" s="240" t="s">
        <v>692</v>
      </c>
      <c r="J68" s="126" t="s">
        <v>693</v>
      </c>
      <c r="K68" s="126"/>
      <c r="L68" s="126" t="s">
        <v>694</v>
      </c>
      <c r="M68" s="238" t="s">
        <v>696</v>
      </c>
      <c r="N68" s="240" t="s">
        <v>15</v>
      </c>
      <c r="O68" s="240" t="s">
        <v>695</v>
      </c>
      <c r="P68" s="240" t="s">
        <v>670</v>
      </c>
      <c r="Q68" s="240"/>
      <c r="R68" s="126"/>
      <c r="S68" s="126"/>
      <c r="T68" s="126"/>
      <c r="U68" s="246" t="s">
        <v>368</v>
      </c>
      <c r="V68" s="126"/>
      <c r="W68" s="238" t="s">
        <v>696</v>
      </c>
      <c r="X68" s="240" t="s">
        <v>632</v>
      </c>
      <c r="Y68" s="239" t="s">
        <v>699</v>
      </c>
      <c r="Z68" s="130"/>
      <c r="AA68" s="251" t="s">
        <v>697</v>
      </c>
      <c r="AB68" s="240" t="s">
        <v>207</v>
      </c>
      <c r="AC68" s="240">
        <v>2</v>
      </c>
      <c r="AD68" s="240" t="s">
        <v>208</v>
      </c>
      <c r="AE68" s="240" t="s">
        <v>698</v>
      </c>
      <c r="AF68" s="240" t="s">
        <v>1015</v>
      </c>
      <c r="AG68" s="132">
        <v>8400000</v>
      </c>
      <c r="AH68" s="240" t="e">
        <f>1-(AG68/#REF!)</f>
        <v>#REF!</v>
      </c>
      <c r="AI68" s="133" t="s">
        <v>1141</v>
      </c>
      <c r="AJ68" s="239">
        <v>64</v>
      </c>
      <c r="AK68" s="239" t="s">
        <v>1101</v>
      </c>
      <c r="AL68" s="130"/>
      <c r="AM68" s="130"/>
      <c r="AN68" s="67" t="s">
        <v>1331</v>
      </c>
      <c r="AO68" s="67" t="s">
        <v>1332</v>
      </c>
      <c r="AP68" s="67"/>
      <c r="AQ68" s="240" t="s">
        <v>421</v>
      </c>
      <c r="AR68" s="67" t="s">
        <v>1333</v>
      </c>
      <c r="AS68" s="67" t="s">
        <v>1620</v>
      </c>
      <c r="AT68" s="68">
        <v>42593</v>
      </c>
      <c r="AU68" s="67" t="s">
        <v>1272</v>
      </c>
      <c r="AV68" s="67" t="s">
        <v>1619</v>
      </c>
    </row>
    <row r="69" spans="1:48" s="9" customFormat="1" ht="91.5" customHeight="1">
      <c r="A69" s="239" t="s">
        <v>1224</v>
      </c>
      <c r="B69" s="240" t="s">
        <v>700</v>
      </c>
      <c r="C69" s="240" t="s">
        <v>701</v>
      </c>
      <c r="D69" s="126" t="s">
        <v>702</v>
      </c>
      <c r="E69" s="126" t="s">
        <v>703</v>
      </c>
      <c r="F69" s="126" t="s">
        <v>704</v>
      </c>
      <c r="G69" s="238" t="s">
        <v>705</v>
      </c>
      <c r="H69" s="240" t="s">
        <v>707</v>
      </c>
      <c r="I69" s="240" t="s">
        <v>708</v>
      </c>
      <c r="J69" s="126" t="s">
        <v>709</v>
      </c>
      <c r="K69" s="126" t="s">
        <v>710</v>
      </c>
      <c r="L69" s="126" t="s">
        <v>711</v>
      </c>
      <c r="M69" s="238" t="s">
        <v>706</v>
      </c>
      <c r="N69" s="240" t="s">
        <v>15</v>
      </c>
      <c r="O69" s="240" t="s">
        <v>712</v>
      </c>
      <c r="P69" s="240" t="s">
        <v>715</v>
      </c>
      <c r="Q69" s="240"/>
      <c r="R69" s="126"/>
      <c r="S69" s="126"/>
      <c r="T69" s="126"/>
      <c r="U69" s="246" t="s">
        <v>710</v>
      </c>
      <c r="V69" s="126" t="s">
        <v>716</v>
      </c>
      <c r="W69" s="217" t="s">
        <v>714</v>
      </c>
      <c r="X69" s="240" t="s">
        <v>632</v>
      </c>
      <c r="Y69" s="129" t="s">
        <v>429</v>
      </c>
      <c r="Z69" s="130"/>
      <c r="AA69" s="240" t="s">
        <v>717</v>
      </c>
      <c r="AB69" s="240" t="s">
        <v>207</v>
      </c>
      <c r="AC69" s="240">
        <v>4</v>
      </c>
      <c r="AD69" s="240" t="s">
        <v>208</v>
      </c>
      <c r="AE69" s="240" t="s">
        <v>332</v>
      </c>
      <c r="AF69" s="240" t="s">
        <v>1014</v>
      </c>
      <c r="AG69" s="132">
        <v>21000000</v>
      </c>
      <c r="AH69" s="240" t="e">
        <f>1-(AG69/#REF!)</f>
        <v>#REF!</v>
      </c>
      <c r="AI69" s="218" t="s">
        <v>1140</v>
      </c>
      <c r="AJ69" s="239">
        <v>64</v>
      </c>
      <c r="AK69" s="239" t="s">
        <v>1099</v>
      </c>
      <c r="AL69" s="130"/>
      <c r="AM69" s="130"/>
      <c r="AN69" s="67" t="s">
        <v>1492</v>
      </c>
      <c r="AO69" s="67" t="s">
        <v>1281</v>
      </c>
      <c r="AP69" s="67"/>
      <c r="AQ69" s="240" t="s">
        <v>421</v>
      </c>
      <c r="AR69" s="67" t="s">
        <v>1493</v>
      </c>
      <c r="AS69" s="67" t="s">
        <v>717</v>
      </c>
      <c r="AT69" s="68">
        <v>42422</v>
      </c>
      <c r="AU69" s="67" t="s">
        <v>1350</v>
      </c>
      <c r="AV69" s="240"/>
    </row>
    <row r="70" spans="1:48" s="9" customFormat="1" ht="86.4">
      <c r="A70" s="239" t="s">
        <v>1223</v>
      </c>
      <c r="B70" s="240" t="s">
        <v>700</v>
      </c>
      <c r="C70" s="240" t="s">
        <v>701</v>
      </c>
      <c r="D70" s="126" t="s">
        <v>702</v>
      </c>
      <c r="E70" s="126" t="s">
        <v>703</v>
      </c>
      <c r="F70" s="126" t="s">
        <v>704</v>
      </c>
      <c r="G70" s="238" t="s">
        <v>705</v>
      </c>
      <c r="H70" s="240" t="s">
        <v>707</v>
      </c>
      <c r="I70" s="240" t="s">
        <v>708</v>
      </c>
      <c r="J70" s="126" t="s">
        <v>709</v>
      </c>
      <c r="K70" s="126" t="s">
        <v>710</v>
      </c>
      <c r="L70" s="126" t="s">
        <v>711</v>
      </c>
      <c r="M70" s="238" t="s">
        <v>706</v>
      </c>
      <c r="N70" s="240" t="s">
        <v>15</v>
      </c>
      <c r="O70" s="240" t="s">
        <v>713</v>
      </c>
      <c r="P70" s="240" t="s">
        <v>718</v>
      </c>
      <c r="Q70" s="240"/>
      <c r="R70" s="126"/>
      <c r="S70" s="126"/>
      <c r="T70" s="126"/>
      <c r="U70" s="246" t="s">
        <v>710</v>
      </c>
      <c r="V70" s="126"/>
      <c r="W70" s="217" t="s">
        <v>714</v>
      </c>
      <c r="X70" s="240" t="s">
        <v>632</v>
      </c>
      <c r="Y70" s="129" t="s">
        <v>429</v>
      </c>
      <c r="Z70" s="130"/>
      <c r="AA70" s="240" t="s">
        <v>720</v>
      </c>
      <c r="AB70" s="240" t="s">
        <v>207</v>
      </c>
      <c r="AC70" s="240">
        <v>4</v>
      </c>
      <c r="AD70" s="240" t="s">
        <v>208</v>
      </c>
      <c r="AE70" s="240" t="s">
        <v>719</v>
      </c>
      <c r="AF70" s="240" t="s">
        <v>1016</v>
      </c>
      <c r="AG70" s="132">
        <v>21000000</v>
      </c>
      <c r="AH70" s="240" t="e">
        <f>1-(AG70/#REF!)</f>
        <v>#REF!</v>
      </c>
      <c r="AI70" s="218" t="s">
        <v>1138</v>
      </c>
      <c r="AJ70" s="239">
        <v>64</v>
      </c>
      <c r="AK70" s="239" t="s">
        <v>1139</v>
      </c>
      <c r="AL70" s="130"/>
      <c r="AM70" s="130"/>
      <c r="AN70" s="67" t="s">
        <v>1494</v>
      </c>
      <c r="AO70" s="67" t="s">
        <v>1281</v>
      </c>
      <c r="AP70" s="67"/>
      <c r="AQ70" s="240" t="s">
        <v>421</v>
      </c>
      <c r="AR70" s="67" t="s">
        <v>1495</v>
      </c>
      <c r="AS70" s="67" t="s">
        <v>1496</v>
      </c>
      <c r="AT70" s="68">
        <v>42596</v>
      </c>
      <c r="AU70" s="67" t="s">
        <v>1299</v>
      </c>
      <c r="AV70" s="240"/>
    </row>
    <row r="71" spans="1:48" s="9" customFormat="1" ht="122.1">
      <c r="A71" s="199" t="s">
        <v>1229</v>
      </c>
      <c r="B71" s="200" t="s">
        <v>721</v>
      </c>
      <c r="C71" s="200" t="s">
        <v>722</v>
      </c>
      <c r="D71" s="126" t="s">
        <v>723</v>
      </c>
      <c r="E71" s="126" t="s">
        <v>724</v>
      </c>
      <c r="F71" s="126" t="s">
        <v>725</v>
      </c>
      <c r="G71" s="217" t="s">
        <v>726</v>
      </c>
      <c r="H71" s="200" t="s">
        <v>23</v>
      </c>
      <c r="I71" s="200" t="s">
        <v>727</v>
      </c>
      <c r="J71" s="126" t="s">
        <v>728</v>
      </c>
      <c r="K71" s="126" t="s">
        <v>729</v>
      </c>
      <c r="L71" s="126"/>
      <c r="M71" s="217" t="s">
        <v>730</v>
      </c>
      <c r="N71" s="200" t="s">
        <v>15</v>
      </c>
      <c r="O71" s="200" t="s">
        <v>731</v>
      </c>
      <c r="P71" s="200" t="s">
        <v>735</v>
      </c>
      <c r="Q71" s="200"/>
      <c r="R71" s="126"/>
      <c r="S71" s="126"/>
      <c r="T71" s="126"/>
      <c r="U71" s="205" t="s">
        <v>729</v>
      </c>
      <c r="V71" s="126" t="s">
        <v>736</v>
      </c>
      <c r="W71" s="217" t="s">
        <v>726</v>
      </c>
      <c r="X71" s="200" t="s">
        <v>632</v>
      </c>
      <c r="Y71" s="129" t="s">
        <v>734</v>
      </c>
      <c r="Z71" s="130"/>
      <c r="AA71" s="200" t="s">
        <v>732</v>
      </c>
      <c r="AB71" s="200" t="s">
        <v>733</v>
      </c>
      <c r="AC71" s="200">
        <v>1</v>
      </c>
      <c r="AD71" s="200" t="s">
        <v>208</v>
      </c>
      <c r="AE71" s="200" t="s">
        <v>332</v>
      </c>
      <c r="AF71" s="200" t="s">
        <v>1014</v>
      </c>
      <c r="AG71" s="132">
        <v>5880000</v>
      </c>
      <c r="AH71" s="200" t="e">
        <f>1-(AG71/#REF!)</f>
        <v>#REF!</v>
      </c>
      <c r="AI71" s="218" t="s">
        <v>1137</v>
      </c>
      <c r="AJ71" s="199">
        <v>3.9</v>
      </c>
      <c r="AK71" s="199">
        <v>268</v>
      </c>
      <c r="AL71" s="130"/>
      <c r="AM71" s="130"/>
      <c r="AN71" s="67" t="s">
        <v>1372</v>
      </c>
      <c r="AO71" s="67" t="s">
        <v>734</v>
      </c>
      <c r="AP71" s="67"/>
      <c r="AQ71" s="67" t="s">
        <v>1373</v>
      </c>
      <c r="AR71" s="67" t="s">
        <v>1374</v>
      </c>
      <c r="AS71" s="67" t="s">
        <v>1622</v>
      </c>
      <c r="AT71" s="68">
        <v>42788</v>
      </c>
      <c r="AU71" s="67" t="s">
        <v>1272</v>
      </c>
      <c r="AV71" s="219" t="s">
        <v>1621</v>
      </c>
    </row>
    <row r="72" spans="1:48" s="6" customFormat="1" ht="86.4">
      <c r="A72" s="125" t="s">
        <v>748</v>
      </c>
      <c r="B72" s="86" t="s">
        <v>749</v>
      </c>
      <c r="C72" s="86" t="s">
        <v>750</v>
      </c>
      <c r="D72" s="126" t="s">
        <v>751</v>
      </c>
      <c r="E72" s="126" t="s">
        <v>752</v>
      </c>
      <c r="F72" s="126" t="s">
        <v>753</v>
      </c>
      <c r="G72" s="127" t="s">
        <v>754</v>
      </c>
      <c r="H72" s="135" t="s">
        <v>656</v>
      </c>
      <c r="I72" s="135" t="s">
        <v>764</v>
      </c>
      <c r="J72" s="136" t="s">
        <v>765</v>
      </c>
      <c r="K72" s="136" t="s">
        <v>755</v>
      </c>
      <c r="L72" s="136" t="s">
        <v>766</v>
      </c>
      <c r="M72" s="137" t="s">
        <v>767</v>
      </c>
      <c r="N72" s="86" t="s">
        <v>15</v>
      </c>
      <c r="O72" s="86" t="s">
        <v>759</v>
      </c>
      <c r="P72" s="86" t="s">
        <v>762</v>
      </c>
      <c r="Q72" s="86"/>
      <c r="R72" s="126"/>
      <c r="S72" s="126"/>
      <c r="T72" s="126"/>
      <c r="U72" s="128" t="s">
        <v>757</v>
      </c>
      <c r="V72" s="126"/>
      <c r="W72" s="127" t="s">
        <v>754</v>
      </c>
      <c r="X72" s="86" t="s">
        <v>632</v>
      </c>
      <c r="Y72" s="129" t="s">
        <v>429</v>
      </c>
      <c r="Z72" s="130"/>
      <c r="AA72" s="131" t="s">
        <v>1248</v>
      </c>
      <c r="AB72" s="86" t="s">
        <v>756</v>
      </c>
      <c r="AC72" s="86">
        <v>1</v>
      </c>
      <c r="AD72" s="86" t="s">
        <v>208</v>
      </c>
      <c r="AE72" s="86" t="s">
        <v>332</v>
      </c>
      <c r="AF72" s="86" t="s">
        <v>1014</v>
      </c>
      <c r="AG72" s="132">
        <v>11760000</v>
      </c>
      <c r="AH72" s="86" t="e">
        <f>1-(AG72/#REF!)</f>
        <v>#REF!</v>
      </c>
      <c r="AI72" s="133" t="s">
        <v>1136</v>
      </c>
      <c r="AJ72" s="125">
        <v>48</v>
      </c>
      <c r="AK72" s="125">
        <v>1400</v>
      </c>
      <c r="AL72" s="130"/>
      <c r="AM72" s="130"/>
      <c r="AN72" s="67" t="s">
        <v>1308</v>
      </c>
      <c r="AO72" s="67" t="s">
        <v>1281</v>
      </c>
      <c r="AP72" s="67"/>
      <c r="AQ72" s="86" t="s">
        <v>758</v>
      </c>
      <c r="AR72" s="67" t="s">
        <v>1309</v>
      </c>
      <c r="AS72" s="67" t="s">
        <v>1310</v>
      </c>
      <c r="AT72" s="68">
        <v>42422</v>
      </c>
      <c r="AU72" s="67" t="s">
        <v>1284</v>
      </c>
      <c r="AV72" s="67"/>
    </row>
    <row r="73" spans="1:48" s="6" customFormat="1" ht="86.4">
      <c r="A73" s="134" t="s">
        <v>747</v>
      </c>
      <c r="B73" s="135" t="s">
        <v>749</v>
      </c>
      <c r="C73" s="135" t="s">
        <v>750</v>
      </c>
      <c r="D73" s="136" t="s">
        <v>751</v>
      </c>
      <c r="E73" s="136" t="s">
        <v>752</v>
      </c>
      <c r="F73" s="136" t="s">
        <v>753</v>
      </c>
      <c r="G73" s="137" t="s">
        <v>754</v>
      </c>
      <c r="H73" s="135" t="s">
        <v>656</v>
      </c>
      <c r="I73" s="135" t="s">
        <v>764</v>
      </c>
      <c r="J73" s="136" t="s">
        <v>765</v>
      </c>
      <c r="K73" s="136" t="s">
        <v>755</v>
      </c>
      <c r="L73" s="136" t="s">
        <v>766</v>
      </c>
      <c r="M73" s="137" t="s">
        <v>767</v>
      </c>
      <c r="N73" s="777" t="s">
        <v>15</v>
      </c>
      <c r="O73" s="777" t="s">
        <v>760</v>
      </c>
      <c r="P73" s="777" t="s">
        <v>761</v>
      </c>
      <c r="Q73" s="86"/>
      <c r="R73" s="126"/>
      <c r="S73" s="126"/>
      <c r="T73" s="126"/>
      <c r="U73" s="781" t="s">
        <v>763</v>
      </c>
      <c r="V73" s="126"/>
      <c r="W73" s="778" t="s">
        <v>768</v>
      </c>
      <c r="X73" s="777" t="s">
        <v>632</v>
      </c>
      <c r="Y73" s="138" t="s">
        <v>737</v>
      </c>
      <c r="Z73" s="130"/>
      <c r="AA73" s="783" t="s">
        <v>769</v>
      </c>
      <c r="AB73" s="86" t="s">
        <v>207</v>
      </c>
      <c r="AC73" s="86">
        <v>1</v>
      </c>
      <c r="AD73" s="86" t="s">
        <v>208</v>
      </c>
      <c r="AE73" s="86" t="s">
        <v>745</v>
      </c>
      <c r="AF73" s="86" t="s">
        <v>1017</v>
      </c>
      <c r="AG73" s="788">
        <v>37800000</v>
      </c>
      <c r="AH73" s="774" t="e">
        <f>1-(AG73/#REF!)</f>
        <v>#REF!</v>
      </c>
      <c r="AI73" s="139" t="s">
        <v>1135</v>
      </c>
      <c r="AJ73" s="125" t="s">
        <v>1071</v>
      </c>
      <c r="AK73" s="125" t="s">
        <v>1102</v>
      </c>
      <c r="AL73" s="130"/>
      <c r="AM73" s="130"/>
      <c r="AN73" s="67" t="s">
        <v>1361</v>
      </c>
      <c r="AO73" s="67" t="s">
        <v>1281</v>
      </c>
      <c r="AP73" s="67" t="s">
        <v>1362</v>
      </c>
      <c r="AQ73" s="140" t="s">
        <v>740</v>
      </c>
      <c r="AR73" s="67" t="s">
        <v>1572</v>
      </c>
      <c r="AS73" s="67" t="s">
        <v>1363</v>
      </c>
      <c r="AT73" s="68">
        <v>43313</v>
      </c>
      <c r="AU73" s="67" t="s">
        <v>1284</v>
      </c>
      <c r="AV73" s="67" t="s">
        <v>1573</v>
      </c>
    </row>
    <row r="74" spans="1:48" s="6" customFormat="1" ht="86.4">
      <c r="A74" s="134" t="s">
        <v>747</v>
      </c>
      <c r="B74" s="135" t="s">
        <v>749</v>
      </c>
      <c r="C74" s="135" t="s">
        <v>750</v>
      </c>
      <c r="D74" s="136" t="s">
        <v>751</v>
      </c>
      <c r="E74" s="136" t="s">
        <v>752</v>
      </c>
      <c r="F74" s="136" t="s">
        <v>753</v>
      </c>
      <c r="G74" s="137" t="s">
        <v>754</v>
      </c>
      <c r="H74" s="135" t="s">
        <v>656</v>
      </c>
      <c r="I74" s="135" t="s">
        <v>764</v>
      </c>
      <c r="J74" s="136" t="s">
        <v>765</v>
      </c>
      <c r="K74" s="136" t="s">
        <v>755</v>
      </c>
      <c r="L74" s="136" t="s">
        <v>766</v>
      </c>
      <c r="M74" s="137" t="s">
        <v>767</v>
      </c>
      <c r="N74" s="777"/>
      <c r="O74" s="777"/>
      <c r="P74" s="777"/>
      <c r="Q74" s="86"/>
      <c r="R74" s="126"/>
      <c r="S74" s="126"/>
      <c r="T74" s="126"/>
      <c r="U74" s="781"/>
      <c r="V74" s="126"/>
      <c r="W74" s="785"/>
      <c r="X74" s="777"/>
      <c r="Y74" s="138" t="s">
        <v>737</v>
      </c>
      <c r="Z74" s="130"/>
      <c r="AA74" s="777"/>
      <c r="AB74" s="86" t="s">
        <v>207</v>
      </c>
      <c r="AC74" s="86">
        <v>1</v>
      </c>
      <c r="AD74" s="86" t="s">
        <v>208</v>
      </c>
      <c r="AE74" s="86" t="s">
        <v>745</v>
      </c>
      <c r="AF74" s="86" t="s">
        <v>1017</v>
      </c>
      <c r="AG74" s="789"/>
      <c r="AH74" s="775"/>
      <c r="AI74" s="139" t="s">
        <v>1135</v>
      </c>
      <c r="AJ74" s="125">
        <v>40</v>
      </c>
      <c r="AK74" s="125" t="s">
        <v>1103</v>
      </c>
      <c r="AL74" s="130"/>
      <c r="AM74" s="130"/>
      <c r="AN74" s="67" t="s">
        <v>1364</v>
      </c>
      <c r="AO74" s="67" t="s">
        <v>1281</v>
      </c>
      <c r="AP74" s="67" t="s">
        <v>1362</v>
      </c>
      <c r="AQ74" s="140" t="s">
        <v>741</v>
      </c>
      <c r="AR74" s="67" t="s">
        <v>1365</v>
      </c>
      <c r="AS74" s="67" t="s">
        <v>1363</v>
      </c>
      <c r="AT74" s="68">
        <v>43313</v>
      </c>
      <c r="AU74" s="67" t="s">
        <v>1284</v>
      </c>
      <c r="AV74" s="67" t="s">
        <v>1573</v>
      </c>
    </row>
    <row r="75" spans="1:48" s="6" customFormat="1" ht="86.4">
      <c r="A75" s="134" t="s">
        <v>747</v>
      </c>
      <c r="B75" s="135" t="s">
        <v>749</v>
      </c>
      <c r="C75" s="135" t="s">
        <v>750</v>
      </c>
      <c r="D75" s="136" t="s">
        <v>751</v>
      </c>
      <c r="E75" s="136" t="s">
        <v>752</v>
      </c>
      <c r="F75" s="136" t="s">
        <v>753</v>
      </c>
      <c r="G75" s="137" t="s">
        <v>754</v>
      </c>
      <c r="H75" s="135" t="s">
        <v>656</v>
      </c>
      <c r="I75" s="135" t="s">
        <v>764</v>
      </c>
      <c r="J75" s="136" t="s">
        <v>765</v>
      </c>
      <c r="K75" s="136" t="s">
        <v>755</v>
      </c>
      <c r="L75" s="136" t="s">
        <v>766</v>
      </c>
      <c r="M75" s="137" t="s">
        <v>767</v>
      </c>
      <c r="N75" s="777"/>
      <c r="O75" s="777"/>
      <c r="P75" s="777"/>
      <c r="Q75" s="86"/>
      <c r="R75" s="126"/>
      <c r="S75" s="126"/>
      <c r="T75" s="126"/>
      <c r="U75" s="781"/>
      <c r="V75" s="126"/>
      <c r="W75" s="785"/>
      <c r="X75" s="777"/>
      <c r="Y75" s="138" t="s">
        <v>737</v>
      </c>
      <c r="Z75" s="130"/>
      <c r="AA75" s="777"/>
      <c r="AB75" s="86" t="s">
        <v>207</v>
      </c>
      <c r="AC75" s="86">
        <v>1</v>
      </c>
      <c r="AD75" s="86" t="s">
        <v>208</v>
      </c>
      <c r="AE75" s="86" t="s">
        <v>745</v>
      </c>
      <c r="AF75" s="86" t="s">
        <v>1017</v>
      </c>
      <c r="AG75" s="789"/>
      <c r="AH75" s="775"/>
      <c r="AI75" s="141" t="s">
        <v>1135</v>
      </c>
      <c r="AJ75" s="125">
        <v>40</v>
      </c>
      <c r="AK75" s="125" t="s">
        <v>1104</v>
      </c>
      <c r="AL75" s="130"/>
      <c r="AM75" s="130"/>
      <c r="AN75" s="67" t="s">
        <v>1366</v>
      </c>
      <c r="AO75" s="67" t="s">
        <v>1281</v>
      </c>
      <c r="AP75" s="67" t="s">
        <v>1362</v>
      </c>
      <c r="AQ75" s="140" t="s">
        <v>742</v>
      </c>
      <c r="AR75" s="67" t="s">
        <v>1367</v>
      </c>
      <c r="AS75" s="67" t="s">
        <v>1363</v>
      </c>
      <c r="AT75" s="68">
        <v>43313</v>
      </c>
      <c r="AU75" s="67" t="s">
        <v>1284</v>
      </c>
      <c r="AV75" s="67" t="s">
        <v>1573</v>
      </c>
    </row>
    <row r="76" spans="1:48" s="6" customFormat="1" ht="86.4">
      <c r="A76" s="134" t="s">
        <v>747</v>
      </c>
      <c r="B76" s="135" t="s">
        <v>749</v>
      </c>
      <c r="C76" s="135" t="s">
        <v>750</v>
      </c>
      <c r="D76" s="136" t="s">
        <v>751</v>
      </c>
      <c r="E76" s="136" t="s">
        <v>752</v>
      </c>
      <c r="F76" s="136" t="s">
        <v>753</v>
      </c>
      <c r="G76" s="137" t="s">
        <v>754</v>
      </c>
      <c r="H76" s="135" t="s">
        <v>656</v>
      </c>
      <c r="I76" s="135" t="s">
        <v>764</v>
      </c>
      <c r="J76" s="136" t="s">
        <v>765</v>
      </c>
      <c r="K76" s="136" t="s">
        <v>755</v>
      </c>
      <c r="L76" s="136" t="s">
        <v>766</v>
      </c>
      <c r="M76" s="137" t="s">
        <v>767</v>
      </c>
      <c r="N76" s="777"/>
      <c r="O76" s="777"/>
      <c r="P76" s="777"/>
      <c r="Q76" s="86"/>
      <c r="R76" s="126"/>
      <c r="S76" s="126"/>
      <c r="T76" s="126"/>
      <c r="U76" s="781"/>
      <c r="V76" s="126"/>
      <c r="W76" s="785"/>
      <c r="X76" s="777"/>
      <c r="Y76" s="138" t="s">
        <v>738</v>
      </c>
      <c r="Z76" s="130"/>
      <c r="AA76" s="777"/>
      <c r="AB76" s="86" t="s">
        <v>207</v>
      </c>
      <c r="AC76" s="86">
        <v>2</v>
      </c>
      <c r="AD76" s="86" t="s">
        <v>208</v>
      </c>
      <c r="AE76" s="86" t="s">
        <v>746</v>
      </c>
      <c r="AF76" s="86" t="s">
        <v>1018</v>
      </c>
      <c r="AG76" s="789"/>
      <c r="AH76" s="775"/>
      <c r="AI76" s="141" t="s">
        <v>1134</v>
      </c>
      <c r="AJ76" s="125">
        <v>38</v>
      </c>
      <c r="AK76" s="125">
        <v>540</v>
      </c>
      <c r="AL76" s="130"/>
      <c r="AM76" s="130"/>
      <c r="AN76" s="67" t="s">
        <v>1368</v>
      </c>
      <c r="AO76" s="67" t="s">
        <v>645</v>
      </c>
      <c r="AP76" s="67" t="s">
        <v>1270</v>
      </c>
      <c r="AQ76" s="140" t="s">
        <v>743</v>
      </c>
      <c r="AR76" s="67" t="s">
        <v>1369</v>
      </c>
      <c r="AS76" s="67" t="s">
        <v>1363</v>
      </c>
      <c r="AT76" s="68">
        <v>43397</v>
      </c>
      <c r="AU76" s="67" t="s">
        <v>1284</v>
      </c>
      <c r="AV76" s="67" t="s">
        <v>1573</v>
      </c>
    </row>
    <row r="77" spans="1:48" s="6" customFormat="1" ht="86.4">
      <c r="A77" s="134" t="s">
        <v>747</v>
      </c>
      <c r="B77" s="135" t="s">
        <v>749</v>
      </c>
      <c r="C77" s="135" t="s">
        <v>750</v>
      </c>
      <c r="D77" s="136" t="s">
        <v>751</v>
      </c>
      <c r="E77" s="136" t="s">
        <v>752</v>
      </c>
      <c r="F77" s="136" t="s">
        <v>753</v>
      </c>
      <c r="G77" s="137" t="s">
        <v>754</v>
      </c>
      <c r="H77" s="135" t="s">
        <v>656</v>
      </c>
      <c r="I77" s="135" t="s">
        <v>764</v>
      </c>
      <c r="J77" s="136" t="s">
        <v>765</v>
      </c>
      <c r="K77" s="136" t="s">
        <v>755</v>
      </c>
      <c r="L77" s="136" t="s">
        <v>766</v>
      </c>
      <c r="M77" s="137" t="s">
        <v>767</v>
      </c>
      <c r="N77" s="777"/>
      <c r="O77" s="777"/>
      <c r="P77" s="777"/>
      <c r="Q77" s="86"/>
      <c r="R77" s="126"/>
      <c r="S77" s="126"/>
      <c r="T77" s="126"/>
      <c r="U77" s="781"/>
      <c r="V77" s="126"/>
      <c r="W77" s="785"/>
      <c r="X77" s="777"/>
      <c r="Y77" s="138" t="s">
        <v>739</v>
      </c>
      <c r="Z77" s="130"/>
      <c r="AA77" s="777"/>
      <c r="AB77" s="86" t="s">
        <v>207</v>
      </c>
      <c r="AC77" s="86">
        <v>2</v>
      </c>
      <c r="AD77" s="86" t="s">
        <v>208</v>
      </c>
      <c r="AE77" s="86" t="s">
        <v>746</v>
      </c>
      <c r="AF77" s="86" t="s">
        <v>1018</v>
      </c>
      <c r="AG77" s="790"/>
      <c r="AH77" s="776"/>
      <c r="AI77" s="141" t="s">
        <v>1134</v>
      </c>
      <c r="AJ77" s="125">
        <v>36</v>
      </c>
      <c r="AK77" s="125">
        <v>540</v>
      </c>
      <c r="AL77" s="130"/>
      <c r="AM77" s="130"/>
      <c r="AN77" s="67" t="s">
        <v>1370</v>
      </c>
      <c r="AO77" s="67"/>
      <c r="AP77" s="67"/>
      <c r="AQ77" s="140" t="s">
        <v>744</v>
      </c>
      <c r="AR77" s="67" t="s">
        <v>1371</v>
      </c>
      <c r="AS77" s="67" t="s">
        <v>1363</v>
      </c>
      <c r="AT77" s="68">
        <v>43397</v>
      </c>
      <c r="AU77" s="67" t="s">
        <v>1284</v>
      </c>
      <c r="AV77" s="67" t="s">
        <v>1573</v>
      </c>
    </row>
    <row r="78" spans="1:48" s="9" customFormat="1" ht="122.25" customHeight="1">
      <c r="A78" s="334" t="s">
        <v>1020</v>
      </c>
      <c r="B78" s="335" t="s">
        <v>1030</v>
      </c>
      <c r="C78" s="335" t="s">
        <v>1021</v>
      </c>
      <c r="D78" s="335">
        <v>1289039781</v>
      </c>
      <c r="E78" s="335">
        <v>5138475263</v>
      </c>
      <c r="F78" s="338" t="s">
        <v>1024</v>
      </c>
      <c r="G78" s="343" t="s">
        <v>1022</v>
      </c>
      <c r="H78" s="335" t="s">
        <v>14</v>
      </c>
      <c r="I78" s="335" t="s">
        <v>1021</v>
      </c>
      <c r="J78" s="335">
        <v>920214800</v>
      </c>
      <c r="K78" s="335">
        <v>5138119743</v>
      </c>
      <c r="L78" s="338">
        <v>9151036833</v>
      </c>
      <c r="M78" s="343" t="s">
        <v>1023</v>
      </c>
      <c r="N78" s="335" t="s">
        <v>780</v>
      </c>
      <c r="O78" s="335" t="s">
        <v>1025</v>
      </c>
      <c r="P78" s="335" t="s">
        <v>1026</v>
      </c>
      <c r="Q78" s="335"/>
      <c r="R78" s="335"/>
      <c r="S78" s="335"/>
      <c r="T78" s="335">
        <v>51858</v>
      </c>
      <c r="U78" s="344">
        <v>5138475263</v>
      </c>
      <c r="V78" s="338"/>
      <c r="W78" s="345" t="s">
        <v>1022</v>
      </c>
      <c r="X78" s="335" t="s">
        <v>632</v>
      </c>
      <c r="Y78" s="334" t="s">
        <v>1027</v>
      </c>
      <c r="Z78" s="130"/>
      <c r="AA78" s="336" t="s">
        <v>1249</v>
      </c>
      <c r="AB78" s="335" t="s">
        <v>207</v>
      </c>
      <c r="AC78" s="335">
        <v>2</v>
      </c>
      <c r="AD78" s="335" t="s">
        <v>208</v>
      </c>
      <c r="AE78" s="335" t="s">
        <v>1028</v>
      </c>
      <c r="AF78" s="335" t="s">
        <v>1029</v>
      </c>
      <c r="AG78" s="339">
        <v>22800000</v>
      </c>
      <c r="AH78" s="335" t="e">
        <f>1-(AG78/#REF!)</f>
        <v>#REF!</v>
      </c>
      <c r="AI78" s="133" t="s">
        <v>1133</v>
      </c>
      <c r="AJ78" s="334">
        <v>64</v>
      </c>
      <c r="AK78" s="334" t="s">
        <v>1105</v>
      </c>
      <c r="AL78" s="130"/>
      <c r="AM78" s="130"/>
      <c r="AN78" s="67" t="s">
        <v>1303</v>
      </c>
      <c r="AO78" s="67" t="s">
        <v>645</v>
      </c>
      <c r="AP78" s="67" t="s">
        <v>1304</v>
      </c>
      <c r="AQ78" s="335" t="s">
        <v>421</v>
      </c>
      <c r="AR78" s="67" t="s">
        <v>1305</v>
      </c>
      <c r="AS78" s="67" t="s">
        <v>1306</v>
      </c>
      <c r="AT78" s="68">
        <v>43593</v>
      </c>
      <c r="AU78" s="67" t="s">
        <v>1272</v>
      </c>
      <c r="AV78" s="67" t="s">
        <v>1307</v>
      </c>
    </row>
    <row r="79" spans="1:48" s="9" customFormat="1" ht="119.25" customHeight="1">
      <c r="A79" s="785" t="s">
        <v>770</v>
      </c>
      <c r="B79" s="777" t="s">
        <v>47</v>
      </c>
      <c r="C79" s="777" t="s">
        <v>786</v>
      </c>
      <c r="D79" s="780" t="s">
        <v>771</v>
      </c>
      <c r="E79" s="780" t="s">
        <v>772</v>
      </c>
      <c r="F79" s="780" t="s">
        <v>773</v>
      </c>
      <c r="G79" s="778" t="s">
        <v>774</v>
      </c>
      <c r="H79" s="777" t="s">
        <v>656</v>
      </c>
      <c r="I79" s="777" t="s">
        <v>775</v>
      </c>
      <c r="J79" s="780" t="s">
        <v>776</v>
      </c>
      <c r="K79" s="784" t="s">
        <v>777</v>
      </c>
      <c r="L79" s="780" t="s">
        <v>778</v>
      </c>
      <c r="M79" s="778" t="s">
        <v>779</v>
      </c>
      <c r="N79" s="777" t="s">
        <v>780</v>
      </c>
      <c r="O79" s="777" t="s">
        <v>781</v>
      </c>
      <c r="P79" s="777" t="s">
        <v>782</v>
      </c>
      <c r="Q79" s="314"/>
      <c r="R79" s="780">
        <v>14007853352</v>
      </c>
      <c r="S79" s="317"/>
      <c r="T79" s="780">
        <v>531761</v>
      </c>
      <c r="U79" s="781" t="s">
        <v>1260</v>
      </c>
      <c r="V79" s="136"/>
      <c r="W79" s="778" t="s">
        <v>783</v>
      </c>
      <c r="X79" s="777" t="s">
        <v>632</v>
      </c>
      <c r="Y79" s="320" t="s">
        <v>784</v>
      </c>
      <c r="Z79" s="130"/>
      <c r="AA79" s="783" t="s">
        <v>1250</v>
      </c>
      <c r="AB79" s="777" t="s">
        <v>787</v>
      </c>
      <c r="AC79" s="314">
        <v>1</v>
      </c>
      <c r="AD79" s="777" t="s">
        <v>788</v>
      </c>
      <c r="AE79" s="777" t="s">
        <v>789</v>
      </c>
      <c r="AF79" s="777" t="s">
        <v>1032</v>
      </c>
      <c r="AG79" s="779">
        <v>25200000</v>
      </c>
      <c r="AH79" s="777" t="e">
        <f>1-(AG79/#REF!)</f>
        <v>#REF!</v>
      </c>
      <c r="AI79" s="218" t="s">
        <v>1132</v>
      </c>
      <c r="AJ79" s="320">
        <v>64</v>
      </c>
      <c r="AK79" s="320" t="s">
        <v>1106</v>
      </c>
      <c r="AL79" s="130"/>
      <c r="AM79" s="130"/>
      <c r="AN79" s="67" t="s">
        <v>1480</v>
      </c>
      <c r="AO79" s="67" t="s">
        <v>645</v>
      </c>
      <c r="AP79" s="67" t="s">
        <v>1401</v>
      </c>
      <c r="AQ79" s="314" t="s">
        <v>421</v>
      </c>
      <c r="AR79" s="67" t="s">
        <v>1481</v>
      </c>
      <c r="AS79" s="67" t="s">
        <v>1623</v>
      </c>
      <c r="AT79" s="68">
        <v>43425</v>
      </c>
      <c r="AU79" s="67" t="s">
        <v>1284</v>
      </c>
      <c r="AV79" s="219"/>
    </row>
    <row r="80" spans="1:48" s="9" customFormat="1" ht="116.25" customHeight="1">
      <c r="A80" s="785"/>
      <c r="B80" s="777"/>
      <c r="C80" s="777"/>
      <c r="D80" s="780"/>
      <c r="E80" s="780"/>
      <c r="F80" s="780"/>
      <c r="G80" s="778"/>
      <c r="H80" s="777"/>
      <c r="I80" s="777"/>
      <c r="J80" s="780"/>
      <c r="K80" s="784"/>
      <c r="L80" s="780"/>
      <c r="M80" s="778"/>
      <c r="N80" s="777"/>
      <c r="O80" s="777"/>
      <c r="P80" s="777"/>
      <c r="Q80" s="314"/>
      <c r="R80" s="780"/>
      <c r="S80" s="317"/>
      <c r="T80" s="780"/>
      <c r="U80" s="781"/>
      <c r="V80" s="136"/>
      <c r="W80" s="778"/>
      <c r="X80" s="777"/>
      <c r="Y80" s="320" t="s">
        <v>785</v>
      </c>
      <c r="Z80" s="130"/>
      <c r="AA80" s="777"/>
      <c r="AB80" s="777"/>
      <c r="AC80" s="314">
        <v>1</v>
      </c>
      <c r="AD80" s="777"/>
      <c r="AE80" s="777"/>
      <c r="AF80" s="777"/>
      <c r="AG80" s="779"/>
      <c r="AH80" s="777"/>
      <c r="AI80" s="218" t="s">
        <v>1132</v>
      </c>
      <c r="AJ80" s="320">
        <v>64</v>
      </c>
      <c r="AK80" s="320" t="s">
        <v>1106</v>
      </c>
      <c r="AL80" s="130"/>
      <c r="AM80" s="130"/>
      <c r="AN80" s="67" t="s">
        <v>1482</v>
      </c>
      <c r="AO80" s="67" t="s">
        <v>645</v>
      </c>
      <c r="AP80" s="67" t="s">
        <v>1401</v>
      </c>
      <c r="AQ80" s="314" t="s">
        <v>421</v>
      </c>
      <c r="AR80" s="67" t="s">
        <v>1483</v>
      </c>
      <c r="AS80" s="67" t="s">
        <v>1484</v>
      </c>
      <c r="AT80" s="68">
        <v>43425</v>
      </c>
      <c r="AU80" s="67" t="s">
        <v>1284</v>
      </c>
      <c r="AV80" s="67" t="s">
        <v>1485</v>
      </c>
    </row>
    <row r="81" spans="1:50" s="9" customFormat="1" ht="82.5" customHeight="1">
      <c r="A81" s="785" t="s">
        <v>790</v>
      </c>
      <c r="B81" s="777" t="s">
        <v>62</v>
      </c>
      <c r="C81" s="777" t="s">
        <v>794</v>
      </c>
      <c r="D81" s="780" t="s">
        <v>795</v>
      </c>
      <c r="E81" s="780" t="s">
        <v>796</v>
      </c>
      <c r="F81" s="780" t="s">
        <v>797</v>
      </c>
      <c r="G81" s="778" t="s">
        <v>798</v>
      </c>
      <c r="H81" s="777" t="s">
        <v>137</v>
      </c>
      <c r="I81" s="777" t="s">
        <v>136</v>
      </c>
      <c r="J81" s="780" t="s">
        <v>799</v>
      </c>
      <c r="K81" s="780" t="s">
        <v>800</v>
      </c>
      <c r="L81" s="780" t="s">
        <v>801</v>
      </c>
      <c r="M81" s="778" t="s">
        <v>138</v>
      </c>
      <c r="N81" s="777" t="s">
        <v>15</v>
      </c>
      <c r="O81" s="777" t="s">
        <v>791</v>
      </c>
      <c r="P81" s="777" t="s">
        <v>802</v>
      </c>
      <c r="Q81" s="240"/>
      <c r="R81" s="126"/>
      <c r="S81" s="126"/>
      <c r="T81" s="126"/>
      <c r="U81" s="782" t="s">
        <v>803</v>
      </c>
      <c r="V81" s="126"/>
      <c r="W81" s="778" t="s">
        <v>804</v>
      </c>
      <c r="X81" s="777" t="s">
        <v>632</v>
      </c>
      <c r="Y81" s="239" t="s">
        <v>792</v>
      </c>
      <c r="Z81" s="130"/>
      <c r="AA81" s="783" t="s">
        <v>805</v>
      </c>
      <c r="AB81" s="240" t="s">
        <v>207</v>
      </c>
      <c r="AC81" s="240">
        <v>2</v>
      </c>
      <c r="AD81" s="777" t="s">
        <v>208</v>
      </c>
      <c r="AE81" s="777" t="s">
        <v>806</v>
      </c>
      <c r="AF81" s="774" t="s">
        <v>1033</v>
      </c>
      <c r="AG81" s="779">
        <v>74400000</v>
      </c>
      <c r="AH81" s="774" t="e">
        <f>1-(AG81/#REF!)</f>
        <v>#REF!</v>
      </c>
      <c r="AI81" s="218" t="s">
        <v>1125</v>
      </c>
      <c r="AJ81" s="239">
        <v>32</v>
      </c>
      <c r="AK81" s="239" t="s">
        <v>1107</v>
      </c>
      <c r="AL81" s="130"/>
      <c r="AM81" s="130"/>
      <c r="AN81" s="67" t="s">
        <v>1280</v>
      </c>
      <c r="AO81" s="67" t="s">
        <v>1281</v>
      </c>
      <c r="AP81" s="67" t="s">
        <v>1282</v>
      </c>
      <c r="AQ81" s="240">
        <v>65635</v>
      </c>
      <c r="AR81" s="67" t="s">
        <v>1283</v>
      </c>
      <c r="AS81" s="67" t="s">
        <v>1624</v>
      </c>
      <c r="AT81" s="68">
        <v>43410</v>
      </c>
      <c r="AU81" s="67" t="s">
        <v>1284</v>
      </c>
      <c r="AV81" s="67" t="s">
        <v>1625</v>
      </c>
    </row>
    <row r="82" spans="1:50" s="9" customFormat="1" ht="72">
      <c r="A82" s="785"/>
      <c r="B82" s="777"/>
      <c r="C82" s="777"/>
      <c r="D82" s="780"/>
      <c r="E82" s="780"/>
      <c r="F82" s="780"/>
      <c r="G82" s="778"/>
      <c r="H82" s="777"/>
      <c r="I82" s="777"/>
      <c r="J82" s="780"/>
      <c r="K82" s="780"/>
      <c r="L82" s="780"/>
      <c r="M82" s="778"/>
      <c r="N82" s="777"/>
      <c r="O82" s="777"/>
      <c r="P82" s="777"/>
      <c r="Q82" s="240"/>
      <c r="R82" s="126"/>
      <c r="S82" s="126"/>
      <c r="T82" s="126"/>
      <c r="U82" s="781"/>
      <c r="V82" s="126"/>
      <c r="W82" s="785"/>
      <c r="X82" s="777"/>
      <c r="Y82" s="239" t="s">
        <v>793</v>
      </c>
      <c r="Z82" s="130"/>
      <c r="AA82" s="783"/>
      <c r="AB82" s="240" t="s">
        <v>207</v>
      </c>
      <c r="AC82" s="240">
        <v>4</v>
      </c>
      <c r="AD82" s="777"/>
      <c r="AE82" s="777"/>
      <c r="AF82" s="775"/>
      <c r="AG82" s="779"/>
      <c r="AH82" s="775"/>
      <c r="AI82" s="218" t="s">
        <v>1124</v>
      </c>
      <c r="AJ82" s="239">
        <v>32</v>
      </c>
      <c r="AK82" s="239" t="s">
        <v>1108</v>
      </c>
      <c r="AL82" s="130"/>
      <c r="AM82" s="130"/>
      <c r="AN82" s="67" t="s">
        <v>1285</v>
      </c>
      <c r="AO82" s="67" t="s">
        <v>1281</v>
      </c>
      <c r="AP82" s="67" t="s">
        <v>1286</v>
      </c>
      <c r="AQ82" s="240">
        <v>71459</v>
      </c>
      <c r="AR82" s="67" t="s">
        <v>1287</v>
      </c>
      <c r="AS82" s="67" t="s">
        <v>1624</v>
      </c>
      <c r="AT82" s="68">
        <v>43410</v>
      </c>
      <c r="AU82" s="67" t="s">
        <v>1284</v>
      </c>
      <c r="AV82" s="67" t="s">
        <v>1625</v>
      </c>
    </row>
    <row r="83" spans="1:50" s="9" customFormat="1" ht="43.2">
      <c r="A83" s="785"/>
      <c r="B83" s="777"/>
      <c r="C83" s="777"/>
      <c r="D83" s="780"/>
      <c r="E83" s="780"/>
      <c r="F83" s="780"/>
      <c r="G83" s="778"/>
      <c r="H83" s="777"/>
      <c r="I83" s="777"/>
      <c r="J83" s="780"/>
      <c r="K83" s="780"/>
      <c r="L83" s="780"/>
      <c r="M83" s="778"/>
      <c r="N83" s="777"/>
      <c r="O83" s="777"/>
      <c r="P83" s="777"/>
      <c r="Q83" s="240"/>
      <c r="R83" s="126"/>
      <c r="S83" s="126"/>
      <c r="T83" s="126"/>
      <c r="U83" s="781"/>
      <c r="V83" s="126"/>
      <c r="W83" s="785"/>
      <c r="X83" s="777"/>
      <c r="Y83" s="239"/>
      <c r="Z83" s="130"/>
      <c r="AA83" s="783"/>
      <c r="AB83" s="240" t="s">
        <v>207</v>
      </c>
      <c r="AC83" s="240">
        <v>1</v>
      </c>
      <c r="AD83" s="777"/>
      <c r="AE83" s="777"/>
      <c r="AF83" s="775"/>
      <c r="AG83" s="779"/>
      <c r="AH83" s="775"/>
      <c r="AI83" s="295"/>
      <c r="AJ83" s="239">
        <v>0</v>
      </c>
      <c r="AK83" s="239">
        <v>0</v>
      </c>
      <c r="AL83" s="130"/>
      <c r="AM83" s="130"/>
      <c r="AN83" s="67" t="s">
        <v>1288</v>
      </c>
      <c r="AO83" s="67"/>
      <c r="AP83" s="67"/>
      <c r="AQ83" s="240"/>
      <c r="AR83" s="67" t="s">
        <v>1289</v>
      </c>
      <c r="AS83" s="67" t="s">
        <v>1624</v>
      </c>
      <c r="AT83" s="68">
        <v>43596</v>
      </c>
      <c r="AU83" s="67" t="s">
        <v>1284</v>
      </c>
      <c r="AV83" s="67" t="s">
        <v>1625</v>
      </c>
    </row>
    <row r="84" spans="1:50" s="9" customFormat="1" ht="43.2">
      <c r="A84" s="785"/>
      <c r="B84" s="777"/>
      <c r="C84" s="777"/>
      <c r="D84" s="780"/>
      <c r="E84" s="780"/>
      <c r="F84" s="780"/>
      <c r="G84" s="778"/>
      <c r="H84" s="777"/>
      <c r="I84" s="777"/>
      <c r="J84" s="780"/>
      <c r="K84" s="780"/>
      <c r="L84" s="780"/>
      <c r="M84" s="778"/>
      <c r="N84" s="777"/>
      <c r="O84" s="777"/>
      <c r="P84" s="777"/>
      <c r="Q84" s="240"/>
      <c r="R84" s="126"/>
      <c r="S84" s="126"/>
      <c r="T84" s="126"/>
      <c r="U84" s="781"/>
      <c r="V84" s="126"/>
      <c r="W84" s="785"/>
      <c r="X84" s="777"/>
      <c r="Y84" s="239" t="s">
        <v>807</v>
      </c>
      <c r="Z84" s="130"/>
      <c r="AA84" s="783"/>
      <c r="AB84" s="240" t="s">
        <v>207</v>
      </c>
      <c r="AC84" s="240">
        <v>1</v>
      </c>
      <c r="AD84" s="777"/>
      <c r="AE84" s="777"/>
      <c r="AF84" s="776"/>
      <c r="AG84" s="779"/>
      <c r="AH84" s="776"/>
      <c r="AI84" s="218" t="s">
        <v>808</v>
      </c>
      <c r="AJ84" s="239">
        <v>0</v>
      </c>
      <c r="AK84" s="239">
        <v>0</v>
      </c>
      <c r="AL84" s="130"/>
      <c r="AM84" s="130"/>
      <c r="AN84" s="67" t="s">
        <v>1588</v>
      </c>
      <c r="AO84" s="240" t="s">
        <v>1589</v>
      </c>
      <c r="AP84" s="240"/>
      <c r="AQ84" s="240">
        <v>82371</v>
      </c>
      <c r="AR84" s="67" t="s">
        <v>1590</v>
      </c>
      <c r="AS84" s="67" t="s">
        <v>1624</v>
      </c>
      <c r="AT84" s="68">
        <v>43410</v>
      </c>
      <c r="AU84" s="67" t="s">
        <v>1284</v>
      </c>
      <c r="AV84" s="67" t="s">
        <v>1625</v>
      </c>
    </row>
    <row r="85" spans="1:50" s="65" customFormat="1" ht="268.5" customHeight="1">
      <c r="A85" s="334" t="s">
        <v>809</v>
      </c>
      <c r="B85" s="335" t="s">
        <v>826</v>
      </c>
      <c r="C85" s="335" t="s">
        <v>810</v>
      </c>
      <c r="D85" s="338" t="s">
        <v>811</v>
      </c>
      <c r="E85" s="338" t="s">
        <v>812</v>
      </c>
      <c r="F85" s="338" t="s">
        <v>813</v>
      </c>
      <c r="G85" s="333" t="s">
        <v>814</v>
      </c>
      <c r="H85" s="335" t="s">
        <v>133</v>
      </c>
      <c r="I85" s="335" t="s">
        <v>815</v>
      </c>
      <c r="J85" s="338" t="s">
        <v>816</v>
      </c>
      <c r="K85" s="338" t="s">
        <v>817</v>
      </c>
      <c r="L85" s="338" t="s">
        <v>818</v>
      </c>
      <c r="M85" s="333" t="s">
        <v>819</v>
      </c>
      <c r="N85" s="335" t="s">
        <v>780</v>
      </c>
      <c r="O85" s="335" t="s">
        <v>820</v>
      </c>
      <c r="P85" s="334" t="s">
        <v>821</v>
      </c>
      <c r="Q85" s="335"/>
      <c r="R85" s="338">
        <v>14004874185</v>
      </c>
      <c r="S85" s="338" t="s">
        <v>825</v>
      </c>
      <c r="T85" s="338">
        <v>371573</v>
      </c>
      <c r="U85" s="337" t="s">
        <v>812</v>
      </c>
      <c r="V85" s="338"/>
      <c r="W85" s="333" t="s">
        <v>819</v>
      </c>
      <c r="X85" s="335" t="s">
        <v>632</v>
      </c>
      <c r="Y85" s="334" t="s">
        <v>823</v>
      </c>
      <c r="Z85" s="130"/>
      <c r="AA85" s="336" t="s">
        <v>1251</v>
      </c>
      <c r="AB85" s="335" t="s">
        <v>822</v>
      </c>
      <c r="AC85" s="335">
        <v>1</v>
      </c>
      <c r="AD85" s="335" t="s">
        <v>788</v>
      </c>
      <c r="AE85" s="335" t="s">
        <v>824</v>
      </c>
      <c r="AF85" s="335" t="s">
        <v>1035</v>
      </c>
      <c r="AG85" s="339">
        <v>12600000</v>
      </c>
      <c r="AH85" s="335" t="e">
        <f>1-(AG85/#REF!)</f>
        <v>#REF!</v>
      </c>
      <c r="AI85" s="133" t="s">
        <v>1126</v>
      </c>
      <c r="AJ85" s="334">
        <v>32</v>
      </c>
      <c r="AK85" s="334" t="s">
        <v>1109</v>
      </c>
      <c r="AL85" s="130"/>
      <c r="AM85" s="130"/>
      <c r="AN85" s="67" t="s">
        <v>1449</v>
      </c>
      <c r="AO85" s="67" t="s">
        <v>1574</v>
      </c>
      <c r="AP85" s="67" t="s">
        <v>1575</v>
      </c>
      <c r="AQ85" s="335">
        <v>302001</v>
      </c>
      <c r="AR85" s="67" t="s">
        <v>1576</v>
      </c>
      <c r="AS85" s="67" t="s">
        <v>1626</v>
      </c>
      <c r="AT85" s="68">
        <v>43296</v>
      </c>
      <c r="AU85" s="67" t="s">
        <v>1284</v>
      </c>
      <c r="AV85" s="67" t="s">
        <v>1627</v>
      </c>
      <c r="AW85" s="6"/>
    </row>
    <row r="86" spans="1:50" s="9" customFormat="1" ht="115.2">
      <c r="A86" s="785" t="s">
        <v>1225</v>
      </c>
      <c r="B86" s="777" t="s">
        <v>300</v>
      </c>
      <c r="C86" s="777" t="s">
        <v>827</v>
      </c>
      <c r="D86" s="780" t="s">
        <v>828</v>
      </c>
      <c r="E86" s="780" t="s">
        <v>829</v>
      </c>
      <c r="F86" s="780" t="s">
        <v>830</v>
      </c>
      <c r="G86" s="778" t="s">
        <v>833</v>
      </c>
      <c r="H86" s="777" t="s">
        <v>831</v>
      </c>
      <c r="I86" s="777" t="s">
        <v>834</v>
      </c>
      <c r="J86" s="780" t="s">
        <v>835</v>
      </c>
      <c r="K86" s="780" t="s">
        <v>829</v>
      </c>
      <c r="L86" s="780" t="s">
        <v>836</v>
      </c>
      <c r="M86" s="778" t="s">
        <v>832</v>
      </c>
      <c r="N86" s="777" t="s">
        <v>780</v>
      </c>
      <c r="O86" s="777" t="s">
        <v>837</v>
      </c>
      <c r="P86" s="777" t="s">
        <v>782</v>
      </c>
      <c r="Q86" s="314"/>
      <c r="R86" s="780">
        <v>14004874185</v>
      </c>
      <c r="S86" s="780" t="s">
        <v>838</v>
      </c>
      <c r="T86" s="780">
        <v>464869</v>
      </c>
      <c r="U86" s="781" t="s">
        <v>829</v>
      </c>
      <c r="V86" s="317"/>
      <c r="W86" s="778" t="s">
        <v>832</v>
      </c>
      <c r="X86" s="777" t="s">
        <v>632</v>
      </c>
      <c r="Y86" s="320" t="s">
        <v>839</v>
      </c>
      <c r="Z86" s="130"/>
      <c r="AA86" s="783" t="s">
        <v>1226</v>
      </c>
      <c r="AB86" s="777" t="s">
        <v>845</v>
      </c>
      <c r="AC86" s="314">
        <v>1</v>
      </c>
      <c r="AD86" s="777" t="s">
        <v>208</v>
      </c>
      <c r="AE86" s="777" t="s">
        <v>842</v>
      </c>
      <c r="AF86" s="777" t="s">
        <v>1034</v>
      </c>
      <c r="AG86" s="779">
        <v>63600000</v>
      </c>
      <c r="AH86" s="774" t="e">
        <f>1-(AG86/#REF!)</f>
        <v>#REF!</v>
      </c>
      <c r="AI86" s="139" t="s">
        <v>1127</v>
      </c>
      <c r="AJ86" s="320">
        <v>32</v>
      </c>
      <c r="AK86" s="320" t="s">
        <v>1110</v>
      </c>
      <c r="AL86" s="130"/>
      <c r="AM86" s="130"/>
      <c r="AN86" s="67" t="s">
        <v>1415</v>
      </c>
      <c r="AO86" s="67" t="s">
        <v>645</v>
      </c>
      <c r="AP86" s="67" t="s">
        <v>1401</v>
      </c>
      <c r="AQ86" s="777" t="s">
        <v>421</v>
      </c>
      <c r="AR86" s="67" t="s">
        <v>1653</v>
      </c>
      <c r="AS86" s="67" t="s">
        <v>1628</v>
      </c>
      <c r="AT86" s="68">
        <v>43165</v>
      </c>
      <c r="AU86" s="67" t="s">
        <v>1284</v>
      </c>
      <c r="AV86" s="67" t="s">
        <v>1416</v>
      </c>
      <c r="AW86" s="130"/>
      <c r="AX86" s="9" t="s">
        <v>1582</v>
      </c>
    </row>
    <row r="87" spans="1:50" s="9" customFormat="1" ht="86.4">
      <c r="A87" s="785"/>
      <c r="B87" s="777"/>
      <c r="C87" s="777"/>
      <c r="D87" s="780"/>
      <c r="E87" s="780"/>
      <c r="F87" s="780"/>
      <c r="G87" s="778"/>
      <c r="H87" s="777"/>
      <c r="I87" s="777"/>
      <c r="J87" s="780"/>
      <c r="K87" s="780"/>
      <c r="L87" s="780"/>
      <c r="M87" s="778"/>
      <c r="N87" s="777"/>
      <c r="O87" s="777"/>
      <c r="P87" s="777"/>
      <c r="Q87" s="314"/>
      <c r="R87" s="780"/>
      <c r="S87" s="780"/>
      <c r="T87" s="780"/>
      <c r="U87" s="781"/>
      <c r="V87" s="317" t="s">
        <v>860</v>
      </c>
      <c r="W87" s="778"/>
      <c r="X87" s="777"/>
      <c r="Y87" s="320" t="s">
        <v>840</v>
      </c>
      <c r="Z87" s="130"/>
      <c r="AA87" s="783"/>
      <c r="AB87" s="777"/>
      <c r="AC87" s="314">
        <v>2</v>
      </c>
      <c r="AD87" s="777"/>
      <c r="AE87" s="777"/>
      <c r="AF87" s="777"/>
      <c r="AG87" s="779"/>
      <c r="AH87" s="775"/>
      <c r="AI87" s="139" t="s">
        <v>1131</v>
      </c>
      <c r="AJ87" s="320">
        <v>96</v>
      </c>
      <c r="AK87" s="320" t="s">
        <v>1111</v>
      </c>
      <c r="AL87" s="130"/>
      <c r="AM87" s="130"/>
      <c r="AN87" s="67" t="s">
        <v>1417</v>
      </c>
      <c r="AO87" s="67" t="s">
        <v>645</v>
      </c>
      <c r="AP87" s="67" t="s">
        <v>1270</v>
      </c>
      <c r="AQ87" s="777"/>
      <c r="AR87" s="67" t="s">
        <v>1652</v>
      </c>
      <c r="AS87" s="67" t="s">
        <v>1628</v>
      </c>
      <c r="AT87" s="68">
        <v>43165</v>
      </c>
      <c r="AU87" s="67" t="s">
        <v>1284</v>
      </c>
      <c r="AV87" s="67" t="s">
        <v>1416</v>
      </c>
      <c r="AW87" s="264"/>
    </row>
    <row r="88" spans="1:50" s="9" customFormat="1" ht="184.5" customHeight="1">
      <c r="A88" s="785"/>
      <c r="B88" s="777"/>
      <c r="C88" s="777"/>
      <c r="D88" s="780"/>
      <c r="E88" s="780"/>
      <c r="F88" s="780"/>
      <c r="G88" s="778"/>
      <c r="H88" s="777"/>
      <c r="I88" s="777"/>
      <c r="J88" s="780"/>
      <c r="K88" s="780"/>
      <c r="L88" s="780"/>
      <c r="M88" s="778"/>
      <c r="N88" s="777"/>
      <c r="O88" s="777"/>
      <c r="P88" s="777"/>
      <c r="Q88" s="314"/>
      <c r="R88" s="780"/>
      <c r="S88" s="780"/>
      <c r="T88" s="780"/>
      <c r="U88" s="781"/>
      <c r="V88" s="317"/>
      <c r="W88" s="778"/>
      <c r="X88" s="777"/>
      <c r="Y88" s="320" t="s">
        <v>841</v>
      </c>
      <c r="Z88" s="130"/>
      <c r="AA88" s="783"/>
      <c r="AB88" s="777"/>
      <c r="AC88" s="314">
        <v>1</v>
      </c>
      <c r="AD88" s="777"/>
      <c r="AE88" s="777"/>
      <c r="AF88" s="777"/>
      <c r="AG88" s="779"/>
      <c r="AH88" s="775"/>
      <c r="AI88" s="139" t="s">
        <v>1130</v>
      </c>
      <c r="AJ88" s="320">
        <v>96</v>
      </c>
      <c r="AK88" s="320" t="s">
        <v>1112</v>
      </c>
      <c r="AL88" s="130"/>
      <c r="AM88" s="130"/>
      <c r="AN88" s="67" t="s">
        <v>1414</v>
      </c>
      <c r="AO88" s="67" t="s">
        <v>645</v>
      </c>
      <c r="AP88" s="67" t="s">
        <v>1291</v>
      </c>
      <c r="AQ88" s="777"/>
      <c r="AR88" s="67" t="s">
        <v>1651</v>
      </c>
      <c r="AS88" s="67" t="s">
        <v>1628</v>
      </c>
      <c r="AT88" s="68">
        <v>43165</v>
      </c>
      <c r="AU88" s="67" t="s">
        <v>1284</v>
      </c>
      <c r="AV88" s="67" t="s">
        <v>1416</v>
      </c>
      <c r="AW88" s="264"/>
    </row>
    <row r="89" spans="1:50" s="9" customFormat="1" ht="148.5" customHeight="1">
      <c r="A89" s="785"/>
      <c r="B89" s="777"/>
      <c r="C89" s="777"/>
      <c r="D89" s="780"/>
      <c r="E89" s="780"/>
      <c r="F89" s="780"/>
      <c r="G89" s="778"/>
      <c r="H89" s="777"/>
      <c r="I89" s="777"/>
      <c r="J89" s="780"/>
      <c r="K89" s="780"/>
      <c r="L89" s="780"/>
      <c r="M89" s="778"/>
      <c r="N89" s="777"/>
      <c r="O89" s="777"/>
      <c r="P89" s="777"/>
      <c r="Q89" s="314"/>
      <c r="R89" s="780"/>
      <c r="S89" s="780"/>
      <c r="T89" s="780"/>
      <c r="U89" s="781"/>
      <c r="V89" s="317"/>
      <c r="W89" s="778"/>
      <c r="X89" s="777"/>
      <c r="Y89" s="320" t="s">
        <v>839</v>
      </c>
      <c r="Z89" s="130"/>
      <c r="AA89" s="783"/>
      <c r="AB89" s="777"/>
      <c r="AC89" s="314">
        <v>2</v>
      </c>
      <c r="AD89" s="777"/>
      <c r="AE89" s="777"/>
      <c r="AF89" s="777"/>
      <c r="AG89" s="779"/>
      <c r="AH89" s="775"/>
      <c r="AI89" s="139" t="s">
        <v>1127</v>
      </c>
      <c r="AJ89" s="320">
        <v>32</v>
      </c>
      <c r="AK89" s="320" t="s">
        <v>1113</v>
      </c>
      <c r="AL89" s="130"/>
      <c r="AM89" s="130"/>
      <c r="AN89" s="67" t="s">
        <v>1418</v>
      </c>
      <c r="AO89" s="67" t="s">
        <v>645</v>
      </c>
      <c r="AP89" s="67" t="s">
        <v>1296</v>
      </c>
      <c r="AQ89" s="777"/>
      <c r="AR89" s="67" t="s">
        <v>1654</v>
      </c>
      <c r="AS89" s="67" t="s">
        <v>1628</v>
      </c>
      <c r="AT89" s="68">
        <v>43165</v>
      </c>
      <c r="AU89" s="67" t="s">
        <v>1284</v>
      </c>
      <c r="AV89" s="67" t="s">
        <v>1416</v>
      </c>
      <c r="AW89" s="264"/>
    </row>
    <row r="90" spans="1:50" s="9" customFormat="1" ht="92.25" customHeight="1">
      <c r="A90" s="785"/>
      <c r="B90" s="777"/>
      <c r="C90" s="777"/>
      <c r="D90" s="780"/>
      <c r="E90" s="780"/>
      <c r="F90" s="780"/>
      <c r="G90" s="778"/>
      <c r="H90" s="777"/>
      <c r="I90" s="777"/>
      <c r="J90" s="780"/>
      <c r="K90" s="780"/>
      <c r="L90" s="780"/>
      <c r="M90" s="778"/>
      <c r="N90" s="777"/>
      <c r="O90" s="777"/>
      <c r="P90" s="777"/>
      <c r="Q90" s="314"/>
      <c r="R90" s="780"/>
      <c r="S90" s="780"/>
      <c r="T90" s="780"/>
      <c r="U90" s="781"/>
      <c r="V90" s="317"/>
      <c r="W90" s="778"/>
      <c r="X90" s="777"/>
      <c r="Y90" s="320" t="s">
        <v>839</v>
      </c>
      <c r="Z90" s="130"/>
      <c r="AA90" s="783"/>
      <c r="AB90" s="777"/>
      <c r="AC90" s="314">
        <v>2</v>
      </c>
      <c r="AD90" s="777"/>
      <c r="AE90" s="777"/>
      <c r="AF90" s="777"/>
      <c r="AG90" s="779"/>
      <c r="AH90" s="775"/>
      <c r="AI90" s="218" t="s">
        <v>1129</v>
      </c>
      <c r="AJ90" s="320">
        <v>32</v>
      </c>
      <c r="AK90" s="320" t="s">
        <v>1114</v>
      </c>
      <c r="AL90" s="130"/>
      <c r="AM90" s="130"/>
      <c r="AN90" s="67" t="s">
        <v>1419</v>
      </c>
      <c r="AO90" s="67" t="s">
        <v>645</v>
      </c>
      <c r="AP90" s="67" t="s">
        <v>1401</v>
      </c>
      <c r="AQ90" s="777"/>
      <c r="AR90" s="67" t="s">
        <v>1655</v>
      </c>
      <c r="AS90" s="67" t="s">
        <v>1628</v>
      </c>
      <c r="AT90" s="68">
        <v>43165</v>
      </c>
      <c r="AU90" s="67" t="s">
        <v>1284</v>
      </c>
      <c r="AV90" s="67" t="s">
        <v>1416</v>
      </c>
      <c r="AW90" s="264"/>
    </row>
    <row r="91" spans="1:50" s="9" customFormat="1" ht="102" customHeight="1">
      <c r="A91" s="785"/>
      <c r="B91" s="777"/>
      <c r="C91" s="777"/>
      <c r="D91" s="780"/>
      <c r="E91" s="780"/>
      <c r="F91" s="780"/>
      <c r="G91" s="778"/>
      <c r="H91" s="777"/>
      <c r="I91" s="777"/>
      <c r="J91" s="780"/>
      <c r="K91" s="780"/>
      <c r="L91" s="780"/>
      <c r="M91" s="778"/>
      <c r="N91" s="777"/>
      <c r="O91" s="777"/>
      <c r="P91" s="777"/>
      <c r="Q91" s="314"/>
      <c r="R91" s="780"/>
      <c r="S91" s="780"/>
      <c r="T91" s="780"/>
      <c r="U91" s="781"/>
      <c r="V91" s="317"/>
      <c r="W91" s="778"/>
      <c r="X91" s="777"/>
      <c r="Y91" s="320" t="s">
        <v>844</v>
      </c>
      <c r="Z91" s="130"/>
      <c r="AA91" s="783"/>
      <c r="AB91" s="777"/>
      <c r="AC91" s="314">
        <v>0</v>
      </c>
      <c r="AD91" s="777"/>
      <c r="AE91" s="777"/>
      <c r="AF91" s="777"/>
      <c r="AG91" s="779"/>
      <c r="AH91" s="776"/>
      <c r="AI91" s="218" t="s">
        <v>843</v>
      </c>
      <c r="AJ91" s="320">
        <v>0</v>
      </c>
      <c r="AK91" s="320">
        <v>0</v>
      </c>
      <c r="AL91" s="130"/>
      <c r="AM91" s="130"/>
      <c r="AN91" s="67" t="s">
        <v>1420</v>
      </c>
      <c r="AO91" s="67" t="s">
        <v>1421</v>
      </c>
      <c r="AP91" s="67" t="s">
        <v>1422</v>
      </c>
      <c r="AQ91" s="777"/>
      <c r="AR91" s="67" t="s">
        <v>1423</v>
      </c>
      <c r="AS91" s="67" t="s">
        <v>1628</v>
      </c>
      <c r="AT91" s="68">
        <v>43598</v>
      </c>
      <c r="AU91" s="67" t="s">
        <v>1284</v>
      </c>
      <c r="AV91" s="67" t="s">
        <v>1416</v>
      </c>
      <c r="AW91" s="264"/>
    </row>
    <row r="92" spans="1:50" s="9" customFormat="1" ht="90.75" customHeight="1">
      <c r="A92" s="320" t="s">
        <v>846</v>
      </c>
      <c r="B92" s="314" t="s">
        <v>847</v>
      </c>
      <c r="C92" s="314" t="s">
        <v>848</v>
      </c>
      <c r="D92" s="317" t="s">
        <v>849</v>
      </c>
      <c r="E92" s="317" t="s">
        <v>850</v>
      </c>
      <c r="F92" s="317" t="s">
        <v>851</v>
      </c>
      <c r="G92" s="315" t="s">
        <v>421</v>
      </c>
      <c r="H92" s="314" t="s">
        <v>268</v>
      </c>
      <c r="I92" s="314" t="s">
        <v>852</v>
      </c>
      <c r="J92" s="317" t="s">
        <v>853</v>
      </c>
      <c r="K92" s="317" t="s">
        <v>850</v>
      </c>
      <c r="L92" s="317" t="s">
        <v>854</v>
      </c>
      <c r="M92" s="315" t="s">
        <v>855</v>
      </c>
      <c r="N92" s="314" t="s">
        <v>780</v>
      </c>
      <c r="O92" s="314" t="s">
        <v>856</v>
      </c>
      <c r="P92" s="314" t="s">
        <v>857</v>
      </c>
      <c r="Q92" s="314"/>
      <c r="R92" s="317" t="s">
        <v>859</v>
      </c>
      <c r="S92" s="317" t="s">
        <v>858</v>
      </c>
      <c r="T92" s="317">
        <v>239389</v>
      </c>
      <c r="U92" s="318" t="s">
        <v>850</v>
      </c>
      <c r="V92" s="317"/>
      <c r="W92" s="315" t="s">
        <v>861</v>
      </c>
      <c r="X92" s="314" t="s">
        <v>632</v>
      </c>
      <c r="Y92" s="320" t="s">
        <v>862</v>
      </c>
      <c r="Z92" s="130"/>
      <c r="AA92" s="319" t="s">
        <v>1252</v>
      </c>
      <c r="AB92" s="314" t="s">
        <v>863</v>
      </c>
      <c r="AC92" s="314">
        <v>1</v>
      </c>
      <c r="AD92" s="314" t="s">
        <v>208</v>
      </c>
      <c r="AE92" s="314" t="s">
        <v>864</v>
      </c>
      <c r="AF92" s="314" t="s">
        <v>1036</v>
      </c>
      <c r="AG92" s="316">
        <v>6600000</v>
      </c>
      <c r="AH92" s="314" t="e">
        <f>1-(AG92/#REF!)</f>
        <v>#REF!</v>
      </c>
      <c r="AI92" s="133" t="s">
        <v>1128</v>
      </c>
      <c r="AJ92" s="320" t="s">
        <v>1072</v>
      </c>
      <c r="AK92" s="320" t="s">
        <v>1115</v>
      </c>
      <c r="AL92" s="130"/>
      <c r="AM92" s="130"/>
      <c r="AN92" s="67" t="s">
        <v>1295</v>
      </c>
      <c r="AO92" s="67" t="s">
        <v>645</v>
      </c>
      <c r="AP92" s="67" t="s">
        <v>1296</v>
      </c>
      <c r="AQ92" s="314" t="s">
        <v>421</v>
      </c>
      <c r="AR92" s="67" t="s">
        <v>1297</v>
      </c>
      <c r="AS92" s="67" t="s">
        <v>1298</v>
      </c>
      <c r="AT92" s="68">
        <v>43072</v>
      </c>
      <c r="AU92" s="67" t="s">
        <v>1299</v>
      </c>
      <c r="AV92" s="67" t="s">
        <v>1300</v>
      </c>
      <c r="AW92" s="130"/>
    </row>
    <row r="93" spans="1:50" s="65" customFormat="1" ht="82.5" customHeight="1">
      <c r="A93" s="320" t="s">
        <v>865</v>
      </c>
      <c r="B93" s="314" t="s">
        <v>866</v>
      </c>
      <c r="C93" s="314" t="s">
        <v>867</v>
      </c>
      <c r="D93" s="317" t="s">
        <v>868</v>
      </c>
      <c r="E93" s="317"/>
      <c r="F93" s="317" t="s">
        <v>869</v>
      </c>
      <c r="G93" s="325" t="s">
        <v>870</v>
      </c>
      <c r="H93" s="314" t="s">
        <v>34</v>
      </c>
      <c r="I93" s="314" t="s">
        <v>871</v>
      </c>
      <c r="J93" s="317" t="s">
        <v>872</v>
      </c>
      <c r="K93" s="317"/>
      <c r="L93" s="317" t="s">
        <v>873</v>
      </c>
      <c r="M93" s="325" t="s">
        <v>874</v>
      </c>
      <c r="N93" s="314" t="s">
        <v>780</v>
      </c>
      <c r="O93" s="314" t="s">
        <v>875</v>
      </c>
      <c r="P93" s="314" t="s">
        <v>876</v>
      </c>
      <c r="Q93" s="314"/>
      <c r="R93" s="317" t="s">
        <v>877</v>
      </c>
      <c r="S93" s="317"/>
      <c r="T93" s="317" t="s">
        <v>878</v>
      </c>
      <c r="U93" s="318"/>
      <c r="V93" s="317"/>
      <c r="W93" s="325" t="s">
        <v>874</v>
      </c>
      <c r="X93" s="314" t="s">
        <v>632</v>
      </c>
      <c r="Y93" s="129" t="s">
        <v>429</v>
      </c>
      <c r="Z93" s="130"/>
      <c r="AA93" s="319" t="s">
        <v>1253</v>
      </c>
      <c r="AB93" s="314" t="s">
        <v>207</v>
      </c>
      <c r="AC93" s="314">
        <v>1</v>
      </c>
      <c r="AD93" s="314" t="s">
        <v>208</v>
      </c>
      <c r="AE93" s="314" t="s">
        <v>332</v>
      </c>
      <c r="AF93" s="314" t="s">
        <v>1037</v>
      </c>
      <c r="AG93" s="316">
        <v>6720000</v>
      </c>
      <c r="AH93" s="314" t="e">
        <f>1-(AG93/#REF!)</f>
        <v>#REF!</v>
      </c>
      <c r="AI93" s="133" t="s">
        <v>1123</v>
      </c>
      <c r="AJ93" s="320">
        <v>16</v>
      </c>
      <c r="AK93" s="320" t="s">
        <v>939</v>
      </c>
      <c r="AL93" s="130"/>
      <c r="AM93" s="130"/>
      <c r="AN93" s="67" t="s">
        <v>1450</v>
      </c>
      <c r="AO93" s="67" t="s">
        <v>1281</v>
      </c>
      <c r="AP93" s="67"/>
      <c r="AQ93" s="314" t="s">
        <v>421</v>
      </c>
      <c r="AR93" s="67" t="s">
        <v>1451</v>
      </c>
      <c r="AS93" s="67" t="s">
        <v>1577</v>
      </c>
      <c r="AT93" s="68">
        <v>42422</v>
      </c>
      <c r="AU93" s="67" t="s">
        <v>1279</v>
      </c>
      <c r="AV93" s="67" t="s">
        <v>1578</v>
      </c>
      <c r="AW93" s="6"/>
    </row>
    <row r="94" spans="1:50" s="9" customFormat="1" ht="100.8">
      <c r="A94" s="239" t="s">
        <v>879</v>
      </c>
      <c r="B94" s="240" t="s">
        <v>880</v>
      </c>
      <c r="C94" s="240" t="s">
        <v>881</v>
      </c>
      <c r="D94" s="126" t="s">
        <v>882</v>
      </c>
      <c r="E94" s="126" t="s">
        <v>883</v>
      </c>
      <c r="F94" s="126" t="s">
        <v>884</v>
      </c>
      <c r="G94" s="238" t="s">
        <v>885</v>
      </c>
      <c r="H94" s="240" t="s">
        <v>72</v>
      </c>
      <c r="I94" s="240" t="s">
        <v>886</v>
      </c>
      <c r="J94" s="126" t="s">
        <v>887</v>
      </c>
      <c r="K94" s="126" t="s">
        <v>888</v>
      </c>
      <c r="L94" s="126" t="s">
        <v>890</v>
      </c>
      <c r="M94" s="299" t="s">
        <v>889</v>
      </c>
      <c r="N94" s="240" t="s">
        <v>780</v>
      </c>
      <c r="O94" s="240" t="s">
        <v>891</v>
      </c>
      <c r="P94" s="240" t="s">
        <v>892</v>
      </c>
      <c r="Q94" s="240"/>
      <c r="R94" s="126"/>
      <c r="S94" s="126"/>
      <c r="T94" s="126" t="s">
        <v>893</v>
      </c>
      <c r="U94" s="246" t="s">
        <v>1259</v>
      </c>
      <c r="V94" s="256" t="s">
        <v>1261</v>
      </c>
      <c r="W94" s="238" t="s">
        <v>885</v>
      </c>
      <c r="X94" s="240" t="s">
        <v>632</v>
      </c>
      <c r="Y94" s="239" t="s">
        <v>645</v>
      </c>
      <c r="Z94" s="130"/>
      <c r="AA94" s="251" t="s">
        <v>1254</v>
      </c>
      <c r="AB94" s="239" t="s">
        <v>894</v>
      </c>
      <c r="AC94" s="240">
        <v>2</v>
      </c>
      <c r="AD94" s="240" t="s">
        <v>208</v>
      </c>
      <c r="AE94" s="240" t="s">
        <v>895</v>
      </c>
      <c r="AF94" s="240" t="s">
        <v>1038</v>
      </c>
      <c r="AG94" s="132">
        <v>18000000</v>
      </c>
      <c r="AH94" s="240" t="e">
        <f>1-(AG94/#REF!)</f>
        <v>#REF!</v>
      </c>
      <c r="AI94" s="133" t="s">
        <v>1122</v>
      </c>
      <c r="AJ94" s="239">
        <v>8</v>
      </c>
      <c r="AK94" s="239">
        <v>500</v>
      </c>
      <c r="AL94" s="130"/>
      <c r="AM94" s="130"/>
      <c r="AN94" s="67" t="s">
        <v>1409</v>
      </c>
      <c r="AO94" s="67" t="s">
        <v>645</v>
      </c>
      <c r="AP94" s="67"/>
      <c r="AQ94" s="240" t="s">
        <v>421</v>
      </c>
      <c r="AR94" s="67" t="s">
        <v>1410</v>
      </c>
      <c r="AS94" s="67" t="s">
        <v>1636</v>
      </c>
      <c r="AT94" s="68">
        <v>42948</v>
      </c>
      <c r="AU94" s="67" t="s">
        <v>1299</v>
      </c>
      <c r="AV94" s="67"/>
      <c r="AW94" s="6"/>
    </row>
    <row r="95" spans="1:50" s="9" customFormat="1" ht="72">
      <c r="A95" s="301" t="s">
        <v>896</v>
      </c>
      <c r="B95" s="302" t="s">
        <v>133</v>
      </c>
      <c r="C95" s="302" t="s">
        <v>912</v>
      </c>
      <c r="D95" s="308" t="s">
        <v>897</v>
      </c>
      <c r="E95" s="308" t="s">
        <v>898</v>
      </c>
      <c r="F95" s="308" t="s">
        <v>899</v>
      </c>
      <c r="G95" s="300" t="s">
        <v>900</v>
      </c>
      <c r="H95" s="302" t="s">
        <v>901</v>
      </c>
      <c r="I95" s="302" t="s">
        <v>902</v>
      </c>
      <c r="J95" s="308" t="s">
        <v>903</v>
      </c>
      <c r="K95" s="308" t="s">
        <v>898</v>
      </c>
      <c r="L95" s="308" t="s">
        <v>904</v>
      </c>
      <c r="M95" s="300" t="s">
        <v>905</v>
      </c>
      <c r="N95" s="302" t="s">
        <v>780</v>
      </c>
      <c r="O95" s="302" t="s">
        <v>906</v>
      </c>
      <c r="P95" s="302" t="s">
        <v>907</v>
      </c>
      <c r="Q95" s="302"/>
      <c r="R95" s="308" t="s">
        <v>908</v>
      </c>
      <c r="S95" s="308" t="s">
        <v>909</v>
      </c>
      <c r="T95" s="308" t="s">
        <v>910</v>
      </c>
      <c r="U95" s="307" t="s">
        <v>911</v>
      </c>
      <c r="V95" s="308"/>
      <c r="W95" s="300" t="s">
        <v>900</v>
      </c>
      <c r="X95" s="302" t="s">
        <v>632</v>
      </c>
      <c r="Y95" s="301" t="s">
        <v>932</v>
      </c>
      <c r="Z95" s="130"/>
      <c r="AA95" s="306" t="s">
        <v>1255</v>
      </c>
      <c r="AB95" s="302" t="s">
        <v>207</v>
      </c>
      <c r="AC95" s="302">
        <v>2</v>
      </c>
      <c r="AD95" s="302" t="s">
        <v>208</v>
      </c>
      <c r="AE95" s="302" t="s">
        <v>933</v>
      </c>
      <c r="AF95" s="302" t="s">
        <v>1039</v>
      </c>
      <c r="AG95" s="311">
        <v>14040000</v>
      </c>
      <c r="AH95" s="302" t="e">
        <f>1-(AG95/#REF!)</f>
        <v>#REF!</v>
      </c>
      <c r="AI95" s="133" t="s">
        <v>1121</v>
      </c>
      <c r="AJ95" s="301">
        <v>8</v>
      </c>
      <c r="AK95" s="301">
        <v>600</v>
      </c>
      <c r="AL95" s="130"/>
      <c r="AM95" s="130"/>
      <c r="AN95" s="67" t="s">
        <v>1290</v>
      </c>
      <c r="AO95" s="67" t="s">
        <v>645</v>
      </c>
      <c r="AP95" s="67" t="s">
        <v>1291</v>
      </c>
      <c r="AQ95" s="302">
        <v>10473</v>
      </c>
      <c r="AR95" s="67" t="s">
        <v>1292</v>
      </c>
      <c r="AS95" s="67" t="s">
        <v>1293</v>
      </c>
      <c r="AT95" s="68">
        <v>42955</v>
      </c>
      <c r="AU95" s="67" t="s">
        <v>1272</v>
      </c>
      <c r="AV95" s="67" t="s">
        <v>1294</v>
      </c>
      <c r="AW95" s="6"/>
    </row>
    <row r="96" spans="1:50" s="9" customFormat="1" ht="100.8">
      <c r="A96" s="239" t="s">
        <v>913</v>
      </c>
      <c r="B96" s="240" t="s">
        <v>914</v>
      </c>
      <c r="C96" s="240" t="s">
        <v>915</v>
      </c>
      <c r="D96" s="126" t="s">
        <v>916</v>
      </c>
      <c r="E96" s="126" t="s">
        <v>917</v>
      </c>
      <c r="F96" s="126" t="s">
        <v>918</v>
      </c>
      <c r="G96" s="238" t="s">
        <v>919</v>
      </c>
      <c r="H96" s="251" t="s">
        <v>920</v>
      </c>
      <c r="I96" s="251" t="s">
        <v>921</v>
      </c>
      <c r="J96" s="256" t="s">
        <v>923</v>
      </c>
      <c r="K96" s="126" t="s">
        <v>917</v>
      </c>
      <c r="L96" s="256" t="s">
        <v>922</v>
      </c>
      <c r="M96" s="238" t="s">
        <v>924</v>
      </c>
      <c r="N96" s="240" t="s">
        <v>780</v>
      </c>
      <c r="O96" s="240" t="s">
        <v>925</v>
      </c>
      <c r="P96" s="240" t="s">
        <v>930</v>
      </c>
      <c r="Q96" s="240"/>
      <c r="R96" s="126" t="s">
        <v>928</v>
      </c>
      <c r="S96" s="126" t="s">
        <v>927</v>
      </c>
      <c r="T96" s="126" t="s">
        <v>926</v>
      </c>
      <c r="U96" s="246" t="s">
        <v>917</v>
      </c>
      <c r="V96" s="126"/>
      <c r="W96" s="238" t="s">
        <v>924</v>
      </c>
      <c r="X96" s="240" t="s">
        <v>632</v>
      </c>
      <c r="Y96" s="239" t="s">
        <v>929</v>
      </c>
      <c r="Z96" s="130"/>
      <c r="AA96" s="251" t="s">
        <v>1256</v>
      </c>
      <c r="AB96" s="240" t="s">
        <v>207</v>
      </c>
      <c r="AC96" s="240">
        <v>1</v>
      </c>
      <c r="AD96" s="240" t="s">
        <v>208</v>
      </c>
      <c r="AE96" s="240" t="s">
        <v>931</v>
      </c>
      <c r="AF96" s="240" t="s">
        <v>1040</v>
      </c>
      <c r="AG96" s="132">
        <v>7560000</v>
      </c>
      <c r="AH96" s="240" t="e">
        <f>1-(AG96/#REF!)</f>
        <v>#REF!</v>
      </c>
      <c r="AI96" s="133" t="s">
        <v>1120</v>
      </c>
      <c r="AJ96" s="239" t="s">
        <v>1073</v>
      </c>
      <c r="AK96" s="239" t="s">
        <v>1048</v>
      </c>
      <c r="AL96" s="130"/>
      <c r="AM96" s="130"/>
      <c r="AN96" s="67" t="s">
        <v>1400</v>
      </c>
      <c r="AO96" s="67" t="s">
        <v>645</v>
      </c>
      <c r="AP96" s="67" t="s">
        <v>1401</v>
      </c>
      <c r="AQ96" s="240">
        <v>1751</v>
      </c>
      <c r="AR96" s="67" t="s">
        <v>1402</v>
      </c>
      <c r="AS96" s="67" t="s">
        <v>1638</v>
      </c>
      <c r="AT96" s="68">
        <v>42787</v>
      </c>
      <c r="AU96" s="67" t="s">
        <v>1353</v>
      </c>
      <c r="AV96" s="67" t="s">
        <v>1637</v>
      </c>
    </row>
    <row r="97" spans="1:16383" s="9" customFormat="1" ht="81" customHeight="1">
      <c r="A97" s="785" t="s">
        <v>935</v>
      </c>
      <c r="B97" s="777" t="s">
        <v>914</v>
      </c>
      <c r="C97" s="777" t="s">
        <v>915</v>
      </c>
      <c r="D97" s="780" t="s">
        <v>916</v>
      </c>
      <c r="E97" s="780" t="s">
        <v>917</v>
      </c>
      <c r="F97" s="780" t="s">
        <v>918</v>
      </c>
      <c r="G97" s="778" t="s">
        <v>919</v>
      </c>
      <c r="H97" s="783" t="s">
        <v>920</v>
      </c>
      <c r="I97" s="783" t="s">
        <v>921</v>
      </c>
      <c r="J97" s="784" t="s">
        <v>923</v>
      </c>
      <c r="K97" s="780" t="s">
        <v>917</v>
      </c>
      <c r="L97" s="784" t="s">
        <v>922</v>
      </c>
      <c r="M97" s="778" t="s">
        <v>924</v>
      </c>
      <c r="N97" s="777" t="s">
        <v>780</v>
      </c>
      <c r="O97" s="777" t="s">
        <v>925</v>
      </c>
      <c r="P97" s="777" t="s">
        <v>934</v>
      </c>
      <c r="Q97" s="777"/>
      <c r="R97" s="780" t="s">
        <v>928</v>
      </c>
      <c r="S97" s="780" t="s">
        <v>927</v>
      </c>
      <c r="T97" s="780" t="s">
        <v>926</v>
      </c>
      <c r="U97" s="781" t="s">
        <v>917</v>
      </c>
      <c r="V97" s="780"/>
      <c r="W97" s="778" t="s">
        <v>924</v>
      </c>
      <c r="X97" s="777" t="s">
        <v>632</v>
      </c>
      <c r="Y97" s="239" t="s">
        <v>937</v>
      </c>
      <c r="Z97" s="130"/>
      <c r="AA97" s="783" t="s">
        <v>1257</v>
      </c>
      <c r="AB97" s="777" t="s">
        <v>207</v>
      </c>
      <c r="AC97" s="777">
        <v>2</v>
      </c>
      <c r="AD97" s="777" t="s">
        <v>208</v>
      </c>
      <c r="AE97" s="777" t="s">
        <v>941</v>
      </c>
      <c r="AF97" s="777" t="s">
        <v>1041</v>
      </c>
      <c r="AG97" s="779">
        <v>20400000</v>
      </c>
      <c r="AH97" s="777" t="e">
        <f>1-(AG97/#REF!)</f>
        <v>#REF!</v>
      </c>
      <c r="AI97" s="257" t="s">
        <v>1119</v>
      </c>
      <c r="AJ97" s="239" t="s">
        <v>1074</v>
      </c>
      <c r="AK97" s="239" t="s">
        <v>1116</v>
      </c>
      <c r="AL97" s="130"/>
      <c r="AM97" s="130"/>
      <c r="AN97" s="67" t="s">
        <v>1403</v>
      </c>
      <c r="AO97" s="67" t="s">
        <v>645</v>
      </c>
      <c r="AP97" s="67" t="s">
        <v>1296</v>
      </c>
      <c r="AQ97" s="67" t="s">
        <v>1404</v>
      </c>
      <c r="AR97" s="67" t="s">
        <v>1405</v>
      </c>
      <c r="AS97" s="67" t="s">
        <v>1640</v>
      </c>
      <c r="AT97" s="68">
        <v>42829</v>
      </c>
      <c r="AU97" s="67" t="s">
        <v>1353</v>
      </c>
      <c r="AV97" s="67" t="s">
        <v>1639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</row>
    <row r="98" spans="1:16383" s="9" customFormat="1">
      <c r="A98" s="785"/>
      <c r="B98" s="777"/>
      <c r="C98" s="777"/>
      <c r="D98" s="780"/>
      <c r="E98" s="780"/>
      <c r="F98" s="780"/>
      <c r="G98" s="778"/>
      <c r="H98" s="783"/>
      <c r="I98" s="783"/>
      <c r="J98" s="784"/>
      <c r="K98" s="780"/>
      <c r="L98" s="784"/>
      <c r="M98" s="778"/>
      <c r="N98" s="777"/>
      <c r="O98" s="777"/>
      <c r="P98" s="777"/>
      <c r="Q98" s="777"/>
      <c r="R98" s="780"/>
      <c r="S98" s="780"/>
      <c r="T98" s="780"/>
      <c r="U98" s="781"/>
      <c r="V98" s="780"/>
      <c r="W98" s="778"/>
      <c r="X98" s="777"/>
      <c r="Y98" s="239" t="s">
        <v>936</v>
      </c>
      <c r="Z98" s="130"/>
      <c r="AA98" s="783"/>
      <c r="AB98" s="777"/>
      <c r="AC98" s="777"/>
      <c r="AD98" s="777"/>
      <c r="AE98" s="777"/>
      <c r="AF98" s="777"/>
      <c r="AG98" s="779"/>
      <c r="AH98" s="777"/>
      <c r="AI98" s="218" t="s">
        <v>939</v>
      </c>
      <c r="AJ98" s="239" t="s">
        <v>939</v>
      </c>
      <c r="AK98" s="239">
        <v>0</v>
      </c>
      <c r="AL98" s="130"/>
      <c r="AM98" s="130"/>
      <c r="AN98" s="130"/>
      <c r="AO98" s="130"/>
      <c r="AP98" s="130"/>
      <c r="AQ98" s="135"/>
      <c r="AR98" s="130"/>
      <c r="AS98" s="130"/>
      <c r="AT98" s="130"/>
      <c r="AU98" s="130"/>
      <c r="AV98" s="13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  <c r="ANS98" s="1"/>
      <c r="ANT98" s="1"/>
      <c r="ANU98" s="1"/>
      <c r="ANV98" s="1"/>
      <c r="ANW98" s="1"/>
      <c r="ANX98" s="1"/>
      <c r="ANY98" s="1"/>
      <c r="ANZ98" s="1"/>
      <c r="AOA98" s="1"/>
      <c r="AOB98" s="1"/>
      <c r="AOC98" s="1"/>
      <c r="AOD98" s="1"/>
      <c r="AOE98" s="1"/>
      <c r="AOF98" s="1"/>
      <c r="AOG98" s="1"/>
      <c r="AOH98" s="1"/>
      <c r="AOI98" s="1"/>
      <c r="AOJ98" s="1"/>
      <c r="AOK98" s="1"/>
      <c r="AOL98" s="1"/>
      <c r="AOM98" s="1"/>
      <c r="AON98" s="1"/>
      <c r="AOO98" s="1"/>
      <c r="AOP98" s="1"/>
      <c r="AOQ98" s="1"/>
      <c r="AOR98" s="1"/>
      <c r="AOS98" s="1"/>
      <c r="AOT98" s="1"/>
      <c r="AOU98" s="1"/>
      <c r="AOV98" s="1"/>
      <c r="AOW98" s="1"/>
      <c r="AOX98" s="1"/>
      <c r="AOY98" s="1"/>
      <c r="AOZ98" s="1"/>
      <c r="APA98" s="1"/>
      <c r="APB98" s="1"/>
      <c r="APC98" s="1"/>
      <c r="APD98" s="1"/>
      <c r="APE98" s="1"/>
      <c r="APF98" s="1"/>
      <c r="APG98" s="1"/>
      <c r="APH98" s="1"/>
      <c r="API98" s="1"/>
      <c r="APJ98" s="1"/>
      <c r="APK98" s="1"/>
      <c r="APL98" s="1"/>
      <c r="APM98" s="1"/>
      <c r="APN98" s="1"/>
      <c r="APO98" s="1"/>
      <c r="APP98" s="1"/>
      <c r="APQ98" s="1"/>
      <c r="APR98" s="1"/>
      <c r="APS98" s="1"/>
      <c r="APT98" s="1"/>
      <c r="APU98" s="1"/>
      <c r="APV98" s="1"/>
      <c r="APW98" s="1"/>
      <c r="APX98" s="1"/>
      <c r="APY98" s="1"/>
      <c r="APZ98" s="1"/>
      <c r="AQA98" s="1"/>
      <c r="AQB98" s="1"/>
      <c r="AQC98" s="1"/>
      <c r="AQD98" s="1"/>
      <c r="AQE98" s="1"/>
      <c r="AQF98" s="1"/>
      <c r="AQG98" s="1"/>
      <c r="AQH98" s="1"/>
      <c r="AQI98" s="1"/>
      <c r="AQJ98" s="1"/>
      <c r="AQK98" s="1"/>
      <c r="AQL98" s="1"/>
      <c r="AQM98" s="1"/>
      <c r="AQN98" s="1"/>
      <c r="AQO98" s="1"/>
      <c r="AQP98" s="1"/>
      <c r="AQQ98" s="1"/>
      <c r="AQR98" s="1"/>
      <c r="AQS98" s="1"/>
      <c r="AQT98" s="1"/>
      <c r="AQU98" s="1"/>
      <c r="AQV98" s="1"/>
      <c r="AQW98" s="1"/>
      <c r="AQX98" s="1"/>
      <c r="AQY98" s="1"/>
      <c r="AQZ98" s="1"/>
      <c r="ARA98" s="1"/>
      <c r="ARB98" s="1"/>
      <c r="ARC98" s="1"/>
      <c r="ARD98" s="1"/>
      <c r="ARE98" s="1"/>
      <c r="ARF98" s="1"/>
      <c r="ARG98" s="1"/>
      <c r="ARH98" s="1"/>
      <c r="ARI98" s="1"/>
      <c r="ARJ98" s="1"/>
      <c r="ARK98" s="1"/>
      <c r="ARL98" s="1"/>
      <c r="ARM98" s="1"/>
      <c r="ARN98" s="1"/>
      <c r="ARO98" s="1"/>
      <c r="ARP98" s="1"/>
      <c r="ARQ98" s="1"/>
      <c r="ARR98" s="1"/>
      <c r="ARS98" s="1"/>
      <c r="ART98" s="1"/>
      <c r="ARU98" s="1"/>
      <c r="ARV98" s="1"/>
      <c r="ARW98" s="1"/>
      <c r="ARX98" s="1"/>
      <c r="ARY98" s="1"/>
      <c r="ARZ98" s="1"/>
      <c r="ASA98" s="1"/>
      <c r="ASB98" s="1"/>
      <c r="ASC98" s="1"/>
      <c r="ASD98" s="1"/>
      <c r="ASE98" s="1"/>
      <c r="ASF98" s="1"/>
      <c r="ASG98" s="1"/>
      <c r="ASH98" s="1"/>
      <c r="ASI98" s="1"/>
      <c r="ASJ98" s="1"/>
      <c r="ASK98" s="1"/>
      <c r="ASL98" s="1"/>
      <c r="ASM98" s="1"/>
      <c r="ASN98" s="1"/>
      <c r="ASO98" s="1"/>
      <c r="ASP98" s="1"/>
      <c r="ASQ98" s="1"/>
      <c r="ASR98" s="1"/>
      <c r="ASS98" s="1"/>
      <c r="AST98" s="1"/>
      <c r="ASU98" s="1"/>
      <c r="ASV98" s="1"/>
      <c r="ASW98" s="1"/>
      <c r="ASX98" s="1"/>
      <c r="ASY98" s="1"/>
      <c r="ASZ98" s="1"/>
      <c r="ATA98" s="1"/>
      <c r="ATB98" s="1"/>
      <c r="ATC98" s="1"/>
      <c r="ATD98" s="1"/>
      <c r="ATE98" s="1"/>
      <c r="ATF98" s="1"/>
      <c r="ATG98" s="1"/>
      <c r="ATH98" s="1"/>
      <c r="ATI98" s="1"/>
      <c r="ATJ98" s="1"/>
      <c r="ATK98" s="1"/>
      <c r="ATL98" s="1"/>
      <c r="ATM98" s="1"/>
      <c r="ATN98" s="1"/>
      <c r="ATO98" s="1"/>
      <c r="ATP98" s="1"/>
      <c r="ATQ98" s="1"/>
      <c r="ATR98" s="1"/>
      <c r="ATS98" s="1"/>
      <c r="ATT98" s="1"/>
      <c r="ATU98" s="1"/>
      <c r="ATV98" s="1"/>
      <c r="ATW98" s="1"/>
      <c r="ATX98" s="1"/>
      <c r="ATY98" s="1"/>
      <c r="ATZ98" s="1"/>
      <c r="AUA98" s="1"/>
      <c r="AUB98" s="1"/>
      <c r="AUC98" s="1"/>
      <c r="AUD98" s="1"/>
      <c r="AUE98" s="1"/>
      <c r="AUF98" s="1"/>
      <c r="AUG98" s="1"/>
      <c r="AUH98" s="1"/>
      <c r="AUI98" s="1"/>
      <c r="AUJ98" s="1"/>
      <c r="AUK98" s="1"/>
      <c r="AUL98" s="1"/>
      <c r="AUM98" s="1"/>
      <c r="AUN98" s="1"/>
      <c r="AUO98" s="1"/>
      <c r="AUP98" s="1"/>
      <c r="AUQ98" s="1"/>
      <c r="AUR98" s="1"/>
      <c r="AUS98" s="1"/>
      <c r="AUT98" s="1"/>
      <c r="AUU98" s="1"/>
      <c r="AUV98" s="1"/>
      <c r="AUW98" s="1"/>
      <c r="AUX98" s="1"/>
      <c r="AUY98" s="1"/>
      <c r="AUZ98" s="1"/>
      <c r="AVA98" s="1"/>
      <c r="AVB98" s="1"/>
      <c r="AVC98" s="1"/>
      <c r="AVD98" s="1"/>
      <c r="AVE98" s="1"/>
      <c r="AVF98" s="1"/>
      <c r="AVG98" s="1"/>
      <c r="AVH98" s="1"/>
      <c r="AVI98" s="1"/>
      <c r="AVJ98" s="1"/>
      <c r="AVK98" s="1"/>
      <c r="AVL98" s="1"/>
      <c r="AVM98" s="1"/>
      <c r="AVN98" s="1"/>
      <c r="AVO98" s="1"/>
      <c r="AVP98" s="1"/>
      <c r="AVQ98" s="1"/>
      <c r="AVR98" s="1"/>
      <c r="AVS98" s="1"/>
      <c r="AVT98" s="1"/>
      <c r="AVU98" s="1"/>
      <c r="AVV98" s="1"/>
      <c r="AVW98" s="1"/>
      <c r="AVX98" s="1"/>
      <c r="AVY98" s="1"/>
      <c r="AVZ98" s="1"/>
      <c r="AWA98" s="1"/>
      <c r="AWB98" s="1"/>
      <c r="AWC98" s="1"/>
      <c r="AWD98" s="1"/>
      <c r="AWE98" s="1"/>
      <c r="AWF98" s="1"/>
      <c r="AWG98" s="1"/>
      <c r="AWH98" s="1"/>
      <c r="AWI98" s="1"/>
      <c r="AWJ98" s="1"/>
      <c r="AWK98" s="1"/>
      <c r="AWL98" s="1"/>
      <c r="AWM98" s="1"/>
      <c r="AWN98" s="1"/>
      <c r="AWO98" s="1"/>
      <c r="AWP98" s="1"/>
      <c r="AWQ98" s="1"/>
      <c r="AWR98" s="1"/>
      <c r="AWS98" s="1"/>
      <c r="AWT98" s="1"/>
      <c r="AWU98" s="1"/>
      <c r="AWV98" s="1"/>
      <c r="AWW98" s="1"/>
      <c r="AWX98" s="1"/>
      <c r="AWY98" s="1"/>
      <c r="AWZ98" s="1"/>
      <c r="AXA98" s="1"/>
      <c r="AXB98" s="1"/>
      <c r="AXC98" s="1"/>
      <c r="AXD98" s="1"/>
      <c r="AXE98" s="1"/>
      <c r="AXF98" s="1"/>
      <c r="AXG98" s="1"/>
      <c r="AXH98" s="1"/>
      <c r="AXI98" s="1"/>
      <c r="AXJ98" s="1"/>
      <c r="AXK98" s="1"/>
      <c r="AXL98" s="1"/>
      <c r="AXM98" s="1"/>
      <c r="AXN98" s="1"/>
      <c r="AXO98" s="1"/>
      <c r="AXP98" s="1"/>
      <c r="AXQ98" s="1"/>
      <c r="AXR98" s="1"/>
      <c r="AXS98" s="1"/>
      <c r="AXT98" s="1"/>
      <c r="AXU98" s="1"/>
      <c r="AXV98" s="1"/>
      <c r="AXW98" s="1"/>
      <c r="AXX98" s="1"/>
      <c r="AXY98" s="1"/>
      <c r="AXZ98" s="1"/>
      <c r="AYA98" s="1"/>
      <c r="AYB98" s="1"/>
      <c r="AYC98" s="1"/>
      <c r="AYD98" s="1"/>
      <c r="AYE98" s="1"/>
      <c r="AYF98" s="1"/>
      <c r="AYG98" s="1"/>
      <c r="AYH98" s="1"/>
      <c r="AYI98" s="1"/>
      <c r="AYJ98" s="1"/>
      <c r="AYK98" s="1"/>
      <c r="AYL98" s="1"/>
      <c r="AYM98" s="1"/>
      <c r="AYN98" s="1"/>
      <c r="AYO98" s="1"/>
      <c r="AYP98" s="1"/>
      <c r="AYQ98" s="1"/>
      <c r="AYR98" s="1"/>
      <c r="AYS98" s="1"/>
      <c r="AYT98" s="1"/>
      <c r="AYU98" s="1"/>
      <c r="AYV98" s="1"/>
      <c r="AYW98" s="1"/>
      <c r="AYX98" s="1"/>
      <c r="AYY98" s="1"/>
      <c r="AYZ98" s="1"/>
      <c r="AZA98" s="1"/>
      <c r="AZB98" s="1"/>
      <c r="AZC98" s="1"/>
      <c r="AZD98" s="1"/>
      <c r="AZE98" s="1"/>
      <c r="AZF98" s="1"/>
      <c r="AZG98" s="1"/>
      <c r="AZH98" s="1"/>
      <c r="AZI98" s="1"/>
      <c r="AZJ98" s="1"/>
      <c r="AZK98" s="1"/>
      <c r="AZL98" s="1"/>
      <c r="AZM98" s="1"/>
      <c r="AZN98" s="1"/>
      <c r="AZO98" s="1"/>
      <c r="AZP98" s="1"/>
      <c r="AZQ98" s="1"/>
      <c r="AZR98" s="1"/>
      <c r="AZS98" s="1"/>
      <c r="AZT98" s="1"/>
      <c r="AZU98" s="1"/>
      <c r="AZV98" s="1"/>
      <c r="AZW98" s="1"/>
      <c r="AZX98" s="1"/>
      <c r="AZY98" s="1"/>
      <c r="AZZ98" s="1"/>
      <c r="BAA98" s="1"/>
      <c r="BAB98" s="1"/>
      <c r="BAC98" s="1"/>
      <c r="BAD98" s="1"/>
      <c r="BAE98" s="1"/>
      <c r="BAF98" s="1"/>
      <c r="BAG98" s="1"/>
      <c r="BAH98" s="1"/>
      <c r="BAI98" s="1"/>
      <c r="BAJ98" s="1"/>
      <c r="BAK98" s="1"/>
      <c r="BAL98" s="1"/>
      <c r="BAM98" s="1"/>
      <c r="BAN98" s="1"/>
      <c r="BAO98" s="1"/>
      <c r="BAP98" s="1"/>
      <c r="BAQ98" s="1"/>
      <c r="BAR98" s="1"/>
      <c r="BAS98" s="1"/>
      <c r="BAT98" s="1"/>
      <c r="BAU98" s="1"/>
      <c r="BAV98" s="1"/>
      <c r="BAW98" s="1"/>
      <c r="BAX98" s="1"/>
      <c r="BAY98" s="1"/>
      <c r="BAZ98" s="1"/>
      <c r="BBA98" s="1"/>
      <c r="BBB98" s="1"/>
      <c r="BBC98" s="1"/>
      <c r="BBD98" s="1"/>
      <c r="BBE98" s="1"/>
      <c r="BBF98" s="1"/>
      <c r="BBG98" s="1"/>
      <c r="BBH98" s="1"/>
      <c r="BBI98" s="1"/>
      <c r="BBJ98" s="1"/>
      <c r="BBK98" s="1"/>
      <c r="BBL98" s="1"/>
      <c r="BBM98" s="1"/>
      <c r="BBN98" s="1"/>
      <c r="BBO98" s="1"/>
      <c r="BBP98" s="1"/>
      <c r="BBQ98" s="1"/>
      <c r="BBR98" s="1"/>
      <c r="BBS98" s="1"/>
      <c r="BBT98" s="1"/>
      <c r="BBU98" s="1"/>
      <c r="BBV98" s="1"/>
      <c r="BBW98" s="1"/>
      <c r="BBX98" s="1"/>
      <c r="BBY98" s="1"/>
      <c r="BBZ98" s="1"/>
      <c r="BCA98" s="1"/>
      <c r="BCB98" s="1"/>
      <c r="BCC98" s="1"/>
      <c r="BCD98" s="1"/>
      <c r="BCE98" s="1"/>
      <c r="BCF98" s="1"/>
      <c r="BCG98" s="1"/>
      <c r="BCH98" s="1"/>
      <c r="BCI98" s="1"/>
      <c r="BCJ98" s="1"/>
      <c r="BCK98" s="1"/>
      <c r="BCL98" s="1"/>
      <c r="BCM98" s="1"/>
      <c r="BCN98" s="1"/>
      <c r="BCO98" s="1"/>
      <c r="BCP98" s="1"/>
      <c r="BCQ98" s="1"/>
      <c r="BCR98" s="1"/>
      <c r="BCS98" s="1"/>
      <c r="BCT98" s="1"/>
      <c r="BCU98" s="1"/>
      <c r="BCV98" s="1"/>
      <c r="BCW98" s="1"/>
      <c r="BCX98" s="1"/>
      <c r="BCY98" s="1"/>
      <c r="BCZ98" s="1"/>
      <c r="BDA98" s="1"/>
      <c r="BDB98" s="1"/>
      <c r="BDC98" s="1"/>
      <c r="BDD98" s="1"/>
      <c r="BDE98" s="1"/>
      <c r="BDF98" s="1"/>
      <c r="BDG98" s="1"/>
      <c r="BDH98" s="1"/>
      <c r="BDI98" s="1"/>
      <c r="BDJ98" s="1"/>
      <c r="BDK98" s="1"/>
      <c r="BDL98" s="1"/>
      <c r="BDM98" s="1"/>
      <c r="BDN98" s="1"/>
      <c r="BDO98" s="1"/>
      <c r="BDP98" s="1"/>
      <c r="BDQ98" s="1"/>
      <c r="BDR98" s="1"/>
      <c r="BDS98" s="1"/>
      <c r="BDT98" s="1"/>
      <c r="BDU98" s="1"/>
      <c r="BDV98" s="1"/>
      <c r="BDW98" s="1"/>
      <c r="BDX98" s="1"/>
      <c r="BDY98" s="1"/>
      <c r="BDZ98" s="1"/>
      <c r="BEA98" s="1"/>
      <c r="BEB98" s="1"/>
      <c r="BEC98" s="1"/>
      <c r="BED98" s="1"/>
      <c r="BEE98" s="1"/>
      <c r="BEF98" s="1"/>
      <c r="BEG98" s="1"/>
      <c r="BEH98" s="1"/>
      <c r="BEI98" s="1"/>
      <c r="BEJ98" s="1"/>
      <c r="BEK98" s="1"/>
      <c r="BEL98" s="1"/>
      <c r="BEM98" s="1"/>
      <c r="BEN98" s="1"/>
      <c r="BEO98" s="1"/>
      <c r="BEP98" s="1"/>
      <c r="BEQ98" s="1"/>
      <c r="BER98" s="1"/>
      <c r="BES98" s="1"/>
      <c r="BET98" s="1"/>
      <c r="BEU98" s="1"/>
      <c r="BEV98" s="1"/>
      <c r="BEW98" s="1"/>
      <c r="BEX98" s="1"/>
      <c r="BEY98" s="1"/>
      <c r="BEZ98" s="1"/>
      <c r="BFA98" s="1"/>
      <c r="BFB98" s="1"/>
      <c r="BFC98" s="1"/>
      <c r="BFD98" s="1"/>
      <c r="BFE98" s="1"/>
      <c r="BFF98" s="1"/>
      <c r="BFG98" s="1"/>
      <c r="BFH98" s="1"/>
      <c r="BFI98" s="1"/>
      <c r="BFJ98" s="1"/>
      <c r="BFK98" s="1"/>
      <c r="BFL98" s="1"/>
      <c r="BFM98" s="1"/>
      <c r="BFN98" s="1"/>
      <c r="BFO98" s="1"/>
      <c r="BFP98" s="1"/>
      <c r="BFQ98" s="1"/>
      <c r="BFR98" s="1"/>
      <c r="BFS98" s="1"/>
      <c r="BFT98" s="1"/>
      <c r="BFU98" s="1"/>
      <c r="BFV98" s="1"/>
      <c r="BFW98" s="1"/>
      <c r="BFX98" s="1"/>
      <c r="BFY98" s="1"/>
      <c r="BFZ98" s="1"/>
      <c r="BGA98" s="1"/>
      <c r="BGB98" s="1"/>
      <c r="BGC98" s="1"/>
      <c r="BGD98" s="1"/>
      <c r="BGE98" s="1"/>
      <c r="BGF98" s="1"/>
      <c r="BGG98" s="1"/>
      <c r="BGH98" s="1"/>
      <c r="BGI98" s="1"/>
      <c r="BGJ98" s="1"/>
      <c r="BGK98" s="1"/>
      <c r="BGL98" s="1"/>
      <c r="BGM98" s="1"/>
      <c r="BGN98" s="1"/>
      <c r="BGO98" s="1"/>
      <c r="BGP98" s="1"/>
      <c r="BGQ98" s="1"/>
      <c r="BGR98" s="1"/>
      <c r="BGS98" s="1"/>
      <c r="BGT98" s="1"/>
      <c r="BGU98" s="1"/>
      <c r="BGV98" s="1"/>
      <c r="BGW98" s="1"/>
      <c r="BGX98" s="1"/>
      <c r="BGY98" s="1"/>
      <c r="BGZ98" s="1"/>
      <c r="BHA98" s="1"/>
      <c r="BHB98" s="1"/>
      <c r="BHC98" s="1"/>
      <c r="BHD98" s="1"/>
      <c r="BHE98" s="1"/>
      <c r="BHF98" s="1"/>
      <c r="BHG98" s="1"/>
      <c r="BHH98" s="1"/>
      <c r="BHI98" s="1"/>
      <c r="BHJ98" s="1"/>
      <c r="BHK98" s="1"/>
      <c r="BHL98" s="1"/>
      <c r="BHM98" s="1"/>
      <c r="BHN98" s="1"/>
      <c r="BHO98" s="1"/>
      <c r="BHP98" s="1"/>
      <c r="BHQ98" s="1"/>
      <c r="BHR98" s="1"/>
      <c r="BHS98" s="1"/>
      <c r="BHT98" s="1"/>
      <c r="BHU98" s="1"/>
      <c r="BHV98" s="1"/>
      <c r="BHW98" s="1"/>
      <c r="BHX98" s="1"/>
      <c r="BHY98" s="1"/>
      <c r="BHZ98" s="1"/>
      <c r="BIA98" s="1"/>
      <c r="BIB98" s="1"/>
      <c r="BIC98" s="1"/>
      <c r="BID98" s="1"/>
      <c r="BIE98" s="1"/>
      <c r="BIF98" s="1"/>
      <c r="BIG98" s="1"/>
      <c r="BIH98" s="1"/>
      <c r="BII98" s="1"/>
      <c r="BIJ98" s="1"/>
      <c r="BIK98" s="1"/>
      <c r="BIL98" s="1"/>
      <c r="BIM98" s="1"/>
      <c r="BIN98" s="1"/>
      <c r="BIO98" s="1"/>
      <c r="BIP98" s="1"/>
      <c r="BIQ98" s="1"/>
      <c r="BIR98" s="1"/>
      <c r="BIS98" s="1"/>
      <c r="BIT98" s="1"/>
      <c r="BIU98" s="1"/>
      <c r="BIV98" s="1"/>
      <c r="BIW98" s="1"/>
      <c r="BIX98" s="1"/>
      <c r="BIY98" s="1"/>
      <c r="BIZ98" s="1"/>
      <c r="BJA98" s="1"/>
      <c r="BJB98" s="1"/>
      <c r="BJC98" s="1"/>
      <c r="BJD98" s="1"/>
      <c r="BJE98" s="1"/>
      <c r="BJF98" s="1"/>
      <c r="BJG98" s="1"/>
      <c r="BJH98" s="1"/>
      <c r="BJI98" s="1"/>
      <c r="BJJ98" s="1"/>
      <c r="BJK98" s="1"/>
      <c r="BJL98" s="1"/>
      <c r="BJM98" s="1"/>
      <c r="BJN98" s="1"/>
      <c r="BJO98" s="1"/>
      <c r="BJP98" s="1"/>
      <c r="BJQ98" s="1"/>
      <c r="BJR98" s="1"/>
      <c r="BJS98" s="1"/>
      <c r="BJT98" s="1"/>
      <c r="BJU98" s="1"/>
      <c r="BJV98" s="1"/>
      <c r="BJW98" s="1"/>
      <c r="BJX98" s="1"/>
      <c r="BJY98" s="1"/>
      <c r="BJZ98" s="1"/>
      <c r="BKA98" s="1"/>
      <c r="BKB98" s="1"/>
      <c r="BKC98" s="1"/>
      <c r="BKD98" s="1"/>
      <c r="BKE98" s="1"/>
      <c r="BKF98" s="1"/>
      <c r="BKG98" s="1"/>
      <c r="BKH98" s="1"/>
      <c r="BKI98" s="1"/>
      <c r="BKJ98" s="1"/>
      <c r="BKK98" s="1"/>
      <c r="BKL98" s="1"/>
      <c r="BKM98" s="1"/>
      <c r="BKN98" s="1"/>
      <c r="BKO98" s="1"/>
      <c r="BKP98" s="1"/>
      <c r="BKQ98" s="1"/>
      <c r="BKR98" s="1"/>
      <c r="BKS98" s="1"/>
      <c r="BKT98" s="1"/>
      <c r="BKU98" s="1"/>
      <c r="BKV98" s="1"/>
      <c r="BKW98" s="1"/>
      <c r="BKX98" s="1"/>
      <c r="BKY98" s="1"/>
      <c r="BKZ98" s="1"/>
      <c r="BLA98" s="1"/>
      <c r="BLB98" s="1"/>
      <c r="BLC98" s="1"/>
      <c r="BLD98" s="1"/>
      <c r="BLE98" s="1"/>
      <c r="BLF98" s="1"/>
      <c r="BLG98" s="1"/>
      <c r="BLH98" s="1"/>
      <c r="BLI98" s="1"/>
      <c r="BLJ98" s="1"/>
      <c r="BLK98" s="1"/>
      <c r="BLL98" s="1"/>
      <c r="BLM98" s="1"/>
      <c r="BLN98" s="1"/>
      <c r="BLO98" s="1"/>
      <c r="BLP98" s="1"/>
      <c r="BLQ98" s="1"/>
      <c r="BLR98" s="1"/>
      <c r="BLS98" s="1"/>
      <c r="BLT98" s="1"/>
      <c r="BLU98" s="1"/>
      <c r="BLV98" s="1"/>
      <c r="BLW98" s="1"/>
      <c r="BLX98" s="1"/>
      <c r="BLY98" s="1"/>
      <c r="BLZ98" s="1"/>
      <c r="BMA98" s="1"/>
      <c r="BMB98" s="1"/>
      <c r="BMC98" s="1"/>
      <c r="BMD98" s="1"/>
      <c r="BME98" s="1"/>
      <c r="BMF98" s="1"/>
      <c r="BMG98" s="1"/>
      <c r="BMH98" s="1"/>
      <c r="BMI98" s="1"/>
      <c r="BMJ98" s="1"/>
      <c r="BMK98" s="1"/>
      <c r="BML98" s="1"/>
      <c r="BMM98" s="1"/>
      <c r="BMN98" s="1"/>
      <c r="BMO98" s="1"/>
      <c r="BMP98" s="1"/>
      <c r="BMQ98" s="1"/>
      <c r="BMR98" s="1"/>
      <c r="BMS98" s="1"/>
      <c r="BMT98" s="1"/>
      <c r="BMU98" s="1"/>
      <c r="BMV98" s="1"/>
      <c r="BMW98" s="1"/>
      <c r="BMX98" s="1"/>
      <c r="BMY98" s="1"/>
      <c r="BMZ98" s="1"/>
      <c r="BNA98" s="1"/>
      <c r="BNB98" s="1"/>
      <c r="BNC98" s="1"/>
      <c r="BND98" s="1"/>
      <c r="BNE98" s="1"/>
      <c r="BNF98" s="1"/>
      <c r="BNG98" s="1"/>
      <c r="BNH98" s="1"/>
      <c r="BNI98" s="1"/>
      <c r="BNJ98" s="1"/>
      <c r="BNK98" s="1"/>
      <c r="BNL98" s="1"/>
      <c r="BNM98" s="1"/>
      <c r="BNN98" s="1"/>
      <c r="BNO98" s="1"/>
      <c r="BNP98" s="1"/>
      <c r="BNQ98" s="1"/>
      <c r="BNR98" s="1"/>
      <c r="BNS98" s="1"/>
      <c r="BNT98" s="1"/>
      <c r="BNU98" s="1"/>
      <c r="BNV98" s="1"/>
      <c r="BNW98" s="1"/>
      <c r="BNX98" s="1"/>
      <c r="BNY98" s="1"/>
      <c r="BNZ98" s="1"/>
      <c r="BOA98" s="1"/>
      <c r="BOB98" s="1"/>
      <c r="BOC98" s="1"/>
      <c r="BOD98" s="1"/>
      <c r="BOE98" s="1"/>
      <c r="BOF98" s="1"/>
      <c r="BOG98" s="1"/>
      <c r="BOH98" s="1"/>
      <c r="BOI98" s="1"/>
      <c r="BOJ98" s="1"/>
      <c r="BOK98" s="1"/>
      <c r="BOL98" s="1"/>
      <c r="BOM98" s="1"/>
      <c r="BON98" s="1"/>
      <c r="BOO98" s="1"/>
      <c r="BOP98" s="1"/>
      <c r="BOQ98" s="1"/>
      <c r="BOR98" s="1"/>
      <c r="BOS98" s="1"/>
      <c r="BOT98" s="1"/>
      <c r="BOU98" s="1"/>
      <c r="BOV98" s="1"/>
      <c r="BOW98" s="1"/>
      <c r="BOX98" s="1"/>
      <c r="BOY98" s="1"/>
      <c r="BOZ98" s="1"/>
      <c r="BPA98" s="1"/>
      <c r="BPB98" s="1"/>
      <c r="BPC98" s="1"/>
      <c r="BPD98" s="1"/>
      <c r="BPE98" s="1"/>
      <c r="BPF98" s="1"/>
      <c r="BPG98" s="1"/>
      <c r="BPH98" s="1"/>
      <c r="BPI98" s="1"/>
      <c r="BPJ98" s="1"/>
      <c r="BPK98" s="1"/>
      <c r="BPL98" s="1"/>
      <c r="BPM98" s="1"/>
      <c r="BPN98" s="1"/>
      <c r="BPO98" s="1"/>
      <c r="BPP98" s="1"/>
      <c r="BPQ98" s="1"/>
      <c r="BPR98" s="1"/>
      <c r="BPS98" s="1"/>
      <c r="BPT98" s="1"/>
      <c r="BPU98" s="1"/>
      <c r="BPV98" s="1"/>
      <c r="BPW98" s="1"/>
      <c r="BPX98" s="1"/>
      <c r="BPY98" s="1"/>
      <c r="BPZ98" s="1"/>
      <c r="BQA98" s="1"/>
      <c r="BQB98" s="1"/>
      <c r="BQC98" s="1"/>
      <c r="BQD98" s="1"/>
      <c r="BQE98" s="1"/>
      <c r="BQF98" s="1"/>
      <c r="BQG98" s="1"/>
      <c r="BQH98" s="1"/>
      <c r="BQI98" s="1"/>
      <c r="BQJ98" s="1"/>
      <c r="BQK98" s="1"/>
      <c r="BQL98" s="1"/>
      <c r="BQM98" s="1"/>
      <c r="BQN98" s="1"/>
      <c r="BQO98" s="1"/>
      <c r="BQP98" s="1"/>
      <c r="BQQ98" s="1"/>
      <c r="BQR98" s="1"/>
      <c r="BQS98" s="1"/>
      <c r="BQT98" s="1"/>
      <c r="BQU98" s="1"/>
      <c r="BQV98" s="1"/>
      <c r="BQW98" s="1"/>
      <c r="BQX98" s="1"/>
      <c r="BQY98" s="1"/>
      <c r="BQZ98" s="1"/>
      <c r="BRA98" s="1"/>
      <c r="BRB98" s="1"/>
      <c r="BRC98" s="1"/>
      <c r="BRD98" s="1"/>
      <c r="BRE98" s="1"/>
      <c r="BRF98" s="1"/>
      <c r="BRG98" s="1"/>
      <c r="BRH98" s="1"/>
      <c r="BRI98" s="1"/>
      <c r="BRJ98" s="1"/>
      <c r="BRK98" s="1"/>
      <c r="BRL98" s="1"/>
      <c r="BRM98" s="1"/>
      <c r="BRN98" s="1"/>
      <c r="BRO98" s="1"/>
      <c r="BRP98" s="1"/>
      <c r="BRQ98" s="1"/>
      <c r="BRR98" s="1"/>
      <c r="BRS98" s="1"/>
      <c r="BRT98" s="1"/>
      <c r="BRU98" s="1"/>
      <c r="BRV98" s="1"/>
      <c r="BRW98" s="1"/>
      <c r="BRX98" s="1"/>
      <c r="BRY98" s="1"/>
      <c r="BRZ98" s="1"/>
      <c r="BSA98" s="1"/>
      <c r="BSB98" s="1"/>
      <c r="BSC98" s="1"/>
      <c r="BSD98" s="1"/>
      <c r="BSE98" s="1"/>
      <c r="BSF98" s="1"/>
      <c r="BSG98" s="1"/>
      <c r="BSH98" s="1"/>
      <c r="BSI98" s="1"/>
      <c r="BSJ98" s="1"/>
      <c r="BSK98" s="1"/>
      <c r="BSL98" s="1"/>
      <c r="BSM98" s="1"/>
      <c r="BSN98" s="1"/>
      <c r="BSO98" s="1"/>
      <c r="BSP98" s="1"/>
      <c r="BSQ98" s="1"/>
      <c r="BSR98" s="1"/>
      <c r="BSS98" s="1"/>
      <c r="BST98" s="1"/>
      <c r="BSU98" s="1"/>
      <c r="BSV98" s="1"/>
      <c r="BSW98" s="1"/>
      <c r="BSX98" s="1"/>
      <c r="BSY98" s="1"/>
      <c r="BSZ98" s="1"/>
      <c r="BTA98" s="1"/>
      <c r="BTB98" s="1"/>
      <c r="BTC98" s="1"/>
      <c r="BTD98" s="1"/>
      <c r="BTE98" s="1"/>
      <c r="BTF98" s="1"/>
      <c r="BTG98" s="1"/>
      <c r="BTH98" s="1"/>
      <c r="BTI98" s="1"/>
      <c r="BTJ98" s="1"/>
      <c r="BTK98" s="1"/>
      <c r="BTL98" s="1"/>
      <c r="BTM98" s="1"/>
      <c r="BTN98" s="1"/>
      <c r="BTO98" s="1"/>
      <c r="BTP98" s="1"/>
      <c r="BTQ98" s="1"/>
      <c r="BTR98" s="1"/>
      <c r="BTS98" s="1"/>
      <c r="BTT98" s="1"/>
      <c r="BTU98" s="1"/>
      <c r="BTV98" s="1"/>
      <c r="BTW98" s="1"/>
      <c r="BTX98" s="1"/>
      <c r="BTY98" s="1"/>
      <c r="BTZ98" s="1"/>
      <c r="BUA98" s="1"/>
      <c r="BUB98" s="1"/>
      <c r="BUC98" s="1"/>
      <c r="BUD98" s="1"/>
      <c r="BUE98" s="1"/>
      <c r="BUF98" s="1"/>
      <c r="BUG98" s="1"/>
      <c r="BUH98" s="1"/>
      <c r="BUI98" s="1"/>
      <c r="BUJ98" s="1"/>
      <c r="BUK98" s="1"/>
      <c r="BUL98" s="1"/>
      <c r="BUM98" s="1"/>
      <c r="BUN98" s="1"/>
      <c r="BUO98" s="1"/>
      <c r="BUP98" s="1"/>
      <c r="BUQ98" s="1"/>
      <c r="BUR98" s="1"/>
      <c r="BUS98" s="1"/>
      <c r="BUT98" s="1"/>
      <c r="BUU98" s="1"/>
      <c r="BUV98" s="1"/>
      <c r="BUW98" s="1"/>
      <c r="BUX98" s="1"/>
      <c r="BUY98" s="1"/>
      <c r="BUZ98" s="1"/>
      <c r="BVA98" s="1"/>
      <c r="BVB98" s="1"/>
      <c r="BVC98" s="1"/>
      <c r="BVD98" s="1"/>
      <c r="BVE98" s="1"/>
      <c r="BVF98" s="1"/>
      <c r="BVG98" s="1"/>
      <c r="BVH98" s="1"/>
      <c r="BVI98" s="1"/>
      <c r="BVJ98" s="1"/>
      <c r="BVK98" s="1"/>
      <c r="BVL98" s="1"/>
      <c r="BVM98" s="1"/>
      <c r="BVN98" s="1"/>
      <c r="BVO98" s="1"/>
      <c r="BVP98" s="1"/>
      <c r="BVQ98" s="1"/>
      <c r="BVR98" s="1"/>
      <c r="BVS98" s="1"/>
      <c r="BVT98" s="1"/>
      <c r="BVU98" s="1"/>
      <c r="BVV98" s="1"/>
      <c r="BVW98" s="1"/>
      <c r="BVX98" s="1"/>
      <c r="BVY98" s="1"/>
      <c r="BVZ98" s="1"/>
      <c r="BWA98" s="1"/>
      <c r="BWB98" s="1"/>
      <c r="BWC98" s="1"/>
      <c r="BWD98" s="1"/>
      <c r="BWE98" s="1"/>
      <c r="BWF98" s="1"/>
      <c r="BWG98" s="1"/>
      <c r="BWH98" s="1"/>
      <c r="BWI98" s="1"/>
      <c r="BWJ98" s="1"/>
      <c r="BWK98" s="1"/>
      <c r="BWL98" s="1"/>
      <c r="BWM98" s="1"/>
      <c r="BWN98" s="1"/>
      <c r="BWO98" s="1"/>
      <c r="BWP98" s="1"/>
      <c r="BWQ98" s="1"/>
      <c r="BWR98" s="1"/>
      <c r="BWS98" s="1"/>
      <c r="BWT98" s="1"/>
      <c r="BWU98" s="1"/>
      <c r="BWV98" s="1"/>
      <c r="BWW98" s="1"/>
      <c r="BWX98" s="1"/>
      <c r="BWY98" s="1"/>
      <c r="BWZ98" s="1"/>
      <c r="BXA98" s="1"/>
      <c r="BXB98" s="1"/>
      <c r="BXC98" s="1"/>
      <c r="BXD98" s="1"/>
      <c r="BXE98" s="1"/>
      <c r="BXF98" s="1"/>
      <c r="BXG98" s="1"/>
      <c r="BXH98" s="1"/>
      <c r="BXI98" s="1"/>
      <c r="BXJ98" s="1"/>
      <c r="BXK98" s="1"/>
      <c r="BXL98" s="1"/>
      <c r="BXM98" s="1"/>
      <c r="BXN98" s="1"/>
      <c r="BXO98" s="1"/>
      <c r="BXP98" s="1"/>
      <c r="BXQ98" s="1"/>
      <c r="BXR98" s="1"/>
      <c r="BXS98" s="1"/>
      <c r="BXT98" s="1"/>
      <c r="BXU98" s="1"/>
      <c r="BXV98" s="1"/>
      <c r="BXW98" s="1"/>
      <c r="BXX98" s="1"/>
      <c r="BXY98" s="1"/>
      <c r="BXZ98" s="1"/>
      <c r="BYA98" s="1"/>
      <c r="BYB98" s="1"/>
      <c r="BYC98" s="1"/>
      <c r="BYD98" s="1"/>
      <c r="BYE98" s="1"/>
      <c r="BYF98" s="1"/>
      <c r="BYG98" s="1"/>
      <c r="BYH98" s="1"/>
      <c r="BYI98" s="1"/>
      <c r="BYJ98" s="1"/>
      <c r="BYK98" s="1"/>
      <c r="BYL98" s="1"/>
      <c r="BYM98" s="1"/>
      <c r="BYN98" s="1"/>
      <c r="BYO98" s="1"/>
      <c r="BYP98" s="1"/>
      <c r="BYQ98" s="1"/>
      <c r="BYR98" s="1"/>
      <c r="BYS98" s="1"/>
      <c r="BYT98" s="1"/>
      <c r="BYU98" s="1"/>
      <c r="BYV98" s="1"/>
      <c r="BYW98" s="1"/>
      <c r="BYX98" s="1"/>
      <c r="BYY98" s="1"/>
      <c r="BYZ98" s="1"/>
      <c r="BZA98" s="1"/>
      <c r="BZB98" s="1"/>
      <c r="BZC98" s="1"/>
      <c r="BZD98" s="1"/>
      <c r="BZE98" s="1"/>
      <c r="BZF98" s="1"/>
      <c r="BZG98" s="1"/>
      <c r="BZH98" s="1"/>
      <c r="BZI98" s="1"/>
      <c r="BZJ98" s="1"/>
      <c r="BZK98" s="1"/>
      <c r="BZL98" s="1"/>
      <c r="BZM98" s="1"/>
      <c r="BZN98" s="1"/>
      <c r="BZO98" s="1"/>
      <c r="BZP98" s="1"/>
      <c r="BZQ98" s="1"/>
      <c r="BZR98" s="1"/>
      <c r="BZS98" s="1"/>
      <c r="BZT98" s="1"/>
      <c r="BZU98" s="1"/>
      <c r="BZV98" s="1"/>
      <c r="BZW98" s="1"/>
      <c r="BZX98" s="1"/>
      <c r="BZY98" s="1"/>
      <c r="BZZ98" s="1"/>
      <c r="CAA98" s="1"/>
      <c r="CAB98" s="1"/>
      <c r="CAC98" s="1"/>
      <c r="CAD98" s="1"/>
      <c r="CAE98" s="1"/>
      <c r="CAF98" s="1"/>
      <c r="CAG98" s="1"/>
      <c r="CAH98" s="1"/>
      <c r="CAI98" s="1"/>
      <c r="CAJ98" s="1"/>
      <c r="CAK98" s="1"/>
      <c r="CAL98" s="1"/>
      <c r="CAM98" s="1"/>
      <c r="CAN98" s="1"/>
      <c r="CAO98" s="1"/>
      <c r="CAP98" s="1"/>
      <c r="CAQ98" s="1"/>
      <c r="CAR98" s="1"/>
      <c r="CAS98" s="1"/>
      <c r="CAT98" s="1"/>
      <c r="CAU98" s="1"/>
      <c r="CAV98" s="1"/>
      <c r="CAW98" s="1"/>
      <c r="CAX98" s="1"/>
      <c r="CAY98" s="1"/>
      <c r="CAZ98" s="1"/>
      <c r="CBA98" s="1"/>
      <c r="CBB98" s="1"/>
      <c r="CBC98" s="1"/>
      <c r="CBD98" s="1"/>
      <c r="CBE98" s="1"/>
      <c r="CBF98" s="1"/>
      <c r="CBG98" s="1"/>
      <c r="CBH98" s="1"/>
      <c r="CBI98" s="1"/>
      <c r="CBJ98" s="1"/>
      <c r="CBK98" s="1"/>
      <c r="CBL98" s="1"/>
      <c r="CBM98" s="1"/>
      <c r="CBN98" s="1"/>
      <c r="CBO98" s="1"/>
      <c r="CBP98" s="1"/>
      <c r="CBQ98" s="1"/>
      <c r="CBR98" s="1"/>
      <c r="CBS98" s="1"/>
      <c r="CBT98" s="1"/>
      <c r="CBU98" s="1"/>
      <c r="CBV98" s="1"/>
      <c r="CBW98" s="1"/>
      <c r="CBX98" s="1"/>
      <c r="CBY98" s="1"/>
      <c r="CBZ98" s="1"/>
      <c r="CCA98" s="1"/>
      <c r="CCB98" s="1"/>
      <c r="CCC98" s="1"/>
      <c r="CCD98" s="1"/>
      <c r="CCE98" s="1"/>
      <c r="CCF98" s="1"/>
      <c r="CCG98" s="1"/>
      <c r="CCH98" s="1"/>
      <c r="CCI98" s="1"/>
      <c r="CCJ98" s="1"/>
      <c r="CCK98" s="1"/>
      <c r="CCL98" s="1"/>
      <c r="CCM98" s="1"/>
      <c r="CCN98" s="1"/>
      <c r="CCO98" s="1"/>
      <c r="CCP98" s="1"/>
      <c r="CCQ98" s="1"/>
      <c r="CCR98" s="1"/>
      <c r="CCS98" s="1"/>
      <c r="CCT98" s="1"/>
      <c r="CCU98" s="1"/>
      <c r="CCV98" s="1"/>
      <c r="CCW98" s="1"/>
      <c r="CCX98" s="1"/>
      <c r="CCY98" s="1"/>
      <c r="CCZ98" s="1"/>
      <c r="CDA98" s="1"/>
      <c r="CDB98" s="1"/>
      <c r="CDC98" s="1"/>
      <c r="CDD98" s="1"/>
      <c r="CDE98" s="1"/>
      <c r="CDF98" s="1"/>
      <c r="CDG98" s="1"/>
      <c r="CDH98" s="1"/>
      <c r="CDI98" s="1"/>
      <c r="CDJ98" s="1"/>
      <c r="CDK98" s="1"/>
      <c r="CDL98" s="1"/>
      <c r="CDM98" s="1"/>
      <c r="CDN98" s="1"/>
      <c r="CDO98" s="1"/>
      <c r="CDP98" s="1"/>
      <c r="CDQ98" s="1"/>
      <c r="CDR98" s="1"/>
      <c r="CDS98" s="1"/>
      <c r="CDT98" s="1"/>
      <c r="CDU98" s="1"/>
      <c r="CDV98" s="1"/>
      <c r="CDW98" s="1"/>
      <c r="CDX98" s="1"/>
      <c r="CDY98" s="1"/>
      <c r="CDZ98" s="1"/>
      <c r="CEA98" s="1"/>
      <c r="CEB98" s="1"/>
      <c r="CEC98" s="1"/>
      <c r="CED98" s="1"/>
      <c r="CEE98" s="1"/>
      <c r="CEF98" s="1"/>
      <c r="CEG98" s="1"/>
      <c r="CEH98" s="1"/>
      <c r="CEI98" s="1"/>
      <c r="CEJ98" s="1"/>
      <c r="CEK98" s="1"/>
      <c r="CEL98" s="1"/>
      <c r="CEM98" s="1"/>
      <c r="CEN98" s="1"/>
      <c r="CEO98" s="1"/>
      <c r="CEP98" s="1"/>
      <c r="CEQ98" s="1"/>
      <c r="CER98" s="1"/>
      <c r="CES98" s="1"/>
      <c r="CET98" s="1"/>
      <c r="CEU98" s="1"/>
      <c r="CEV98" s="1"/>
      <c r="CEW98" s="1"/>
      <c r="CEX98" s="1"/>
      <c r="CEY98" s="1"/>
      <c r="CEZ98" s="1"/>
      <c r="CFA98" s="1"/>
      <c r="CFB98" s="1"/>
      <c r="CFC98" s="1"/>
      <c r="CFD98" s="1"/>
      <c r="CFE98" s="1"/>
      <c r="CFF98" s="1"/>
      <c r="CFG98" s="1"/>
      <c r="CFH98" s="1"/>
      <c r="CFI98" s="1"/>
      <c r="CFJ98" s="1"/>
      <c r="CFK98" s="1"/>
      <c r="CFL98" s="1"/>
      <c r="CFM98" s="1"/>
      <c r="CFN98" s="1"/>
      <c r="CFO98" s="1"/>
      <c r="CFP98" s="1"/>
      <c r="CFQ98" s="1"/>
      <c r="CFR98" s="1"/>
      <c r="CFS98" s="1"/>
      <c r="CFT98" s="1"/>
      <c r="CFU98" s="1"/>
      <c r="CFV98" s="1"/>
      <c r="CFW98" s="1"/>
      <c r="CFX98" s="1"/>
      <c r="CFY98" s="1"/>
      <c r="CFZ98" s="1"/>
      <c r="CGA98" s="1"/>
      <c r="CGB98" s="1"/>
      <c r="CGC98" s="1"/>
      <c r="CGD98" s="1"/>
      <c r="CGE98" s="1"/>
      <c r="CGF98" s="1"/>
      <c r="CGG98" s="1"/>
      <c r="CGH98" s="1"/>
      <c r="CGI98" s="1"/>
      <c r="CGJ98" s="1"/>
      <c r="CGK98" s="1"/>
      <c r="CGL98" s="1"/>
      <c r="CGM98" s="1"/>
      <c r="CGN98" s="1"/>
      <c r="CGO98" s="1"/>
      <c r="CGP98" s="1"/>
      <c r="CGQ98" s="1"/>
      <c r="CGR98" s="1"/>
      <c r="CGS98" s="1"/>
      <c r="CGT98" s="1"/>
      <c r="CGU98" s="1"/>
      <c r="CGV98" s="1"/>
      <c r="CGW98" s="1"/>
      <c r="CGX98" s="1"/>
      <c r="CGY98" s="1"/>
      <c r="CGZ98" s="1"/>
      <c r="CHA98" s="1"/>
      <c r="CHB98" s="1"/>
      <c r="CHC98" s="1"/>
      <c r="CHD98" s="1"/>
      <c r="CHE98" s="1"/>
      <c r="CHF98" s="1"/>
      <c r="CHG98" s="1"/>
      <c r="CHH98" s="1"/>
      <c r="CHI98" s="1"/>
      <c r="CHJ98" s="1"/>
      <c r="CHK98" s="1"/>
      <c r="CHL98" s="1"/>
      <c r="CHM98" s="1"/>
      <c r="CHN98" s="1"/>
      <c r="CHO98" s="1"/>
      <c r="CHP98" s="1"/>
      <c r="CHQ98" s="1"/>
      <c r="CHR98" s="1"/>
      <c r="CHS98" s="1"/>
      <c r="CHT98" s="1"/>
      <c r="CHU98" s="1"/>
      <c r="CHV98" s="1"/>
      <c r="CHW98" s="1"/>
      <c r="CHX98" s="1"/>
      <c r="CHY98" s="1"/>
      <c r="CHZ98" s="1"/>
      <c r="CIA98" s="1"/>
      <c r="CIB98" s="1"/>
      <c r="CIC98" s="1"/>
      <c r="CID98" s="1"/>
      <c r="CIE98" s="1"/>
      <c r="CIF98" s="1"/>
      <c r="CIG98" s="1"/>
      <c r="CIH98" s="1"/>
      <c r="CII98" s="1"/>
      <c r="CIJ98" s="1"/>
      <c r="CIK98" s="1"/>
      <c r="CIL98" s="1"/>
      <c r="CIM98" s="1"/>
      <c r="CIN98" s="1"/>
      <c r="CIO98" s="1"/>
      <c r="CIP98" s="1"/>
      <c r="CIQ98" s="1"/>
      <c r="CIR98" s="1"/>
      <c r="CIS98" s="1"/>
      <c r="CIT98" s="1"/>
      <c r="CIU98" s="1"/>
      <c r="CIV98" s="1"/>
      <c r="CIW98" s="1"/>
      <c r="CIX98" s="1"/>
      <c r="CIY98" s="1"/>
      <c r="CIZ98" s="1"/>
      <c r="CJA98" s="1"/>
      <c r="CJB98" s="1"/>
      <c r="CJC98" s="1"/>
      <c r="CJD98" s="1"/>
      <c r="CJE98" s="1"/>
      <c r="CJF98" s="1"/>
      <c r="CJG98" s="1"/>
      <c r="CJH98" s="1"/>
      <c r="CJI98" s="1"/>
      <c r="CJJ98" s="1"/>
      <c r="CJK98" s="1"/>
      <c r="CJL98" s="1"/>
      <c r="CJM98" s="1"/>
      <c r="CJN98" s="1"/>
      <c r="CJO98" s="1"/>
      <c r="CJP98" s="1"/>
      <c r="CJQ98" s="1"/>
      <c r="CJR98" s="1"/>
      <c r="CJS98" s="1"/>
      <c r="CJT98" s="1"/>
      <c r="CJU98" s="1"/>
      <c r="CJV98" s="1"/>
      <c r="CJW98" s="1"/>
      <c r="CJX98" s="1"/>
      <c r="CJY98" s="1"/>
      <c r="CJZ98" s="1"/>
      <c r="CKA98" s="1"/>
      <c r="CKB98" s="1"/>
      <c r="CKC98" s="1"/>
      <c r="CKD98" s="1"/>
      <c r="CKE98" s="1"/>
      <c r="CKF98" s="1"/>
      <c r="CKG98" s="1"/>
      <c r="CKH98" s="1"/>
      <c r="CKI98" s="1"/>
      <c r="CKJ98" s="1"/>
      <c r="CKK98" s="1"/>
      <c r="CKL98" s="1"/>
      <c r="CKM98" s="1"/>
      <c r="CKN98" s="1"/>
      <c r="CKO98" s="1"/>
      <c r="CKP98" s="1"/>
      <c r="CKQ98" s="1"/>
      <c r="CKR98" s="1"/>
      <c r="CKS98" s="1"/>
      <c r="CKT98" s="1"/>
      <c r="CKU98" s="1"/>
      <c r="CKV98" s="1"/>
      <c r="CKW98" s="1"/>
      <c r="CKX98" s="1"/>
      <c r="CKY98" s="1"/>
      <c r="CKZ98" s="1"/>
      <c r="CLA98" s="1"/>
      <c r="CLB98" s="1"/>
      <c r="CLC98" s="1"/>
      <c r="CLD98" s="1"/>
      <c r="CLE98" s="1"/>
      <c r="CLF98" s="1"/>
      <c r="CLG98" s="1"/>
      <c r="CLH98" s="1"/>
      <c r="CLI98" s="1"/>
      <c r="CLJ98" s="1"/>
      <c r="CLK98" s="1"/>
      <c r="CLL98" s="1"/>
      <c r="CLM98" s="1"/>
      <c r="CLN98" s="1"/>
      <c r="CLO98" s="1"/>
      <c r="CLP98" s="1"/>
      <c r="CLQ98" s="1"/>
      <c r="CLR98" s="1"/>
      <c r="CLS98" s="1"/>
      <c r="CLT98" s="1"/>
      <c r="CLU98" s="1"/>
      <c r="CLV98" s="1"/>
      <c r="CLW98" s="1"/>
      <c r="CLX98" s="1"/>
      <c r="CLY98" s="1"/>
      <c r="CLZ98" s="1"/>
      <c r="CMA98" s="1"/>
      <c r="CMB98" s="1"/>
      <c r="CMC98" s="1"/>
      <c r="CMD98" s="1"/>
      <c r="CME98" s="1"/>
      <c r="CMF98" s="1"/>
      <c r="CMG98" s="1"/>
      <c r="CMH98" s="1"/>
      <c r="CMI98" s="1"/>
      <c r="CMJ98" s="1"/>
      <c r="CMK98" s="1"/>
      <c r="CML98" s="1"/>
      <c r="CMM98" s="1"/>
      <c r="CMN98" s="1"/>
      <c r="CMO98" s="1"/>
      <c r="CMP98" s="1"/>
      <c r="CMQ98" s="1"/>
      <c r="CMR98" s="1"/>
      <c r="CMS98" s="1"/>
      <c r="CMT98" s="1"/>
      <c r="CMU98" s="1"/>
      <c r="CMV98" s="1"/>
      <c r="CMW98" s="1"/>
      <c r="CMX98" s="1"/>
      <c r="CMY98" s="1"/>
      <c r="CMZ98" s="1"/>
      <c r="CNA98" s="1"/>
      <c r="CNB98" s="1"/>
      <c r="CNC98" s="1"/>
      <c r="CND98" s="1"/>
      <c r="CNE98" s="1"/>
      <c r="CNF98" s="1"/>
      <c r="CNG98" s="1"/>
      <c r="CNH98" s="1"/>
      <c r="CNI98" s="1"/>
      <c r="CNJ98" s="1"/>
      <c r="CNK98" s="1"/>
      <c r="CNL98" s="1"/>
      <c r="CNM98" s="1"/>
      <c r="CNN98" s="1"/>
      <c r="CNO98" s="1"/>
      <c r="CNP98" s="1"/>
      <c r="CNQ98" s="1"/>
      <c r="CNR98" s="1"/>
      <c r="CNS98" s="1"/>
      <c r="CNT98" s="1"/>
      <c r="CNU98" s="1"/>
      <c r="CNV98" s="1"/>
      <c r="CNW98" s="1"/>
      <c r="CNX98" s="1"/>
      <c r="CNY98" s="1"/>
      <c r="CNZ98" s="1"/>
      <c r="COA98" s="1"/>
      <c r="COB98" s="1"/>
      <c r="COC98" s="1"/>
      <c r="COD98" s="1"/>
      <c r="COE98" s="1"/>
      <c r="COF98" s="1"/>
      <c r="COG98" s="1"/>
      <c r="COH98" s="1"/>
      <c r="COI98" s="1"/>
      <c r="COJ98" s="1"/>
      <c r="COK98" s="1"/>
      <c r="COL98" s="1"/>
      <c r="COM98" s="1"/>
      <c r="CON98" s="1"/>
      <c r="COO98" s="1"/>
      <c r="COP98" s="1"/>
      <c r="COQ98" s="1"/>
      <c r="COR98" s="1"/>
      <c r="COS98" s="1"/>
      <c r="COT98" s="1"/>
      <c r="COU98" s="1"/>
      <c r="COV98" s="1"/>
      <c r="COW98" s="1"/>
      <c r="COX98" s="1"/>
      <c r="COY98" s="1"/>
      <c r="COZ98" s="1"/>
      <c r="CPA98" s="1"/>
      <c r="CPB98" s="1"/>
      <c r="CPC98" s="1"/>
      <c r="CPD98" s="1"/>
      <c r="CPE98" s="1"/>
      <c r="CPF98" s="1"/>
      <c r="CPG98" s="1"/>
      <c r="CPH98" s="1"/>
      <c r="CPI98" s="1"/>
      <c r="CPJ98" s="1"/>
      <c r="CPK98" s="1"/>
      <c r="CPL98" s="1"/>
      <c r="CPM98" s="1"/>
      <c r="CPN98" s="1"/>
      <c r="CPO98" s="1"/>
      <c r="CPP98" s="1"/>
      <c r="CPQ98" s="1"/>
      <c r="CPR98" s="1"/>
      <c r="CPS98" s="1"/>
      <c r="CPT98" s="1"/>
      <c r="CPU98" s="1"/>
      <c r="CPV98" s="1"/>
      <c r="CPW98" s="1"/>
      <c r="CPX98" s="1"/>
      <c r="CPY98" s="1"/>
      <c r="CPZ98" s="1"/>
      <c r="CQA98" s="1"/>
      <c r="CQB98" s="1"/>
      <c r="CQC98" s="1"/>
      <c r="CQD98" s="1"/>
      <c r="CQE98" s="1"/>
      <c r="CQF98" s="1"/>
      <c r="CQG98" s="1"/>
      <c r="CQH98" s="1"/>
      <c r="CQI98" s="1"/>
      <c r="CQJ98" s="1"/>
      <c r="CQK98" s="1"/>
      <c r="CQL98" s="1"/>
      <c r="CQM98" s="1"/>
      <c r="CQN98" s="1"/>
      <c r="CQO98" s="1"/>
      <c r="CQP98" s="1"/>
      <c r="CQQ98" s="1"/>
      <c r="CQR98" s="1"/>
      <c r="CQS98" s="1"/>
      <c r="CQT98" s="1"/>
      <c r="CQU98" s="1"/>
      <c r="CQV98" s="1"/>
      <c r="CQW98" s="1"/>
      <c r="CQX98" s="1"/>
      <c r="CQY98" s="1"/>
      <c r="CQZ98" s="1"/>
      <c r="CRA98" s="1"/>
      <c r="CRB98" s="1"/>
      <c r="CRC98" s="1"/>
      <c r="CRD98" s="1"/>
      <c r="CRE98" s="1"/>
      <c r="CRF98" s="1"/>
      <c r="CRG98" s="1"/>
      <c r="CRH98" s="1"/>
      <c r="CRI98" s="1"/>
      <c r="CRJ98" s="1"/>
      <c r="CRK98" s="1"/>
      <c r="CRL98" s="1"/>
      <c r="CRM98" s="1"/>
      <c r="CRN98" s="1"/>
      <c r="CRO98" s="1"/>
      <c r="CRP98" s="1"/>
      <c r="CRQ98" s="1"/>
      <c r="CRR98" s="1"/>
      <c r="CRS98" s="1"/>
      <c r="CRT98" s="1"/>
      <c r="CRU98" s="1"/>
      <c r="CRV98" s="1"/>
      <c r="CRW98" s="1"/>
      <c r="CRX98" s="1"/>
      <c r="CRY98" s="1"/>
      <c r="CRZ98" s="1"/>
      <c r="CSA98" s="1"/>
      <c r="CSB98" s="1"/>
      <c r="CSC98" s="1"/>
      <c r="CSD98" s="1"/>
      <c r="CSE98" s="1"/>
      <c r="CSF98" s="1"/>
      <c r="CSG98" s="1"/>
      <c r="CSH98" s="1"/>
      <c r="CSI98" s="1"/>
      <c r="CSJ98" s="1"/>
      <c r="CSK98" s="1"/>
      <c r="CSL98" s="1"/>
      <c r="CSM98" s="1"/>
      <c r="CSN98" s="1"/>
      <c r="CSO98" s="1"/>
      <c r="CSP98" s="1"/>
      <c r="CSQ98" s="1"/>
      <c r="CSR98" s="1"/>
      <c r="CSS98" s="1"/>
      <c r="CST98" s="1"/>
      <c r="CSU98" s="1"/>
      <c r="CSV98" s="1"/>
      <c r="CSW98" s="1"/>
      <c r="CSX98" s="1"/>
      <c r="CSY98" s="1"/>
      <c r="CSZ98" s="1"/>
      <c r="CTA98" s="1"/>
      <c r="CTB98" s="1"/>
      <c r="CTC98" s="1"/>
      <c r="CTD98" s="1"/>
      <c r="CTE98" s="1"/>
      <c r="CTF98" s="1"/>
      <c r="CTG98" s="1"/>
      <c r="CTH98" s="1"/>
      <c r="CTI98" s="1"/>
      <c r="CTJ98" s="1"/>
      <c r="CTK98" s="1"/>
      <c r="CTL98" s="1"/>
      <c r="CTM98" s="1"/>
      <c r="CTN98" s="1"/>
      <c r="CTO98" s="1"/>
      <c r="CTP98" s="1"/>
      <c r="CTQ98" s="1"/>
      <c r="CTR98" s="1"/>
      <c r="CTS98" s="1"/>
      <c r="CTT98" s="1"/>
      <c r="CTU98" s="1"/>
      <c r="CTV98" s="1"/>
      <c r="CTW98" s="1"/>
      <c r="CTX98" s="1"/>
      <c r="CTY98" s="1"/>
      <c r="CTZ98" s="1"/>
      <c r="CUA98" s="1"/>
      <c r="CUB98" s="1"/>
      <c r="CUC98" s="1"/>
      <c r="CUD98" s="1"/>
      <c r="CUE98" s="1"/>
      <c r="CUF98" s="1"/>
      <c r="CUG98" s="1"/>
      <c r="CUH98" s="1"/>
      <c r="CUI98" s="1"/>
      <c r="CUJ98" s="1"/>
      <c r="CUK98" s="1"/>
      <c r="CUL98" s="1"/>
      <c r="CUM98" s="1"/>
      <c r="CUN98" s="1"/>
      <c r="CUO98" s="1"/>
      <c r="CUP98" s="1"/>
      <c r="CUQ98" s="1"/>
      <c r="CUR98" s="1"/>
      <c r="CUS98" s="1"/>
      <c r="CUT98" s="1"/>
      <c r="CUU98" s="1"/>
      <c r="CUV98" s="1"/>
      <c r="CUW98" s="1"/>
      <c r="CUX98" s="1"/>
      <c r="CUY98" s="1"/>
      <c r="CUZ98" s="1"/>
      <c r="CVA98" s="1"/>
      <c r="CVB98" s="1"/>
      <c r="CVC98" s="1"/>
      <c r="CVD98" s="1"/>
      <c r="CVE98" s="1"/>
      <c r="CVF98" s="1"/>
      <c r="CVG98" s="1"/>
      <c r="CVH98" s="1"/>
      <c r="CVI98" s="1"/>
      <c r="CVJ98" s="1"/>
      <c r="CVK98" s="1"/>
      <c r="CVL98" s="1"/>
      <c r="CVM98" s="1"/>
      <c r="CVN98" s="1"/>
      <c r="CVO98" s="1"/>
      <c r="CVP98" s="1"/>
      <c r="CVQ98" s="1"/>
      <c r="CVR98" s="1"/>
      <c r="CVS98" s="1"/>
      <c r="CVT98" s="1"/>
      <c r="CVU98" s="1"/>
      <c r="CVV98" s="1"/>
      <c r="CVW98" s="1"/>
      <c r="CVX98" s="1"/>
      <c r="CVY98" s="1"/>
      <c r="CVZ98" s="1"/>
      <c r="CWA98" s="1"/>
      <c r="CWB98" s="1"/>
      <c r="CWC98" s="1"/>
      <c r="CWD98" s="1"/>
      <c r="CWE98" s="1"/>
      <c r="CWF98" s="1"/>
      <c r="CWG98" s="1"/>
      <c r="CWH98" s="1"/>
      <c r="CWI98" s="1"/>
      <c r="CWJ98" s="1"/>
      <c r="CWK98" s="1"/>
      <c r="CWL98" s="1"/>
      <c r="CWM98" s="1"/>
      <c r="CWN98" s="1"/>
      <c r="CWO98" s="1"/>
      <c r="CWP98" s="1"/>
      <c r="CWQ98" s="1"/>
      <c r="CWR98" s="1"/>
      <c r="CWS98" s="1"/>
      <c r="CWT98" s="1"/>
      <c r="CWU98" s="1"/>
      <c r="CWV98" s="1"/>
      <c r="CWW98" s="1"/>
      <c r="CWX98" s="1"/>
      <c r="CWY98" s="1"/>
      <c r="CWZ98" s="1"/>
      <c r="CXA98" s="1"/>
      <c r="CXB98" s="1"/>
      <c r="CXC98" s="1"/>
      <c r="CXD98" s="1"/>
      <c r="CXE98" s="1"/>
      <c r="CXF98" s="1"/>
      <c r="CXG98" s="1"/>
      <c r="CXH98" s="1"/>
      <c r="CXI98" s="1"/>
      <c r="CXJ98" s="1"/>
      <c r="CXK98" s="1"/>
      <c r="CXL98" s="1"/>
      <c r="CXM98" s="1"/>
      <c r="CXN98" s="1"/>
      <c r="CXO98" s="1"/>
      <c r="CXP98" s="1"/>
      <c r="CXQ98" s="1"/>
      <c r="CXR98" s="1"/>
      <c r="CXS98" s="1"/>
      <c r="CXT98" s="1"/>
      <c r="CXU98" s="1"/>
      <c r="CXV98" s="1"/>
      <c r="CXW98" s="1"/>
      <c r="CXX98" s="1"/>
      <c r="CXY98" s="1"/>
      <c r="CXZ98" s="1"/>
      <c r="CYA98" s="1"/>
      <c r="CYB98" s="1"/>
      <c r="CYC98" s="1"/>
      <c r="CYD98" s="1"/>
      <c r="CYE98" s="1"/>
      <c r="CYF98" s="1"/>
      <c r="CYG98" s="1"/>
      <c r="CYH98" s="1"/>
      <c r="CYI98" s="1"/>
      <c r="CYJ98" s="1"/>
      <c r="CYK98" s="1"/>
      <c r="CYL98" s="1"/>
      <c r="CYM98" s="1"/>
      <c r="CYN98" s="1"/>
      <c r="CYO98" s="1"/>
      <c r="CYP98" s="1"/>
      <c r="CYQ98" s="1"/>
      <c r="CYR98" s="1"/>
      <c r="CYS98" s="1"/>
      <c r="CYT98" s="1"/>
      <c r="CYU98" s="1"/>
      <c r="CYV98" s="1"/>
      <c r="CYW98" s="1"/>
      <c r="CYX98" s="1"/>
      <c r="CYY98" s="1"/>
      <c r="CYZ98" s="1"/>
      <c r="CZA98" s="1"/>
      <c r="CZB98" s="1"/>
      <c r="CZC98" s="1"/>
      <c r="CZD98" s="1"/>
      <c r="CZE98" s="1"/>
      <c r="CZF98" s="1"/>
      <c r="CZG98" s="1"/>
      <c r="CZH98" s="1"/>
      <c r="CZI98" s="1"/>
      <c r="CZJ98" s="1"/>
      <c r="CZK98" s="1"/>
      <c r="CZL98" s="1"/>
      <c r="CZM98" s="1"/>
      <c r="CZN98" s="1"/>
      <c r="CZO98" s="1"/>
      <c r="CZP98" s="1"/>
      <c r="CZQ98" s="1"/>
      <c r="CZR98" s="1"/>
      <c r="CZS98" s="1"/>
      <c r="CZT98" s="1"/>
      <c r="CZU98" s="1"/>
      <c r="CZV98" s="1"/>
      <c r="CZW98" s="1"/>
      <c r="CZX98" s="1"/>
      <c r="CZY98" s="1"/>
      <c r="CZZ98" s="1"/>
      <c r="DAA98" s="1"/>
      <c r="DAB98" s="1"/>
      <c r="DAC98" s="1"/>
      <c r="DAD98" s="1"/>
      <c r="DAE98" s="1"/>
      <c r="DAF98" s="1"/>
      <c r="DAG98" s="1"/>
      <c r="DAH98" s="1"/>
      <c r="DAI98" s="1"/>
      <c r="DAJ98" s="1"/>
      <c r="DAK98" s="1"/>
      <c r="DAL98" s="1"/>
      <c r="DAM98" s="1"/>
      <c r="DAN98" s="1"/>
      <c r="DAO98" s="1"/>
      <c r="DAP98" s="1"/>
      <c r="DAQ98" s="1"/>
      <c r="DAR98" s="1"/>
      <c r="DAS98" s="1"/>
      <c r="DAT98" s="1"/>
      <c r="DAU98" s="1"/>
      <c r="DAV98" s="1"/>
      <c r="DAW98" s="1"/>
      <c r="DAX98" s="1"/>
      <c r="DAY98" s="1"/>
      <c r="DAZ98" s="1"/>
      <c r="DBA98" s="1"/>
      <c r="DBB98" s="1"/>
      <c r="DBC98" s="1"/>
      <c r="DBD98" s="1"/>
      <c r="DBE98" s="1"/>
      <c r="DBF98" s="1"/>
      <c r="DBG98" s="1"/>
      <c r="DBH98" s="1"/>
      <c r="DBI98" s="1"/>
      <c r="DBJ98" s="1"/>
      <c r="DBK98" s="1"/>
      <c r="DBL98" s="1"/>
      <c r="DBM98" s="1"/>
      <c r="DBN98" s="1"/>
      <c r="DBO98" s="1"/>
      <c r="DBP98" s="1"/>
      <c r="DBQ98" s="1"/>
      <c r="DBR98" s="1"/>
      <c r="DBS98" s="1"/>
      <c r="DBT98" s="1"/>
      <c r="DBU98" s="1"/>
      <c r="DBV98" s="1"/>
      <c r="DBW98" s="1"/>
      <c r="DBX98" s="1"/>
      <c r="DBY98" s="1"/>
      <c r="DBZ98" s="1"/>
      <c r="DCA98" s="1"/>
      <c r="DCB98" s="1"/>
      <c r="DCC98" s="1"/>
      <c r="DCD98" s="1"/>
      <c r="DCE98" s="1"/>
      <c r="DCF98" s="1"/>
      <c r="DCG98" s="1"/>
      <c r="DCH98" s="1"/>
      <c r="DCI98" s="1"/>
      <c r="DCJ98" s="1"/>
      <c r="DCK98" s="1"/>
      <c r="DCL98" s="1"/>
      <c r="DCM98" s="1"/>
      <c r="DCN98" s="1"/>
      <c r="DCO98" s="1"/>
      <c r="DCP98" s="1"/>
      <c r="DCQ98" s="1"/>
      <c r="DCR98" s="1"/>
      <c r="DCS98" s="1"/>
      <c r="DCT98" s="1"/>
      <c r="DCU98" s="1"/>
      <c r="DCV98" s="1"/>
      <c r="DCW98" s="1"/>
      <c r="DCX98" s="1"/>
      <c r="DCY98" s="1"/>
      <c r="DCZ98" s="1"/>
      <c r="DDA98" s="1"/>
      <c r="DDB98" s="1"/>
      <c r="DDC98" s="1"/>
      <c r="DDD98" s="1"/>
      <c r="DDE98" s="1"/>
      <c r="DDF98" s="1"/>
      <c r="DDG98" s="1"/>
      <c r="DDH98" s="1"/>
      <c r="DDI98" s="1"/>
      <c r="DDJ98" s="1"/>
      <c r="DDK98" s="1"/>
      <c r="DDL98" s="1"/>
      <c r="DDM98" s="1"/>
      <c r="DDN98" s="1"/>
      <c r="DDO98" s="1"/>
      <c r="DDP98" s="1"/>
      <c r="DDQ98" s="1"/>
      <c r="DDR98" s="1"/>
      <c r="DDS98" s="1"/>
      <c r="DDT98" s="1"/>
      <c r="DDU98" s="1"/>
      <c r="DDV98" s="1"/>
      <c r="DDW98" s="1"/>
      <c r="DDX98" s="1"/>
      <c r="DDY98" s="1"/>
      <c r="DDZ98" s="1"/>
      <c r="DEA98" s="1"/>
      <c r="DEB98" s="1"/>
      <c r="DEC98" s="1"/>
      <c r="DED98" s="1"/>
      <c r="DEE98" s="1"/>
      <c r="DEF98" s="1"/>
      <c r="DEG98" s="1"/>
      <c r="DEH98" s="1"/>
      <c r="DEI98" s="1"/>
      <c r="DEJ98" s="1"/>
      <c r="DEK98" s="1"/>
      <c r="DEL98" s="1"/>
      <c r="DEM98" s="1"/>
      <c r="DEN98" s="1"/>
      <c r="DEO98" s="1"/>
      <c r="DEP98" s="1"/>
      <c r="DEQ98" s="1"/>
      <c r="DER98" s="1"/>
      <c r="DES98" s="1"/>
      <c r="DET98" s="1"/>
      <c r="DEU98" s="1"/>
      <c r="DEV98" s="1"/>
      <c r="DEW98" s="1"/>
      <c r="DEX98" s="1"/>
      <c r="DEY98" s="1"/>
      <c r="DEZ98" s="1"/>
      <c r="DFA98" s="1"/>
      <c r="DFB98" s="1"/>
      <c r="DFC98" s="1"/>
      <c r="DFD98" s="1"/>
      <c r="DFE98" s="1"/>
      <c r="DFF98" s="1"/>
      <c r="DFG98" s="1"/>
      <c r="DFH98" s="1"/>
      <c r="DFI98" s="1"/>
      <c r="DFJ98" s="1"/>
      <c r="DFK98" s="1"/>
      <c r="DFL98" s="1"/>
      <c r="DFM98" s="1"/>
      <c r="DFN98" s="1"/>
      <c r="DFO98" s="1"/>
      <c r="DFP98" s="1"/>
      <c r="DFQ98" s="1"/>
      <c r="DFR98" s="1"/>
      <c r="DFS98" s="1"/>
      <c r="DFT98" s="1"/>
      <c r="DFU98" s="1"/>
      <c r="DFV98" s="1"/>
      <c r="DFW98" s="1"/>
      <c r="DFX98" s="1"/>
      <c r="DFY98" s="1"/>
      <c r="DFZ98" s="1"/>
      <c r="DGA98" s="1"/>
      <c r="DGB98" s="1"/>
      <c r="DGC98" s="1"/>
      <c r="DGD98" s="1"/>
      <c r="DGE98" s="1"/>
      <c r="DGF98" s="1"/>
      <c r="DGG98" s="1"/>
      <c r="DGH98" s="1"/>
      <c r="DGI98" s="1"/>
      <c r="DGJ98" s="1"/>
      <c r="DGK98" s="1"/>
      <c r="DGL98" s="1"/>
      <c r="DGM98" s="1"/>
      <c r="DGN98" s="1"/>
      <c r="DGO98" s="1"/>
      <c r="DGP98" s="1"/>
      <c r="DGQ98" s="1"/>
      <c r="DGR98" s="1"/>
      <c r="DGS98" s="1"/>
      <c r="DGT98" s="1"/>
      <c r="DGU98" s="1"/>
      <c r="DGV98" s="1"/>
      <c r="DGW98" s="1"/>
      <c r="DGX98" s="1"/>
      <c r="DGY98" s="1"/>
      <c r="DGZ98" s="1"/>
      <c r="DHA98" s="1"/>
      <c r="DHB98" s="1"/>
      <c r="DHC98" s="1"/>
      <c r="DHD98" s="1"/>
      <c r="DHE98" s="1"/>
      <c r="DHF98" s="1"/>
      <c r="DHG98" s="1"/>
      <c r="DHH98" s="1"/>
      <c r="DHI98" s="1"/>
      <c r="DHJ98" s="1"/>
      <c r="DHK98" s="1"/>
      <c r="DHL98" s="1"/>
      <c r="DHM98" s="1"/>
      <c r="DHN98" s="1"/>
      <c r="DHO98" s="1"/>
      <c r="DHP98" s="1"/>
      <c r="DHQ98" s="1"/>
      <c r="DHR98" s="1"/>
      <c r="DHS98" s="1"/>
      <c r="DHT98" s="1"/>
      <c r="DHU98" s="1"/>
      <c r="DHV98" s="1"/>
      <c r="DHW98" s="1"/>
      <c r="DHX98" s="1"/>
      <c r="DHY98" s="1"/>
      <c r="DHZ98" s="1"/>
      <c r="DIA98" s="1"/>
      <c r="DIB98" s="1"/>
      <c r="DIC98" s="1"/>
      <c r="DID98" s="1"/>
      <c r="DIE98" s="1"/>
      <c r="DIF98" s="1"/>
      <c r="DIG98" s="1"/>
      <c r="DIH98" s="1"/>
      <c r="DII98" s="1"/>
      <c r="DIJ98" s="1"/>
      <c r="DIK98" s="1"/>
      <c r="DIL98" s="1"/>
      <c r="DIM98" s="1"/>
      <c r="DIN98" s="1"/>
      <c r="DIO98" s="1"/>
      <c r="DIP98" s="1"/>
      <c r="DIQ98" s="1"/>
      <c r="DIR98" s="1"/>
      <c r="DIS98" s="1"/>
      <c r="DIT98" s="1"/>
      <c r="DIU98" s="1"/>
      <c r="DIV98" s="1"/>
      <c r="DIW98" s="1"/>
      <c r="DIX98" s="1"/>
      <c r="DIY98" s="1"/>
      <c r="DIZ98" s="1"/>
      <c r="DJA98" s="1"/>
      <c r="DJB98" s="1"/>
      <c r="DJC98" s="1"/>
      <c r="DJD98" s="1"/>
      <c r="DJE98" s="1"/>
      <c r="DJF98" s="1"/>
      <c r="DJG98" s="1"/>
      <c r="DJH98" s="1"/>
      <c r="DJI98" s="1"/>
      <c r="DJJ98" s="1"/>
      <c r="DJK98" s="1"/>
      <c r="DJL98" s="1"/>
      <c r="DJM98" s="1"/>
      <c r="DJN98" s="1"/>
      <c r="DJO98" s="1"/>
      <c r="DJP98" s="1"/>
      <c r="DJQ98" s="1"/>
      <c r="DJR98" s="1"/>
      <c r="DJS98" s="1"/>
      <c r="DJT98" s="1"/>
      <c r="DJU98" s="1"/>
      <c r="DJV98" s="1"/>
      <c r="DJW98" s="1"/>
      <c r="DJX98" s="1"/>
      <c r="DJY98" s="1"/>
      <c r="DJZ98" s="1"/>
      <c r="DKA98" s="1"/>
      <c r="DKB98" s="1"/>
      <c r="DKC98" s="1"/>
      <c r="DKD98" s="1"/>
      <c r="DKE98" s="1"/>
      <c r="DKF98" s="1"/>
      <c r="DKG98" s="1"/>
      <c r="DKH98" s="1"/>
      <c r="DKI98" s="1"/>
      <c r="DKJ98" s="1"/>
      <c r="DKK98" s="1"/>
      <c r="DKL98" s="1"/>
      <c r="DKM98" s="1"/>
      <c r="DKN98" s="1"/>
      <c r="DKO98" s="1"/>
      <c r="DKP98" s="1"/>
      <c r="DKQ98" s="1"/>
      <c r="DKR98" s="1"/>
      <c r="DKS98" s="1"/>
      <c r="DKT98" s="1"/>
      <c r="DKU98" s="1"/>
      <c r="DKV98" s="1"/>
      <c r="DKW98" s="1"/>
      <c r="DKX98" s="1"/>
      <c r="DKY98" s="1"/>
      <c r="DKZ98" s="1"/>
      <c r="DLA98" s="1"/>
      <c r="DLB98" s="1"/>
      <c r="DLC98" s="1"/>
      <c r="DLD98" s="1"/>
      <c r="DLE98" s="1"/>
      <c r="DLF98" s="1"/>
      <c r="DLG98" s="1"/>
      <c r="DLH98" s="1"/>
      <c r="DLI98" s="1"/>
      <c r="DLJ98" s="1"/>
      <c r="DLK98" s="1"/>
      <c r="DLL98" s="1"/>
      <c r="DLM98" s="1"/>
      <c r="DLN98" s="1"/>
      <c r="DLO98" s="1"/>
      <c r="DLP98" s="1"/>
      <c r="DLQ98" s="1"/>
      <c r="DLR98" s="1"/>
      <c r="DLS98" s="1"/>
      <c r="DLT98" s="1"/>
      <c r="DLU98" s="1"/>
      <c r="DLV98" s="1"/>
      <c r="DLW98" s="1"/>
      <c r="DLX98" s="1"/>
      <c r="DLY98" s="1"/>
      <c r="DLZ98" s="1"/>
      <c r="DMA98" s="1"/>
      <c r="DMB98" s="1"/>
      <c r="DMC98" s="1"/>
      <c r="DMD98" s="1"/>
      <c r="DME98" s="1"/>
      <c r="DMF98" s="1"/>
      <c r="DMG98" s="1"/>
      <c r="DMH98" s="1"/>
      <c r="DMI98" s="1"/>
      <c r="DMJ98" s="1"/>
      <c r="DMK98" s="1"/>
      <c r="DML98" s="1"/>
      <c r="DMM98" s="1"/>
      <c r="DMN98" s="1"/>
      <c r="DMO98" s="1"/>
      <c r="DMP98" s="1"/>
      <c r="DMQ98" s="1"/>
      <c r="DMR98" s="1"/>
      <c r="DMS98" s="1"/>
      <c r="DMT98" s="1"/>
      <c r="DMU98" s="1"/>
      <c r="DMV98" s="1"/>
      <c r="DMW98" s="1"/>
      <c r="DMX98" s="1"/>
      <c r="DMY98" s="1"/>
      <c r="DMZ98" s="1"/>
      <c r="DNA98" s="1"/>
      <c r="DNB98" s="1"/>
      <c r="DNC98" s="1"/>
      <c r="DND98" s="1"/>
      <c r="DNE98" s="1"/>
      <c r="DNF98" s="1"/>
      <c r="DNG98" s="1"/>
      <c r="DNH98" s="1"/>
      <c r="DNI98" s="1"/>
      <c r="DNJ98" s="1"/>
      <c r="DNK98" s="1"/>
      <c r="DNL98" s="1"/>
      <c r="DNM98" s="1"/>
      <c r="DNN98" s="1"/>
      <c r="DNO98" s="1"/>
      <c r="DNP98" s="1"/>
      <c r="DNQ98" s="1"/>
      <c r="DNR98" s="1"/>
      <c r="DNS98" s="1"/>
      <c r="DNT98" s="1"/>
      <c r="DNU98" s="1"/>
      <c r="DNV98" s="1"/>
      <c r="DNW98" s="1"/>
      <c r="DNX98" s="1"/>
      <c r="DNY98" s="1"/>
      <c r="DNZ98" s="1"/>
      <c r="DOA98" s="1"/>
      <c r="DOB98" s="1"/>
      <c r="DOC98" s="1"/>
      <c r="DOD98" s="1"/>
      <c r="DOE98" s="1"/>
      <c r="DOF98" s="1"/>
      <c r="DOG98" s="1"/>
      <c r="DOH98" s="1"/>
      <c r="DOI98" s="1"/>
      <c r="DOJ98" s="1"/>
      <c r="DOK98" s="1"/>
      <c r="DOL98" s="1"/>
      <c r="DOM98" s="1"/>
      <c r="DON98" s="1"/>
      <c r="DOO98" s="1"/>
      <c r="DOP98" s="1"/>
      <c r="DOQ98" s="1"/>
      <c r="DOR98" s="1"/>
      <c r="DOS98" s="1"/>
      <c r="DOT98" s="1"/>
      <c r="DOU98" s="1"/>
      <c r="DOV98" s="1"/>
      <c r="DOW98" s="1"/>
      <c r="DOX98" s="1"/>
      <c r="DOY98" s="1"/>
      <c r="DOZ98" s="1"/>
      <c r="DPA98" s="1"/>
      <c r="DPB98" s="1"/>
      <c r="DPC98" s="1"/>
      <c r="DPD98" s="1"/>
      <c r="DPE98" s="1"/>
      <c r="DPF98" s="1"/>
      <c r="DPG98" s="1"/>
      <c r="DPH98" s="1"/>
      <c r="DPI98" s="1"/>
      <c r="DPJ98" s="1"/>
      <c r="DPK98" s="1"/>
      <c r="DPL98" s="1"/>
      <c r="DPM98" s="1"/>
      <c r="DPN98" s="1"/>
      <c r="DPO98" s="1"/>
      <c r="DPP98" s="1"/>
      <c r="DPQ98" s="1"/>
      <c r="DPR98" s="1"/>
      <c r="DPS98" s="1"/>
      <c r="DPT98" s="1"/>
      <c r="DPU98" s="1"/>
      <c r="DPV98" s="1"/>
      <c r="DPW98" s="1"/>
      <c r="DPX98" s="1"/>
      <c r="DPY98" s="1"/>
      <c r="DPZ98" s="1"/>
      <c r="DQA98" s="1"/>
      <c r="DQB98" s="1"/>
      <c r="DQC98" s="1"/>
      <c r="DQD98" s="1"/>
      <c r="DQE98" s="1"/>
      <c r="DQF98" s="1"/>
      <c r="DQG98" s="1"/>
      <c r="DQH98" s="1"/>
      <c r="DQI98" s="1"/>
      <c r="DQJ98" s="1"/>
      <c r="DQK98" s="1"/>
      <c r="DQL98" s="1"/>
      <c r="DQM98" s="1"/>
      <c r="DQN98" s="1"/>
      <c r="DQO98" s="1"/>
      <c r="DQP98" s="1"/>
      <c r="DQQ98" s="1"/>
      <c r="DQR98" s="1"/>
      <c r="DQS98" s="1"/>
      <c r="DQT98" s="1"/>
      <c r="DQU98" s="1"/>
      <c r="DQV98" s="1"/>
      <c r="DQW98" s="1"/>
      <c r="DQX98" s="1"/>
      <c r="DQY98" s="1"/>
      <c r="DQZ98" s="1"/>
      <c r="DRA98" s="1"/>
      <c r="DRB98" s="1"/>
      <c r="DRC98" s="1"/>
      <c r="DRD98" s="1"/>
      <c r="DRE98" s="1"/>
      <c r="DRF98" s="1"/>
      <c r="DRG98" s="1"/>
      <c r="DRH98" s="1"/>
      <c r="DRI98" s="1"/>
      <c r="DRJ98" s="1"/>
      <c r="DRK98" s="1"/>
      <c r="DRL98" s="1"/>
      <c r="DRM98" s="1"/>
      <c r="DRN98" s="1"/>
      <c r="DRO98" s="1"/>
      <c r="DRP98" s="1"/>
      <c r="DRQ98" s="1"/>
      <c r="DRR98" s="1"/>
      <c r="DRS98" s="1"/>
      <c r="DRT98" s="1"/>
      <c r="DRU98" s="1"/>
      <c r="DRV98" s="1"/>
      <c r="DRW98" s="1"/>
      <c r="DRX98" s="1"/>
      <c r="DRY98" s="1"/>
      <c r="DRZ98" s="1"/>
      <c r="DSA98" s="1"/>
      <c r="DSB98" s="1"/>
      <c r="DSC98" s="1"/>
      <c r="DSD98" s="1"/>
      <c r="DSE98" s="1"/>
      <c r="DSF98" s="1"/>
      <c r="DSG98" s="1"/>
      <c r="DSH98" s="1"/>
      <c r="DSI98" s="1"/>
      <c r="DSJ98" s="1"/>
      <c r="DSK98" s="1"/>
      <c r="DSL98" s="1"/>
      <c r="DSM98" s="1"/>
      <c r="DSN98" s="1"/>
      <c r="DSO98" s="1"/>
      <c r="DSP98" s="1"/>
      <c r="DSQ98" s="1"/>
      <c r="DSR98" s="1"/>
      <c r="DSS98" s="1"/>
      <c r="DST98" s="1"/>
      <c r="DSU98" s="1"/>
      <c r="DSV98" s="1"/>
      <c r="DSW98" s="1"/>
      <c r="DSX98" s="1"/>
      <c r="DSY98" s="1"/>
      <c r="DSZ98" s="1"/>
      <c r="DTA98" s="1"/>
      <c r="DTB98" s="1"/>
      <c r="DTC98" s="1"/>
      <c r="DTD98" s="1"/>
      <c r="DTE98" s="1"/>
      <c r="DTF98" s="1"/>
      <c r="DTG98" s="1"/>
      <c r="DTH98" s="1"/>
      <c r="DTI98" s="1"/>
      <c r="DTJ98" s="1"/>
      <c r="DTK98" s="1"/>
      <c r="DTL98" s="1"/>
      <c r="DTM98" s="1"/>
      <c r="DTN98" s="1"/>
      <c r="DTO98" s="1"/>
      <c r="DTP98" s="1"/>
      <c r="DTQ98" s="1"/>
      <c r="DTR98" s="1"/>
      <c r="DTS98" s="1"/>
      <c r="DTT98" s="1"/>
      <c r="DTU98" s="1"/>
      <c r="DTV98" s="1"/>
      <c r="DTW98" s="1"/>
      <c r="DTX98" s="1"/>
      <c r="DTY98" s="1"/>
      <c r="DTZ98" s="1"/>
      <c r="DUA98" s="1"/>
      <c r="DUB98" s="1"/>
      <c r="DUC98" s="1"/>
      <c r="DUD98" s="1"/>
      <c r="DUE98" s="1"/>
      <c r="DUF98" s="1"/>
      <c r="DUG98" s="1"/>
      <c r="DUH98" s="1"/>
      <c r="DUI98" s="1"/>
      <c r="DUJ98" s="1"/>
      <c r="DUK98" s="1"/>
      <c r="DUL98" s="1"/>
      <c r="DUM98" s="1"/>
      <c r="DUN98" s="1"/>
      <c r="DUO98" s="1"/>
      <c r="DUP98" s="1"/>
      <c r="DUQ98" s="1"/>
      <c r="DUR98" s="1"/>
      <c r="DUS98" s="1"/>
      <c r="DUT98" s="1"/>
      <c r="DUU98" s="1"/>
      <c r="DUV98" s="1"/>
      <c r="DUW98" s="1"/>
      <c r="DUX98" s="1"/>
      <c r="DUY98" s="1"/>
      <c r="DUZ98" s="1"/>
      <c r="DVA98" s="1"/>
      <c r="DVB98" s="1"/>
      <c r="DVC98" s="1"/>
      <c r="DVD98" s="1"/>
      <c r="DVE98" s="1"/>
      <c r="DVF98" s="1"/>
      <c r="DVG98" s="1"/>
      <c r="DVH98" s="1"/>
      <c r="DVI98" s="1"/>
      <c r="DVJ98" s="1"/>
      <c r="DVK98" s="1"/>
      <c r="DVL98" s="1"/>
      <c r="DVM98" s="1"/>
      <c r="DVN98" s="1"/>
      <c r="DVO98" s="1"/>
      <c r="DVP98" s="1"/>
      <c r="DVQ98" s="1"/>
      <c r="DVR98" s="1"/>
      <c r="DVS98" s="1"/>
      <c r="DVT98" s="1"/>
      <c r="DVU98" s="1"/>
      <c r="DVV98" s="1"/>
      <c r="DVW98" s="1"/>
      <c r="DVX98" s="1"/>
      <c r="DVY98" s="1"/>
      <c r="DVZ98" s="1"/>
      <c r="DWA98" s="1"/>
      <c r="DWB98" s="1"/>
      <c r="DWC98" s="1"/>
      <c r="DWD98" s="1"/>
      <c r="DWE98" s="1"/>
      <c r="DWF98" s="1"/>
      <c r="DWG98" s="1"/>
      <c r="DWH98" s="1"/>
      <c r="DWI98" s="1"/>
      <c r="DWJ98" s="1"/>
      <c r="DWK98" s="1"/>
      <c r="DWL98" s="1"/>
      <c r="DWM98" s="1"/>
      <c r="DWN98" s="1"/>
      <c r="DWO98" s="1"/>
      <c r="DWP98" s="1"/>
      <c r="DWQ98" s="1"/>
      <c r="DWR98" s="1"/>
      <c r="DWS98" s="1"/>
      <c r="DWT98" s="1"/>
      <c r="DWU98" s="1"/>
      <c r="DWV98" s="1"/>
      <c r="DWW98" s="1"/>
      <c r="DWX98" s="1"/>
      <c r="DWY98" s="1"/>
      <c r="DWZ98" s="1"/>
      <c r="DXA98" s="1"/>
      <c r="DXB98" s="1"/>
      <c r="DXC98" s="1"/>
      <c r="DXD98" s="1"/>
      <c r="DXE98" s="1"/>
      <c r="DXF98" s="1"/>
      <c r="DXG98" s="1"/>
      <c r="DXH98" s="1"/>
      <c r="DXI98" s="1"/>
      <c r="DXJ98" s="1"/>
      <c r="DXK98" s="1"/>
      <c r="DXL98" s="1"/>
      <c r="DXM98" s="1"/>
      <c r="DXN98" s="1"/>
      <c r="DXO98" s="1"/>
      <c r="DXP98" s="1"/>
      <c r="DXQ98" s="1"/>
      <c r="DXR98" s="1"/>
      <c r="DXS98" s="1"/>
      <c r="DXT98" s="1"/>
      <c r="DXU98" s="1"/>
      <c r="DXV98" s="1"/>
      <c r="DXW98" s="1"/>
      <c r="DXX98" s="1"/>
      <c r="DXY98" s="1"/>
      <c r="DXZ98" s="1"/>
      <c r="DYA98" s="1"/>
      <c r="DYB98" s="1"/>
      <c r="DYC98" s="1"/>
      <c r="DYD98" s="1"/>
      <c r="DYE98" s="1"/>
      <c r="DYF98" s="1"/>
      <c r="DYG98" s="1"/>
      <c r="DYH98" s="1"/>
      <c r="DYI98" s="1"/>
      <c r="DYJ98" s="1"/>
      <c r="DYK98" s="1"/>
      <c r="DYL98" s="1"/>
      <c r="DYM98" s="1"/>
      <c r="DYN98" s="1"/>
      <c r="DYO98" s="1"/>
      <c r="DYP98" s="1"/>
      <c r="DYQ98" s="1"/>
      <c r="DYR98" s="1"/>
      <c r="DYS98" s="1"/>
      <c r="DYT98" s="1"/>
      <c r="DYU98" s="1"/>
      <c r="DYV98" s="1"/>
      <c r="DYW98" s="1"/>
      <c r="DYX98" s="1"/>
      <c r="DYY98" s="1"/>
      <c r="DYZ98" s="1"/>
      <c r="DZA98" s="1"/>
      <c r="DZB98" s="1"/>
      <c r="DZC98" s="1"/>
      <c r="DZD98" s="1"/>
      <c r="DZE98" s="1"/>
      <c r="DZF98" s="1"/>
      <c r="DZG98" s="1"/>
      <c r="DZH98" s="1"/>
      <c r="DZI98" s="1"/>
      <c r="DZJ98" s="1"/>
      <c r="DZK98" s="1"/>
      <c r="DZL98" s="1"/>
      <c r="DZM98" s="1"/>
      <c r="DZN98" s="1"/>
      <c r="DZO98" s="1"/>
      <c r="DZP98" s="1"/>
      <c r="DZQ98" s="1"/>
      <c r="DZR98" s="1"/>
      <c r="DZS98" s="1"/>
      <c r="DZT98" s="1"/>
      <c r="DZU98" s="1"/>
      <c r="DZV98" s="1"/>
      <c r="DZW98" s="1"/>
      <c r="DZX98" s="1"/>
      <c r="DZY98" s="1"/>
      <c r="DZZ98" s="1"/>
      <c r="EAA98" s="1"/>
      <c r="EAB98" s="1"/>
      <c r="EAC98" s="1"/>
      <c r="EAD98" s="1"/>
      <c r="EAE98" s="1"/>
      <c r="EAF98" s="1"/>
      <c r="EAG98" s="1"/>
      <c r="EAH98" s="1"/>
      <c r="EAI98" s="1"/>
      <c r="EAJ98" s="1"/>
      <c r="EAK98" s="1"/>
      <c r="EAL98" s="1"/>
      <c r="EAM98" s="1"/>
      <c r="EAN98" s="1"/>
      <c r="EAO98" s="1"/>
      <c r="EAP98" s="1"/>
      <c r="EAQ98" s="1"/>
      <c r="EAR98" s="1"/>
      <c r="EAS98" s="1"/>
      <c r="EAT98" s="1"/>
      <c r="EAU98" s="1"/>
      <c r="EAV98" s="1"/>
      <c r="EAW98" s="1"/>
      <c r="EAX98" s="1"/>
      <c r="EAY98" s="1"/>
      <c r="EAZ98" s="1"/>
      <c r="EBA98" s="1"/>
      <c r="EBB98" s="1"/>
      <c r="EBC98" s="1"/>
      <c r="EBD98" s="1"/>
      <c r="EBE98" s="1"/>
      <c r="EBF98" s="1"/>
      <c r="EBG98" s="1"/>
      <c r="EBH98" s="1"/>
      <c r="EBI98" s="1"/>
      <c r="EBJ98" s="1"/>
      <c r="EBK98" s="1"/>
      <c r="EBL98" s="1"/>
      <c r="EBM98" s="1"/>
      <c r="EBN98" s="1"/>
      <c r="EBO98" s="1"/>
      <c r="EBP98" s="1"/>
      <c r="EBQ98" s="1"/>
      <c r="EBR98" s="1"/>
      <c r="EBS98" s="1"/>
      <c r="EBT98" s="1"/>
      <c r="EBU98" s="1"/>
      <c r="EBV98" s="1"/>
      <c r="EBW98" s="1"/>
      <c r="EBX98" s="1"/>
      <c r="EBY98" s="1"/>
      <c r="EBZ98" s="1"/>
      <c r="ECA98" s="1"/>
      <c r="ECB98" s="1"/>
      <c r="ECC98" s="1"/>
      <c r="ECD98" s="1"/>
      <c r="ECE98" s="1"/>
      <c r="ECF98" s="1"/>
      <c r="ECG98" s="1"/>
      <c r="ECH98" s="1"/>
      <c r="ECI98" s="1"/>
      <c r="ECJ98" s="1"/>
      <c r="ECK98" s="1"/>
      <c r="ECL98" s="1"/>
      <c r="ECM98" s="1"/>
      <c r="ECN98" s="1"/>
      <c r="ECO98" s="1"/>
      <c r="ECP98" s="1"/>
      <c r="ECQ98" s="1"/>
      <c r="ECR98" s="1"/>
      <c r="ECS98" s="1"/>
      <c r="ECT98" s="1"/>
      <c r="ECU98" s="1"/>
      <c r="ECV98" s="1"/>
      <c r="ECW98" s="1"/>
      <c r="ECX98" s="1"/>
      <c r="ECY98" s="1"/>
      <c r="ECZ98" s="1"/>
      <c r="EDA98" s="1"/>
      <c r="EDB98" s="1"/>
      <c r="EDC98" s="1"/>
      <c r="EDD98" s="1"/>
      <c r="EDE98" s="1"/>
      <c r="EDF98" s="1"/>
      <c r="EDG98" s="1"/>
      <c r="EDH98" s="1"/>
      <c r="EDI98" s="1"/>
      <c r="EDJ98" s="1"/>
      <c r="EDK98" s="1"/>
      <c r="EDL98" s="1"/>
      <c r="EDM98" s="1"/>
      <c r="EDN98" s="1"/>
      <c r="EDO98" s="1"/>
      <c r="EDP98" s="1"/>
      <c r="EDQ98" s="1"/>
      <c r="EDR98" s="1"/>
      <c r="EDS98" s="1"/>
      <c r="EDT98" s="1"/>
      <c r="EDU98" s="1"/>
      <c r="EDV98" s="1"/>
      <c r="EDW98" s="1"/>
      <c r="EDX98" s="1"/>
      <c r="EDY98" s="1"/>
      <c r="EDZ98" s="1"/>
      <c r="EEA98" s="1"/>
      <c r="EEB98" s="1"/>
      <c r="EEC98" s="1"/>
      <c r="EED98" s="1"/>
      <c r="EEE98" s="1"/>
      <c r="EEF98" s="1"/>
      <c r="EEG98" s="1"/>
      <c r="EEH98" s="1"/>
      <c r="EEI98" s="1"/>
      <c r="EEJ98" s="1"/>
      <c r="EEK98" s="1"/>
      <c r="EEL98" s="1"/>
      <c r="EEM98" s="1"/>
      <c r="EEN98" s="1"/>
      <c r="EEO98" s="1"/>
      <c r="EEP98" s="1"/>
      <c r="EEQ98" s="1"/>
      <c r="EER98" s="1"/>
      <c r="EES98" s="1"/>
      <c r="EET98" s="1"/>
      <c r="EEU98" s="1"/>
      <c r="EEV98" s="1"/>
      <c r="EEW98" s="1"/>
      <c r="EEX98" s="1"/>
      <c r="EEY98" s="1"/>
      <c r="EEZ98" s="1"/>
      <c r="EFA98" s="1"/>
      <c r="EFB98" s="1"/>
      <c r="EFC98" s="1"/>
      <c r="EFD98" s="1"/>
      <c r="EFE98" s="1"/>
      <c r="EFF98" s="1"/>
      <c r="EFG98" s="1"/>
      <c r="EFH98" s="1"/>
      <c r="EFI98" s="1"/>
      <c r="EFJ98" s="1"/>
      <c r="EFK98" s="1"/>
      <c r="EFL98" s="1"/>
      <c r="EFM98" s="1"/>
      <c r="EFN98" s="1"/>
      <c r="EFO98" s="1"/>
      <c r="EFP98" s="1"/>
      <c r="EFQ98" s="1"/>
      <c r="EFR98" s="1"/>
      <c r="EFS98" s="1"/>
      <c r="EFT98" s="1"/>
      <c r="EFU98" s="1"/>
      <c r="EFV98" s="1"/>
      <c r="EFW98" s="1"/>
      <c r="EFX98" s="1"/>
      <c r="EFY98" s="1"/>
      <c r="EFZ98" s="1"/>
      <c r="EGA98" s="1"/>
      <c r="EGB98" s="1"/>
      <c r="EGC98" s="1"/>
      <c r="EGD98" s="1"/>
      <c r="EGE98" s="1"/>
      <c r="EGF98" s="1"/>
      <c r="EGG98" s="1"/>
      <c r="EGH98" s="1"/>
      <c r="EGI98" s="1"/>
      <c r="EGJ98" s="1"/>
      <c r="EGK98" s="1"/>
      <c r="EGL98" s="1"/>
      <c r="EGM98" s="1"/>
      <c r="EGN98" s="1"/>
      <c r="EGO98" s="1"/>
      <c r="EGP98" s="1"/>
      <c r="EGQ98" s="1"/>
      <c r="EGR98" s="1"/>
      <c r="EGS98" s="1"/>
      <c r="EGT98" s="1"/>
      <c r="EGU98" s="1"/>
      <c r="EGV98" s="1"/>
      <c r="EGW98" s="1"/>
      <c r="EGX98" s="1"/>
      <c r="EGY98" s="1"/>
      <c r="EGZ98" s="1"/>
      <c r="EHA98" s="1"/>
      <c r="EHB98" s="1"/>
      <c r="EHC98" s="1"/>
      <c r="EHD98" s="1"/>
      <c r="EHE98" s="1"/>
      <c r="EHF98" s="1"/>
      <c r="EHG98" s="1"/>
      <c r="EHH98" s="1"/>
      <c r="EHI98" s="1"/>
      <c r="EHJ98" s="1"/>
      <c r="EHK98" s="1"/>
      <c r="EHL98" s="1"/>
      <c r="EHM98" s="1"/>
      <c r="EHN98" s="1"/>
      <c r="EHO98" s="1"/>
      <c r="EHP98" s="1"/>
      <c r="EHQ98" s="1"/>
      <c r="EHR98" s="1"/>
      <c r="EHS98" s="1"/>
      <c r="EHT98" s="1"/>
      <c r="EHU98" s="1"/>
      <c r="EHV98" s="1"/>
      <c r="EHW98" s="1"/>
      <c r="EHX98" s="1"/>
      <c r="EHY98" s="1"/>
      <c r="EHZ98" s="1"/>
      <c r="EIA98" s="1"/>
      <c r="EIB98" s="1"/>
      <c r="EIC98" s="1"/>
      <c r="EID98" s="1"/>
      <c r="EIE98" s="1"/>
      <c r="EIF98" s="1"/>
      <c r="EIG98" s="1"/>
      <c r="EIH98" s="1"/>
      <c r="EII98" s="1"/>
      <c r="EIJ98" s="1"/>
      <c r="EIK98" s="1"/>
      <c r="EIL98" s="1"/>
      <c r="EIM98" s="1"/>
      <c r="EIN98" s="1"/>
      <c r="EIO98" s="1"/>
      <c r="EIP98" s="1"/>
      <c r="EIQ98" s="1"/>
      <c r="EIR98" s="1"/>
      <c r="EIS98" s="1"/>
      <c r="EIT98" s="1"/>
      <c r="EIU98" s="1"/>
      <c r="EIV98" s="1"/>
      <c r="EIW98" s="1"/>
      <c r="EIX98" s="1"/>
      <c r="EIY98" s="1"/>
      <c r="EIZ98" s="1"/>
      <c r="EJA98" s="1"/>
      <c r="EJB98" s="1"/>
      <c r="EJC98" s="1"/>
      <c r="EJD98" s="1"/>
      <c r="EJE98" s="1"/>
      <c r="EJF98" s="1"/>
      <c r="EJG98" s="1"/>
      <c r="EJH98" s="1"/>
      <c r="EJI98" s="1"/>
      <c r="EJJ98" s="1"/>
      <c r="EJK98" s="1"/>
      <c r="EJL98" s="1"/>
      <c r="EJM98" s="1"/>
      <c r="EJN98" s="1"/>
      <c r="EJO98" s="1"/>
      <c r="EJP98" s="1"/>
      <c r="EJQ98" s="1"/>
      <c r="EJR98" s="1"/>
      <c r="EJS98" s="1"/>
      <c r="EJT98" s="1"/>
      <c r="EJU98" s="1"/>
      <c r="EJV98" s="1"/>
      <c r="EJW98" s="1"/>
      <c r="EJX98" s="1"/>
      <c r="EJY98" s="1"/>
      <c r="EJZ98" s="1"/>
      <c r="EKA98" s="1"/>
      <c r="EKB98" s="1"/>
      <c r="EKC98" s="1"/>
      <c r="EKD98" s="1"/>
      <c r="EKE98" s="1"/>
      <c r="EKF98" s="1"/>
      <c r="EKG98" s="1"/>
      <c r="EKH98" s="1"/>
      <c r="EKI98" s="1"/>
      <c r="EKJ98" s="1"/>
      <c r="EKK98" s="1"/>
      <c r="EKL98" s="1"/>
      <c r="EKM98" s="1"/>
      <c r="EKN98" s="1"/>
      <c r="EKO98" s="1"/>
      <c r="EKP98" s="1"/>
      <c r="EKQ98" s="1"/>
      <c r="EKR98" s="1"/>
      <c r="EKS98" s="1"/>
      <c r="EKT98" s="1"/>
      <c r="EKU98" s="1"/>
      <c r="EKV98" s="1"/>
      <c r="EKW98" s="1"/>
      <c r="EKX98" s="1"/>
      <c r="EKY98" s="1"/>
      <c r="EKZ98" s="1"/>
      <c r="ELA98" s="1"/>
      <c r="ELB98" s="1"/>
      <c r="ELC98" s="1"/>
      <c r="ELD98" s="1"/>
      <c r="ELE98" s="1"/>
      <c r="ELF98" s="1"/>
      <c r="ELG98" s="1"/>
      <c r="ELH98" s="1"/>
      <c r="ELI98" s="1"/>
      <c r="ELJ98" s="1"/>
      <c r="ELK98" s="1"/>
      <c r="ELL98" s="1"/>
      <c r="ELM98" s="1"/>
      <c r="ELN98" s="1"/>
      <c r="ELO98" s="1"/>
      <c r="ELP98" s="1"/>
      <c r="ELQ98" s="1"/>
      <c r="ELR98" s="1"/>
      <c r="ELS98" s="1"/>
      <c r="ELT98" s="1"/>
      <c r="ELU98" s="1"/>
      <c r="ELV98" s="1"/>
      <c r="ELW98" s="1"/>
      <c r="ELX98" s="1"/>
      <c r="ELY98" s="1"/>
      <c r="ELZ98" s="1"/>
      <c r="EMA98" s="1"/>
      <c r="EMB98" s="1"/>
      <c r="EMC98" s="1"/>
      <c r="EMD98" s="1"/>
      <c r="EME98" s="1"/>
      <c r="EMF98" s="1"/>
      <c r="EMG98" s="1"/>
      <c r="EMH98" s="1"/>
      <c r="EMI98" s="1"/>
      <c r="EMJ98" s="1"/>
      <c r="EMK98" s="1"/>
      <c r="EML98" s="1"/>
      <c r="EMM98" s="1"/>
      <c r="EMN98" s="1"/>
      <c r="EMO98" s="1"/>
      <c r="EMP98" s="1"/>
      <c r="EMQ98" s="1"/>
      <c r="EMR98" s="1"/>
      <c r="EMS98" s="1"/>
      <c r="EMT98" s="1"/>
      <c r="EMU98" s="1"/>
      <c r="EMV98" s="1"/>
      <c r="EMW98" s="1"/>
      <c r="EMX98" s="1"/>
      <c r="EMY98" s="1"/>
      <c r="EMZ98" s="1"/>
      <c r="ENA98" s="1"/>
      <c r="ENB98" s="1"/>
      <c r="ENC98" s="1"/>
      <c r="END98" s="1"/>
      <c r="ENE98" s="1"/>
      <c r="ENF98" s="1"/>
      <c r="ENG98" s="1"/>
      <c r="ENH98" s="1"/>
      <c r="ENI98" s="1"/>
      <c r="ENJ98" s="1"/>
      <c r="ENK98" s="1"/>
      <c r="ENL98" s="1"/>
      <c r="ENM98" s="1"/>
      <c r="ENN98" s="1"/>
      <c r="ENO98" s="1"/>
      <c r="ENP98" s="1"/>
      <c r="ENQ98" s="1"/>
      <c r="ENR98" s="1"/>
      <c r="ENS98" s="1"/>
      <c r="ENT98" s="1"/>
      <c r="ENU98" s="1"/>
      <c r="ENV98" s="1"/>
      <c r="ENW98" s="1"/>
      <c r="ENX98" s="1"/>
      <c r="ENY98" s="1"/>
      <c r="ENZ98" s="1"/>
      <c r="EOA98" s="1"/>
      <c r="EOB98" s="1"/>
      <c r="EOC98" s="1"/>
      <c r="EOD98" s="1"/>
      <c r="EOE98" s="1"/>
      <c r="EOF98" s="1"/>
      <c r="EOG98" s="1"/>
      <c r="EOH98" s="1"/>
      <c r="EOI98" s="1"/>
      <c r="EOJ98" s="1"/>
      <c r="EOK98" s="1"/>
      <c r="EOL98" s="1"/>
      <c r="EOM98" s="1"/>
      <c r="EON98" s="1"/>
      <c r="EOO98" s="1"/>
      <c r="EOP98" s="1"/>
      <c r="EOQ98" s="1"/>
      <c r="EOR98" s="1"/>
      <c r="EOS98" s="1"/>
      <c r="EOT98" s="1"/>
      <c r="EOU98" s="1"/>
      <c r="EOV98" s="1"/>
      <c r="EOW98" s="1"/>
      <c r="EOX98" s="1"/>
      <c r="EOY98" s="1"/>
      <c r="EOZ98" s="1"/>
      <c r="EPA98" s="1"/>
      <c r="EPB98" s="1"/>
      <c r="EPC98" s="1"/>
      <c r="EPD98" s="1"/>
      <c r="EPE98" s="1"/>
      <c r="EPF98" s="1"/>
      <c r="EPG98" s="1"/>
      <c r="EPH98" s="1"/>
      <c r="EPI98" s="1"/>
      <c r="EPJ98" s="1"/>
      <c r="EPK98" s="1"/>
      <c r="EPL98" s="1"/>
      <c r="EPM98" s="1"/>
      <c r="EPN98" s="1"/>
      <c r="EPO98" s="1"/>
      <c r="EPP98" s="1"/>
      <c r="EPQ98" s="1"/>
      <c r="EPR98" s="1"/>
      <c r="EPS98" s="1"/>
      <c r="EPT98" s="1"/>
      <c r="EPU98" s="1"/>
      <c r="EPV98" s="1"/>
      <c r="EPW98" s="1"/>
      <c r="EPX98" s="1"/>
      <c r="EPY98" s="1"/>
      <c r="EPZ98" s="1"/>
      <c r="EQA98" s="1"/>
      <c r="EQB98" s="1"/>
      <c r="EQC98" s="1"/>
      <c r="EQD98" s="1"/>
      <c r="EQE98" s="1"/>
      <c r="EQF98" s="1"/>
      <c r="EQG98" s="1"/>
      <c r="EQH98" s="1"/>
      <c r="EQI98" s="1"/>
      <c r="EQJ98" s="1"/>
      <c r="EQK98" s="1"/>
      <c r="EQL98" s="1"/>
      <c r="EQM98" s="1"/>
      <c r="EQN98" s="1"/>
      <c r="EQO98" s="1"/>
      <c r="EQP98" s="1"/>
      <c r="EQQ98" s="1"/>
      <c r="EQR98" s="1"/>
      <c r="EQS98" s="1"/>
      <c r="EQT98" s="1"/>
      <c r="EQU98" s="1"/>
      <c r="EQV98" s="1"/>
      <c r="EQW98" s="1"/>
      <c r="EQX98" s="1"/>
      <c r="EQY98" s="1"/>
      <c r="EQZ98" s="1"/>
      <c r="ERA98" s="1"/>
      <c r="ERB98" s="1"/>
      <c r="ERC98" s="1"/>
      <c r="ERD98" s="1"/>
      <c r="ERE98" s="1"/>
      <c r="ERF98" s="1"/>
      <c r="ERG98" s="1"/>
      <c r="ERH98" s="1"/>
      <c r="ERI98" s="1"/>
      <c r="ERJ98" s="1"/>
      <c r="ERK98" s="1"/>
      <c r="ERL98" s="1"/>
      <c r="ERM98" s="1"/>
      <c r="ERN98" s="1"/>
      <c r="ERO98" s="1"/>
      <c r="ERP98" s="1"/>
      <c r="ERQ98" s="1"/>
      <c r="ERR98" s="1"/>
      <c r="ERS98" s="1"/>
      <c r="ERT98" s="1"/>
      <c r="ERU98" s="1"/>
      <c r="ERV98" s="1"/>
      <c r="ERW98" s="1"/>
      <c r="ERX98" s="1"/>
      <c r="ERY98" s="1"/>
      <c r="ERZ98" s="1"/>
      <c r="ESA98" s="1"/>
      <c r="ESB98" s="1"/>
      <c r="ESC98" s="1"/>
      <c r="ESD98" s="1"/>
      <c r="ESE98" s="1"/>
      <c r="ESF98" s="1"/>
      <c r="ESG98" s="1"/>
      <c r="ESH98" s="1"/>
      <c r="ESI98" s="1"/>
      <c r="ESJ98" s="1"/>
      <c r="ESK98" s="1"/>
      <c r="ESL98" s="1"/>
      <c r="ESM98" s="1"/>
      <c r="ESN98" s="1"/>
      <c r="ESO98" s="1"/>
      <c r="ESP98" s="1"/>
      <c r="ESQ98" s="1"/>
      <c r="ESR98" s="1"/>
      <c r="ESS98" s="1"/>
      <c r="EST98" s="1"/>
      <c r="ESU98" s="1"/>
      <c r="ESV98" s="1"/>
      <c r="ESW98" s="1"/>
      <c r="ESX98" s="1"/>
      <c r="ESY98" s="1"/>
      <c r="ESZ98" s="1"/>
      <c r="ETA98" s="1"/>
      <c r="ETB98" s="1"/>
      <c r="ETC98" s="1"/>
      <c r="ETD98" s="1"/>
      <c r="ETE98" s="1"/>
      <c r="ETF98" s="1"/>
      <c r="ETG98" s="1"/>
      <c r="ETH98" s="1"/>
      <c r="ETI98" s="1"/>
      <c r="ETJ98" s="1"/>
      <c r="ETK98" s="1"/>
      <c r="ETL98" s="1"/>
      <c r="ETM98" s="1"/>
      <c r="ETN98" s="1"/>
      <c r="ETO98" s="1"/>
      <c r="ETP98" s="1"/>
      <c r="ETQ98" s="1"/>
      <c r="ETR98" s="1"/>
      <c r="ETS98" s="1"/>
      <c r="ETT98" s="1"/>
      <c r="ETU98" s="1"/>
      <c r="ETV98" s="1"/>
      <c r="ETW98" s="1"/>
      <c r="ETX98" s="1"/>
      <c r="ETY98" s="1"/>
      <c r="ETZ98" s="1"/>
      <c r="EUA98" s="1"/>
      <c r="EUB98" s="1"/>
      <c r="EUC98" s="1"/>
      <c r="EUD98" s="1"/>
      <c r="EUE98" s="1"/>
      <c r="EUF98" s="1"/>
      <c r="EUG98" s="1"/>
      <c r="EUH98" s="1"/>
      <c r="EUI98" s="1"/>
      <c r="EUJ98" s="1"/>
      <c r="EUK98" s="1"/>
      <c r="EUL98" s="1"/>
      <c r="EUM98" s="1"/>
      <c r="EUN98" s="1"/>
      <c r="EUO98" s="1"/>
      <c r="EUP98" s="1"/>
      <c r="EUQ98" s="1"/>
      <c r="EUR98" s="1"/>
      <c r="EUS98" s="1"/>
      <c r="EUT98" s="1"/>
      <c r="EUU98" s="1"/>
      <c r="EUV98" s="1"/>
      <c r="EUW98" s="1"/>
      <c r="EUX98" s="1"/>
      <c r="EUY98" s="1"/>
      <c r="EUZ98" s="1"/>
      <c r="EVA98" s="1"/>
      <c r="EVB98" s="1"/>
      <c r="EVC98" s="1"/>
      <c r="EVD98" s="1"/>
      <c r="EVE98" s="1"/>
      <c r="EVF98" s="1"/>
      <c r="EVG98" s="1"/>
      <c r="EVH98" s="1"/>
      <c r="EVI98" s="1"/>
      <c r="EVJ98" s="1"/>
      <c r="EVK98" s="1"/>
      <c r="EVL98" s="1"/>
      <c r="EVM98" s="1"/>
      <c r="EVN98" s="1"/>
      <c r="EVO98" s="1"/>
      <c r="EVP98" s="1"/>
      <c r="EVQ98" s="1"/>
      <c r="EVR98" s="1"/>
      <c r="EVS98" s="1"/>
      <c r="EVT98" s="1"/>
      <c r="EVU98" s="1"/>
      <c r="EVV98" s="1"/>
      <c r="EVW98" s="1"/>
      <c r="EVX98" s="1"/>
      <c r="EVY98" s="1"/>
      <c r="EVZ98" s="1"/>
      <c r="EWA98" s="1"/>
      <c r="EWB98" s="1"/>
      <c r="EWC98" s="1"/>
      <c r="EWD98" s="1"/>
      <c r="EWE98" s="1"/>
      <c r="EWF98" s="1"/>
      <c r="EWG98" s="1"/>
      <c r="EWH98" s="1"/>
      <c r="EWI98" s="1"/>
      <c r="EWJ98" s="1"/>
      <c r="EWK98" s="1"/>
      <c r="EWL98" s="1"/>
      <c r="EWM98" s="1"/>
      <c r="EWN98" s="1"/>
      <c r="EWO98" s="1"/>
      <c r="EWP98" s="1"/>
      <c r="EWQ98" s="1"/>
      <c r="EWR98" s="1"/>
      <c r="EWS98" s="1"/>
      <c r="EWT98" s="1"/>
      <c r="EWU98" s="1"/>
      <c r="EWV98" s="1"/>
      <c r="EWW98" s="1"/>
      <c r="EWX98" s="1"/>
      <c r="EWY98" s="1"/>
      <c r="EWZ98" s="1"/>
      <c r="EXA98" s="1"/>
      <c r="EXB98" s="1"/>
      <c r="EXC98" s="1"/>
      <c r="EXD98" s="1"/>
      <c r="EXE98" s="1"/>
      <c r="EXF98" s="1"/>
      <c r="EXG98" s="1"/>
      <c r="EXH98" s="1"/>
      <c r="EXI98" s="1"/>
      <c r="EXJ98" s="1"/>
      <c r="EXK98" s="1"/>
      <c r="EXL98" s="1"/>
      <c r="EXM98" s="1"/>
      <c r="EXN98" s="1"/>
      <c r="EXO98" s="1"/>
      <c r="EXP98" s="1"/>
      <c r="EXQ98" s="1"/>
      <c r="EXR98" s="1"/>
      <c r="EXS98" s="1"/>
      <c r="EXT98" s="1"/>
      <c r="EXU98" s="1"/>
      <c r="EXV98" s="1"/>
      <c r="EXW98" s="1"/>
      <c r="EXX98" s="1"/>
      <c r="EXY98" s="1"/>
      <c r="EXZ98" s="1"/>
      <c r="EYA98" s="1"/>
      <c r="EYB98" s="1"/>
      <c r="EYC98" s="1"/>
      <c r="EYD98" s="1"/>
      <c r="EYE98" s="1"/>
      <c r="EYF98" s="1"/>
      <c r="EYG98" s="1"/>
      <c r="EYH98" s="1"/>
      <c r="EYI98" s="1"/>
      <c r="EYJ98" s="1"/>
      <c r="EYK98" s="1"/>
      <c r="EYL98" s="1"/>
      <c r="EYM98" s="1"/>
      <c r="EYN98" s="1"/>
      <c r="EYO98" s="1"/>
      <c r="EYP98" s="1"/>
      <c r="EYQ98" s="1"/>
      <c r="EYR98" s="1"/>
      <c r="EYS98" s="1"/>
      <c r="EYT98" s="1"/>
      <c r="EYU98" s="1"/>
      <c r="EYV98" s="1"/>
      <c r="EYW98" s="1"/>
      <c r="EYX98" s="1"/>
      <c r="EYY98" s="1"/>
      <c r="EYZ98" s="1"/>
      <c r="EZA98" s="1"/>
      <c r="EZB98" s="1"/>
      <c r="EZC98" s="1"/>
      <c r="EZD98" s="1"/>
      <c r="EZE98" s="1"/>
      <c r="EZF98" s="1"/>
      <c r="EZG98" s="1"/>
      <c r="EZH98" s="1"/>
      <c r="EZI98" s="1"/>
      <c r="EZJ98" s="1"/>
      <c r="EZK98" s="1"/>
      <c r="EZL98" s="1"/>
      <c r="EZM98" s="1"/>
      <c r="EZN98" s="1"/>
      <c r="EZO98" s="1"/>
      <c r="EZP98" s="1"/>
      <c r="EZQ98" s="1"/>
      <c r="EZR98" s="1"/>
      <c r="EZS98" s="1"/>
      <c r="EZT98" s="1"/>
      <c r="EZU98" s="1"/>
      <c r="EZV98" s="1"/>
      <c r="EZW98" s="1"/>
      <c r="EZX98" s="1"/>
      <c r="EZY98" s="1"/>
      <c r="EZZ98" s="1"/>
      <c r="FAA98" s="1"/>
      <c r="FAB98" s="1"/>
      <c r="FAC98" s="1"/>
      <c r="FAD98" s="1"/>
      <c r="FAE98" s="1"/>
      <c r="FAF98" s="1"/>
      <c r="FAG98" s="1"/>
      <c r="FAH98" s="1"/>
      <c r="FAI98" s="1"/>
      <c r="FAJ98" s="1"/>
      <c r="FAK98" s="1"/>
      <c r="FAL98" s="1"/>
      <c r="FAM98" s="1"/>
      <c r="FAN98" s="1"/>
      <c r="FAO98" s="1"/>
      <c r="FAP98" s="1"/>
      <c r="FAQ98" s="1"/>
      <c r="FAR98" s="1"/>
      <c r="FAS98" s="1"/>
      <c r="FAT98" s="1"/>
      <c r="FAU98" s="1"/>
      <c r="FAV98" s="1"/>
      <c r="FAW98" s="1"/>
      <c r="FAX98" s="1"/>
      <c r="FAY98" s="1"/>
      <c r="FAZ98" s="1"/>
      <c r="FBA98" s="1"/>
      <c r="FBB98" s="1"/>
      <c r="FBC98" s="1"/>
      <c r="FBD98" s="1"/>
      <c r="FBE98" s="1"/>
      <c r="FBF98" s="1"/>
      <c r="FBG98" s="1"/>
      <c r="FBH98" s="1"/>
      <c r="FBI98" s="1"/>
      <c r="FBJ98" s="1"/>
      <c r="FBK98" s="1"/>
      <c r="FBL98" s="1"/>
      <c r="FBM98" s="1"/>
      <c r="FBN98" s="1"/>
      <c r="FBO98" s="1"/>
      <c r="FBP98" s="1"/>
      <c r="FBQ98" s="1"/>
      <c r="FBR98" s="1"/>
      <c r="FBS98" s="1"/>
      <c r="FBT98" s="1"/>
      <c r="FBU98" s="1"/>
      <c r="FBV98" s="1"/>
      <c r="FBW98" s="1"/>
      <c r="FBX98" s="1"/>
      <c r="FBY98" s="1"/>
      <c r="FBZ98" s="1"/>
      <c r="FCA98" s="1"/>
      <c r="FCB98" s="1"/>
      <c r="FCC98" s="1"/>
      <c r="FCD98" s="1"/>
      <c r="FCE98" s="1"/>
      <c r="FCF98" s="1"/>
      <c r="FCG98" s="1"/>
      <c r="FCH98" s="1"/>
      <c r="FCI98" s="1"/>
      <c r="FCJ98" s="1"/>
      <c r="FCK98" s="1"/>
      <c r="FCL98" s="1"/>
      <c r="FCM98" s="1"/>
      <c r="FCN98" s="1"/>
      <c r="FCO98" s="1"/>
      <c r="FCP98" s="1"/>
      <c r="FCQ98" s="1"/>
      <c r="FCR98" s="1"/>
      <c r="FCS98" s="1"/>
      <c r="FCT98" s="1"/>
      <c r="FCU98" s="1"/>
      <c r="FCV98" s="1"/>
      <c r="FCW98" s="1"/>
      <c r="FCX98" s="1"/>
      <c r="FCY98" s="1"/>
      <c r="FCZ98" s="1"/>
      <c r="FDA98" s="1"/>
      <c r="FDB98" s="1"/>
      <c r="FDC98" s="1"/>
      <c r="FDD98" s="1"/>
      <c r="FDE98" s="1"/>
      <c r="FDF98" s="1"/>
      <c r="FDG98" s="1"/>
      <c r="FDH98" s="1"/>
      <c r="FDI98" s="1"/>
      <c r="FDJ98" s="1"/>
      <c r="FDK98" s="1"/>
      <c r="FDL98" s="1"/>
      <c r="FDM98" s="1"/>
      <c r="FDN98" s="1"/>
      <c r="FDO98" s="1"/>
      <c r="FDP98" s="1"/>
      <c r="FDQ98" s="1"/>
      <c r="FDR98" s="1"/>
      <c r="FDS98" s="1"/>
      <c r="FDT98" s="1"/>
      <c r="FDU98" s="1"/>
      <c r="FDV98" s="1"/>
      <c r="FDW98" s="1"/>
      <c r="FDX98" s="1"/>
      <c r="FDY98" s="1"/>
      <c r="FDZ98" s="1"/>
      <c r="FEA98" s="1"/>
      <c r="FEB98" s="1"/>
      <c r="FEC98" s="1"/>
      <c r="FED98" s="1"/>
      <c r="FEE98" s="1"/>
      <c r="FEF98" s="1"/>
      <c r="FEG98" s="1"/>
      <c r="FEH98" s="1"/>
      <c r="FEI98" s="1"/>
      <c r="FEJ98" s="1"/>
      <c r="FEK98" s="1"/>
      <c r="FEL98" s="1"/>
      <c r="FEM98" s="1"/>
      <c r="FEN98" s="1"/>
      <c r="FEO98" s="1"/>
      <c r="FEP98" s="1"/>
      <c r="FEQ98" s="1"/>
      <c r="FER98" s="1"/>
      <c r="FES98" s="1"/>
      <c r="FET98" s="1"/>
      <c r="FEU98" s="1"/>
      <c r="FEV98" s="1"/>
      <c r="FEW98" s="1"/>
      <c r="FEX98" s="1"/>
      <c r="FEY98" s="1"/>
      <c r="FEZ98" s="1"/>
      <c r="FFA98" s="1"/>
      <c r="FFB98" s="1"/>
      <c r="FFC98" s="1"/>
      <c r="FFD98" s="1"/>
      <c r="FFE98" s="1"/>
      <c r="FFF98" s="1"/>
      <c r="FFG98" s="1"/>
      <c r="FFH98" s="1"/>
      <c r="FFI98" s="1"/>
      <c r="FFJ98" s="1"/>
      <c r="FFK98" s="1"/>
      <c r="FFL98" s="1"/>
      <c r="FFM98" s="1"/>
      <c r="FFN98" s="1"/>
      <c r="FFO98" s="1"/>
      <c r="FFP98" s="1"/>
      <c r="FFQ98" s="1"/>
      <c r="FFR98" s="1"/>
      <c r="FFS98" s="1"/>
      <c r="FFT98" s="1"/>
      <c r="FFU98" s="1"/>
      <c r="FFV98" s="1"/>
      <c r="FFW98" s="1"/>
      <c r="FFX98" s="1"/>
      <c r="FFY98" s="1"/>
      <c r="FFZ98" s="1"/>
      <c r="FGA98" s="1"/>
      <c r="FGB98" s="1"/>
      <c r="FGC98" s="1"/>
      <c r="FGD98" s="1"/>
      <c r="FGE98" s="1"/>
      <c r="FGF98" s="1"/>
      <c r="FGG98" s="1"/>
      <c r="FGH98" s="1"/>
      <c r="FGI98" s="1"/>
      <c r="FGJ98" s="1"/>
      <c r="FGK98" s="1"/>
      <c r="FGL98" s="1"/>
      <c r="FGM98" s="1"/>
      <c r="FGN98" s="1"/>
      <c r="FGO98" s="1"/>
      <c r="FGP98" s="1"/>
      <c r="FGQ98" s="1"/>
      <c r="FGR98" s="1"/>
      <c r="FGS98" s="1"/>
      <c r="FGT98" s="1"/>
      <c r="FGU98" s="1"/>
      <c r="FGV98" s="1"/>
      <c r="FGW98" s="1"/>
      <c r="FGX98" s="1"/>
      <c r="FGY98" s="1"/>
      <c r="FGZ98" s="1"/>
      <c r="FHA98" s="1"/>
      <c r="FHB98" s="1"/>
      <c r="FHC98" s="1"/>
      <c r="FHD98" s="1"/>
      <c r="FHE98" s="1"/>
      <c r="FHF98" s="1"/>
      <c r="FHG98" s="1"/>
      <c r="FHH98" s="1"/>
      <c r="FHI98" s="1"/>
      <c r="FHJ98" s="1"/>
      <c r="FHK98" s="1"/>
      <c r="FHL98" s="1"/>
      <c r="FHM98" s="1"/>
      <c r="FHN98" s="1"/>
      <c r="FHO98" s="1"/>
      <c r="FHP98" s="1"/>
      <c r="FHQ98" s="1"/>
      <c r="FHR98" s="1"/>
      <c r="FHS98" s="1"/>
      <c r="FHT98" s="1"/>
      <c r="FHU98" s="1"/>
      <c r="FHV98" s="1"/>
      <c r="FHW98" s="1"/>
      <c r="FHX98" s="1"/>
      <c r="FHY98" s="1"/>
      <c r="FHZ98" s="1"/>
      <c r="FIA98" s="1"/>
      <c r="FIB98" s="1"/>
      <c r="FIC98" s="1"/>
      <c r="FID98" s="1"/>
      <c r="FIE98" s="1"/>
      <c r="FIF98" s="1"/>
      <c r="FIG98" s="1"/>
      <c r="FIH98" s="1"/>
      <c r="FII98" s="1"/>
      <c r="FIJ98" s="1"/>
      <c r="FIK98" s="1"/>
      <c r="FIL98" s="1"/>
      <c r="FIM98" s="1"/>
      <c r="FIN98" s="1"/>
      <c r="FIO98" s="1"/>
      <c r="FIP98" s="1"/>
      <c r="FIQ98" s="1"/>
      <c r="FIR98" s="1"/>
      <c r="FIS98" s="1"/>
      <c r="FIT98" s="1"/>
      <c r="FIU98" s="1"/>
      <c r="FIV98" s="1"/>
      <c r="FIW98" s="1"/>
      <c r="FIX98" s="1"/>
      <c r="FIY98" s="1"/>
      <c r="FIZ98" s="1"/>
      <c r="FJA98" s="1"/>
      <c r="FJB98" s="1"/>
      <c r="FJC98" s="1"/>
      <c r="FJD98" s="1"/>
      <c r="FJE98" s="1"/>
      <c r="FJF98" s="1"/>
      <c r="FJG98" s="1"/>
      <c r="FJH98" s="1"/>
      <c r="FJI98" s="1"/>
      <c r="FJJ98" s="1"/>
      <c r="FJK98" s="1"/>
      <c r="FJL98" s="1"/>
      <c r="FJM98" s="1"/>
      <c r="FJN98" s="1"/>
      <c r="FJO98" s="1"/>
      <c r="FJP98" s="1"/>
      <c r="FJQ98" s="1"/>
      <c r="FJR98" s="1"/>
      <c r="FJS98" s="1"/>
      <c r="FJT98" s="1"/>
      <c r="FJU98" s="1"/>
      <c r="FJV98" s="1"/>
      <c r="FJW98" s="1"/>
      <c r="FJX98" s="1"/>
      <c r="FJY98" s="1"/>
      <c r="FJZ98" s="1"/>
      <c r="FKA98" s="1"/>
      <c r="FKB98" s="1"/>
      <c r="FKC98" s="1"/>
      <c r="FKD98" s="1"/>
      <c r="FKE98" s="1"/>
      <c r="FKF98" s="1"/>
      <c r="FKG98" s="1"/>
      <c r="FKH98" s="1"/>
      <c r="FKI98" s="1"/>
      <c r="FKJ98" s="1"/>
      <c r="FKK98" s="1"/>
      <c r="FKL98" s="1"/>
      <c r="FKM98" s="1"/>
      <c r="FKN98" s="1"/>
      <c r="FKO98" s="1"/>
      <c r="FKP98" s="1"/>
      <c r="FKQ98" s="1"/>
      <c r="FKR98" s="1"/>
      <c r="FKS98" s="1"/>
      <c r="FKT98" s="1"/>
      <c r="FKU98" s="1"/>
      <c r="FKV98" s="1"/>
      <c r="FKW98" s="1"/>
      <c r="FKX98" s="1"/>
      <c r="FKY98" s="1"/>
      <c r="FKZ98" s="1"/>
      <c r="FLA98" s="1"/>
      <c r="FLB98" s="1"/>
      <c r="FLC98" s="1"/>
      <c r="FLD98" s="1"/>
      <c r="FLE98" s="1"/>
      <c r="FLF98" s="1"/>
      <c r="FLG98" s="1"/>
      <c r="FLH98" s="1"/>
      <c r="FLI98" s="1"/>
      <c r="FLJ98" s="1"/>
      <c r="FLK98" s="1"/>
      <c r="FLL98" s="1"/>
      <c r="FLM98" s="1"/>
      <c r="FLN98" s="1"/>
      <c r="FLO98" s="1"/>
      <c r="FLP98" s="1"/>
      <c r="FLQ98" s="1"/>
      <c r="FLR98" s="1"/>
      <c r="FLS98" s="1"/>
      <c r="FLT98" s="1"/>
      <c r="FLU98" s="1"/>
      <c r="FLV98" s="1"/>
      <c r="FLW98" s="1"/>
      <c r="FLX98" s="1"/>
      <c r="FLY98" s="1"/>
      <c r="FLZ98" s="1"/>
      <c r="FMA98" s="1"/>
      <c r="FMB98" s="1"/>
      <c r="FMC98" s="1"/>
      <c r="FMD98" s="1"/>
      <c r="FME98" s="1"/>
      <c r="FMF98" s="1"/>
      <c r="FMG98" s="1"/>
      <c r="FMH98" s="1"/>
      <c r="FMI98" s="1"/>
      <c r="FMJ98" s="1"/>
      <c r="FMK98" s="1"/>
      <c r="FML98" s="1"/>
      <c r="FMM98" s="1"/>
      <c r="FMN98" s="1"/>
      <c r="FMO98" s="1"/>
      <c r="FMP98" s="1"/>
      <c r="FMQ98" s="1"/>
      <c r="FMR98" s="1"/>
      <c r="FMS98" s="1"/>
      <c r="FMT98" s="1"/>
      <c r="FMU98" s="1"/>
      <c r="FMV98" s="1"/>
      <c r="FMW98" s="1"/>
      <c r="FMX98" s="1"/>
      <c r="FMY98" s="1"/>
      <c r="FMZ98" s="1"/>
      <c r="FNA98" s="1"/>
      <c r="FNB98" s="1"/>
      <c r="FNC98" s="1"/>
      <c r="FND98" s="1"/>
      <c r="FNE98" s="1"/>
      <c r="FNF98" s="1"/>
      <c r="FNG98" s="1"/>
      <c r="FNH98" s="1"/>
      <c r="FNI98" s="1"/>
      <c r="FNJ98" s="1"/>
      <c r="FNK98" s="1"/>
      <c r="FNL98" s="1"/>
      <c r="FNM98" s="1"/>
      <c r="FNN98" s="1"/>
      <c r="FNO98" s="1"/>
      <c r="FNP98" s="1"/>
      <c r="FNQ98" s="1"/>
      <c r="FNR98" s="1"/>
      <c r="FNS98" s="1"/>
      <c r="FNT98" s="1"/>
      <c r="FNU98" s="1"/>
      <c r="FNV98" s="1"/>
      <c r="FNW98" s="1"/>
      <c r="FNX98" s="1"/>
      <c r="FNY98" s="1"/>
      <c r="FNZ98" s="1"/>
      <c r="FOA98" s="1"/>
      <c r="FOB98" s="1"/>
      <c r="FOC98" s="1"/>
      <c r="FOD98" s="1"/>
      <c r="FOE98" s="1"/>
      <c r="FOF98" s="1"/>
      <c r="FOG98" s="1"/>
      <c r="FOH98" s="1"/>
      <c r="FOI98" s="1"/>
      <c r="FOJ98" s="1"/>
      <c r="FOK98" s="1"/>
      <c r="FOL98" s="1"/>
      <c r="FOM98" s="1"/>
      <c r="FON98" s="1"/>
      <c r="FOO98" s="1"/>
      <c r="FOP98" s="1"/>
      <c r="FOQ98" s="1"/>
      <c r="FOR98" s="1"/>
      <c r="FOS98" s="1"/>
      <c r="FOT98" s="1"/>
      <c r="FOU98" s="1"/>
      <c r="FOV98" s="1"/>
      <c r="FOW98" s="1"/>
      <c r="FOX98" s="1"/>
      <c r="FOY98" s="1"/>
      <c r="FOZ98" s="1"/>
      <c r="FPA98" s="1"/>
      <c r="FPB98" s="1"/>
      <c r="FPC98" s="1"/>
      <c r="FPD98" s="1"/>
      <c r="FPE98" s="1"/>
      <c r="FPF98" s="1"/>
      <c r="FPG98" s="1"/>
      <c r="FPH98" s="1"/>
      <c r="FPI98" s="1"/>
      <c r="FPJ98" s="1"/>
      <c r="FPK98" s="1"/>
      <c r="FPL98" s="1"/>
      <c r="FPM98" s="1"/>
      <c r="FPN98" s="1"/>
      <c r="FPO98" s="1"/>
      <c r="FPP98" s="1"/>
      <c r="FPQ98" s="1"/>
      <c r="FPR98" s="1"/>
      <c r="FPS98" s="1"/>
      <c r="FPT98" s="1"/>
      <c r="FPU98" s="1"/>
      <c r="FPV98" s="1"/>
      <c r="FPW98" s="1"/>
      <c r="FPX98" s="1"/>
      <c r="FPY98" s="1"/>
      <c r="FPZ98" s="1"/>
      <c r="FQA98" s="1"/>
      <c r="FQB98" s="1"/>
      <c r="FQC98" s="1"/>
      <c r="FQD98" s="1"/>
      <c r="FQE98" s="1"/>
      <c r="FQF98" s="1"/>
      <c r="FQG98" s="1"/>
      <c r="FQH98" s="1"/>
      <c r="FQI98" s="1"/>
      <c r="FQJ98" s="1"/>
      <c r="FQK98" s="1"/>
      <c r="FQL98" s="1"/>
      <c r="FQM98" s="1"/>
      <c r="FQN98" s="1"/>
      <c r="FQO98" s="1"/>
      <c r="FQP98" s="1"/>
      <c r="FQQ98" s="1"/>
      <c r="FQR98" s="1"/>
      <c r="FQS98" s="1"/>
      <c r="FQT98" s="1"/>
      <c r="FQU98" s="1"/>
      <c r="FQV98" s="1"/>
      <c r="FQW98" s="1"/>
      <c r="FQX98" s="1"/>
      <c r="FQY98" s="1"/>
      <c r="FQZ98" s="1"/>
      <c r="FRA98" s="1"/>
      <c r="FRB98" s="1"/>
      <c r="FRC98" s="1"/>
      <c r="FRD98" s="1"/>
      <c r="FRE98" s="1"/>
      <c r="FRF98" s="1"/>
      <c r="FRG98" s="1"/>
      <c r="FRH98" s="1"/>
      <c r="FRI98" s="1"/>
      <c r="FRJ98" s="1"/>
      <c r="FRK98" s="1"/>
      <c r="FRL98" s="1"/>
      <c r="FRM98" s="1"/>
      <c r="FRN98" s="1"/>
      <c r="FRO98" s="1"/>
      <c r="FRP98" s="1"/>
      <c r="FRQ98" s="1"/>
      <c r="FRR98" s="1"/>
      <c r="FRS98" s="1"/>
      <c r="FRT98" s="1"/>
      <c r="FRU98" s="1"/>
      <c r="FRV98" s="1"/>
      <c r="FRW98" s="1"/>
      <c r="FRX98" s="1"/>
      <c r="FRY98" s="1"/>
      <c r="FRZ98" s="1"/>
      <c r="FSA98" s="1"/>
      <c r="FSB98" s="1"/>
      <c r="FSC98" s="1"/>
      <c r="FSD98" s="1"/>
      <c r="FSE98" s="1"/>
      <c r="FSF98" s="1"/>
      <c r="FSG98" s="1"/>
      <c r="FSH98" s="1"/>
      <c r="FSI98" s="1"/>
      <c r="FSJ98" s="1"/>
      <c r="FSK98" s="1"/>
      <c r="FSL98" s="1"/>
      <c r="FSM98" s="1"/>
      <c r="FSN98" s="1"/>
      <c r="FSO98" s="1"/>
      <c r="FSP98" s="1"/>
      <c r="FSQ98" s="1"/>
      <c r="FSR98" s="1"/>
      <c r="FSS98" s="1"/>
      <c r="FST98" s="1"/>
      <c r="FSU98" s="1"/>
      <c r="FSV98" s="1"/>
      <c r="FSW98" s="1"/>
      <c r="FSX98" s="1"/>
      <c r="FSY98" s="1"/>
      <c r="FSZ98" s="1"/>
      <c r="FTA98" s="1"/>
      <c r="FTB98" s="1"/>
      <c r="FTC98" s="1"/>
      <c r="FTD98" s="1"/>
      <c r="FTE98" s="1"/>
      <c r="FTF98" s="1"/>
      <c r="FTG98" s="1"/>
      <c r="FTH98" s="1"/>
      <c r="FTI98" s="1"/>
      <c r="FTJ98" s="1"/>
      <c r="FTK98" s="1"/>
      <c r="FTL98" s="1"/>
      <c r="FTM98" s="1"/>
      <c r="FTN98" s="1"/>
      <c r="FTO98" s="1"/>
      <c r="FTP98" s="1"/>
      <c r="FTQ98" s="1"/>
      <c r="FTR98" s="1"/>
      <c r="FTS98" s="1"/>
      <c r="FTT98" s="1"/>
      <c r="FTU98" s="1"/>
      <c r="FTV98" s="1"/>
      <c r="FTW98" s="1"/>
      <c r="FTX98" s="1"/>
      <c r="FTY98" s="1"/>
      <c r="FTZ98" s="1"/>
      <c r="FUA98" s="1"/>
      <c r="FUB98" s="1"/>
      <c r="FUC98" s="1"/>
      <c r="FUD98" s="1"/>
      <c r="FUE98" s="1"/>
      <c r="FUF98" s="1"/>
      <c r="FUG98" s="1"/>
      <c r="FUH98" s="1"/>
      <c r="FUI98" s="1"/>
      <c r="FUJ98" s="1"/>
      <c r="FUK98" s="1"/>
      <c r="FUL98" s="1"/>
      <c r="FUM98" s="1"/>
      <c r="FUN98" s="1"/>
      <c r="FUO98" s="1"/>
      <c r="FUP98" s="1"/>
      <c r="FUQ98" s="1"/>
      <c r="FUR98" s="1"/>
      <c r="FUS98" s="1"/>
      <c r="FUT98" s="1"/>
      <c r="FUU98" s="1"/>
      <c r="FUV98" s="1"/>
      <c r="FUW98" s="1"/>
      <c r="FUX98" s="1"/>
      <c r="FUY98" s="1"/>
      <c r="FUZ98" s="1"/>
      <c r="FVA98" s="1"/>
      <c r="FVB98" s="1"/>
      <c r="FVC98" s="1"/>
      <c r="FVD98" s="1"/>
      <c r="FVE98" s="1"/>
      <c r="FVF98" s="1"/>
      <c r="FVG98" s="1"/>
      <c r="FVH98" s="1"/>
      <c r="FVI98" s="1"/>
      <c r="FVJ98" s="1"/>
      <c r="FVK98" s="1"/>
      <c r="FVL98" s="1"/>
      <c r="FVM98" s="1"/>
      <c r="FVN98" s="1"/>
      <c r="FVO98" s="1"/>
      <c r="FVP98" s="1"/>
      <c r="FVQ98" s="1"/>
      <c r="FVR98" s="1"/>
      <c r="FVS98" s="1"/>
      <c r="FVT98" s="1"/>
      <c r="FVU98" s="1"/>
      <c r="FVV98" s="1"/>
      <c r="FVW98" s="1"/>
      <c r="FVX98" s="1"/>
      <c r="FVY98" s="1"/>
      <c r="FVZ98" s="1"/>
      <c r="FWA98" s="1"/>
      <c r="FWB98" s="1"/>
      <c r="FWC98" s="1"/>
      <c r="FWD98" s="1"/>
      <c r="FWE98" s="1"/>
      <c r="FWF98" s="1"/>
      <c r="FWG98" s="1"/>
      <c r="FWH98" s="1"/>
      <c r="FWI98" s="1"/>
      <c r="FWJ98" s="1"/>
      <c r="FWK98" s="1"/>
      <c r="FWL98" s="1"/>
      <c r="FWM98" s="1"/>
      <c r="FWN98" s="1"/>
      <c r="FWO98" s="1"/>
      <c r="FWP98" s="1"/>
      <c r="FWQ98" s="1"/>
      <c r="FWR98" s="1"/>
      <c r="FWS98" s="1"/>
      <c r="FWT98" s="1"/>
      <c r="FWU98" s="1"/>
      <c r="FWV98" s="1"/>
      <c r="FWW98" s="1"/>
      <c r="FWX98" s="1"/>
      <c r="FWY98" s="1"/>
      <c r="FWZ98" s="1"/>
      <c r="FXA98" s="1"/>
      <c r="FXB98" s="1"/>
      <c r="FXC98" s="1"/>
      <c r="FXD98" s="1"/>
      <c r="FXE98" s="1"/>
      <c r="FXF98" s="1"/>
      <c r="FXG98" s="1"/>
      <c r="FXH98" s="1"/>
      <c r="FXI98" s="1"/>
      <c r="FXJ98" s="1"/>
      <c r="FXK98" s="1"/>
      <c r="FXL98" s="1"/>
      <c r="FXM98" s="1"/>
      <c r="FXN98" s="1"/>
      <c r="FXO98" s="1"/>
      <c r="FXP98" s="1"/>
      <c r="FXQ98" s="1"/>
      <c r="FXR98" s="1"/>
      <c r="FXS98" s="1"/>
      <c r="FXT98" s="1"/>
      <c r="FXU98" s="1"/>
      <c r="FXV98" s="1"/>
      <c r="FXW98" s="1"/>
      <c r="FXX98" s="1"/>
      <c r="FXY98" s="1"/>
      <c r="FXZ98" s="1"/>
      <c r="FYA98" s="1"/>
      <c r="FYB98" s="1"/>
      <c r="FYC98" s="1"/>
      <c r="FYD98" s="1"/>
      <c r="FYE98" s="1"/>
      <c r="FYF98" s="1"/>
      <c r="FYG98" s="1"/>
      <c r="FYH98" s="1"/>
      <c r="FYI98" s="1"/>
      <c r="FYJ98" s="1"/>
      <c r="FYK98" s="1"/>
      <c r="FYL98" s="1"/>
      <c r="FYM98" s="1"/>
      <c r="FYN98" s="1"/>
      <c r="FYO98" s="1"/>
      <c r="FYP98" s="1"/>
      <c r="FYQ98" s="1"/>
      <c r="FYR98" s="1"/>
      <c r="FYS98" s="1"/>
      <c r="FYT98" s="1"/>
      <c r="FYU98" s="1"/>
      <c r="FYV98" s="1"/>
      <c r="FYW98" s="1"/>
      <c r="FYX98" s="1"/>
      <c r="FYY98" s="1"/>
      <c r="FYZ98" s="1"/>
      <c r="FZA98" s="1"/>
      <c r="FZB98" s="1"/>
      <c r="FZC98" s="1"/>
      <c r="FZD98" s="1"/>
      <c r="FZE98" s="1"/>
      <c r="FZF98" s="1"/>
      <c r="FZG98" s="1"/>
      <c r="FZH98" s="1"/>
      <c r="FZI98" s="1"/>
      <c r="FZJ98" s="1"/>
      <c r="FZK98" s="1"/>
      <c r="FZL98" s="1"/>
      <c r="FZM98" s="1"/>
      <c r="FZN98" s="1"/>
      <c r="FZO98" s="1"/>
      <c r="FZP98" s="1"/>
      <c r="FZQ98" s="1"/>
      <c r="FZR98" s="1"/>
      <c r="FZS98" s="1"/>
      <c r="FZT98" s="1"/>
      <c r="FZU98" s="1"/>
      <c r="FZV98" s="1"/>
      <c r="FZW98" s="1"/>
      <c r="FZX98" s="1"/>
      <c r="FZY98" s="1"/>
      <c r="FZZ98" s="1"/>
      <c r="GAA98" s="1"/>
      <c r="GAB98" s="1"/>
      <c r="GAC98" s="1"/>
      <c r="GAD98" s="1"/>
      <c r="GAE98" s="1"/>
      <c r="GAF98" s="1"/>
      <c r="GAG98" s="1"/>
      <c r="GAH98" s="1"/>
      <c r="GAI98" s="1"/>
      <c r="GAJ98" s="1"/>
      <c r="GAK98" s="1"/>
      <c r="GAL98" s="1"/>
      <c r="GAM98" s="1"/>
      <c r="GAN98" s="1"/>
      <c r="GAO98" s="1"/>
      <c r="GAP98" s="1"/>
      <c r="GAQ98" s="1"/>
      <c r="GAR98" s="1"/>
      <c r="GAS98" s="1"/>
      <c r="GAT98" s="1"/>
      <c r="GAU98" s="1"/>
      <c r="GAV98" s="1"/>
      <c r="GAW98" s="1"/>
      <c r="GAX98" s="1"/>
      <c r="GAY98" s="1"/>
      <c r="GAZ98" s="1"/>
      <c r="GBA98" s="1"/>
      <c r="GBB98" s="1"/>
      <c r="GBC98" s="1"/>
      <c r="GBD98" s="1"/>
      <c r="GBE98" s="1"/>
      <c r="GBF98" s="1"/>
      <c r="GBG98" s="1"/>
      <c r="GBH98" s="1"/>
      <c r="GBI98" s="1"/>
      <c r="GBJ98" s="1"/>
      <c r="GBK98" s="1"/>
      <c r="GBL98" s="1"/>
      <c r="GBM98" s="1"/>
      <c r="GBN98" s="1"/>
      <c r="GBO98" s="1"/>
      <c r="GBP98" s="1"/>
      <c r="GBQ98" s="1"/>
      <c r="GBR98" s="1"/>
      <c r="GBS98" s="1"/>
      <c r="GBT98" s="1"/>
      <c r="GBU98" s="1"/>
      <c r="GBV98" s="1"/>
      <c r="GBW98" s="1"/>
      <c r="GBX98" s="1"/>
      <c r="GBY98" s="1"/>
      <c r="GBZ98" s="1"/>
      <c r="GCA98" s="1"/>
      <c r="GCB98" s="1"/>
      <c r="GCC98" s="1"/>
      <c r="GCD98" s="1"/>
      <c r="GCE98" s="1"/>
      <c r="GCF98" s="1"/>
      <c r="GCG98" s="1"/>
      <c r="GCH98" s="1"/>
      <c r="GCI98" s="1"/>
      <c r="GCJ98" s="1"/>
      <c r="GCK98" s="1"/>
      <c r="GCL98" s="1"/>
      <c r="GCM98" s="1"/>
      <c r="GCN98" s="1"/>
      <c r="GCO98" s="1"/>
      <c r="GCP98" s="1"/>
      <c r="GCQ98" s="1"/>
      <c r="GCR98" s="1"/>
      <c r="GCS98" s="1"/>
      <c r="GCT98" s="1"/>
      <c r="GCU98" s="1"/>
      <c r="GCV98" s="1"/>
      <c r="GCW98" s="1"/>
      <c r="GCX98" s="1"/>
      <c r="GCY98" s="1"/>
      <c r="GCZ98" s="1"/>
      <c r="GDA98" s="1"/>
      <c r="GDB98" s="1"/>
      <c r="GDC98" s="1"/>
      <c r="GDD98" s="1"/>
      <c r="GDE98" s="1"/>
      <c r="GDF98" s="1"/>
      <c r="GDG98" s="1"/>
      <c r="GDH98" s="1"/>
      <c r="GDI98" s="1"/>
      <c r="GDJ98" s="1"/>
      <c r="GDK98" s="1"/>
      <c r="GDL98" s="1"/>
      <c r="GDM98" s="1"/>
      <c r="GDN98" s="1"/>
      <c r="GDO98" s="1"/>
      <c r="GDP98" s="1"/>
      <c r="GDQ98" s="1"/>
      <c r="GDR98" s="1"/>
      <c r="GDS98" s="1"/>
      <c r="GDT98" s="1"/>
      <c r="GDU98" s="1"/>
      <c r="GDV98" s="1"/>
      <c r="GDW98" s="1"/>
      <c r="GDX98" s="1"/>
      <c r="GDY98" s="1"/>
      <c r="GDZ98" s="1"/>
      <c r="GEA98" s="1"/>
      <c r="GEB98" s="1"/>
      <c r="GEC98" s="1"/>
      <c r="GED98" s="1"/>
      <c r="GEE98" s="1"/>
      <c r="GEF98" s="1"/>
      <c r="GEG98" s="1"/>
      <c r="GEH98" s="1"/>
      <c r="GEI98" s="1"/>
      <c r="GEJ98" s="1"/>
      <c r="GEK98" s="1"/>
      <c r="GEL98" s="1"/>
      <c r="GEM98" s="1"/>
      <c r="GEN98" s="1"/>
      <c r="GEO98" s="1"/>
      <c r="GEP98" s="1"/>
      <c r="GEQ98" s="1"/>
      <c r="GER98" s="1"/>
      <c r="GES98" s="1"/>
      <c r="GET98" s="1"/>
      <c r="GEU98" s="1"/>
      <c r="GEV98" s="1"/>
      <c r="GEW98" s="1"/>
      <c r="GEX98" s="1"/>
      <c r="GEY98" s="1"/>
      <c r="GEZ98" s="1"/>
      <c r="GFA98" s="1"/>
      <c r="GFB98" s="1"/>
      <c r="GFC98" s="1"/>
      <c r="GFD98" s="1"/>
      <c r="GFE98" s="1"/>
      <c r="GFF98" s="1"/>
      <c r="GFG98" s="1"/>
      <c r="GFH98" s="1"/>
      <c r="GFI98" s="1"/>
      <c r="GFJ98" s="1"/>
      <c r="GFK98" s="1"/>
      <c r="GFL98" s="1"/>
      <c r="GFM98" s="1"/>
      <c r="GFN98" s="1"/>
      <c r="GFO98" s="1"/>
      <c r="GFP98" s="1"/>
      <c r="GFQ98" s="1"/>
      <c r="GFR98" s="1"/>
      <c r="GFS98" s="1"/>
      <c r="GFT98" s="1"/>
      <c r="GFU98" s="1"/>
      <c r="GFV98" s="1"/>
      <c r="GFW98" s="1"/>
      <c r="GFX98" s="1"/>
      <c r="GFY98" s="1"/>
      <c r="GFZ98" s="1"/>
      <c r="GGA98" s="1"/>
      <c r="GGB98" s="1"/>
      <c r="GGC98" s="1"/>
      <c r="GGD98" s="1"/>
      <c r="GGE98" s="1"/>
      <c r="GGF98" s="1"/>
      <c r="GGG98" s="1"/>
      <c r="GGH98" s="1"/>
      <c r="GGI98" s="1"/>
      <c r="GGJ98" s="1"/>
      <c r="GGK98" s="1"/>
      <c r="GGL98" s="1"/>
      <c r="GGM98" s="1"/>
      <c r="GGN98" s="1"/>
      <c r="GGO98" s="1"/>
      <c r="GGP98" s="1"/>
      <c r="GGQ98" s="1"/>
      <c r="GGR98" s="1"/>
      <c r="GGS98" s="1"/>
      <c r="GGT98" s="1"/>
      <c r="GGU98" s="1"/>
      <c r="GGV98" s="1"/>
      <c r="GGW98" s="1"/>
      <c r="GGX98" s="1"/>
      <c r="GGY98" s="1"/>
      <c r="GGZ98" s="1"/>
      <c r="GHA98" s="1"/>
      <c r="GHB98" s="1"/>
      <c r="GHC98" s="1"/>
      <c r="GHD98" s="1"/>
      <c r="GHE98" s="1"/>
      <c r="GHF98" s="1"/>
      <c r="GHG98" s="1"/>
      <c r="GHH98" s="1"/>
      <c r="GHI98" s="1"/>
      <c r="GHJ98" s="1"/>
      <c r="GHK98" s="1"/>
      <c r="GHL98" s="1"/>
      <c r="GHM98" s="1"/>
      <c r="GHN98" s="1"/>
      <c r="GHO98" s="1"/>
      <c r="GHP98" s="1"/>
      <c r="GHQ98" s="1"/>
      <c r="GHR98" s="1"/>
      <c r="GHS98" s="1"/>
      <c r="GHT98" s="1"/>
      <c r="GHU98" s="1"/>
      <c r="GHV98" s="1"/>
      <c r="GHW98" s="1"/>
      <c r="GHX98" s="1"/>
      <c r="GHY98" s="1"/>
      <c r="GHZ98" s="1"/>
      <c r="GIA98" s="1"/>
      <c r="GIB98" s="1"/>
      <c r="GIC98" s="1"/>
      <c r="GID98" s="1"/>
      <c r="GIE98" s="1"/>
      <c r="GIF98" s="1"/>
      <c r="GIG98" s="1"/>
      <c r="GIH98" s="1"/>
      <c r="GII98" s="1"/>
      <c r="GIJ98" s="1"/>
      <c r="GIK98" s="1"/>
      <c r="GIL98" s="1"/>
      <c r="GIM98" s="1"/>
      <c r="GIN98" s="1"/>
      <c r="GIO98" s="1"/>
      <c r="GIP98" s="1"/>
      <c r="GIQ98" s="1"/>
      <c r="GIR98" s="1"/>
      <c r="GIS98" s="1"/>
      <c r="GIT98" s="1"/>
      <c r="GIU98" s="1"/>
      <c r="GIV98" s="1"/>
      <c r="GIW98" s="1"/>
      <c r="GIX98" s="1"/>
      <c r="GIY98" s="1"/>
      <c r="GIZ98" s="1"/>
      <c r="GJA98" s="1"/>
      <c r="GJB98" s="1"/>
      <c r="GJC98" s="1"/>
      <c r="GJD98" s="1"/>
      <c r="GJE98" s="1"/>
      <c r="GJF98" s="1"/>
      <c r="GJG98" s="1"/>
      <c r="GJH98" s="1"/>
      <c r="GJI98" s="1"/>
      <c r="GJJ98" s="1"/>
      <c r="GJK98" s="1"/>
      <c r="GJL98" s="1"/>
      <c r="GJM98" s="1"/>
      <c r="GJN98" s="1"/>
      <c r="GJO98" s="1"/>
      <c r="GJP98" s="1"/>
      <c r="GJQ98" s="1"/>
      <c r="GJR98" s="1"/>
      <c r="GJS98" s="1"/>
      <c r="GJT98" s="1"/>
      <c r="GJU98" s="1"/>
      <c r="GJV98" s="1"/>
      <c r="GJW98" s="1"/>
      <c r="GJX98" s="1"/>
      <c r="GJY98" s="1"/>
      <c r="GJZ98" s="1"/>
      <c r="GKA98" s="1"/>
      <c r="GKB98" s="1"/>
      <c r="GKC98" s="1"/>
      <c r="GKD98" s="1"/>
      <c r="GKE98" s="1"/>
      <c r="GKF98" s="1"/>
      <c r="GKG98" s="1"/>
      <c r="GKH98" s="1"/>
      <c r="GKI98" s="1"/>
      <c r="GKJ98" s="1"/>
      <c r="GKK98" s="1"/>
      <c r="GKL98" s="1"/>
      <c r="GKM98" s="1"/>
      <c r="GKN98" s="1"/>
      <c r="GKO98" s="1"/>
      <c r="GKP98" s="1"/>
      <c r="GKQ98" s="1"/>
      <c r="GKR98" s="1"/>
      <c r="GKS98" s="1"/>
      <c r="GKT98" s="1"/>
      <c r="GKU98" s="1"/>
      <c r="GKV98" s="1"/>
      <c r="GKW98" s="1"/>
      <c r="GKX98" s="1"/>
      <c r="GKY98" s="1"/>
      <c r="GKZ98" s="1"/>
      <c r="GLA98" s="1"/>
      <c r="GLB98" s="1"/>
      <c r="GLC98" s="1"/>
      <c r="GLD98" s="1"/>
      <c r="GLE98" s="1"/>
      <c r="GLF98" s="1"/>
      <c r="GLG98" s="1"/>
      <c r="GLH98" s="1"/>
      <c r="GLI98" s="1"/>
      <c r="GLJ98" s="1"/>
      <c r="GLK98" s="1"/>
      <c r="GLL98" s="1"/>
      <c r="GLM98" s="1"/>
      <c r="GLN98" s="1"/>
      <c r="GLO98" s="1"/>
      <c r="GLP98" s="1"/>
      <c r="GLQ98" s="1"/>
      <c r="GLR98" s="1"/>
      <c r="GLS98" s="1"/>
      <c r="GLT98" s="1"/>
      <c r="GLU98" s="1"/>
      <c r="GLV98" s="1"/>
      <c r="GLW98" s="1"/>
      <c r="GLX98" s="1"/>
      <c r="GLY98" s="1"/>
      <c r="GLZ98" s="1"/>
      <c r="GMA98" s="1"/>
      <c r="GMB98" s="1"/>
      <c r="GMC98" s="1"/>
      <c r="GMD98" s="1"/>
      <c r="GME98" s="1"/>
      <c r="GMF98" s="1"/>
      <c r="GMG98" s="1"/>
      <c r="GMH98" s="1"/>
      <c r="GMI98" s="1"/>
      <c r="GMJ98" s="1"/>
      <c r="GMK98" s="1"/>
      <c r="GML98" s="1"/>
      <c r="GMM98" s="1"/>
      <c r="GMN98" s="1"/>
      <c r="GMO98" s="1"/>
      <c r="GMP98" s="1"/>
      <c r="GMQ98" s="1"/>
      <c r="GMR98" s="1"/>
      <c r="GMS98" s="1"/>
      <c r="GMT98" s="1"/>
      <c r="GMU98" s="1"/>
      <c r="GMV98" s="1"/>
      <c r="GMW98" s="1"/>
      <c r="GMX98" s="1"/>
      <c r="GMY98" s="1"/>
      <c r="GMZ98" s="1"/>
      <c r="GNA98" s="1"/>
      <c r="GNB98" s="1"/>
      <c r="GNC98" s="1"/>
      <c r="GND98" s="1"/>
      <c r="GNE98" s="1"/>
      <c r="GNF98" s="1"/>
      <c r="GNG98" s="1"/>
      <c r="GNH98" s="1"/>
      <c r="GNI98" s="1"/>
      <c r="GNJ98" s="1"/>
      <c r="GNK98" s="1"/>
      <c r="GNL98" s="1"/>
      <c r="GNM98" s="1"/>
      <c r="GNN98" s="1"/>
      <c r="GNO98" s="1"/>
      <c r="GNP98" s="1"/>
      <c r="GNQ98" s="1"/>
      <c r="GNR98" s="1"/>
      <c r="GNS98" s="1"/>
      <c r="GNT98" s="1"/>
      <c r="GNU98" s="1"/>
      <c r="GNV98" s="1"/>
      <c r="GNW98" s="1"/>
      <c r="GNX98" s="1"/>
      <c r="GNY98" s="1"/>
      <c r="GNZ98" s="1"/>
      <c r="GOA98" s="1"/>
      <c r="GOB98" s="1"/>
      <c r="GOC98" s="1"/>
      <c r="GOD98" s="1"/>
      <c r="GOE98" s="1"/>
      <c r="GOF98" s="1"/>
      <c r="GOG98" s="1"/>
      <c r="GOH98" s="1"/>
      <c r="GOI98" s="1"/>
      <c r="GOJ98" s="1"/>
      <c r="GOK98" s="1"/>
      <c r="GOL98" s="1"/>
      <c r="GOM98" s="1"/>
      <c r="GON98" s="1"/>
      <c r="GOO98" s="1"/>
      <c r="GOP98" s="1"/>
      <c r="GOQ98" s="1"/>
      <c r="GOR98" s="1"/>
      <c r="GOS98" s="1"/>
      <c r="GOT98" s="1"/>
      <c r="GOU98" s="1"/>
      <c r="GOV98" s="1"/>
      <c r="GOW98" s="1"/>
      <c r="GOX98" s="1"/>
      <c r="GOY98" s="1"/>
      <c r="GOZ98" s="1"/>
      <c r="GPA98" s="1"/>
      <c r="GPB98" s="1"/>
      <c r="GPC98" s="1"/>
      <c r="GPD98" s="1"/>
      <c r="GPE98" s="1"/>
      <c r="GPF98" s="1"/>
      <c r="GPG98" s="1"/>
      <c r="GPH98" s="1"/>
      <c r="GPI98" s="1"/>
      <c r="GPJ98" s="1"/>
      <c r="GPK98" s="1"/>
      <c r="GPL98" s="1"/>
      <c r="GPM98" s="1"/>
      <c r="GPN98" s="1"/>
      <c r="GPO98" s="1"/>
      <c r="GPP98" s="1"/>
      <c r="GPQ98" s="1"/>
      <c r="GPR98" s="1"/>
      <c r="GPS98" s="1"/>
      <c r="GPT98" s="1"/>
      <c r="GPU98" s="1"/>
      <c r="GPV98" s="1"/>
      <c r="GPW98" s="1"/>
      <c r="GPX98" s="1"/>
      <c r="GPY98" s="1"/>
      <c r="GPZ98" s="1"/>
      <c r="GQA98" s="1"/>
      <c r="GQB98" s="1"/>
      <c r="GQC98" s="1"/>
      <c r="GQD98" s="1"/>
      <c r="GQE98" s="1"/>
      <c r="GQF98" s="1"/>
      <c r="GQG98" s="1"/>
      <c r="GQH98" s="1"/>
      <c r="GQI98" s="1"/>
      <c r="GQJ98" s="1"/>
      <c r="GQK98" s="1"/>
      <c r="GQL98" s="1"/>
      <c r="GQM98" s="1"/>
      <c r="GQN98" s="1"/>
      <c r="GQO98" s="1"/>
      <c r="GQP98" s="1"/>
      <c r="GQQ98" s="1"/>
      <c r="GQR98" s="1"/>
      <c r="GQS98" s="1"/>
      <c r="GQT98" s="1"/>
      <c r="GQU98" s="1"/>
      <c r="GQV98" s="1"/>
      <c r="GQW98" s="1"/>
      <c r="GQX98" s="1"/>
      <c r="GQY98" s="1"/>
      <c r="GQZ98" s="1"/>
      <c r="GRA98" s="1"/>
      <c r="GRB98" s="1"/>
      <c r="GRC98" s="1"/>
      <c r="GRD98" s="1"/>
      <c r="GRE98" s="1"/>
      <c r="GRF98" s="1"/>
      <c r="GRG98" s="1"/>
      <c r="GRH98" s="1"/>
      <c r="GRI98" s="1"/>
      <c r="GRJ98" s="1"/>
      <c r="GRK98" s="1"/>
      <c r="GRL98" s="1"/>
      <c r="GRM98" s="1"/>
      <c r="GRN98" s="1"/>
      <c r="GRO98" s="1"/>
      <c r="GRP98" s="1"/>
      <c r="GRQ98" s="1"/>
      <c r="GRR98" s="1"/>
      <c r="GRS98" s="1"/>
      <c r="GRT98" s="1"/>
      <c r="GRU98" s="1"/>
      <c r="GRV98" s="1"/>
      <c r="GRW98" s="1"/>
      <c r="GRX98" s="1"/>
      <c r="GRY98" s="1"/>
      <c r="GRZ98" s="1"/>
      <c r="GSA98" s="1"/>
      <c r="GSB98" s="1"/>
      <c r="GSC98" s="1"/>
      <c r="GSD98" s="1"/>
      <c r="GSE98" s="1"/>
      <c r="GSF98" s="1"/>
      <c r="GSG98" s="1"/>
      <c r="GSH98" s="1"/>
      <c r="GSI98" s="1"/>
      <c r="GSJ98" s="1"/>
      <c r="GSK98" s="1"/>
      <c r="GSL98" s="1"/>
      <c r="GSM98" s="1"/>
      <c r="GSN98" s="1"/>
      <c r="GSO98" s="1"/>
      <c r="GSP98" s="1"/>
      <c r="GSQ98" s="1"/>
      <c r="GSR98" s="1"/>
      <c r="GSS98" s="1"/>
      <c r="GST98" s="1"/>
      <c r="GSU98" s="1"/>
      <c r="GSV98" s="1"/>
      <c r="GSW98" s="1"/>
      <c r="GSX98" s="1"/>
      <c r="GSY98" s="1"/>
      <c r="GSZ98" s="1"/>
      <c r="GTA98" s="1"/>
      <c r="GTB98" s="1"/>
      <c r="GTC98" s="1"/>
      <c r="GTD98" s="1"/>
      <c r="GTE98" s="1"/>
      <c r="GTF98" s="1"/>
      <c r="GTG98" s="1"/>
      <c r="GTH98" s="1"/>
      <c r="GTI98" s="1"/>
      <c r="GTJ98" s="1"/>
      <c r="GTK98" s="1"/>
      <c r="GTL98" s="1"/>
      <c r="GTM98" s="1"/>
      <c r="GTN98" s="1"/>
      <c r="GTO98" s="1"/>
      <c r="GTP98" s="1"/>
      <c r="GTQ98" s="1"/>
      <c r="GTR98" s="1"/>
      <c r="GTS98" s="1"/>
      <c r="GTT98" s="1"/>
      <c r="GTU98" s="1"/>
      <c r="GTV98" s="1"/>
      <c r="GTW98" s="1"/>
      <c r="GTX98" s="1"/>
      <c r="GTY98" s="1"/>
      <c r="GTZ98" s="1"/>
      <c r="GUA98" s="1"/>
      <c r="GUB98" s="1"/>
      <c r="GUC98" s="1"/>
      <c r="GUD98" s="1"/>
      <c r="GUE98" s="1"/>
      <c r="GUF98" s="1"/>
      <c r="GUG98" s="1"/>
      <c r="GUH98" s="1"/>
      <c r="GUI98" s="1"/>
      <c r="GUJ98" s="1"/>
      <c r="GUK98" s="1"/>
      <c r="GUL98" s="1"/>
      <c r="GUM98" s="1"/>
      <c r="GUN98" s="1"/>
      <c r="GUO98" s="1"/>
      <c r="GUP98" s="1"/>
      <c r="GUQ98" s="1"/>
      <c r="GUR98" s="1"/>
      <c r="GUS98" s="1"/>
      <c r="GUT98" s="1"/>
      <c r="GUU98" s="1"/>
      <c r="GUV98" s="1"/>
      <c r="GUW98" s="1"/>
      <c r="GUX98" s="1"/>
      <c r="GUY98" s="1"/>
      <c r="GUZ98" s="1"/>
      <c r="GVA98" s="1"/>
      <c r="GVB98" s="1"/>
      <c r="GVC98" s="1"/>
      <c r="GVD98" s="1"/>
      <c r="GVE98" s="1"/>
      <c r="GVF98" s="1"/>
      <c r="GVG98" s="1"/>
      <c r="GVH98" s="1"/>
      <c r="GVI98" s="1"/>
      <c r="GVJ98" s="1"/>
      <c r="GVK98" s="1"/>
      <c r="GVL98" s="1"/>
      <c r="GVM98" s="1"/>
      <c r="GVN98" s="1"/>
      <c r="GVO98" s="1"/>
      <c r="GVP98" s="1"/>
      <c r="GVQ98" s="1"/>
      <c r="GVR98" s="1"/>
      <c r="GVS98" s="1"/>
      <c r="GVT98" s="1"/>
      <c r="GVU98" s="1"/>
      <c r="GVV98" s="1"/>
      <c r="GVW98" s="1"/>
      <c r="GVX98" s="1"/>
      <c r="GVY98" s="1"/>
      <c r="GVZ98" s="1"/>
      <c r="GWA98" s="1"/>
      <c r="GWB98" s="1"/>
      <c r="GWC98" s="1"/>
      <c r="GWD98" s="1"/>
      <c r="GWE98" s="1"/>
      <c r="GWF98" s="1"/>
      <c r="GWG98" s="1"/>
      <c r="GWH98" s="1"/>
      <c r="GWI98" s="1"/>
      <c r="GWJ98" s="1"/>
      <c r="GWK98" s="1"/>
      <c r="GWL98" s="1"/>
      <c r="GWM98" s="1"/>
      <c r="GWN98" s="1"/>
      <c r="GWO98" s="1"/>
      <c r="GWP98" s="1"/>
      <c r="GWQ98" s="1"/>
      <c r="GWR98" s="1"/>
      <c r="GWS98" s="1"/>
      <c r="GWT98" s="1"/>
      <c r="GWU98" s="1"/>
      <c r="GWV98" s="1"/>
      <c r="GWW98" s="1"/>
      <c r="GWX98" s="1"/>
      <c r="GWY98" s="1"/>
      <c r="GWZ98" s="1"/>
      <c r="GXA98" s="1"/>
      <c r="GXB98" s="1"/>
      <c r="GXC98" s="1"/>
      <c r="GXD98" s="1"/>
      <c r="GXE98" s="1"/>
      <c r="GXF98" s="1"/>
      <c r="GXG98" s="1"/>
      <c r="GXH98" s="1"/>
      <c r="GXI98" s="1"/>
      <c r="GXJ98" s="1"/>
      <c r="GXK98" s="1"/>
      <c r="GXL98" s="1"/>
      <c r="GXM98" s="1"/>
      <c r="GXN98" s="1"/>
      <c r="GXO98" s="1"/>
      <c r="GXP98" s="1"/>
      <c r="GXQ98" s="1"/>
      <c r="GXR98" s="1"/>
      <c r="GXS98" s="1"/>
      <c r="GXT98" s="1"/>
      <c r="GXU98" s="1"/>
      <c r="GXV98" s="1"/>
      <c r="GXW98" s="1"/>
      <c r="GXX98" s="1"/>
      <c r="GXY98" s="1"/>
      <c r="GXZ98" s="1"/>
      <c r="GYA98" s="1"/>
      <c r="GYB98" s="1"/>
      <c r="GYC98" s="1"/>
      <c r="GYD98" s="1"/>
      <c r="GYE98" s="1"/>
      <c r="GYF98" s="1"/>
      <c r="GYG98" s="1"/>
      <c r="GYH98" s="1"/>
      <c r="GYI98" s="1"/>
      <c r="GYJ98" s="1"/>
      <c r="GYK98" s="1"/>
      <c r="GYL98" s="1"/>
      <c r="GYM98" s="1"/>
      <c r="GYN98" s="1"/>
      <c r="GYO98" s="1"/>
      <c r="GYP98" s="1"/>
      <c r="GYQ98" s="1"/>
      <c r="GYR98" s="1"/>
      <c r="GYS98" s="1"/>
      <c r="GYT98" s="1"/>
      <c r="GYU98" s="1"/>
      <c r="GYV98" s="1"/>
      <c r="GYW98" s="1"/>
      <c r="GYX98" s="1"/>
      <c r="GYY98" s="1"/>
      <c r="GYZ98" s="1"/>
      <c r="GZA98" s="1"/>
      <c r="GZB98" s="1"/>
      <c r="GZC98" s="1"/>
      <c r="GZD98" s="1"/>
      <c r="GZE98" s="1"/>
      <c r="GZF98" s="1"/>
      <c r="GZG98" s="1"/>
      <c r="GZH98" s="1"/>
      <c r="GZI98" s="1"/>
      <c r="GZJ98" s="1"/>
      <c r="GZK98" s="1"/>
      <c r="GZL98" s="1"/>
      <c r="GZM98" s="1"/>
      <c r="GZN98" s="1"/>
      <c r="GZO98" s="1"/>
      <c r="GZP98" s="1"/>
      <c r="GZQ98" s="1"/>
      <c r="GZR98" s="1"/>
      <c r="GZS98" s="1"/>
      <c r="GZT98" s="1"/>
      <c r="GZU98" s="1"/>
      <c r="GZV98" s="1"/>
      <c r="GZW98" s="1"/>
      <c r="GZX98" s="1"/>
      <c r="GZY98" s="1"/>
      <c r="GZZ98" s="1"/>
      <c r="HAA98" s="1"/>
      <c r="HAB98" s="1"/>
      <c r="HAC98" s="1"/>
      <c r="HAD98" s="1"/>
      <c r="HAE98" s="1"/>
      <c r="HAF98" s="1"/>
      <c r="HAG98" s="1"/>
      <c r="HAH98" s="1"/>
      <c r="HAI98" s="1"/>
      <c r="HAJ98" s="1"/>
      <c r="HAK98" s="1"/>
      <c r="HAL98" s="1"/>
      <c r="HAM98" s="1"/>
      <c r="HAN98" s="1"/>
      <c r="HAO98" s="1"/>
      <c r="HAP98" s="1"/>
      <c r="HAQ98" s="1"/>
      <c r="HAR98" s="1"/>
      <c r="HAS98" s="1"/>
      <c r="HAT98" s="1"/>
      <c r="HAU98" s="1"/>
      <c r="HAV98" s="1"/>
      <c r="HAW98" s="1"/>
      <c r="HAX98" s="1"/>
      <c r="HAY98" s="1"/>
      <c r="HAZ98" s="1"/>
      <c r="HBA98" s="1"/>
      <c r="HBB98" s="1"/>
      <c r="HBC98" s="1"/>
      <c r="HBD98" s="1"/>
      <c r="HBE98" s="1"/>
      <c r="HBF98" s="1"/>
      <c r="HBG98" s="1"/>
      <c r="HBH98" s="1"/>
      <c r="HBI98" s="1"/>
      <c r="HBJ98" s="1"/>
      <c r="HBK98" s="1"/>
      <c r="HBL98" s="1"/>
      <c r="HBM98" s="1"/>
      <c r="HBN98" s="1"/>
      <c r="HBO98" s="1"/>
      <c r="HBP98" s="1"/>
      <c r="HBQ98" s="1"/>
      <c r="HBR98" s="1"/>
      <c r="HBS98" s="1"/>
      <c r="HBT98" s="1"/>
      <c r="HBU98" s="1"/>
      <c r="HBV98" s="1"/>
      <c r="HBW98" s="1"/>
      <c r="HBX98" s="1"/>
      <c r="HBY98" s="1"/>
      <c r="HBZ98" s="1"/>
      <c r="HCA98" s="1"/>
      <c r="HCB98" s="1"/>
      <c r="HCC98" s="1"/>
      <c r="HCD98" s="1"/>
      <c r="HCE98" s="1"/>
      <c r="HCF98" s="1"/>
      <c r="HCG98" s="1"/>
      <c r="HCH98" s="1"/>
      <c r="HCI98" s="1"/>
      <c r="HCJ98" s="1"/>
      <c r="HCK98" s="1"/>
      <c r="HCL98" s="1"/>
      <c r="HCM98" s="1"/>
      <c r="HCN98" s="1"/>
      <c r="HCO98" s="1"/>
      <c r="HCP98" s="1"/>
      <c r="HCQ98" s="1"/>
      <c r="HCR98" s="1"/>
      <c r="HCS98" s="1"/>
      <c r="HCT98" s="1"/>
      <c r="HCU98" s="1"/>
      <c r="HCV98" s="1"/>
      <c r="HCW98" s="1"/>
      <c r="HCX98" s="1"/>
      <c r="HCY98" s="1"/>
      <c r="HCZ98" s="1"/>
      <c r="HDA98" s="1"/>
      <c r="HDB98" s="1"/>
      <c r="HDC98" s="1"/>
      <c r="HDD98" s="1"/>
      <c r="HDE98" s="1"/>
      <c r="HDF98" s="1"/>
      <c r="HDG98" s="1"/>
      <c r="HDH98" s="1"/>
      <c r="HDI98" s="1"/>
      <c r="HDJ98" s="1"/>
      <c r="HDK98" s="1"/>
      <c r="HDL98" s="1"/>
      <c r="HDM98" s="1"/>
      <c r="HDN98" s="1"/>
      <c r="HDO98" s="1"/>
      <c r="HDP98" s="1"/>
      <c r="HDQ98" s="1"/>
      <c r="HDR98" s="1"/>
      <c r="HDS98" s="1"/>
      <c r="HDT98" s="1"/>
      <c r="HDU98" s="1"/>
      <c r="HDV98" s="1"/>
      <c r="HDW98" s="1"/>
      <c r="HDX98" s="1"/>
      <c r="HDY98" s="1"/>
      <c r="HDZ98" s="1"/>
      <c r="HEA98" s="1"/>
      <c r="HEB98" s="1"/>
      <c r="HEC98" s="1"/>
      <c r="HED98" s="1"/>
      <c r="HEE98" s="1"/>
      <c r="HEF98" s="1"/>
      <c r="HEG98" s="1"/>
      <c r="HEH98" s="1"/>
      <c r="HEI98" s="1"/>
      <c r="HEJ98" s="1"/>
      <c r="HEK98" s="1"/>
      <c r="HEL98" s="1"/>
      <c r="HEM98" s="1"/>
      <c r="HEN98" s="1"/>
      <c r="HEO98" s="1"/>
      <c r="HEP98" s="1"/>
      <c r="HEQ98" s="1"/>
      <c r="HER98" s="1"/>
      <c r="HES98" s="1"/>
      <c r="HET98" s="1"/>
      <c r="HEU98" s="1"/>
      <c r="HEV98" s="1"/>
      <c r="HEW98" s="1"/>
      <c r="HEX98" s="1"/>
      <c r="HEY98" s="1"/>
      <c r="HEZ98" s="1"/>
      <c r="HFA98" s="1"/>
      <c r="HFB98" s="1"/>
      <c r="HFC98" s="1"/>
      <c r="HFD98" s="1"/>
      <c r="HFE98" s="1"/>
      <c r="HFF98" s="1"/>
      <c r="HFG98" s="1"/>
      <c r="HFH98" s="1"/>
      <c r="HFI98" s="1"/>
      <c r="HFJ98" s="1"/>
      <c r="HFK98" s="1"/>
      <c r="HFL98" s="1"/>
      <c r="HFM98" s="1"/>
      <c r="HFN98" s="1"/>
      <c r="HFO98" s="1"/>
      <c r="HFP98" s="1"/>
      <c r="HFQ98" s="1"/>
      <c r="HFR98" s="1"/>
      <c r="HFS98" s="1"/>
      <c r="HFT98" s="1"/>
      <c r="HFU98" s="1"/>
      <c r="HFV98" s="1"/>
      <c r="HFW98" s="1"/>
      <c r="HFX98" s="1"/>
      <c r="HFY98" s="1"/>
      <c r="HFZ98" s="1"/>
      <c r="HGA98" s="1"/>
      <c r="HGB98" s="1"/>
      <c r="HGC98" s="1"/>
      <c r="HGD98" s="1"/>
      <c r="HGE98" s="1"/>
      <c r="HGF98" s="1"/>
      <c r="HGG98" s="1"/>
      <c r="HGH98" s="1"/>
      <c r="HGI98" s="1"/>
      <c r="HGJ98" s="1"/>
      <c r="HGK98" s="1"/>
      <c r="HGL98" s="1"/>
      <c r="HGM98" s="1"/>
      <c r="HGN98" s="1"/>
      <c r="HGO98" s="1"/>
      <c r="HGP98" s="1"/>
      <c r="HGQ98" s="1"/>
      <c r="HGR98" s="1"/>
      <c r="HGS98" s="1"/>
      <c r="HGT98" s="1"/>
      <c r="HGU98" s="1"/>
      <c r="HGV98" s="1"/>
      <c r="HGW98" s="1"/>
      <c r="HGX98" s="1"/>
      <c r="HGY98" s="1"/>
      <c r="HGZ98" s="1"/>
      <c r="HHA98" s="1"/>
      <c r="HHB98" s="1"/>
      <c r="HHC98" s="1"/>
      <c r="HHD98" s="1"/>
      <c r="HHE98" s="1"/>
      <c r="HHF98" s="1"/>
      <c r="HHG98" s="1"/>
      <c r="HHH98" s="1"/>
      <c r="HHI98" s="1"/>
      <c r="HHJ98" s="1"/>
      <c r="HHK98" s="1"/>
      <c r="HHL98" s="1"/>
      <c r="HHM98" s="1"/>
      <c r="HHN98" s="1"/>
      <c r="HHO98" s="1"/>
      <c r="HHP98" s="1"/>
      <c r="HHQ98" s="1"/>
      <c r="HHR98" s="1"/>
      <c r="HHS98" s="1"/>
      <c r="HHT98" s="1"/>
      <c r="HHU98" s="1"/>
      <c r="HHV98" s="1"/>
      <c r="HHW98" s="1"/>
      <c r="HHX98" s="1"/>
      <c r="HHY98" s="1"/>
      <c r="HHZ98" s="1"/>
      <c r="HIA98" s="1"/>
      <c r="HIB98" s="1"/>
      <c r="HIC98" s="1"/>
      <c r="HID98" s="1"/>
      <c r="HIE98" s="1"/>
      <c r="HIF98" s="1"/>
      <c r="HIG98" s="1"/>
      <c r="HIH98" s="1"/>
      <c r="HII98" s="1"/>
      <c r="HIJ98" s="1"/>
      <c r="HIK98" s="1"/>
      <c r="HIL98" s="1"/>
      <c r="HIM98" s="1"/>
      <c r="HIN98" s="1"/>
      <c r="HIO98" s="1"/>
      <c r="HIP98" s="1"/>
      <c r="HIQ98" s="1"/>
      <c r="HIR98" s="1"/>
      <c r="HIS98" s="1"/>
      <c r="HIT98" s="1"/>
      <c r="HIU98" s="1"/>
      <c r="HIV98" s="1"/>
      <c r="HIW98" s="1"/>
      <c r="HIX98" s="1"/>
      <c r="HIY98" s="1"/>
      <c r="HIZ98" s="1"/>
      <c r="HJA98" s="1"/>
      <c r="HJB98" s="1"/>
      <c r="HJC98" s="1"/>
      <c r="HJD98" s="1"/>
      <c r="HJE98" s="1"/>
      <c r="HJF98" s="1"/>
      <c r="HJG98" s="1"/>
      <c r="HJH98" s="1"/>
      <c r="HJI98" s="1"/>
      <c r="HJJ98" s="1"/>
      <c r="HJK98" s="1"/>
      <c r="HJL98" s="1"/>
      <c r="HJM98" s="1"/>
      <c r="HJN98" s="1"/>
      <c r="HJO98" s="1"/>
      <c r="HJP98" s="1"/>
      <c r="HJQ98" s="1"/>
      <c r="HJR98" s="1"/>
      <c r="HJS98" s="1"/>
      <c r="HJT98" s="1"/>
      <c r="HJU98" s="1"/>
      <c r="HJV98" s="1"/>
      <c r="HJW98" s="1"/>
      <c r="HJX98" s="1"/>
      <c r="HJY98" s="1"/>
      <c r="HJZ98" s="1"/>
      <c r="HKA98" s="1"/>
      <c r="HKB98" s="1"/>
      <c r="HKC98" s="1"/>
      <c r="HKD98" s="1"/>
      <c r="HKE98" s="1"/>
      <c r="HKF98" s="1"/>
      <c r="HKG98" s="1"/>
      <c r="HKH98" s="1"/>
      <c r="HKI98" s="1"/>
      <c r="HKJ98" s="1"/>
      <c r="HKK98" s="1"/>
      <c r="HKL98" s="1"/>
      <c r="HKM98" s="1"/>
      <c r="HKN98" s="1"/>
      <c r="HKO98" s="1"/>
      <c r="HKP98" s="1"/>
      <c r="HKQ98" s="1"/>
      <c r="HKR98" s="1"/>
      <c r="HKS98" s="1"/>
      <c r="HKT98" s="1"/>
      <c r="HKU98" s="1"/>
      <c r="HKV98" s="1"/>
      <c r="HKW98" s="1"/>
      <c r="HKX98" s="1"/>
      <c r="HKY98" s="1"/>
      <c r="HKZ98" s="1"/>
      <c r="HLA98" s="1"/>
      <c r="HLB98" s="1"/>
      <c r="HLC98" s="1"/>
      <c r="HLD98" s="1"/>
      <c r="HLE98" s="1"/>
      <c r="HLF98" s="1"/>
      <c r="HLG98" s="1"/>
      <c r="HLH98" s="1"/>
      <c r="HLI98" s="1"/>
      <c r="HLJ98" s="1"/>
      <c r="HLK98" s="1"/>
      <c r="HLL98" s="1"/>
      <c r="HLM98" s="1"/>
      <c r="HLN98" s="1"/>
      <c r="HLO98" s="1"/>
      <c r="HLP98" s="1"/>
      <c r="HLQ98" s="1"/>
      <c r="HLR98" s="1"/>
      <c r="HLS98" s="1"/>
      <c r="HLT98" s="1"/>
      <c r="HLU98" s="1"/>
      <c r="HLV98" s="1"/>
      <c r="HLW98" s="1"/>
      <c r="HLX98" s="1"/>
      <c r="HLY98" s="1"/>
      <c r="HLZ98" s="1"/>
      <c r="HMA98" s="1"/>
      <c r="HMB98" s="1"/>
      <c r="HMC98" s="1"/>
      <c r="HMD98" s="1"/>
      <c r="HME98" s="1"/>
      <c r="HMF98" s="1"/>
      <c r="HMG98" s="1"/>
      <c r="HMH98" s="1"/>
      <c r="HMI98" s="1"/>
      <c r="HMJ98" s="1"/>
      <c r="HMK98" s="1"/>
      <c r="HML98" s="1"/>
      <c r="HMM98" s="1"/>
      <c r="HMN98" s="1"/>
      <c r="HMO98" s="1"/>
      <c r="HMP98" s="1"/>
      <c r="HMQ98" s="1"/>
      <c r="HMR98" s="1"/>
      <c r="HMS98" s="1"/>
      <c r="HMT98" s="1"/>
      <c r="HMU98" s="1"/>
      <c r="HMV98" s="1"/>
      <c r="HMW98" s="1"/>
      <c r="HMX98" s="1"/>
      <c r="HMY98" s="1"/>
      <c r="HMZ98" s="1"/>
      <c r="HNA98" s="1"/>
      <c r="HNB98" s="1"/>
      <c r="HNC98" s="1"/>
      <c r="HND98" s="1"/>
      <c r="HNE98" s="1"/>
      <c r="HNF98" s="1"/>
      <c r="HNG98" s="1"/>
      <c r="HNH98" s="1"/>
      <c r="HNI98" s="1"/>
      <c r="HNJ98" s="1"/>
      <c r="HNK98" s="1"/>
      <c r="HNL98" s="1"/>
      <c r="HNM98" s="1"/>
      <c r="HNN98" s="1"/>
      <c r="HNO98" s="1"/>
      <c r="HNP98" s="1"/>
      <c r="HNQ98" s="1"/>
      <c r="HNR98" s="1"/>
      <c r="HNS98" s="1"/>
      <c r="HNT98" s="1"/>
      <c r="HNU98" s="1"/>
      <c r="HNV98" s="1"/>
      <c r="HNW98" s="1"/>
      <c r="HNX98" s="1"/>
      <c r="HNY98" s="1"/>
      <c r="HNZ98" s="1"/>
      <c r="HOA98" s="1"/>
      <c r="HOB98" s="1"/>
      <c r="HOC98" s="1"/>
      <c r="HOD98" s="1"/>
      <c r="HOE98" s="1"/>
      <c r="HOF98" s="1"/>
      <c r="HOG98" s="1"/>
      <c r="HOH98" s="1"/>
      <c r="HOI98" s="1"/>
      <c r="HOJ98" s="1"/>
      <c r="HOK98" s="1"/>
      <c r="HOL98" s="1"/>
      <c r="HOM98" s="1"/>
      <c r="HON98" s="1"/>
      <c r="HOO98" s="1"/>
      <c r="HOP98" s="1"/>
      <c r="HOQ98" s="1"/>
      <c r="HOR98" s="1"/>
      <c r="HOS98" s="1"/>
      <c r="HOT98" s="1"/>
      <c r="HOU98" s="1"/>
      <c r="HOV98" s="1"/>
      <c r="HOW98" s="1"/>
      <c r="HOX98" s="1"/>
      <c r="HOY98" s="1"/>
      <c r="HOZ98" s="1"/>
      <c r="HPA98" s="1"/>
      <c r="HPB98" s="1"/>
      <c r="HPC98" s="1"/>
      <c r="HPD98" s="1"/>
      <c r="HPE98" s="1"/>
      <c r="HPF98" s="1"/>
      <c r="HPG98" s="1"/>
      <c r="HPH98" s="1"/>
      <c r="HPI98" s="1"/>
      <c r="HPJ98" s="1"/>
      <c r="HPK98" s="1"/>
      <c r="HPL98" s="1"/>
      <c r="HPM98" s="1"/>
      <c r="HPN98" s="1"/>
      <c r="HPO98" s="1"/>
      <c r="HPP98" s="1"/>
      <c r="HPQ98" s="1"/>
      <c r="HPR98" s="1"/>
      <c r="HPS98" s="1"/>
      <c r="HPT98" s="1"/>
      <c r="HPU98" s="1"/>
      <c r="HPV98" s="1"/>
      <c r="HPW98" s="1"/>
      <c r="HPX98" s="1"/>
      <c r="HPY98" s="1"/>
      <c r="HPZ98" s="1"/>
      <c r="HQA98" s="1"/>
      <c r="HQB98" s="1"/>
      <c r="HQC98" s="1"/>
      <c r="HQD98" s="1"/>
      <c r="HQE98" s="1"/>
      <c r="HQF98" s="1"/>
      <c r="HQG98" s="1"/>
      <c r="HQH98" s="1"/>
      <c r="HQI98" s="1"/>
      <c r="HQJ98" s="1"/>
      <c r="HQK98" s="1"/>
      <c r="HQL98" s="1"/>
      <c r="HQM98" s="1"/>
      <c r="HQN98" s="1"/>
      <c r="HQO98" s="1"/>
      <c r="HQP98" s="1"/>
      <c r="HQQ98" s="1"/>
      <c r="HQR98" s="1"/>
      <c r="HQS98" s="1"/>
      <c r="HQT98" s="1"/>
      <c r="HQU98" s="1"/>
      <c r="HQV98" s="1"/>
      <c r="HQW98" s="1"/>
      <c r="HQX98" s="1"/>
      <c r="HQY98" s="1"/>
      <c r="HQZ98" s="1"/>
      <c r="HRA98" s="1"/>
      <c r="HRB98" s="1"/>
      <c r="HRC98" s="1"/>
      <c r="HRD98" s="1"/>
      <c r="HRE98" s="1"/>
      <c r="HRF98" s="1"/>
      <c r="HRG98" s="1"/>
      <c r="HRH98" s="1"/>
      <c r="HRI98" s="1"/>
      <c r="HRJ98" s="1"/>
      <c r="HRK98" s="1"/>
      <c r="HRL98" s="1"/>
      <c r="HRM98" s="1"/>
      <c r="HRN98" s="1"/>
      <c r="HRO98" s="1"/>
      <c r="HRP98" s="1"/>
      <c r="HRQ98" s="1"/>
      <c r="HRR98" s="1"/>
      <c r="HRS98" s="1"/>
      <c r="HRT98" s="1"/>
      <c r="HRU98" s="1"/>
      <c r="HRV98" s="1"/>
      <c r="HRW98" s="1"/>
      <c r="HRX98" s="1"/>
      <c r="HRY98" s="1"/>
      <c r="HRZ98" s="1"/>
      <c r="HSA98" s="1"/>
      <c r="HSB98" s="1"/>
      <c r="HSC98" s="1"/>
      <c r="HSD98" s="1"/>
      <c r="HSE98" s="1"/>
      <c r="HSF98" s="1"/>
      <c r="HSG98" s="1"/>
      <c r="HSH98" s="1"/>
      <c r="HSI98" s="1"/>
      <c r="HSJ98" s="1"/>
      <c r="HSK98" s="1"/>
      <c r="HSL98" s="1"/>
      <c r="HSM98" s="1"/>
      <c r="HSN98" s="1"/>
      <c r="HSO98" s="1"/>
      <c r="HSP98" s="1"/>
      <c r="HSQ98" s="1"/>
      <c r="HSR98" s="1"/>
      <c r="HSS98" s="1"/>
      <c r="HST98" s="1"/>
      <c r="HSU98" s="1"/>
      <c r="HSV98" s="1"/>
      <c r="HSW98" s="1"/>
      <c r="HSX98" s="1"/>
      <c r="HSY98" s="1"/>
      <c r="HSZ98" s="1"/>
      <c r="HTA98" s="1"/>
      <c r="HTB98" s="1"/>
      <c r="HTC98" s="1"/>
      <c r="HTD98" s="1"/>
      <c r="HTE98" s="1"/>
      <c r="HTF98" s="1"/>
      <c r="HTG98" s="1"/>
      <c r="HTH98" s="1"/>
      <c r="HTI98" s="1"/>
      <c r="HTJ98" s="1"/>
      <c r="HTK98" s="1"/>
      <c r="HTL98" s="1"/>
      <c r="HTM98" s="1"/>
      <c r="HTN98" s="1"/>
      <c r="HTO98" s="1"/>
      <c r="HTP98" s="1"/>
      <c r="HTQ98" s="1"/>
      <c r="HTR98" s="1"/>
      <c r="HTS98" s="1"/>
      <c r="HTT98" s="1"/>
      <c r="HTU98" s="1"/>
      <c r="HTV98" s="1"/>
      <c r="HTW98" s="1"/>
      <c r="HTX98" s="1"/>
      <c r="HTY98" s="1"/>
      <c r="HTZ98" s="1"/>
      <c r="HUA98" s="1"/>
      <c r="HUB98" s="1"/>
      <c r="HUC98" s="1"/>
      <c r="HUD98" s="1"/>
      <c r="HUE98" s="1"/>
      <c r="HUF98" s="1"/>
      <c r="HUG98" s="1"/>
      <c r="HUH98" s="1"/>
      <c r="HUI98" s="1"/>
      <c r="HUJ98" s="1"/>
      <c r="HUK98" s="1"/>
      <c r="HUL98" s="1"/>
      <c r="HUM98" s="1"/>
      <c r="HUN98" s="1"/>
      <c r="HUO98" s="1"/>
      <c r="HUP98" s="1"/>
      <c r="HUQ98" s="1"/>
      <c r="HUR98" s="1"/>
      <c r="HUS98" s="1"/>
      <c r="HUT98" s="1"/>
      <c r="HUU98" s="1"/>
      <c r="HUV98" s="1"/>
      <c r="HUW98" s="1"/>
      <c r="HUX98" s="1"/>
      <c r="HUY98" s="1"/>
      <c r="HUZ98" s="1"/>
      <c r="HVA98" s="1"/>
      <c r="HVB98" s="1"/>
      <c r="HVC98" s="1"/>
      <c r="HVD98" s="1"/>
      <c r="HVE98" s="1"/>
      <c r="HVF98" s="1"/>
      <c r="HVG98" s="1"/>
      <c r="HVH98" s="1"/>
      <c r="HVI98" s="1"/>
      <c r="HVJ98" s="1"/>
      <c r="HVK98" s="1"/>
      <c r="HVL98" s="1"/>
      <c r="HVM98" s="1"/>
      <c r="HVN98" s="1"/>
      <c r="HVO98" s="1"/>
      <c r="HVP98" s="1"/>
      <c r="HVQ98" s="1"/>
      <c r="HVR98" s="1"/>
      <c r="HVS98" s="1"/>
      <c r="HVT98" s="1"/>
      <c r="HVU98" s="1"/>
      <c r="HVV98" s="1"/>
      <c r="HVW98" s="1"/>
      <c r="HVX98" s="1"/>
      <c r="HVY98" s="1"/>
      <c r="HVZ98" s="1"/>
      <c r="HWA98" s="1"/>
      <c r="HWB98" s="1"/>
      <c r="HWC98" s="1"/>
      <c r="HWD98" s="1"/>
      <c r="HWE98" s="1"/>
      <c r="HWF98" s="1"/>
      <c r="HWG98" s="1"/>
      <c r="HWH98" s="1"/>
      <c r="HWI98" s="1"/>
      <c r="HWJ98" s="1"/>
      <c r="HWK98" s="1"/>
      <c r="HWL98" s="1"/>
      <c r="HWM98" s="1"/>
      <c r="HWN98" s="1"/>
      <c r="HWO98" s="1"/>
      <c r="HWP98" s="1"/>
      <c r="HWQ98" s="1"/>
      <c r="HWR98" s="1"/>
      <c r="HWS98" s="1"/>
      <c r="HWT98" s="1"/>
      <c r="HWU98" s="1"/>
      <c r="HWV98" s="1"/>
      <c r="HWW98" s="1"/>
      <c r="HWX98" s="1"/>
      <c r="HWY98" s="1"/>
      <c r="HWZ98" s="1"/>
      <c r="HXA98" s="1"/>
      <c r="HXB98" s="1"/>
      <c r="HXC98" s="1"/>
      <c r="HXD98" s="1"/>
      <c r="HXE98" s="1"/>
      <c r="HXF98" s="1"/>
      <c r="HXG98" s="1"/>
      <c r="HXH98" s="1"/>
      <c r="HXI98" s="1"/>
      <c r="HXJ98" s="1"/>
      <c r="HXK98" s="1"/>
      <c r="HXL98" s="1"/>
      <c r="HXM98" s="1"/>
      <c r="HXN98" s="1"/>
      <c r="HXO98" s="1"/>
      <c r="HXP98" s="1"/>
      <c r="HXQ98" s="1"/>
      <c r="HXR98" s="1"/>
      <c r="HXS98" s="1"/>
      <c r="HXT98" s="1"/>
      <c r="HXU98" s="1"/>
      <c r="HXV98" s="1"/>
      <c r="HXW98" s="1"/>
      <c r="HXX98" s="1"/>
      <c r="HXY98" s="1"/>
      <c r="HXZ98" s="1"/>
      <c r="HYA98" s="1"/>
      <c r="HYB98" s="1"/>
      <c r="HYC98" s="1"/>
      <c r="HYD98" s="1"/>
      <c r="HYE98" s="1"/>
      <c r="HYF98" s="1"/>
      <c r="HYG98" s="1"/>
      <c r="HYH98" s="1"/>
      <c r="HYI98" s="1"/>
      <c r="HYJ98" s="1"/>
      <c r="HYK98" s="1"/>
      <c r="HYL98" s="1"/>
      <c r="HYM98" s="1"/>
      <c r="HYN98" s="1"/>
      <c r="HYO98" s="1"/>
      <c r="HYP98" s="1"/>
      <c r="HYQ98" s="1"/>
      <c r="HYR98" s="1"/>
      <c r="HYS98" s="1"/>
      <c r="HYT98" s="1"/>
      <c r="HYU98" s="1"/>
      <c r="HYV98" s="1"/>
      <c r="HYW98" s="1"/>
      <c r="HYX98" s="1"/>
      <c r="HYY98" s="1"/>
      <c r="HYZ98" s="1"/>
      <c r="HZA98" s="1"/>
      <c r="HZB98" s="1"/>
      <c r="HZC98" s="1"/>
      <c r="HZD98" s="1"/>
      <c r="HZE98" s="1"/>
      <c r="HZF98" s="1"/>
      <c r="HZG98" s="1"/>
      <c r="HZH98" s="1"/>
      <c r="HZI98" s="1"/>
      <c r="HZJ98" s="1"/>
      <c r="HZK98" s="1"/>
      <c r="HZL98" s="1"/>
      <c r="HZM98" s="1"/>
      <c r="HZN98" s="1"/>
      <c r="HZO98" s="1"/>
      <c r="HZP98" s="1"/>
      <c r="HZQ98" s="1"/>
      <c r="HZR98" s="1"/>
      <c r="HZS98" s="1"/>
      <c r="HZT98" s="1"/>
      <c r="HZU98" s="1"/>
      <c r="HZV98" s="1"/>
      <c r="HZW98" s="1"/>
      <c r="HZX98" s="1"/>
      <c r="HZY98" s="1"/>
      <c r="HZZ98" s="1"/>
      <c r="IAA98" s="1"/>
      <c r="IAB98" s="1"/>
      <c r="IAC98" s="1"/>
      <c r="IAD98" s="1"/>
      <c r="IAE98" s="1"/>
      <c r="IAF98" s="1"/>
      <c r="IAG98" s="1"/>
      <c r="IAH98" s="1"/>
      <c r="IAI98" s="1"/>
      <c r="IAJ98" s="1"/>
      <c r="IAK98" s="1"/>
      <c r="IAL98" s="1"/>
      <c r="IAM98" s="1"/>
      <c r="IAN98" s="1"/>
      <c r="IAO98" s="1"/>
      <c r="IAP98" s="1"/>
      <c r="IAQ98" s="1"/>
      <c r="IAR98" s="1"/>
      <c r="IAS98" s="1"/>
      <c r="IAT98" s="1"/>
      <c r="IAU98" s="1"/>
      <c r="IAV98" s="1"/>
      <c r="IAW98" s="1"/>
      <c r="IAX98" s="1"/>
      <c r="IAY98" s="1"/>
      <c r="IAZ98" s="1"/>
      <c r="IBA98" s="1"/>
      <c r="IBB98" s="1"/>
      <c r="IBC98" s="1"/>
      <c r="IBD98" s="1"/>
      <c r="IBE98" s="1"/>
      <c r="IBF98" s="1"/>
      <c r="IBG98" s="1"/>
      <c r="IBH98" s="1"/>
      <c r="IBI98" s="1"/>
      <c r="IBJ98" s="1"/>
      <c r="IBK98" s="1"/>
      <c r="IBL98" s="1"/>
      <c r="IBM98" s="1"/>
      <c r="IBN98" s="1"/>
      <c r="IBO98" s="1"/>
      <c r="IBP98" s="1"/>
      <c r="IBQ98" s="1"/>
      <c r="IBR98" s="1"/>
      <c r="IBS98" s="1"/>
      <c r="IBT98" s="1"/>
      <c r="IBU98" s="1"/>
      <c r="IBV98" s="1"/>
      <c r="IBW98" s="1"/>
      <c r="IBX98" s="1"/>
      <c r="IBY98" s="1"/>
      <c r="IBZ98" s="1"/>
      <c r="ICA98" s="1"/>
      <c r="ICB98" s="1"/>
      <c r="ICC98" s="1"/>
      <c r="ICD98" s="1"/>
      <c r="ICE98" s="1"/>
      <c r="ICF98" s="1"/>
      <c r="ICG98" s="1"/>
      <c r="ICH98" s="1"/>
      <c r="ICI98" s="1"/>
      <c r="ICJ98" s="1"/>
      <c r="ICK98" s="1"/>
      <c r="ICL98" s="1"/>
      <c r="ICM98" s="1"/>
      <c r="ICN98" s="1"/>
      <c r="ICO98" s="1"/>
      <c r="ICP98" s="1"/>
      <c r="ICQ98" s="1"/>
      <c r="ICR98" s="1"/>
      <c r="ICS98" s="1"/>
      <c r="ICT98" s="1"/>
      <c r="ICU98" s="1"/>
      <c r="ICV98" s="1"/>
      <c r="ICW98" s="1"/>
      <c r="ICX98" s="1"/>
      <c r="ICY98" s="1"/>
      <c r="ICZ98" s="1"/>
      <c r="IDA98" s="1"/>
      <c r="IDB98" s="1"/>
      <c r="IDC98" s="1"/>
      <c r="IDD98" s="1"/>
      <c r="IDE98" s="1"/>
      <c r="IDF98" s="1"/>
      <c r="IDG98" s="1"/>
      <c r="IDH98" s="1"/>
      <c r="IDI98" s="1"/>
      <c r="IDJ98" s="1"/>
      <c r="IDK98" s="1"/>
      <c r="IDL98" s="1"/>
      <c r="IDM98" s="1"/>
      <c r="IDN98" s="1"/>
      <c r="IDO98" s="1"/>
      <c r="IDP98" s="1"/>
      <c r="IDQ98" s="1"/>
      <c r="IDR98" s="1"/>
      <c r="IDS98" s="1"/>
      <c r="IDT98" s="1"/>
      <c r="IDU98" s="1"/>
      <c r="IDV98" s="1"/>
      <c r="IDW98" s="1"/>
      <c r="IDX98" s="1"/>
      <c r="IDY98" s="1"/>
      <c r="IDZ98" s="1"/>
      <c r="IEA98" s="1"/>
      <c r="IEB98" s="1"/>
      <c r="IEC98" s="1"/>
      <c r="IED98" s="1"/>
      <c r="IEE98" s="1"/>
      <c r="IEF98" s="1"/>
      <c r="IEG98" s="1"/>
      <c r="IEH98" s="1"/>
      <c r="IEI98" s="1"/>
      <c r="IEJ98" s="1"/>
      <c r="IEK98" s="1"/>
      <c r="IEL98" s="1"/>
      <c r="IEM98" s="1"/>
      <c r="IEN98" s="1"/>
      <c r="IEO98" s="1"/>
      <c r="IEP98" s="1"/>
      <c r="IEQ98" s="1"/>
      <c r="IER98" s="1"/>
      <c r="IES98" s="1"/>
      <c r="IET98" s="1"/>
      <c r="IEU98" s="1"/>
      <c r="IEV98" s="1"/>
      <c r="IEW98" s="1"/>
      <c r="IEX98" s="1"/>
      <c r="IEY98" s="1"/>
      <c r="IEZ98" s="1"/>
      <c r="IFA98" s="1"/>
      <c r="IFB98" s="1"/>
      <c r="IFC98" s="1"/>
      <c r="IFD98" s="1"/>
      <c r="IFE98" s="1"/>
      <c r="IFF98" s="1"/>
      <c r="IFG98" s="1"/>
      <c r="IFH98" s="1"/>
      <c r="IFI98" s="1"/>
      <c r="IFJ98" s="1"/>
      <c r="IFK98" s="1"/>
      <c r="IFL98" s="1"/>
      <c r="IFM98" s="1"/>
      <c r="IFN98" s="1"/>
      <c r="IFO98" s="1"/>
      <c r="IFP98" s="1"/>
      <c r="IFQ98" s="1"/>
      <c r="IFR98" s="1"/>
      <c r="IFS98" s="1"/>
      <c r="IFT98" s="1"/>
      <c r="IFU98" s="1"/>
      <c r="IFV98" s="1"/>
      <c r="IFW98" s="1"/>
      <c r="IFX98" s="1"/>
      <c r="IFY98" s="1"/>
      <c r="IFZ98" s="1"/>
      <c r="IGA98" s="1"/>
      <c r="IGB98" s="1"/>
      <c r="IGC98" s="1"/>
      <c r="IGD98" s="1"/>
      <c r="IGE98" s="1"/>
      <c r="IGF98" s="1"/>
      <c r="IGG98" s="1"/>
      <c r="IGH98" s="1"/>
      <c r="IGI98" s="1"/>
      <c r="IGJ98" s="1"/>
      <c r="IGK98" s="1"/>
      <c r="IGL98" s="1"/>
      <c r="IGM98" s="1"/>
      <c r="IGN98" s="1"/>
      <c r="IGO98" s="1"/>
      <c r="IGP98" s="1"/>
      <c r="IGQ98" s="1"/>
      <c r="IGR98" s="1"/>
      <c r="IGS98" s="1"/>
      <c r="IGT98" s="1"/>
      <c r="IGU98" s="1"/>
      <c r="IGV98" s="1"/>
      <c r="IGW98" s="1"/>
      <c r="IGX98" s="1"/>
      <c r="IGY98" s="1"/>
      <c r="IGZ98" s="1"/>
      <c r="IHA98" s="1"/>
      <c r="IHB98" s="1"/>
      <c r="IHC98" s="1"/>
      <c r="IHD98" s="1"/>
      <c r="IHE98" s="1"/>
      <c r="IHF98" s="1"/>
      <c r="IHG98" s="1"/>
      <c r="IHH98" s="1"/>
      <c r="IHI98" s="1"/>
      <c r="IHJ98" s="1"/>
      <c r="IHK98" s="1"/>
      <c r="IHL98" s="1"/>
      <c r="IHM98" s="1"/>
      <c r="IHN98" s="1"/>
      <c r="IHO98" s="1"/>
      <c r="IHP98" s="1"/>
      <c r="IHQ98" s="1"/>
      <c r="IHR98" s="1"/>
      <c r="IHS98" s="1"/>
      <c r="IHT98" s="1"/>
      <c r="IHU98" s="1"/>
      <c r="IHV98" s="1"/>
      <c r="IHW98" s="1"/>
      <c r="IHX98" s="1"/>
      <c r="IHY98" s="1"/>
      <c r="IHZ98" s="1"/>
      <c r="IIA98" s="1"/>
      <c r="IIB98" s="1"/>
      <c r="IIC98" s="1"/>
      <c r="IID98" s="1"/>
      <c r="IIE98" s="1"/>
      <c r="IIF98" s="1"/>
      <c r="IIG98" s="1"/>
      <c r="IIH98" s="1"/>
      <c r="III98" s="1"/>
      <c r="IIJ98" s="1"/>
      <c r="IIK98" s="1"/>
      <c r="IIL98" s="1"/>
      <c r="IIM98" s="1"/>
      <c r="IIN98" s="1"/>
      <c r="IIO98" s="1"/>
      <c r="IIP98" s="1"/>
      <c r="IIQ98" s="1"/>
      <c r="IIR98" s="1"/>
      <c r="IIS98" s="1"/>
      <c r="IIT98" s="1"/>
      <c r="IIU98" s="1"/>
      <c r="IIV98" s="1"/>
      <c r="IIW98" s="1"/>
      <c r="IIX98" s="1"/>
      <c r="IIY98" s="1"/>
      <c r="IIZ98" s="1"/>
      <c r="IJA98" s="1"/>
      <c r="IJB98" s="1"/>
      <c r="IJC98" s="1"/>
      <c r="IJD98" s="1"/>
      <c r="IJE98" s="1"/>
      <c r="IJF98" s="1"/>
      <c r="IJG98" s="1"/>
      <c r="IJH98" s="1"/>
      <c r="IJI98" s="1"/>
      <c r="IJJ98" s="1"/>
      <c r="IJK98" s="1"/>
      <c r="IJL98" s="1"/>
      <c r="IJM98" s="1"/>
      <c r="IJN98" s="1"/>
      <c r="IJO98" s="1"/>
      <c r="IJP98" s="1"/>
      <c r="IJQ98" s="1"/>
      <c r="IJR98" s="1"/>
      <c r="IJS98" s="1"/>
      <c r="IJT98" s="1"/>
      <c r="IJU98" s="1"/>
      <c r="IJV98" s="1"/>
      <c r="IJW98" s="1"/>
      <c r="IJX98" s="1"/>
      <c r="IJY98" s="1"/>
      <c r="IJZ98" s="1"/>
      <c r="IKA98" s="1"/>
      <c r="IKB98" s="1"/>
      <c r="IKC98" s="1"/>
      <c r="IKD98" s="1"/>
      <c r="IKE98" s="1"/>
      <c r="IKF98" s="1"/>
      <c r="IKG98" s="1"/>
      <c r="IKH98" s="1"/>
      <c r="IKI98" s="1"/>
      <c r="IKJ98" s="1"/>
      <c r="IKK98" s="1"/>
      <c r="IKL98" s="1"/>
      <c r="IKM98" s="1"/>
      <c r="IKN98" s="1"/>
      <c r="IKO98" s="1"/>
      <c r="IKP98" s="1"/>
      <c r="IKQ98" s="1"/>
      <c r="IKR98" s="1"/>
      <c r="IKS98" s="1"/>
      <c r="IKT98" s="1"/>
      <c r="IKU98" s="1"/>
      <c r="IKV98" s="1"/>
      <c r="IKW98" s="1"/>
      <c r="IKX98" s="1"/>
      <c r="IKY98" s="1"/>
      <c r="IKZ98" s="1"/>
      <c r="ILA98" s="1"/>
      <c r="ILB98" s="1"/>
      <c r="ILC98" s="1"/>
      <c r="ILD98" s="1"/>
      <c r="ILE98" s="1"/>
      <c r="ILF98" s="1"/>
      <c r="ILG98" s="1"/>
      <c r="ILH98" s="1"/>
      <c r="ILI98" s="1"/>
      <c r="ILJ98" s="1"/>
      <c r="ILK98" s="1"/>
      <c r="ILL98" s="1"/>
      <c r="ILM98" s="1"/>
      <c r="ILN98" s="1"/>
      <c r="ILO98" s="1"/>
      <c r="ILP98" s="1"/>
      <c r="ILQ98" s="1"/>
      <c r="ILR98" s="1"/>
      <c r="ILS98" s="1"/>
      <c r="ILT98" s="1"/>
      <c r="ILU98" s="1"/>
      <c r="ILV98" s="1"/>
      <c r="ILW98" s="1"/>
      <c r="ILX98" s="1"/>
      <c r="ILY98" s="1"/>
      <c r="ILZ98" s="1"/>
      <c r="IMA98" s="1"/>
      <c r="IMB98" s="1"/>
      <c r="IMC98" s="1"/>
      <c r="IMD98" s="1"/>
      <c r="IME98" s="1"/>
      <c r="IMF98" s="1"/>
      <c r="IMG98" s="1"/>
      <c r="IMH98" s="1"/>
      <c r="IMI98" s="1"/>
      <c r="IMJ98" s="1"/>
      <c r="IMK98" s="1"/>
      <c r="IML98" s="1"/>
      <c r="IMM98" s="1"/>
      <c r="IMN98" s="1"/>
      <c r="IMO98" s="1"/>
      <c r="IMP98" s="1"/>
      <c r="IMQ98" s="1"/>
      <c r="IMR98" s="1"/>
      <c r="IMS98" s="1"/>
      <c r="IMT98" s="1"/>
      <c r="IMU98" s="1"/>
      <c r="IMV98" s="1"/>
      <c r="IMW98" s="1"/>
      <c r="IMX98" s="1"/>
      <c r="IMY98" s="1"/>
      <c r="IMZ98" s="1"/>
      <c r="INA98" s="1"/>
      <c r="INB98" s="1"/>
      <c r="INC98" s="1"/>
      <c r="IND98" s="1"/>
      <c r="INE98" s="1"/>
      <c r="INF98" s="1"/>
      <c r="ING98" s="1"/>
      <c r="INH98" s="1"/>
      <c r="INI98" s="1"/>
      <c r="INJ98" s="1"/>
      <c r="INK98" s="1"/>
      <c r="INL98" s="1"/>
      <c r="INM98" s="1"/>
      <c r="INN98" s="1"/>
      <c r="INO98" s="1"/>
      <c r="INP98" s="1"/>
      <c r="INQ98" s="1"/>
      <c r="INR98" s="1"/>
      <c r="INS98" s="1"/>
      <c r="INT98" s="1"/>
      <c r="INU98" s="1"/>
      <c r="INV98" s="1"/>
      <c r="INW98" s="1"/>
      <c r="INX98" s="1"/>
      <c r="INY98" s="1"/>
      <c r="INZ98" s="1"/>
      <c r="IOA98" s="1"/>
      <c r="IOB98" s="1"/>
      <c r="IOC98" s="1"/>
      <c r="IOD98" s="1"/>
      <c r="IOE98" s="1"/>
      <c r="IOF98" s="1"/>
      <c r="IOG98" s="1"/>
      <c r="IOH98" s="1"/>
      <c r="IOI98" s="1"/>
      <c r="IOJ98" s="1"/>
      <c r="IOK98" s="1"/>
      <c r="IOL98" s="1"/>
      <c r="IOM98" s="1"/>
      <c r="ION98" s="1"/>
      <c r="IOO98" s="1"/>
      <c r="IOP98" s="1"/>
      <c r="IOQ98" s="1"/>
      <c r="IOR98" s="1"/>
      <c r="IOS98" s="1"/>
      <c r="IOT98" s="1"/>
      <c r="IOU98" s="1"/>
      <c r="IOV98" s="1"/>
      <c r="IOW98" s="1"/>
      <c r="IOX98" s="1"/>
      <c r="IOY98" s="1"/>
      <c r="IOZ98" s="1"/>
      <c r="IPA98" s="1"/>
      <c r="IPB98" s="1"/>
      <c r="IPC98" s="1"/>
      <c r="IPD98" s="1"/>
      <c r="IPE98" s="1"/>
      <c r="IPF98" s="1"/>
      <c r="IPG98" s="1"/>
      <c r="IPH98" s="1"/>
      <c r="IPI98" s="1"/>
      <c r="IPJ98" s="1"/>
      <c r="IPK98" s="1"/>
      <c r="IPL98" s="1"/>
      <c r="IPM98" s="1"/>
      <c r="IPN98" s="1"/>
      <c r="IPO98" s="1"/>
      <c r="IPP98" s="1"/>
      <c r="IPQ98" s="1"/>
      <c r="IPR98" s="1"/>
      <c r="IPS98" s="1"/>
      <c r="IPT98" s="1"/>
      <c r="IPU98" s="1"/>
      <c r="IPV98" s="1"/>
      <c r="IPW98" s="1"/>
      <c r="IPX98" s="1"/>
      <c r="IPY98" s="1"/>
      <c r="IPZ98" s="1"/>
      <c r="IQA98" s="1"/>
      <c r="IQB98" s="1"/>
      <c r="IQC98" s="1"/>
      <c r="IQD98" s="1"/>
      <c r="IQE98" s="1"/>
      <c r="IQF98" s="1"/>
      <c r="IQG98" s="1"/>
      <c r="IQH98" s="1"/>
      <c r="IQI98" s="1"/>
      <c r="IQJ98" s="1"/>
      <c r="IQK98" s="1"/>
      <c r="IQL98" s="1"/>
      <c r="IQM98" s="1"/>
      <c r="IQN98" s="1"/>
      <c r="IQO98" s="1"/>
      <c r="IQP98" s="1"/>
      <c r="IQQ98" s="1"/>
      <c r="IQR98" s="1"/>
      <c r="IQS98" s="1"/>
      <c r="IQT98" s="1"/>
      <c r="IQU98" s="1"/>
      <c r="IQV98" s="1"/>
      <c r="IQW98" s="1"/>
      <c r="IQX98" s="1"/>
      <c r="IQY98" s="1"/>
      <c r="IQZ98" s="1"/>
      <c r="IRA98" s="1"/>
      <c r="IRB98" s="1"/>
      <c r="IRC98" s="1"/>
      <c r="IRD98" s="1"/>
      <c r="IRE98" s="1"/>
      <c r="IRF98" s="1"/>
      <c r="IRG98" s="1"/>
      <c r="IRH98" s="1"/>
      <c r="IRI98" s="1"/>
      <c r="IRJ98" s="1"/>
      <c r="IRK98" s="1"/>
      <c r="IRL98" s="1"/>
      <c r="IRM98" s="1"/>
      <c r="IRN98" s="1"/>
      <c r="IRO98" s="1"/>
      <c r="IRP98" s="1"/>
      <c r="IRQ98" s="1"/>
      <c r="IRR98" s="1"/>
      <c r="IRS98" s="1"/>
      <c r="IRT98" s="1"/>
      <c r="IRU98" s="1"/>
      <c r="IRV98" s="1"/>
      <c r="IRW98" s="1"/>
      <c r="IRX98" s="1"/>
      <c r="IRY98" s="1"/>
      <c r="IRZ98" s="1"/>
      <c r="ISA98" s="1"/>
      <c r="ISB98" s="1"/>
      <c r="ISC98" s="1"/>
      <c r="ISD98" s="1"/>
      <c r="ISE98" s="1"/>
      <c r="ISF98" s="1"/>
      <c r="ISG98" s="1"/>
      <c r="ISH98" s="1"/>
      <c r="ISI98" s="1"/>
      <c r="ISJ98" s="1"/>
      <c r="ISK98" s="1"/>
      <c r="ISL98" s="1"/>
      <c r="ISM98" s="1"/>
      <c r="ISN98" s="1"/>
      <c r="ISO98" s="1"/>
      <c r="ISP98" s="1"/>
      <c r="ISQ98" s="1"/>
      <c r="ISR98" s="1"/>
      <c r="ISS98" s="1"/>
      <c r="IST98" s="1"/>
      <c r="ISU98" s="1"/>
      <c r="ISV98" s="1"/>
      <c r="ISW98" s="1"/>
      <c r="ISX98" s="1"/>
      <c r="ISY98" s="1"/>
      <c r="ISZ98" s="1"/>
      <c r="ITA98" s="1"/>
      <c r="ITB98" s="1"/>
      <c r="ITC98" s="1"/>
      <c r="ITD98" s="1"/>
      <c r="ITE98" s="1"/>
      <c r="ITF98" s="1"/>
      <c r="ITG98" s="1"/>
      <c r="ITH98" s="1"/>
      <c r="ITI98" s="1"/>
      <c r="ITJ98" s="1"/>
      <c r="ITK98" s="1"/>
      <c r="ITL98" s="1"/>
      <c r="ITM98" s="1"/>
      <c r="ITN98" s="1"/>
      <c r="ITO98" s="1"/>
      <c r="ITP98" s="1"/>
      <c r="ITQ98" s="1"/>
      <c r="ITR98" s="1"/>
      <c r="ITS98" s="1"/>
      <c r="ITT98" s="1"/>
      <c r="ITU98" s="1"/>
      <c r="ITV98" s="1"/>
      <c r="ITW98" s="1"/>
      <c r="ITX98" s="1"/>
      <c r="ITY98" s="1"/>
      <c r="ITZ98" s="1"/>
      <c r="IUA98" s="1"/>
      <c r="IUB98" s="1"/>
      <c r="IUC98" s="1"/>
      <c r="IUD98" s="1"/>
      <c r="IUE98" s="1"/>
      <c r="IUF98" s="1"/>
      <c r="IUG98" s="1"/>
      <c r="IUH98" s="1"/>
      <c r="IUI98" s="1"/>
      <c r="IUJ98" s="1"/>
      <c r="IUK98" s="1"/>
      <c r="IUL98" s="1"/>
      <c r="IUM98" s="1"/>
      <c r="IUN98" s="1"/>
      <c r="IUO98" s="1"/>
      <c r="IUP98" s="1"/>
      <c r="IUQ98" s="1"/>
      <c r="IUR98" s="1"/>
      <c r="IUS98" s="1"/>
      <c r="IUT98" s="1"/>
      <c r="IUU98" s="1"/>
      <c r="IUV98" s="1"/>
      <c r="IUW98" s="1"/>
      <c r="IUX98" s="1"/>
      <c r="IUY98" s="1"/>
      <c r="IUZ98" s="1"/>
      <c r="IVA98" s="1"/>
      <c r="IVB98" s="1"/>
      <c r="IVC98" s="1"/>
      <c r="IVD98" s="1"/>
      <c r="IVE98" s="1"/>
      <c r="IVF98" s="1"/>
      <c r="IVG98" s="1"/>
      <c r="IVH98" s="1"/>
      <c r="IVI98" s="1"/>
      <c r="IVJ98" s="1"/>
      <c r="IVK98" s="1"/>
      <c r="IVL98" s="1"/>
      <c r="IVM98" s="1"/>
      <c r="IVN98" s="1"/>
      <c r="IVO98" s="1"/>
      <c r="IVP98" s="1"/>
      <c r="IVQ98" s="1"/>
      <c r="IVR98" s="1"/>
      <c r="IVS98" s="1"/>
      <c r="IVT98" s="1"/>
      <c r="IVU98" s="1"/>
      <c r="IVV98" s="1"/>
      <c r="IVW98" s="1"/>
      <c r="IVX98" s="1"/>
      <c r="IVY98" s="1"/>
      <c r="IVZ98" s="1"/>
      <c r="IWA98" s="1"/>
      <c r="IWB98" s="1"/>
      <c r="IWC98" s="1"/>
      <c r="IWD98" s="1"/>
      <c r="IWE98" s="1"/>
      <c r="IWF98" s="1"/>
      <c r="IWG98" s="1"/>
      <c r="IWH98" s="1"/>
      <c r="IWI98" s="1"/>
      <c r="IWJ98" s="1"/>
      <c r="IWK98" s="1"/>
      <c r="IWL98" s="1"/>
      <c r="IWM98" s="1"/>
      <c r="IWN98" s="1"/>
      <c r="IWO98" s="1"/>
      <c r="IWP98" s="1"/>
      <c r="IWQ98" s="1"/>
      <c r="IWR98" s="1"/>
      <c r="IWS98" s="1"/>
      <c r="IWT98" s="1"/>
      <c r="IWU98" s="1"/>
      <c r="IWV98" s="1"/>
      <c r="IWW98" s="1"/>
      <c r="IWX98" s="1"/>
      <c r="IWY98" s="1"/>
      <c r="IWZ98" s="1"/>
      <c r="IXA98" s="1"/>
      <c r="IXB98" s="1"/>
      <c r="IXC98" s="1"/>
      <c r="IXD98" s="1"/>
      <c r="IXE98" s="1"/>
      <c r="IXF98" s="1"/>
      <c r="IXG98" s="1"/>
      <c r="IXH98" s="1"/>
      <c r="IXI98" s="1"/>
      <c r="IXJ98" s="1"/>
      <c r="IXK98" s="1"/>
      <c r="IXL98" s="1"/>
      <c r="IXM98" s="1"/>
      <c r="IXN98" s="1"/>
      <c r="IXO98" s="1"/>
      <c r="IXP98" s="1"/>
      <c r="IXQ98" s="1"/>
      <c r="IXR98" s="1"/>
      <c r="IXS98" s="1"/>
      <c r="IXT98" s="1"/>
      <c r="IXU98" s="1"/>
      <c r="IXV98" s="1"/>
      <c r="IXW98" s="1"/>
      <c r="IXX98" s="1"/>
      <c r="IXY98" s="1"/>
      <c r="IXZ98" s="1"/>
      <c r="IYA98" s="1"/>
      <c r="IYB98" s="1"/>
      <c r="IYC98" s="1"/>
      <c r="IYD98" s="1"/>
      <c r="IYE98" s="1"/>
      <c r="IYF98" s="1"/>
      <c r="IYG98" s="1"/>
      <c r="IYH98" s="1"/>
      <c r="IYI98" s="1"/>
      <c r="IYJ98" s="1"/>
      <c r="IYK98" s="1"/>
      <c r="IYL98" s="1"/>
      <c r="IYM98" s="1"/>
      <c r="IYN98" s="1"/>
      <c r="IYO98" s="1"/>
      <c r="IYP98" s="1"/>
      <c r="IYQ98" s="1"/>
      <c r="IYR98" s="1"/>
      <c r="IYS98" s="1"/>
      <c r="IYT98" s="1"/>
      <c r="IYU98" s="1"/>
      <c r="IYV98" s="1"/>
      <c r="IYW98" s="1"/>
      <c r="IYX98" s="1"/>
      <c r="IYY98" s="1"/>
      <c r="IYZ98" s="1"/>
      <c r="IZA98" s="1"/>
      <c r="IZB98" s="1"/>
      <c r="IZC98" s="1"/>
      <c r="IZD98" s="1"/>
      <c r="IZE98" s="1"/>
      <c r="IZF98" s="1"/>
      <c r="IZG98" s="1"/>
      <c r="IZH98" s="1"/>
      <c r="IZI98" s="1"/>
      <c r="IZJ98" s="1"/>
      <c r="IZK98" s="1"/>
      <c r="IZL98" s="1"/>
      <c r="IZM98" s="1"/>
      <c r="IZN98" s="1"/>
      <c r="IZO98" s="1"/>
      <c r="IZP98" s="1"/>
      <c r="IZQ98" s="1"/>
      <c r="IZR98" s="1"/>
      <c r="IZS98" s="1"/>
      <c r="IZT98" s="1"/>
      <c r="IZU98" s="1"/>
      <c r="IZV98" s="1"/>
      <c r="IZW98" s="1"/>
      <c r="IZX98" s="1"/>
      <c r="IZY98" s="1"/>
      <c r="IZZ98" s="1"/>
      <c r="JAA98" s="1"/>
      <c r="JAB98" s="1"/>
      <c r="JAC98" s="1"/>
      <c r="JAD98" s="1"/>
      <c r="JAE98" s="1"/>
      <c r="JAF98" s="1"/>
      <c r="JAG98" s="1"/>
      <c r="JAH98" s="1"/>
      <c r="JAI98" s="1"/>
      <c r="JAJ98" s="1"/>
      <c r="JAK98" s="1"/>
      <c r="JAL98" s="1"/>
      <c r="JAM98" s="1"/>
      <c r="JAN98" s="1"/>
      <c r="JAO98" s="1"/>
      <c r="JAP98" s="1"/>
      <c r="JAQ98" s="1"/>
      <c r="JAR98" s="1"/>
      <c r="JAS98" s="1"/>
      <c r="JAT98" s="1"/>
      <c r="JAU98" s="1"/>
      <c r="JAV98" s="1"/>
      <c r="JAW98" s="1"/>
      <c r="JAX98" s="1"/>
      <c r="JAY98" s="1"/>
      <c r="JAZ98" s="1"/>
      <c r="JBA98" s="1"/>
      <c r="JBB98" s="1"/>
      <c r="JBC98" s="1"/>
      <c r="JBD98" s="1"/>
      <c r="JBE98" s="1"/>
      <c r="JBF98" s="1"/>
      <c r="JBG98" s="1"/>
      <c r="JBH98" s="1"/>
      <c r="JBI98" s="1"/>
      <c r="JBJ98" s="1"/>
      <c r="JBK98" s="1"/>
      <c r="JBL98" s="1"/>
      <c r="JBM98" s="1"/>
      <c r="JBN98" s="1"/>
      <c r="JBO98" s="1"/>
      <c r="JBP98" s="1"/>
      <c r="JBQ98" s="1"/>
      <c r="JBR98" s="1"/>
      <c r="JBS98" s="1"/>
      <c r="JBT98" s="1"/>
      <c r="JBU98" s="1"/>
      <c r="JBV98" s="1"/>
      <c r="JBW98" s="1"/>
      <c r="JBX98" s="1"/>
      <c r="JBY98" s="1"/>
      <c r="JBZ98" s="1"/>
      <c r="JCA98" s="1"/>
      <c r="JCB98" s="1"/>
      <c r="JCC98" s="1"/>
      <c r="JCD98" s="1"/>
      <c r="JCE98" s="1"/>
      <c r="JCF98" s="1"/>
      <c r="JCG98" s="1"/>
      <c r="JCH98" s="1"/>
      <c r="JCI98" s="1"/>
      <c r="JCJ98" s="1"/>
      <c r="JCK98" s="1"/>
      <c r="JCL98" s="1"/>
      <c r="JCM98" s="1"/>
      <c r="JCN98" s="1"/>
      <c r="JCO98" s="1"/>
      <c r="JCP98" s="1"/>
      <c r="JCQ98" s="1"/>
      <c r="JCR98" s="1"/>
      <c r="JCS98" s="1"/>
      <c r="JCT98" s="1"/>
      <c r="JCU98" s="1"/>
      <c r="JCV98" s="1"/>
      <c r="JCW98" s="1"/>
      <c r="JCX98" s="1"/>
      <c r="JCY98" s="1"/>
      <c r="JCZ98" s="1"/>
      <c r="JDA98" s="1"/>
      <c r="JDB98" s="1"/>
      <c r="JDC98" s="1"/>
      <c r="JDD98" s="1"/>
      <c r="JDE98" s="1"/>
      <c r="JDF98" s="1"/>
      <c r="JDG98" s="1"/>
      <c r="JDH98" s="1"/>
      <c r="JDI98" s="1"/>
      <c r="JDJ98" s="1"/>
      <c r="JDK98" s="1"/>
      <c r="JDL98" s="1"/>
      <c r="JDM98" s="1"/>
      <c r="JDN98" s="1"/>
      <c r="JDO98" s="1"/>
      <c r="JDP98" s="1"/>
      <c r="JDQ98" s="1"/>
      <c r="JDR98" s="1"/>
      <c r="JDS98" s="1"/>
      <c r="JDT98" s="1"/>
      <c r="JDU98" s="1"/>
      <c r="JDV98" s="1"/>
      <c r="JDW98" s="1"/>
      <c r="JDX98" s="1"/>
      <c r="JDY98" s="1"/>
      <c r="JDZ98" s="1"/>
      <c r="JEA98" s="1"/>
      <c r="JEB98" s="1"/>
      <c r="JEC98" s="1"/>
      <c r="JED98" s="1"/>
      <c r="JEE98" s="1"/>
      <c r="JEF98" s="1"/>
      <c r="JEG98" s="1"/>
      <c r="JEH98" s="1"/>
      <c r="JEI98" s="1"/>
      <c r="JEJ98" s="1"/>
      <c r="JEK98" s="1"/>
      <c r="JEL98" s="1"/>
      <c r="JEM98" s="1"/>
      <c r="JEN98" s="1"/>
      <c r="JEO98" s="1"/>
      <c r="JEP98" s="1"/>
      <c r="JEQ98" s="1"/>
      <c r="JER98" s="1"/>
      <c r="JES98" s="1"/>
      <c r="JET98" s="1"/>
      <c r="JEU98" s="1"/>
      <c r="JEV98" s="1"/>
      <c r="JEW98" s="1"/>
      <c r="JEX98" s="1"/>
      <c r="JEY98" s="1"/>
      <c r="JEZ98" s="1"/>
      <c r="JFA98" s="1"/>
      <c r="JFB98" s="1"/>
      <c r="JFC98" s="1"/>
      <c r="JFD98" s="1"/>
      <c r="JFE98" s="1"/>
      <c r="JFF98" s="1"/>
      <c r="JFG98" s="1"/>
      <c r="JFH98" s="1"/>
      <c r="JFI98" s="1"/>
      <c r="JFJ98" s="1"/>
      <c r="JFK98" s="1"/>
      <c r="JFL98" s="1"/>
      <c r="JFM98" s="1"/>
      <c r="JFN98" s="1"/>
      <c r="JFO98" s="1"/>
      <c r="JFP98" s="1"/>
      <c r="JFQ98" s="1"/>
      <c r="JFR98" s="1"/>
      <c r="JFS98" s="1"/>
      <c r="JFT98" s="1"/>
      <c r="JFU98" s="1"/>
      <c r="JFV98" s="1"/>
      <c r="JFW98" s="1"/>
      <c r="JFX98" s="1"/>
      <c r="JFY98" s="1"/>
      <c r="JFZ98" s="1"/>
      <c r="JGA98" s="1"/>
      <c r="JGB98" s="1"/>
      <c r="JGC98" s="1"/>
      <c r="JGD98" s="1"/>
      <c r="JGE98" s="1"/>
      <c r="JGF98" s="1"/>
      <c r="JGG98" s="1"/>
      <c r="JGH98" s="1"/>
      <c r="JGI98" s="1"/>
      <c r="JGJ98" s="1"/>
      <c r="JGK98" s="1"/>
      <c r="JGL98" s="1"/>
      <c r="JGM98" s="1"/>
      <c r="JGN98" s="1"/>
      <c r="JGO98" s="1"/>
      <c r="JGP98" s="1"/>
      <c r="JGQ98" s="1"/>
      <c r="JGR98" s="1"/>
      <c r="JGS98" s="1"/>
      <c r="JGT98" s="1"/>
      <c r="JGU98" s="1"/>
      <c r="JGV98" s="1"/>
      <c r="JGW98" s="1"/>
      <c r="JGX98" s="1"/>
      <c r="JGY98" s="1"/>
      <c r="JGZ98" s="1"/>
      <c r="JHA98" s="1"/>
      <c r="JHB98" s="1"/>
      <c r="JHC98" s="1"/>
      <c r="JHD98" s="1"/>
      <c r="JHE98" s="1"/>
      <c r="JHF98" s="1"/>
      <c r="JHG98" s="1"/>
      <c r="JHH98" s="1"/>
      <c r="JHI98" s="1"/>
      <c r="JHJ98" s="1"/>
      <c r="JHK98" s="1"/>
      <c r="JHL98" s="1"/>
      <c r="JHM98" s="1"/>
      <c r="JHN98" s="1"/>
      <c r="JHO98" s="1"/>
      <c r="JHP98" s="1"/>
      <c r="JHQ98" s="1"/>
      <c r="JHR98" s="1"/>
      <c r="JHS98" s="1"/>
      <c r="JHT98" s="1"/>
      <c r="JHU98" s="1"/>
      <c r="JHV98" s="1"/>
      <c r="JHW98" s="1"/>
      <c r="JHX98" s="1"/>
      <c r="JHY98" s="1"/>
      <c r="JHZ98" s="1"/>
      <c r="JIA98" s="1"/>
      <c r="JIB98" s="1"/>
      <c r="JIC98" s="1"/>
      <c r="JID98" s="1"/>
      <c r="JIE98" s="1"/>
      <c r="JIF98" s="1"/>
      <c r="JIG98" s="1"/>
      <c r="JIH98" s="1"/>
      <c r="JII98" s="1"/>
      <c r="JIJ98" s="1"/>
      <c r="JIK98" s="1"/>
      <c r="JIL98" s="1"/>
      <c r="JIM98" s="1"/>
      <c r="JIN98" s="1"/>
      <c r="JIO98" s="1"/>
      <c r="JIP98" s="1"/>
      <c r="JIQ98" s="1"/>
      <c r="JIR98" s="1"/>
      <c r="JIS98" s="1"/>
      <c r="JIT98" s="1"/>
      <c r="JIU98" s="1"/>
      <c r="JIV98" s="1"/>
      <c r="JIW98" s="1"/>
      <c r="JIX98" s="1"/>
      <c r="JIY98" s="1"/>
      <c r="JIZ98" s="1"/>
      <c r="JJA98" s="1"/>
      <c r="JJB98" s="1"/>
      <c r="JJC98" s="1"/>
      <c r="JJD98" s="1"/>
      <c r="JJE98" s="1"/>
      <c r="JJF98" s="1"/>
      <c r="JJG98" s="1"/>
      <c r="JJH98" s="1"/>
      <c r="JJI98" s="1"/>
      <c r="JJJ98" s="1"/>
      <c r="JJK98" s="1"/>
      <c r="JJL98" s="1"/>
      <c r="JJM98" s="1"/>
      <c r="JJN98" s="1"/>
      <c r="JJO98" s="1"/>
      <c r="JJP98" s="1"/>
      <c r="JJQ98" s="1"/>
      <c r="JJR98" s="1"/>
      <c r="JJS98" s="1"/>
      <c r="JJT98" s="1"/>
      <c r="JJU98" s="1"/>
      <c r="JJV98" s="1"/>
      <c r="JJW98" s="1"/>
      <c r="JJX98" s="1"/>
      <c r="JJY98" s="1"/>
      <c r="JJZ98" s="1"/>
      <c r="JKA98" s="1"/>
      <c r="JKB98" s="1"/>
      <c r="JKC98" s="1"/>
      <c r="JKD98" s="1"/>
      <c r="JKE98" s="1"/>
      <c r="JKF98" s="1"/>
      <c r="JKG98" s="1"/>
      <c r="JKH98" s="1"/>
      <c r="JKI98" s="1"/>
      <c r="JKJ98" s="1"/>
      <c r="JKK98" s="1"/>
      <c r="JKL98" s="1"/>
      <c r="JKM98" s="1"/>
      <c r="JKN98" s="1"/>
      <c r="JKO98" s="1"/>
      <c r="JKP98" s="1"/>
      <c r="JKQ98" s="1"/>
      <c r="JKR98" s="1"/>
      <c r="JKS98" s="1"/>
      <c r="JKT98" s="1"/>
      <c r="JKU98" s="1"/>
      <c r="JKV98" s="1"/>
      <c r="JKW98" s="1"/>
      <c r="JKX98" s="1"/>
      <c r="JKY98" s="1"/>
      <c r="JKZ98" s="1"/>
      <c r="JLA98" s="1"/>
      <c r="JLB98" s="1"/>
      <c r="JLC98" s="1"/>
      <c r="JLD98" s="1"/>
      <c r="JLE98" s="1"/>
      <c r="JLF98" s="1"/>
      <c r="JLG98" s="1"/>
      <c r="JLH98" s="1"/>
      <c r="JLI98" s="1"/>
      <c r="JLJ98" s="1"/>
      <c r="JLK98" s="1"/>
      <c r="JLL98" s="1"/>
      <c r="JLM98" s="1"/>
      <c r="JLN98" s="1"/>
      <c r="JLO98" s="1"/>
      <c r="JLP98" s="1"/>
      <c r="JLQ98" s="1"/>
      <c r="JLR98" s="1"/>
      <c r="JLS98" s="1"/>
      <c r="JLT98" s="1"/>
      <c r="JLU98" s="1"/>
      <c r="JLV98" s="1"/>
      <c r="JLW98" s="1"/>
      <c r="JLX98" s="1"/>
      <c r="JLY98" s="1"/>
      <c r="JLZ98" s="1"/>
      <c r="JMA98" s="1"/>
      <c r="JMB98" s="1"/>
      <c r="JMC98" s="1"/>
      <c r="JMD98" s="1"/>
      <c r="JME98" s="1"/>
      <c r="JMF98" s="1"/>
      <c r="JMG98" s="1"/>
      <c r="JMH98" s="1"/>
      <c r="JMI98" s="1"/>
      <c r="JMJ98" s="1"/>
      <c r="JMK98" s="1"/>
      <c r="JML98" s="1"/>
      <c r="JMM98" s="1"/>
      <c r="JMN98" s="1"/>
      <c r="JMO98" s="1"/>
      <c r="JMP98" s="1"/>
      <c r="JMQ98" s="1"/>
      <c r="JMR98" s="1"/>
      <c r="JMS98" s="1"/>
      <c r="JMT98" s="1"/>
      <c r="JMU98" s="1"/>
      <c r="JMV98" s="1"/>
      <c r="JMW98" s="1"/>
      <c r="JMX98" s="1"/>
      <c r="JMY98" s="1"/>
      <c r="JMZ98" s="1"/>
      <c r="JNA98" s="1"/>
      <c r="JNB98" s="1"/>
      <c r="JNC98" s="1"/>
      <c r="JND98" s="1"/>
      <c r="JNE98" s="1"/>
      <c r="JNF98" s="1"/>
      <c r="JNG98" s="1"/>
      <c r="JNH98" s="1"/>
      <c r="JNI98" s="1"/>
      <c r="JNJ98" s="1"/>
      <c r="JNK98" s="1"/>
      <c r="JNL98" s="1"/>
      <c r="JNM98" s="1"/>
      <c r="JNN98" s="1"/>
      <c r="JNO98" s="1"/>
      <c r="JNP98" s="1"/>
      <c r="JNQ98" s="1"/>
      <c r="JNR98" s="1"/>
      <c r="JNS98" s="1"/>
      <c r="JNT98" s="1"/>
      <c r="JNU98" s="1"/>
      <c r="JNV98" s="1"/>
      <c r="JNW98" s="1"/>
      <c r="JNX98" s="1"/>
      <c r="JNY98" s="1"/>
      <c r="JNZ98" s="1"/>
      <c r="JOA98" s="1"/>
      <c r="JOB98" s="1"/>
      <c r="JOC98" s="1"/>
      <c r="JOD98" s="1"/>
      <c r="JOE98" s="1"/>
      <c r="JOF98" s="1"/>
      <c r="JOG98" s="1"/>
      <c r="JOH98" s="1"/>
      <c r="JOI98" s="1"/>
      <c r="JOJ98" s="1"/>
      <c r="JOK98" s="1"/>
      <c r="JOL98" s="1"/>
      <c r="JOM98" s="1"/>
      <c r="JON98" s="1"/>
      <c r="JOO98" s="1"/>
      <c r="JOP98" s="1"/>
      <c r="JOQ98" s="1"/>
      <c r="JOR98" s="1"/>
      <c r="JOS98" s="1"/>
      <c r="JOT98" s="1"/>
      <c r="JOU98" s="1"/>
      <c r="JOV98" s="1"/>
      <c r="JOW98" s="1"/>
      <c r="JOX98" s="1"/>
      <c r="JOY98" s="1"/>
      <c r="JOZ98" s="1"/>
      <c r="JPA98" s="1"/>
      <c r="JPB98" s="1"/>
      <c r="JPC98" s="1"/>
      <c r="JPD98" s="1"/>
      <c r="JPE98" s="1"/>
      <c r="JPF98" s="1"/>
      <c r="JPG98" s="1"/>
      <c r="JPH98" s="1"/>
      <c r="JPI98" s="1"/>
      <c r="JPJ98" s="1"/>
      <c r="JPK98" s="1"/>
      <c r="JPL98" s="1"/>
      <c r="JPM98" s="1"/>
      <c r="JPN98" s="1"/>
      <c r="JPO98" s="1"/>
      <c r="JPP98" s="1"/>
      <c r="JPQ98" s="1"/>
      <c r="JPR98" s="1"/>
      <c r="JPS98" s="1"/>
      <c r="JPT98" s="1"/>
      <c r="JPU98" s="1"/>
      <c r="JPV98" s="1"/>
      <c r="JPW98" s="1"/>
      <c r="JPX98" s="1"/>
      <c r="JPY98" s="1"/>
      <c r="JPZ98" s="1"/>
      <c r="JQA98" s="1"/>
      <c r="JQB98" s="1"/>
      <c r="JQC98" s="1"/>
      <c r="JQD98" s="1"/>
      <c r="JQE98" s="1"/>
      <c r="JQF98" s="1"/>
      <c r="JQG98" s="1"/>
      <c r="JQH98" s="1"/>
      <c r="JQI98" s="1"/>
      <c r="JQJ98" s="1"/>
      <c r="JQK98" s="1"/>
      <c r="JQL98" s="1"/>
      <c r="JQM98" s="1"/>
      <c r="JQN98" s="1"/>
      <c r="JQO98" s="1"/>
      <c r="JQP98" s="1"/>
      <c r="JQQ98" s="1"/>
      <c r="JQR98" s="1"/>
      <c r="JQS98" s="1"/>
      <c r="JQT98" s="1"/>
      <c r="JQU98" s="1"/>
      <c r="JQV98" s="1"/>
      <c r="JQW98" s="1"/>
      <c r="JQX98" s="1"/>
      <c r="JQY98" s="1"/>
      <c r="JQZ98" s="1"/>
      <c r="JRA98" s="1"/>
      <c r="JRB98" s="1"/>
      <c r="JRC98" s="1"/>
      <c r="JRD98" s="1"/>
      <c r="JRE98" s="1"/>
      <c r="JRF98" s="1"/>
      <c r="JRG98" s="1"/>
      <c r="JRH98" s="1"/>
      <c r="JRI98" s="1"/>
      <c r="JRJ98" s="1"/>
      <c r="JRK98" s="1"/>
      <c r="JRL98" s="1"/>
      <c r="JRM98" s="1"/>
      <c r="JRN98" s="1"/>
      <c r="JRO98" s="1"/>
      <c r="JRP98" s="1"/>
      <c r="JRQ98" s="1"/>
      <c r="JRR98" s="1"/>
      <c r="JRS98" s="1"/>
      <c r="JRT98" s="1"/>
      <c r="JRU98" s="1"/>
      <c r="JRV98" s="1"/>
      <c r="JRW98" s="1"/>
      <c r="JRX98" s="1"/>
      <c r="JRY98" s="1"/>
      <c r="JRZ98" s="1"/>
      <c r="JSA98" s="1"/>
      <c r="JSB98" s="1"/>
      <c r="JSC98" s="1"/>
      <c r="JSD98" s="1"/>
      <c r="JSE98" s="1"/>
      <c r="JSF98" s="1"/>
      <c r="JSG98" s="1"/>
      <c r="JSH98" s="1"/>
      <c r="JSI98" s="1"/>
      <c r="JSJ98" s="1"/>
      <c r="JSK98" s="1"/>
      <c r="JSL98" s="1"/>
      <c r="JSM98" s="1"/>
      <c r="JSN98" s="1"/>
      <c r="JSO98" s="1"/>
      <c r="JSP98" s="1"/>
      <c r="JSQ98" s="1"/>
      <c r="JSR98" s="1"/>
      <c r="JSS98" s="1"/>
      <c r="JST98" s="1"/>
      <c r="JSU98" s="1"/>
      <c r="JSV98" s="1"/>
      <c r="JSW98" s="1"/>
      <c r="JSX98" s="1"/>
      <c r="JSY98" s="1"/>
      <c r="JSZ98" s="1"/>
      <c r="JTA98" s="1"/>
      <c r="JTB98" s="1"/>
      <c r="JTC98" s="1"/>
      <c r="JTD98" s="1"/>
      <c r="JTE98" s="1"/>
      <c r="JTF98" s="1"/>
      <c r="JTG98" s="1"/>
      <c r="JTH98" s="1"/>
      <c r="JTI98" s="1"/>
      <c r="JTJ98" s="1"/>
      <c r="JTK98" s="1"/>
      <c r="JTL98" s="1"/>
      <c r="JTM98" s="1"/>
      <c r="JTN98" s="1"/>
      <c r="JTO98" s="1"/>
      <c r="JTP98" s="1"/>
      <c r="JTQ98" s="1"/>
      <c r="JTR98" s="1"/>
      <c r="JTS98" s="1"/>
      <c r="JTT98" s="1"/>
      <c r="JTU98" s="1"/>
      <c r="JTV98" s="1"/>
      <c r="JTW98" s="1"/>
      <c r="JTX98" s="1"/>
      <c r="JTY98" s="1"/>
      <c r="JTZ98" s="1"/>
      <c r="JUA98" s="1"/>
      <c r="JUB98" s="1"/>
      <c r="JUC98" s="1"/>
      <c r="JUD98" s="1"/>
      <c r="JUE98" s="1"/>
      <c r="JUF98" s="1"/>
      <c r="JUG98" s="1"/>
      <c r="JUH98" s="1"/>
      <c r="JUI98" s="1"/>
      <c r="JUJ98" s="1"/>
      <c r="JUK98" s="1"/>
      <c r="JUL98" s="1"/>
      <c r="JUM98" s="1"/>
      <c r="JUN98" s="1"/>
      <c r="JUO98" s="1"/>
      <c r="JUP98" s="1"/>
      <c r="JUQ98" s="1"/>
      <c r="JUR98" s="1"/>
      <c r="JUS98" s="1"/>
      <c r="JUT98" s="1"/>
      <c r="JUU98" s="1"/>
      <c r="JUV98" s="1"/>
      <c r="JUW98" s="1"/>
      <c r="JUX98" s="1"/>
      <c r="JUY98" s="1"/>
      <c r="JUZ98" s="1"/>
      <c r="JVA98" s="1"/>
      <c r="JVB98" s="1"/>
      <c r="JVC98" s="1"/>
      <c r="JVD98" s="1"/>
      <c r="JVE98" s="1"/>
      <c r="JVF98" s="1"/>
      <c r="JVG98" s="1"/>
      <c r="JVH98" s="1"/>
      <c r="JVI98" s="1"/>
      <c r="JVJ98" s="1"/>
      <c r="JVK98" s="1"/>
      <c r="JVL98" s="1"/>
      <c r="JVM98" s="1"/>
      <c r="JVN98" s="1"/>
      <c r="JVO98" s="1"/>
      <c r="JVP98" s="1"/>
      <c r="JVQ98" s="1"/>
      <c r="JVR98" s="1"/>
      <c r="JVS98" s="1"/>
      <c r="JVT98" s="1"/>
      <c r="JVU98" s="1"/>
      <c r="JVV98" s="1"/>
      <c r="JVW98" s="1"/>
      <c r="JVX98" s="1"/>
      <c r="JVY98" s="1"/>
      <c r="JVZ98" s="1"/>
      <c r="JWA98" s="1"/>
      <c r="JWB98" s="1"/>
      <c r="JWC98" s="1"/>
      <c r="JWD98" s="1"/>
      <c r="JWE98" s="1"/>
      <c r="JWF98" s="1"/>
      <c r="JWG98" s="1"/>
      <c r="JWH98" s="1"/>
      <c r="JWI98" s="1"/>
      <c r="JWJ98" s="1"/>
      <c r="JWK98" s="1"/>
      <c r="JWL98" s="1"/>
      <c r="JWM98" s="1"/>
      <c r="JWN98" s="1"/>
      <c r="JWO98" s="1"/>
      <c r="JWP98" s="1"/>
      <c r="JWQ98" s="1"/>
      <c r="JWR98" s="1"/>
      <c r="JWS98" s="1"/>
      <c r="JWT98" s="1"/>
      <c r="JWU98" s="1"/>
      <c r="JWV98" s="1"/>
      <c r="JWW98" s="1"/>
      <c r="JWX98" s="1"/>
      <c r="JWY98" s="1"/>
      <c r="JWZ98" s="1"/>
      <c r="JXA98" s="1"/>
      <c r="JXB98" s="1"/>
      <c r="JXC98" s="1"/>
      <c r="JXD98" s="1"/>
      <c r="JXE98" s="1"/>
      <c r="JXF98" s="1"/>
      <c r="JXG98" s="1"/>
      <c r="JXH98" s="1"/>
      <c r="JXI98" s="1"/>
      <c r="JXJ98" s="1"/>
      <c r="JXK98" s="1"/>
      <c r="JXL98" s="1"/>
      <c r="JXM98" s="1"/>
      <c r="JXN98" s="1"/>
      <c r="JXO98" s="1"/>
      <c r="JXP98" s="1"/>
      <c r="JXQ98" s="1"/>
      <c r="JXR98" s="1"/>
      <c r="JXS98" s="1"/>
      <c r="JXT98" s="1"/>
      <c r="JXU98" s="1"/>
      <c r="JXV98" s="1"/>
      <c r="JXW98" s="1"/>
      <c r="JXX98" s="1"/>
      <c r="JXY98" s="1"/>
      <c r="JXZ98" s="1"/>
      <c r="JYA98" s="1"/>
      <c r="JYB98" s="1"/>
      <c r="JYC98" s="1"/>
      <c r="JYD98" s="1"/>
      <c r="JYE98" s="1"/>
      <c r="JYF98" s="1"/>
      <c r="JYG98" s="1"/>
      <c r="JYH98" s="1"/>
      <c r="JYI98" s="1"/>
      <c r="JYJ98" s="1"/>
      <c r="JYK98" s="1"/>
      <c r="JYL98" s="1"/>
      <c r="JYM98" s="1"/>
      <c r="JYN98" s="1"/>
      <c r="JYO98" s="1"/>
      <c r="JYP98" s="1"/>
      <c r="JYQ98" s="1"/>
      <c r="JYR98" s="1"/>
      <c r="JYS98" s="1"/>
      <c r="JYT98" s="1"/>
      <c r="JYU98" s="1"/>
      <c r="JYV98" s="1"/>
      <c r="JYW98" s="1"/>
      <c r="JYX98" s="1"/>
      <c r="JYY98" s="1"/>
      <c r="JYZ98" s="1"/>
      <c r="JZA98" s="1"/>
      <c r="JZB98" s="1"/>
      <c r="JZC98" s="1"/>
      <c r="JZD98" s="1"/>
      <c r="JZE98" s="1"/>
      <c r="JZF98" s="1"/>
      <c r="JZG98" s="1"/>
      <c r="JZH98" s="1"/>
      <c r="JZI98" s="1"/>
      <c r="JZJ98" s="1"/>
      <c r="JZK98" s="1"/>
      <c r="JZL98" s="1"/>
      <c r="JZM98" s="1"/>
      <c r="JZN98" s="1"/>
      <c r="JZO98" s="1"/>
      <c r="JZP98" s="1"/>
      <c r="JZQ98" s="1"/>
      <c r="JZR98" s="1"/>
      <c r="JZS98" s="1"/>
      <c r="JZT98" s="1"/>
      <c r="JZU98" s="1"/>
      <c r="JZV98" s="1"/>
      <c r="JZW98" s="1"/>
      <c r="JZX98" s="1"/>
      <c r="JZY98" s="1"/>
      <c r="JZZ98" s="1"/>
      <c r="KAA98" s="1"/>
      <c r="KAB98" s="1"/>
      <c r="KAC98" s="1"/>
      <c r="KAD98" s="1"/>
      <c r="KAE98" s="1"/>
      <c r="KAF98" s="1"/>
      <c r="KAG98" s="1"/>
      <c r="KAH98" s="1"/>
      <c r="KAI98" s="1"/>
      <c r="KAJ98" s="1"/>
      <c r="KAK98" s="1"/>
      <c r="KAL98" s="1"/>
      <c r="KAM98" s="1"/>
      <c r="KAN98" s="1"/>
      <c r="KAO98" s="1"/>
      <c r="KAP98" s="1"/>
      <c r="KAQ98" s="1"/>
      <c r="KAR98" s="1"/>
      <c r="KAS98" s="1"/>
      <c r="KAT98" s="1"/>
      <c r="KAU98" s="1"/>
      <c r="KAV98" s="1"/>
      <c r="KAW98" s="1"/>
      <c r="KAX98" s="1"/>
      <c r="KAY98" s="1"/>
      <c r="KAZ98" s="1"/>
      <c r="KBA98" s="1"/>
      <c r="KBB98" s="1"/>
      <c r="KBC98" s="1"/>
      <c r="KBD98" s="1"/>
      <c r="KBE98" s="1"/>
      <c r="KBF98" s="1"/>
      <c r="KBG98" s="1"/>
      <c r="KBH98" s="1"/>
      <c r="KBI98" s="1"/>
      <c r="KBJ98" s="1"/>
      <c r="KBK98" s="1"/>
      <c r="KBL98" s="1"/>
      <c r="KBM98" s="1"/>
      <c r="KBN98" s="1"/>
      <c r="KBO98" s="1"/>
      <c r="KBP98" s="1"/>
      <c r="KBQ98" s="1"/>
      <c r="KBR98" s="1"/>
      <c r="KBS98" s="1"/>
      <c r="KBT98" s="1"/>
      <c r="KBU98" s="1"/>
      <c r="KBV98" s="1"/>
      <c r="KBW98" s="1"/>
      <c r="KBX98" s="1"/>
      <c r="KBY98" s="1"/>
      <c r="KBZ98" s="1"/>
      <c r="KCA98" s="1"/>
      <c r="KCB98" s="1"/>
      <c r="KCC98" s="1"/>
      <c r="KCD98" s="1"/>
      <c r="KCE98" s="1"/>
      <c r="KCF98" s="1"/>
      <c r="KCG98" s="1"/>
      <c r="KCH98" s="1"/>
      <c r="KCI98" s="1"/>
      <c r="KCJ98" s="1"/>
      <c r="KCK98" s="1"/>
      <c r="KCL98" s="1"/>
      <c r="KCM98" s="1"/>
      <c r="KCN98" s="1"/>
      <c r="KCO98" s="1"/>
      <c r="KCP98" s="1"/>
      <c r="KCQ98" s="1"/>
      <c r="KCR98" s="1"/>
      <c r="KCS98" s="1"/>
      <c r="KCT98" s="1"/>
      <c r="KCU98" s="1"/>
      <c r="KCV98" s="1"/>
      <c r="KCW98" s="1"/>
      <c r="KCX98" s="1"/>
      <c r="KCY98" s="1"/>
      <c r="KCZ98" s="1"/>
      <c r="KDA98" s="1"/>
      <c r="KDB98" s="1"/>
      <c r="KDC98" s="1"/>
      <c r="KDD98" s="1"/>
      <c r="KDE98" s="1"/>
      <c r="KDF98" s="1"/>
      <c r="KDG98" s="1"/>
      <c r="KDH98" s="1"/>
      <c r="KDI98" s="1"/>
      <c r="KDJ98" s="1"/>
      <c r="KDK98" s="1"/>
      <c r="KDL98" s="1"/>
      <c r="KDM98" s="1"/>
      <c r="KDN98" s="1"/>
      <c r="KDO98" s="1"/>
      <c r="KDP98" s="1"/>
      <c r="KDQ98" s="1"/>
      <c r="KDR98" s="1"/>
      <c r="KDS98" s="1"/>
      <c r="KDT98" s="1"/>
      <c r="KDU98" s="1"/>
      <c r="KDV98" s="1"/>
      <c r="KDW98" s="1"/>
      <c r="KDX98" s="1"/>
      <c r="KDY98" s="1"/>
      <c r="KDZ98" s="1"/>
      <c r="KEA98" s="1"/>
      <c r="KEB98" s="1"/>
      <c r="KEC98" s="1"/>
      <c r="KED98" s="1"/>
      <c r="KEE98" s="1"/>
      <c r="KEF98" s="1"/>
      <c r="KEG98" s="1"/>
      <c r="KEH98" s="1"/>
      <c r="KEI98" s="1"/>
      <c r="KEJ98" s="1"/>
      <c r="KEK98" s="1"/>
      <c r="KEL98" s="1"/>
      <c r="KEM98" s="1"/>
      <c r="KEN98" s="1"/>
      <c r="KEO98" s="1"/>
      <c r="KEP98" s="1"/>
      <c r="KEQ98" s="1"/>
      <c r="KER98" s="1"/>
      <c r="KES98" s="1"/>
      <c r="KET98" s="1"/>
      <c r="KEU98" s="1"/>
      <c r="KEV98" s="1"/>
      <c r="KEW98" s="1"/>
      <c r="KEX98" s="1"/>
      <c r="KEY98" s="1"/>
      <c r="KEZ98" s="1"/>
      <c r="KFA98" s="1"/>
      <c r="KFB98" s="1"/>
      <c r="KFC98" s="1"/>
      <c r="KFD98" s="1"/>
      <c r="KFE98" s="1"/>
      <c r="KFF98" s="1"/>
      <c r="KFG98" s="1"/>
      <c r="KFH98" s="1"/>
      <c r="KFI98" s="1"/>
      <c r="KFJ98" s="1"/>
      <c r="KFK98" s="1"/>
      <c r="KFL98" s="1"/>
      <c r="KFM98" s="1"/>
      <c r="KFN98" s="1"/>
      <c r="KFO98" s="1"/>
      <c r="KFP98" s="1"/>
      <c r="KFQ98" s="1"/>
      <c r="KFR98" s="1"/>
      <c r="KFS98" s="1"/>
      <c r="KFT98" s="1"/>
      <c r="KFU98" s="1"/>
      <c r="KFV98" s="1"/>
      <c r="KFW98" s="1"/>
      <c r="KFX98" s="1"/>
      <c r="KFY98" s="1"/>
      <c r="KFZ98" s="1"/>
      <c r="KGA98" s="1"/>
      <c r="KGB98" s="1"/>
      <c r="KGC98" s="1"/>
      <c r="KGD98" s="1"/>
      <c r="KGE98" s="1"/>
      <c r="KGF98" s="1"/>
      <c r="KGG98" s="1"/>
      <c r="KGH98" s="1"/>
      <c r="KGI98" s="1"/>
      <c r="KGJ98" s="1"/>
      <c r="KGK98" s="1"/>
      <c r="KGL98" s="1"/>
      <c r="KGM98" s="1"/>
      <c r="KGN98" s="1"/>
      <c r="KGO98" s="1"/>
      <c r="KGP98" s="1"/>
      <c r="KGQ98" s="1"/>
      <c r="KGR98" s="1"/>
      <c r="KGS98" s="1"/>
      <c r="KGT98" s="1"/>
      <c r="KGU98" s="1"/>
      <c r="KGV98" s="1"/>
      <c r="KGW98" s="1"/>
      <c r="KGX98" s="1"/>
      <c r="KGY98" s="1"/>
      <c r="KGZ98" s="1"/>
      <c r="KHA98" s="1"/>
      <c r="KHB98" s="1"/>
      <c r="KHC98" s="1"/>
      <c r="KHD98" s="1"/>
      <c r="KHE98" s="1"/>
      <c r="KHF98" s="1"/>
      <c r="KHG98" s="1"/>
      <c r="KHH98" s="1"/>
      <c r="KHI98" s="1"/>
      <c r="KHJ98" s="1"/>
      <c r="KHK98" s="1"/>
      <c r="KHL98" s="1"/>
      <c r="KHM98" s="1"/>
      <c r="KHN98" s="1"/>
      <c r="KHO98" s="1"/>
      <c r="KHP98" s="1"/>
      <c r="KHQ98" s="1"/>
      <c r="KHR98" s="1"/>
      <c r="KHS98" s="1"/>
      <c r="KHT98" s="1"/>
      <c r="KHU98" s="1"/>
      <c r="KHV98" s="1"/>
      <c r="KHW98" s="1"/>
      <c r="KHX98" s="1"/>
      <c r="KHY98" s="1"/>
      <c r="KHZ98" s="1"/>
      <c r="KIA98" s="1"/>
      <c r="KIB98" s="1"/>
      <c r="KIC98" s="1"/>
      <c r="KID98" s="1"/>
      <c r="KIE98" s="1"/>
      <c r="KIF98" s="1"/>
      <c r="KIG98" s="1"/>
      <c r="KIH98" s="1"/>
      <c r="KII98" s="1"/>
      <c r="KIJ98" s="1"/>
      <c r="KIK98" s="1"/>
      <c r="KIL98" s="1"/>
      <c r="KIM98" s="1"/>
      <c r="KIN98" s="1"/>
      <c r="KIO98" s="1"/>
      <c r="KIP98" s="1"/>
      <c r="KIQ98" s="1"/>
      <c r="KIR98" s="1"/>
      <c r="KIS98" s="1"/>
      <c r="KIT98" s="1"/>
      <c r="KIU98" s="1"/>
      <c r="KIV98" s="1"/>
      <c r="KIW98" s="1"/>
      <c r="KIX98" s="1"/>
      <c r="KIY98" s="1"/>
      <c r="KIZ98" s="1"/>
      <c r="KJA98" s="1"/>
      <c r="KJB98" s="1"/>
      <c r="KJC98" s="1"/>
      <c r="KJD98" s="1"/>
      <c r="KJE98" s="1"/>
      <c r="KJF98" s="1"/>
      <c r="KJG98" s="1"/>
      <c r="KJH98" s="1"/>
      <c r="KJI98" s="1"/>
      <c r="KJJ98" s="1"/>
      <c r="KJK98" s="1"/>
      <c r="KJL98" s="1"/>
      <c r="KJM98" s="1"/>
      <c r="KJN98" s="1"/>
      <c r="KJO98" s="1"/>
      <c r="KJP98" s="1"/>
      <c r="KJQ98" s="1"/>
      <c r="KJR98" s="1"/>
      <c r="KJS98" s="1"/>
      <c r="KJT98" s="1"/>
      <c r="KJU98" s="1"/>
      <c r="KJV98" s="1"/>
      <c r="KJW98" s="1"/>
      <c r="KJX98" s="1"/>
      <c r="KJY98" s="1"/>
      <c r="KJZ98" s="1"/>
      <c r="KKA98" s="1"/>
      <c r="KKB98" s="1"/>
      <c r="KKC98" s="1"/>
      <c r="KKD98" s="1"/>
      <c r="KKE98" s="1"/>
      <c r="KKF98" s="1"/>
      <c r="KKG98" s="1"/>
      <c r="KKH98" s="1"/>
      <c r="KKI98" s="1"/>
      <c r="KKJ98" s="1"/>
      <c r="KKK98" s="1"/>
      <c r="KKL98" s="1"/>
      <c r="KKM98" s="1"/>
      <c r="KKN98" s="1"/>
      <c r="KKO98" s="1"/>
      <c r="KKP98" s="1"/>
      <c r="KKQ98" s="1"/>
      <c r="KKR98" s="1"/>
      <c r="KKS98" s="1"/>
      <c r="KKT98" s="1"/>
      <c r="KKU98" s="1"/>
      <c r="KKV98" s="1"/>
      <c r="KKW98" s="1"/>
      <c r="KKX98" s="1"/>
      <c r="KKY98" s="1"/>
      <c r="KKZ98" s="1"/>
      <c r="KLA98" s="1"/>
      <c r="KLB98" s="1"/>
      <c r="KLC98" s="1"/>
      <c r="KLD98" s="1"/>
      <c r="KLE98" s="1"/>
      <c r="KLF98" s="1"/>
      <c r="KLG98" s="1"/>
      <c r="KLH98" s="1"/>
      <c r="KLI98" s="1"/>
      <c r="KLJ98" s="1"/>
      <c r="KLK98" s="1"/>
      <c r="KLL98" s="1"/>
      <c r="KLM98" s="1"/>
      <c r="KLN98" s="1"/>
      <c r="KLO98" s="1"/>
      <c r="KLP98" s="1"/>
      <c r="KLQ98" s="1"/>
      <c r="KLR98" s="1"/>
      <c r="KLS98" s="1"/>
      <c r="KLT98" s="1"/>
      <c r="KLU98" s="1"/>
      <c r="KLV98" s="1"/>
      <c r="KLW98" s="1"/>
      <c r="KLX98" s="1"/>
      <c r="KLY98" s="1"/>
      <c r="KLZ98" s="1"/>
      <c r="KMA98" s="1"/>
      <c r="KMB98" s="1"/>
      <c r="KMC98" s="1"/>
      <c r="KMD98" s="1"/>
      <c r="KME98" s="1"/>
      <c r="KMF98" s="1"/>
      <c r="KMG98" s="1"/>
      <c r="KMH98" s="1"/>
      <c r="KMI98" s="1"/>
      <c r="KMJ98" s="1"/>
      <c r="KMK98" s="1"/>
      <c r="KML98" s="1"/>
      <c r="KMM98" s="1"/>
      <c r="KMN98" s="1"/>
      <c r="KMO98" s="1"/>
      <c r="KMP98" s="1"/>
      <c r="KMQ98" s="1"/>
      <c r="KMR98" s="1"/>
      <c r="KMS98" s="1"/>
      <c r="KMT98" s="1"/>
      <c r="KMU98" s="1"/>
      <c r="KMV98" s="1"/>
      <c r="KMW98" s="1"/>
      <c r="KMX98" s="1"/>
      <c r="KMY98" s="1"/>
      <c r="KMZ98" s="1"/>
      <c r="KNA98" s="1"/>
      <c r="KNB98" s="1"/>
      <c r="KNC98" s="1"/>
      <c r="KND98" s="1"/>
      <c r="KNE98" s="1"/>
      <c r="KNF98" s="1"/>
      <c r="KNG98" s="1"/>
      <c r="KNH98" s="1"/>
      <c r="KNI98" s="1"/>
      <c r="KNJ98" s="1"/>
      <c r="KNK98" s="1"/>
      <c r="KNL98" s="1"/>
      <c r="KNM98" s="1"/>
      <c r="KNN98" s="1"/>
      <c r="KNO98" s="1"/>
      <c r="KNP98" s="1"/>
      <c r="KNQ98" s="1"/>
      <c r="KNR98" s="1"/>
      <c r="KNS98" s="1"/>
      <c r="KNT98" s="1"/>
      <c r="KNU98" s="1"/>
      <c r="KNV98" s="1"/>
      <c r="KNW98" s="1"/>
      <c r="KNX98" s="1"/>
      <c r="KNY98" s="1"/>
      <c r="KNZ98" s="1"/>
      <c r="KOA98" s="1"/>
      <c r="KOB98" s="1"/>
      <c r="KOC98" s="1"/>
      <c r="KOD98" s="1"/>
      <c r="KOE98" s="1"/>
      <c r="KOF98" s="1"/>
      <c r="KOG98" s="1"/>
      <c r="KOH98" s="1"/>
      <c r="KOI98" s="1"/>
      <c r="KOJ98" s="1"/>
      <c r="KOK98" s="1"/>
      <c r="KOL98" s="1"/>
      <c r="KOM98" s="1"/>
      <c r="KON98" s="1"/>
      <c r="KOO98" s="1"/>
      <c r="KOP98" s="1"/>
      <c r="KOQ98" s="1"/>
      <c r="KOR98" s="1"/>
      <c r="KOS98" s="1"/>
      <c r="KOT98" s="1"/>
      <c r="KOU98" s="1"/>
      <c r="KOV98" s="1"/>
      <c r="KOW98" s="1"/>
      <c r="KOX98" s="1"/>
      <c r="KOY98" s="1"/>
      <c r="KOZ98" s="1"/>
      <c r="KPA98" s="1"/>
      <c r="KPB98" s="1"/>
      <c r="KPC98" s="1"/>
      <c r="KPD98" s="1"/>
      <c r="KPE98" s="1"/>
      <c r="KPF98" s="1"/>
      <c r="KPG98" s="1"/>
      <c r="KPH98" s="1"/>
      <c r="KPI98" s="1"/>
      <c r="KPJ98" s="1"/>
      <c r="KPK98" s="1"/>
      <c r="KPL98" s="1"/>
      <c r="KPM98" s="1"/>
      <c r="KPN98" s="1"/>
      <c r="KPO98" s="1"/>
      <c r="KPP98" s="1"/>
      <c r="KPQ98" s="1"/>
      <c r="KPR98" s="1"/>
      <c r="KPS98" s="1"/>
      <c r="KPT98" s="1"/>
      <c r="KPU98" s="1"/>
      <c r="KPV98" s="1"/>
      <c r="KPW98" s="1"/>
      <c r="KPX98" s="1"/>
      <c r="KPY98" s="1"/>
      <c r="KPZ98" s="1"/>
      <c r="KQA98" s="1"/>
      <c r="KQB98" s="1"/>
      <c r="KQC98" s="1"/>
      <c r="KQD98" s="1"/>
      <c r="KQE98" s="1"/>
      <c r="KQF98" s="1"/>
      <c r="KQG98" s="1"/>
      <c r="KQH98" s="1"/>
      <c r="KQI98" s="1"/>
      <c r="KQJ98" s="1"/>
      <c r="KQK98" s="1"/>
      <c r="KQL98" s="1"/>
      <c r="KQM98" s="1"/>
      <c r="KQN98" s="1"/>
      <c r="KQO98" s="1"/>
      <c r="KQP98" s="1"/>
      <c r="KQQ98" s="1"/>
      <c r="KQR98" s="1"/>
      <c r="KQS98" s="1"/>
      <c r="KQT98" s="1"/>
      <c r="KQU98" s="1"/>
      <c r="KQV98" s="1"/>
      <c r="KQW98" s="1"/>
      <c r="KQX98" s="1"/>
      <c r="KQY98" s="1"/>
      <c r="KQZ98" s="1"/>
      <c r="KRA98" s="1"/>
      <c r="KRB98" s="1"/>
      <c r="KRC98" s="1"/>
      <c r="KRD98" s="1"/>
      <c r="KRE98" s="1"/>
      <c r="KRF98" s="1"/>
      <c r="KRG98" s="1"/>
      <c r="KRH98" s="1"/>
      <c r="KRI98" s="1"/>
      <c r="KRJ98" s="1"/>
      <c r="KRK98" s="1"/>
      <c r="KRL98" s="1"/>
      <c r="KRM98" s="1"/>
      <c r="KRN98" s="1"/>
      <c r="KRO98" s="1"/>
      <c r="KRP98" s="1"/>
      <c r="KRQ98" s="1"/>
      <c r="KRR98" s="1"/>
      <c r="KRS98" s="1"/>
      <c r="KRT98" s="1"/>
      <c r="KRU98" s="1"/>
      <c r="KRV98" s="1"/>
      <c r="KRW98" s="1"/>
      <c r="KRX98" s="1"/>
      <c r="KRY98" s="1"/>
      <c r="KRZ98" s="1"/>
      <c r="KSA98" s="1"/>
      <c r="KSB98" s="1"/>
      <c r="KSC98" s="1"/>
      <c r="KSD98" s="1"/>
      <c r="KSE98" s="1"/>
      <c r="KSF98" s="1"/>
      <c r="KSG98" s="1"/>
      <c r="KSH98" s="1"/>
      <c r="KSI98" s="1"/>
      <c r="KSJ98" s="1"/>
      <c r="KSK98" s="1"/>
      <c r="KSL98" s="1"/>
      <c r="KSM98" s="1"/>
      <c r="KSN98" s="1"/>
      <c r="KSO98" s="1"/>
      <c r="KSP98" s="1"/>
      <c r="KSQ98" s="1"/>
      <c r="KSR98" s="1"/>
      <c r="KSS98" s="1"/>
      <c r="KST98" s="1"/>
      <c r="KSU98" s="1"/>
      <c r="KSV98" s="1"/>
      <c r="KSW98" s="1"/>
      <c r="KSX98" s="1"/>
      <c r="KSY98" s="1"/>
      <c r="KSZ98" s="1"/>
      <c r="KTA98" s="1"/>
      <c r="KTB98" s="1"/>
      <c r="KTC98" s="1"/>
      <c r="KTD98" s="1"/>
      <c r="KTE98" s="1"/>
      <c r="KTF98" s="1"/>
      <c r="KTG98" s="1"/>
      <c r="KTH98" s="1"/>
      <c r="KTI98" s="1"/>
      <c r="KTJ98" s="1"/>
      <c r="KTK98" s="1"/>
      <c r="KTL98" s="1"/>
      <c r="KTM98" s="1"/>
      <c r="KTN98" s="1"/>
      <c r="KTO98" s="1"/>
      <c r="KTP98" s="1"/>
      <c r="KTQ98" s="1"/>
      <c r="KTR98" s="1"/>
      <c r="KTS98" s="1"/>
      <c r="KTT98" s="1"/>
      <c r="KTU98" s="1"/>
      <c r="KTV98" s="1"/>
      <c r="KTW98" s="1"/>
      <c r="KTX98" s="1"/>
      <c r="KTY98" s="1"/>
      <c r="KTZ98" s="1"/>
      <c r="KUA98" s="1"/>
      <c r="KUB98" s="1"/>
      <c r="KUC98" s="1"/>
      <c r="KUD98" s="1"/>
      <c r="KUE98" s="1"/>
      <c r="KUF98" s="1"/>
      <c r="KUG98" s="1"/>
      <c r="KUH98" s="1"/>
      <c r="KUI98" s="1"/>
      <c r="KUJ98" s="1"/>
      <c r="KUK98" s="1"/>
      <c r="KUL98" s="1"/>
      <c r="KUM98" s="1"/>
      <c r="KUN98" s="1"/>
      <c r="KUO98" s="1"/>
      <c r="KUP98" s="1"/>
      <c r="KUQ98" s="1"/>
      <c r="KUR98" s="1"/>
      <c r="KUS98" s="1"/>
      <c r="KUT98" s="1"/>
      <c r="KUU98" s="1"/>
      <c r="KUV98" s="1"/>
      <c r="KUW98" s="1"/>
      <c r="KUX98" s="1"/>
      <c r="KUY98" s="1"/>
      <c r="KUZ98" s="1"/>
      <c r="KVA98" s="1"/>
      <c r="KVB98" s="1"/>
      <c r="KVC98" s="1"/>
      <c r="KVD98" s="1"/>
      <c r="KVE98" s="1"/>
      <c r="KVF98" s="1"/>
      <c r="KVG98" s="1"/>
      <c r="KVH98" s="1"/>
      <c r="KVI98" s="1"/>
      <c r="KVJ98" s="1"/>
      <c r="KVK98" s="1"/>
      <c r="KVL98" s="1"/>
      <c r="KVM98" s="1"/>
      <c r="KVN98" s="1"/>
      <c r="KVO98" s="1"/>
      <c r="KVP98" s="1"/>
      <c r="KVQ98" s="1"/>
      <c r="KVR98" s="1"/>
      <c r="KVS98" s="1"/>
      <c r="KVT98" s="1"/>
      <c r="KVU98" s="1"/>
      <c r="KVV98" s="1"/>
      <c r="KVW98" s="1"/>
      <c r="KVX98" s="1"/>
      <c r="KVY98" s="1"/>
      <c r="KVZ98" s="1"/>
      <c r="KWA98" s="1"/>
      <c r="KWB98" s="1"/>
      <c r="KWC98" s="1"/>
      <c r="KWD98" s="1"/>
      <c r="KWE98" s="1"/>
      <c r="KWF98" s="1"/>
      <c r="KWG98" s="1"/>
      <c r="KWH98" s="1"/>
      <c r="KWI98" s="1"/>
      <c r="KWJ98" s="1"/>
      <c r="KWK98" s="1"/>
      <c r="KWL98" s="1"/>
      <c r="KWM98" s="1"/>
      <c r="KWN98" s="1"/>
      <c r="KWO98" s="1"/>
      <c r="KWP98" s="1"/>
      <c r="KWQ98" s="1"/>
      <c r="KWR98" s="1"/>
      <c r="KWS98" s="1"/>
      <c r="KWT98" s="1"/>
      <c r="KWU98" s="1"/>
      <c r="KWV98" s="1"/>
      <c r="KWW98" s="1"/>
      <c r="KWX98" s="1"/>
      <c r="KWY98" s="1"/>
      <c r="KWZ98" s="1"/>
      <c r="KXA98" s="1"/>
      <c r="KXB98" s="1"/>
      <c r="KXC98" s="1"/>
      <c r="KXD98" s="1"/>
      <c r="KXE98" s="1"/>
      <c r="KXF98" s="1"/>
      <c r="KXG98" s="1"/>
      <c r="KXH98" s="1"/>
      <c r="KXI98" s="1"/>
      <c r="KXJ98" s="1"/>
      <c r="KXK98" s="1"/>
      <c r="KXL98" s="1"/>
      <c r="KXM98" s="1"/>
      <c r="KXN98" s="1"/>
      <c r="KXO98" s="1"/>
      <c r="KXP98" s="1"/>
      <c r="KXQ98" s="1"/>
      <c r="KXR98" s="1"/>
      <c r="KXS98" s="1"/>
      <c r="KXT98" s="1"/>
      <c r="KXU98" s="1"/>
      <c r="KXV98" s="1"/>
      <c r="KXW98" s="1"/>
      <c r="KXX98" s="1"/>
      <c r="KXY98" s="1"/>
      <c r="KXZ98" s="1"/>
      <c r="KYA98" s="1"/>
      <c r="KYB98" s="1"/>
      <c r="KYC98" s="1"/>
      <c r="KYD98" s="1"/>
      <c r="KYE98" s="1"/>
      <c r="KYF98" s="1"/>
      <c r="KYG98" s="1"/>
      <c r="KYH98" s="1"/>
      <c r="KYI98" s="1"/>
      <c r="KYJ98" s="1"/>
      <c r="KYK98" s="1"/>
      <c r="KYL98" s="1"/>
      <c r="KYM98" s="1"/>
      <c r="KYN98" s="1"/>
      <c r="KYO98" s="1"/>
      <c r="KYP98" s="1"/>
      <c r="KYQ98" s="1"/>
      <c r="KYR98" s="1"/>
      <c r="KYS98" s="1"/>
      <c r="KYT98" s="1"/>
      <c r="KYU98" s="1"/>
      <c r="KYV98" s="1"/>
      <c r="KYW98" s="1"/>
      <c r="KYX98" s="1"/>
      <c r="KYY98" s="1"/>
      <c r="KYZ98" s="1"/>
      <c r="KZA98" s="1"/>
      <c r="KZB98" s="1"/>
      <c r="KZC98" s="1"/>
      <c r="KZD98" s="1"/>
      <c r="KZE98" s="1"/>
      <c r="KZF98" s="1"/>
      <c r="KZG98" s="1"/>
      <c r="KZH98" s="1"/>
      <c r="KZI98" s="1"/>
      <c r="KZJ98" s="1"/>
      <c r="KZK98" s="1"/>
      <c r="KZL98" s="1"/>
      <c r="KZM98" s="1"/>
      <c r="KZN98" s="1"/>
      <c r="KZO98" s="1"/>
      <c r="KZP98" s="1"/>
      <c r="KZQ98" s="1"/>
      <c r="KZR98" s="1"/>
      <c r="KZS98" s="1"/>
      <c r="KZT98" s="1"/>
      <c r="KZU98" s="1"/>
      <c r="KZV98" s="1"/>
      <c r="KZW98" s="1"/>
      <c r="KZX98" s="1"/>
      <c r="KZY98" s="1"/>
      <c r="KZZ98" s="1"/>
      <c r="LAA98" s="1"/>
      <c r="LAB98" s="1"/>
      <c r="LAC98" s="1"/>
      <c r="LAD98" s="1"/>
      <c r="LAE98" s="1"/>
      <c r="LAF98" s="1"/>
      <c r="LAG98" s="1"/>
      <c r="LAH98" s="1"/>
      <c r="LAI98" s="1"/>
      <c r="LAJ98" s="1"/>
      <c r="LAK98" s="1"/>
      <c r="LAL98" s="1"/>
      <c r="LAM98" s="1"/>
      <c r="LAN98" s="1"/>
      <c r="LAO98" s="1"/>
      <c r="LAP98" s="1"/>
      <c r="LAQ98" s="1"/>
      <c r="LAR98" s="1"/>
      <c r="LAS98" s="1"/>
      <c r="LAT98" s="1"/>
      <c r="LAU98" s="1"/>
      <c r="LAV98" s="1"/>
      <c r="LAW98" s="1"/>
      <c r="LAX98" s="1"/>
      <c r="LAY98" s="1"/>
      <c r="LAZ98" s="1"/>
      <c r="LBA98" s="1"/>
      <c r="LBB98" s="1"/>
      <c r="LBC98" s="1"/>
      <c r="LBD98" s="1"/>
      <c r="LBE98" s="1"/>
      <c r="LBF98" s="1"/>
      <c r="LBG98" s="1"/>
      <c r="LBH98" s="1"/>
      <c r="LBI98" s="1"/>
      <c r="LBJ98" s="1"/>
      <c r="LBK98" s="1"/>
      <c r="LBL98" s="1"/>
      <c r="LBM98" s="1"/>
      <c r="LBN98" s="1"/>
      <c r="LBO98" s="1"/>
      <c r="LBP98" s="1"/>
      <c r="LBQ98" s="1"/>
      <c r="LBR98" s="1"/>
      <c r="LBS98" s="1"/>
      <c r="LBT98" s="1"/>
      <c r="LBU98" s="1"/>
      <c r="LBV98" s="1"/>
      <c r="LBW98" s="1"/>
      <c r="LBX98" s="1"/>
      <c r="LBY98" s="1"/>
      <c r="LBZ98" s="1"/>
      <c r="LCA98" s="1"/>
      <c r="LCB98" s="1"/>
      <c r="LCC98" s="1"/>
      <c r="LCD98" s="1"/>
      <c r="LCE98" s="1"/>
      <c r="LCF98" s="1"/>
      <c r="LCG98" s="1"/>
      <c r="LCH98" s="1"/>
      <c r="LCI98" s="1"/>
      <c r="LCJ98" s="1"/>
      <c r="LCK98" s="1"/>
      <c r="LCL98" s="1"/>
      <c r="LCM98" s="1"/>
      <c r="LCN98" s="1"/>
      <c r="LCO98" s="1"/>
      <c r="LCP98" s="1"/>
      <c r="LCQ98" s="1"/>
      <c r="LCR98" s="1"/>
      <c r="LCS98" s="1"/>
      <c r="LCT98" s="1"/>
      <c r="LCU98" s="1"/>
      <c r="LCV98" s="1"/>
      <c r="LCW98" s="1"/>
      <c r="LCX98" s="1"/>
      <c r="LCY98" s="1"/>
      <c r="LCZ98" s="1"/>
      <c r="LDA98" s="1"/>
      <c r="LDB98" s="1"/>
      <c r="LDC98" s="1"/>
      <c r="LDD98" s="1"/>
      <c r="LDE98" s="1"/>
      <c r="LDF98" s="1"/>
      <c r="LDG98" s="1"/>
      <c r="LDH98" s="1"/>
      <c r="LDI98" s="1"/>
      <c r="LDJ98" s="1"/>
      <c r="LDK98" s="1"/>
      <c r="LDL98" s="1"/>
      <c r="LDM98" s="1"/>
      <c r="LDN98" s="1"/>
      <c r="LDO98" s="1"/>
      <c r="LDP98" s="1"/>
      <c r="LDQ98" s="1"/>
      <c r="LDR98" s="1"/>
      <c r="LDS98" s="1"/>
      <c r="LDT98" s="1"/>
      <c r="LDU98" s="1"/>
      <c r="LDV98" s="1"/>
      <c r="LDW98" s="1"/>
      <c r="LDX98" s="1"/>
      <c r="LDY98" s="1"/>
      <c r="LDZ98" s="1"/>
      <c r="LEA98" s="1"/>
      <c r="LEB98" s="1"/>
      <c r="LEC98" s="1"/>
      <c r="LED98" s="1"/>
      <c r="LEE98" s="1"/>
      <c r="LEF98" s="1"/>
      <c r="LEG98" s="1"/>
      <c r="LEH98" s="1"/>
      <c r="LEI98" s="1"/>
      <c r="LEJ98" s="1"/>
      <c r="LEK98" s="1"/>
      <c r="LEL98" s="1"/>
      <c r="LEM98" s="1"/>
      <c r="LEN98" s="1"/>
      <c r="LEO98" s="1"/>
      <c r="LEP98" s="1"/>
      <c r="LEQ98" s="1"/>
      <c r="LER98" s="1"/>
      <c r="LES98" s="1"/>
      <c r="LET98" s="1"/>
      <c r="LEU98" s="1"/>
      <c r="LEV98" s="1"/>
      <c r="LEW98" s="1"/>
      <c r="LEX98" s="1"/>
      <c r="LEY98" s="1"/>
      <c r="LEZ98" s="1"/>
      <c r="LFA98" s="1"/>
      <c r="LFB98" s="1"/>
      <c r="LFC98" s="1"/>
      <c r="LFD98" s="1"/>
      <c r="LFE98" s="1"/>
      <c r="LFF98" s="1"/>
      <c r="LFG98" s="1"/>
      <c r="LFH98" s="1"/>
      <c r="LFI98" s="1"/>
      <c r="LFJ98" s="1"/>
      <c r="LFK98" s="1"/>
      <c r="LFL98" s="1"/>
      <c r="LFM98" s="1"/>
      <c r="LFN98" s="1"/>
      <c r="LFO98" s="1"/>
      <c r="LFP98" s="1"/>
      <c r="LFQ98" s="1"/>
      <c r="LFR98" s="1"/>
      <c r="LFS98" s="1"/>
      <c r="LFT98" s="1"/>
      <c r="LFU98" s="1"/>
      <c r="LFV98" s="1"/>
      <c r="LFW98" s="1"/>
      <c r="LFX98" s="1"/>
      <c r="LFY98" s="1"/>
      <c r="LFZ98" s="1"/>
      <c r="LGA98" s="1"/>
      <c r="LGB98" s="1"/>
      <c r="LGC98" s="1"/>
      <c r="LGD98" s="1"/>
      <c r="LGE98" s="1"/>
      <c r="LGF98" s="1"/>
      <c r="LGG98" s="1"/>
      <c r="LGH98" s="1"/>
      <c r="LGI98" s="1"/>
      <c r="LGJ98" s="1"/>
      <c r="LGK98" s="1"/>
      <c r="LGL98" s="1"/>
      <c r="LGM98" s="1"/>
      <c r="LGN98" s="1"/>
      <c r="LGO98" s="1"/>
      <c r="LGP98" s="1"/>
      <c r="LGQ98" s="1"/>
      <c r="LGR98" s="1"/>
      <c r="LGS98" s="1"/>
      <c r="LGT98" s="1"/>
      <c r="LGU98" s="1"/>
      <c r="LGV98" s="1"/>
      <c r="LGW98" s="1"/>
      <c r="LGX98" s="1"/>
      <c r="LGY98" s="1"/>
      <c r="LGZ98" s="1"/>
      <c r="LHA98" s="1"/>
      <c r="LHB98" s="1"/>
      <c r="LHC98" s="1"/>
      <c r="LHD98" s="1"/>
      <c r="LHE98" s="1"/>
      <c r="LHF98" s="1"/>
      <c r="LHG98" s="1"/>
      <c r="LHH98" s="1"/>
      <c r="LHI98" s="1"/>
      <c r="LHJ98" s="1"/>
      <c r="LHK98" s="1"/>
      <c r="LHL98" s="1"/>
      <c r="LHM98" s="1"/>
      <c r="LHN98" s="1"/>
      <c r="LHO98" s="1"/>
      <c r="LHP98" s="1"/>
      <c r="LHQ98" s="1"/>
      <c r="LHR98" s="1"/>
      <c r="LHS98" s="1"/>
      <c r="LHT98" s="1"/>
      <c r="LHU98" s="1"/>
      <c r="LHV98" s="1"/>
      <c r="LHW98" s="1"/>
      <c r="LHX98" s="1"/>
      <c r="LHY98" s="1"/>
      <c r="LHZ98" s="1"/>
      <c r="LIA98" s="1"/>
      <c r="LIB98" s="1"/>
      <c r="LIC98" s="1"/>
      <c r="LID98" s="1"/>
      <c r="LIE98" s="1"/>
      <c r="LIF98" s="1"/>
      <c r="LIG98" s="1"/>
      <c r="LIH98" s="1"/>
      <c r="LII98" s="1"/>
      <c r="LIJ98" s="1"/>
      <c r="LIK98" s="1"/>
      <c r="LIL98" s="1"/>
      <c r="LIM98" s="1"/>
      <c r="LIN98" s="1"/>
      <c r="LIO98" s="1"/>
      <c r="LIP98" s="1"/>
      <c r="LIQ98" s="1"/>
      <c r="LIR98" s="1"/>
      <c r="LIS98" s="1"/>
      <c r="LIT98" s="1"/>
      <c r="LIU98" s="1"/>
      <c r="LIV98" s="1"/>
      <c r="LIW98" s="1"/>
      <c r="LIX98" s="1"/>
      <c r="LIY98" s="1"/>
      <c r="LIZ98" s="1"/>
      <c r="LJA98" s="1"/>
      <c r="LJB98" s="1"/>
      <c r="LJC98" s="1"/>
      <c r="LJD98" s="1"/>
      <c r="LJE98" s="1"/>
      <c r="LJF98" s="1"/>
      <c r="LJG98" s="1"/>
      <c r="LJH98" s="1"/>
      <c r="LJI98" s="1"/>
      <c r="LJJ98" s="1"/>
      <c r="LJK98" s="1"/>
      <c r="LJL98" s="1"/>
      <c r="LJM98" s="1"/>
      <c r="LJN98" s="1"/>
      <c r="LJO98" s="1"/>
      <c r="LJP98" s="1"/>
      <c r="LJQ98" s="1"/>
      <c r="LJR98" s="1"/>
      <c r="LJS98" s="1"/>
      <c r="LJT98" s="1"/>
      <c r="LJU98" s="1"/>
      <c r="LJV98" s="1"/>
      <c r="LJW98" s="1"/>
      <c r="LJX98" s="1"/>
      <c r="LJY98" s="1"/>
      <c r="LJZ98" s="1"/>
      <c r="LKA98" s="1"/>
      <c r="LKB98" s="1"/>
      <c r="LKC98" s="1"/>
      <c r="LKD98" s="1"/>
      <c r="LKE98" s="1"/>
      <c r="LKF98" s="1"/>
      <c r="LKG98" s="1"/>
      <c r="LKH98" s="1"/>
      <c r="LKI98" s="1"/>
      <c r="LKJ98" s="1"/>
      <c r="LKK98" s="1"/>
      <c r="LKL98" s="1"/>
      <c r="LKM98" s="1"/>
      <c r="LKN98" s="1"/>
      <c r="LKO98" s="1"/>
      <c r="LKP98" s="1"/>
      <c r="LKQ98" s="1"/>
      <c r="LKR98" s="1"/>
      <c r="LKS98" s="1"/>
      <c r="LKT98" s="1"/>
      <c r="LKU98" s="1"/>
      <c r="LKV98" s="1"/>
      <c r="LKW98" s="1"/>
      <c r="LKX98" s="1"/>
      <c r="LKY98" s="1"/>
      <c r="LKZ98" s="1"/>
      <c r="LLA98" s="1"/>
      <c r="LLB98" s="1"/>
      <c r="LLC98" s="1"/>
      <c r="LLD98" s="1"/>
      <c r="LLE98" s="1"/>
      <c r="LLF98" s="1"/>
      <c r="LLG98" s="1"/>
      <c r="LLH98" s="1"/>
      <c r="LLI98" s="1"/>
      <c r="LLJ98" s="1"/>
      <c r="LLK98" s="1"/>
      <c r="LLL98" s="1"/>
      <c r="LLM98" s="1"/>
      <c r="LLN98" s="1"/>
      <c r="LLO98" s="1"/>
      <c r="LLP98" s="1"/>
      <c r="LLQ98" s="1"/>
      <c r="LLR98" s="1"/>
      <c r="LLS98" s="1"/>
      <c r="LLT98" s="1"/>
      <c r="LLU98" s="1"/>
      <c r="LLV98" s="1"/>
      <c r="LLW98" s="1"/>
      <c r="LLX98" s="1"/>
      <c r="LLY98" s="1"/>
      <c r="LLZ98" s="1"/>
      <c r="LMA98" s="1"/>
      <c r="LMB98" s="1"/>
      <c r="LMC98" s="1"/>
      <c r="LMD98" s="1"/>
      <c r="LME98" s="1"/>
      <c r="LMF98" s="1"/>
      <c r="LMG98" s="1"/>
      <c r="LMH98" s="1"/>
      <c r="LMI98" s="1"/>
      <c r="LMJ98" s="1"/>
      <c r="LMK98" s="1"/>
      <c r="LML98" s="1"/>
      <c r="LMM98" s="1"/>
      <c r="LMN98" s="1"/>
      <c r="LMO98" s="1"/>
      <c r="LMP98" s="1"/>
      <c r="LMQ98" s="1"/>
      <c r="LMR98" s="1"/>
      <c r="LMS98" s="1"/>
      <c r="LMT98" s="1"/>
      <c r="LMU98" s="1"/>
      <c r="LMV98" s="1"/>
      <c r="LMW98" s="1"/>
      <c r="LMX98" s="1"/>
      <c r="LMY98" s="1"/>
      <c r="LMZ98" s="1"/>
      <c r="LNA98" s="1"/>
      <c r="LNB98" s="1"/>
      <c r="LNC98" s="1"/>
      <c r="LND98" s="1"/>
      <c r="LNE98" s="1"/>
      <c r="LNF98" s="1"/>
      <c r="LNG98" s="1"/>
      <c r="LNH98" s="1"/>
      <c r="LNI98" s="1"/>
      <c r="LNJ98" s="1"/>
      <c r="LNK98" s="1"/>
      <c r="LNL98" s="1"/>
      <c r="LNM98" s="1"/>
      <c r="LNN98" s="1"/>
      <c r="LNO98" s="1"/>
      <c r="LNP98" s="1"/>
      <c r="LNQ98" s="1"/>
      <c r="LNR98" s="1"/>
      <c r="LNS98" s="1"/>
      <c r="LNT98" s="1"/>
      <c r="LNU98" s="1"/>
      <c r="LNV98" s="1"/>
      <c r="LNW98" s="1"/>
      <c r="LNX98" s="1"/>
      <c r="LNY98" s="1"/>
      <c r="LNZ98" s="1"/>
      <c r="LOA98" s="1"/>
      <c r="LOB98" s="1"/>
      <c r="LOC98" s="1"/>
      <c r="LOD98" s="1"/>
      <c r="LOE98" s="1"/>
      <c r="LOF98" s="1"/>
      <c r="LOG98" s="1"/>
      <c r="LOH98" s="1"/>
      <c r="LOI98" s="1"/>
      <c r="LOJ98" s="1"/>
      <c r="LOK98" s="1"/>
      <c r="LOL98" s="1"/>
      <c r="LOM98" s="1"/>
      <c r="LON98" s="1"/>
      <c r="LOO98" s="1"/>
      <c r="LOP98" s="1"/>
      <c r="LOQ98" s="1"/>
      <c r="LOR98" s="1"/>
      <c r="LOS98" s="1"/>
      <c r="LOT98" s="1"/>
      <c r="LOU98" s="1"/>
      <c r="LOV98" s="1"/>
      <c r="LOW98" s="1"/>
      <c r="LOX98" s="1"/>
      <c r="LOY98" s="1"/>
      <c r="LOZ98" s="1"/>
      <c r="LPA98" s="1"/>
      <c r="LPB98" s="1"/>
      <c r="LPC98" s="1"/>
      <c r="LPD98" s="1"/>
      <c r="LPE98" s="1"/>
      <c r="LPF98" s="1"/>
      <c r="LPG98" s="1"/>
      <c r="LPH98" s="1"/>
      <c r="LPI98" s="1"/>
      <c r="LPJ98" s="1"/>
      <c r="LPK98" s="1"/>
      <c r="LPL98" s="1"/>
      <c r="LPM98" s="1"/>
      <c r="LPN98" s="1"/>
      <c r="LPO98" s="1"/>
      <c r="LPP98" s="1"/>
      <c r="LPQ98" s="1"/>
      <c r="LPR98" s="1"/>
      <c r="LPS98" s="1"/>
      <c r="LPT98" s="1"/>
      <c r="LPU98" s="1"/>
      <c r="LPV98" s="1"/>
      <c r="LPW98" s="1"/>
      <c r="LPX98" s="1"/>
      <c r="LPY98" s="1"/>
      <c r="LPZ98" s="1"/>
      <c r="LQA98" s="1"/>
      <c r="LQB98" s="1"/>
      <c r="LQC98" s="1"/>
      <c r="LQD98" s="1"/>
      <c r="LQE98" s="1"/>
      <c r="LQF98" s="1"/>
      <c r="LQG98" s="1"/>
      <c r="LQH98" s="1"/>
      <c r="LQI98" s="1"/>
      <c r="LQJ98" s="1"/>
      <c r="LQK98" s="1"/>
      <c r="LQL98" s="1"/>
      <c r="LQM98" s="1"/>
      <c r="LQN98" s="1"/>
      <c r="LQO98" s="1"/>
      <c r="LQP98" s="1"/>
      <c r="LQQ98" s="1"/>
      <c r="LQR98" s="1"/>
      <c r="LQS98" s="1"/>
      <c r="LQT98" s="1"/>
      <c r="LQU98" s="1"/>
      <c r="LQV98" s="1"/>
      <c r="LQW98" s="1"/>
      <c r="LQX98" s="1"/>
      <c r="LQY98" s="1"/>
      <c r="LQZ98" s="1"/>
      <c r="LRA98" s="1"/>
      <c r="LRB98" s="1"/>
      <c r="LRC98" s="1"/>
      <c r="LRD98" s="1"/>
      <c r="LRE98" s="1"/>
      <c r="LRF98" s="1"/>
      <c r="LRG98" s="1"/>
      <c r="LRH98" s="1"/>
      <c r="LRI98" s="1"/>
      <c r="LRJ98" s="1"/>
      <c r="LRK98" s="1"/>
      <c r="LRL98" s="1"/>
      <c r="LRM98" s="1"/>
      <c r="LRN98" s="1"/>
      <c r="LRO98" s="1"/>
      <c r="LRP98" s="1"/>
      <c r="LRQ98" s="1"/>
      <c r="LRR98" s="1"/>
      <c r="LRS98" s="1"/>
      <c r="LRT98" s="1"/>
      <c r="LRU98" s="1"/>
      <c r="LRV98" s="1"/>
      <c r="LRW98" s="1"/>
      <c r="LRX98" s="1"/>
      <c r="LRY98" s="1"/>
      <c r="LRZ98" s="1"/>
      <c r="LSA98" s="1"/>
      <c r="LSB98" s="1"/>
      <c r="LSC98" s="1"/>
      <c r="LSD98" s="1"/>
      <c r="LSE98" s="1"/>
      <c r="LSF98" s="1"/>
      <c r="LSG98" s="1"/>
      <c r="LSH98" s="1"/>
      <c r="LSI98" s="1"/>
      <c r="LSJ98" s="1"/>
      <c r="LSK98" s="1"/>
      <c r="LSL98" s="1"/>
      <c r="LSM98" s="1"/>
      <c r="LSN98" s="1"/>
      <c r="LSO98" s="1"/>
      <c r="LSP98" s="1"/>
      <c r="LSQ98" s="1"/>
      <c r="LSR98" s="1"/>
      <c r="LSS98" s="1"/>
      <c r="LST98" s="1"/>
      <c r="LSU98" s="1"/>
      <c r="LSV98" s="1"/>
      <c r="LSW98" s="1"/>
      <c r="LSX98" s="1"/>
      <c r="LSY98" s="1"/>
      <c r="LSZ98" s="1"/>
      <c r="LTA98" s="1"/>
      <c r="LTB98" s="1"/>
      <c r="LTC98" s="1"/>
      <c r="LTD98" s="1"/>
      <c r="LTE98" s="1"/>
      <c r="LTF98" s="1"/>
      <c r="LTG98" s="1"/>
      <c r="LTH98" s="1"/>
      <c r="LTI98" s="1"/>
      <c r="LTJ98" s="1"/>
      <c r="LTK98" s="1"/>
      <c r="LTL98" s="1"/>
      <c r="LTM98" s="1"/>
      <c r="LTN98" s="1"/>
      <c r="LTO98" s="1"/>
      <c r="LTP98" s="1"/>
      <c r="LTQ98" s="1"/>
      <c r="LTR98" s="1"/>
      <c r="LTS98" s="1"/>
      <c r="LTT98" s="1"/>
      <c r="LTU98" s="1"/>
      <c r="LTV98" s="1"/>
      <c r="LTW98" s="1"/>
      <c r="LTX98" s="1"/>
      <c r="LTY98" s="1"/>
      <c r="LTZ98" s="1"/>
      <c r="LUA98" s="1"/>
      <c r="LUB98" s="1"/>
      <c r="LUC98" s="1"/>
      <c r="LUD98" s="1"/>
      <c r="LUE98" s="1"/>
      <c r="LUF98" s="1"/>
      <c r="LUG98" s="1"/>
      <c r="LUH98" s="1"/>
      <c r="LUI98" s="1"/>
      <c r="LUJ98" s="1"/>
      <c r="LUK98" s="1"/>
      <c r="LUL98" s="1"/>
      <c r="LUM98" s="1"/>
      <c r="LUN98" s="1"/>
      <c r="LUO98" s="1"/>
      <c r="LUP98" s="1"/>
      <c r="LUQ98" s="1"/>
      <c r="LUR98" s="1"/>
      <c r="LUS98" s="1"/>
      <c r="LUT98" s="1"/>
      <c r="LUU98" s="1"/>
      <c r="LUV98" s="1"/>
      <c r="LUW98" s="1"/>
      <c r="LUX98" s="1"/>
      <c r="LUY98" s="1"/>
      <c r="LUZ98" s="1"/>
      <c r="LVA98" s="1"/>
      <c r="LVB98" s="1"/>
      <c r="LVC98" s="1"/>
      <c r="LVD98" s="1"/>
      <c r="LVE98" s="1"/>
      <c r="LVF98" s="1"/>
      <c r="LVG98" s="1"/>
      <c r="LVH98" s="1"/>
      <c r="LVI98" s="1"/>
      <c r="LVJ98" s="1"/>
      <c r="LVK98" s="1"/>
      <c r="LVL98" s="1"/>
      <c r="LVM98" s="1"/>
      <c r="LVN98" s="1"/>
      <c r="LVO98" s="1"/>
      <c r="LVP98" s="1"/>
      <c r="LVQ98" s="1"/>
      <c r="LVR98" s="1"/>
      <c r="LVS98" s="1"/>
      <c r="LVT98" s="1"/>
      <c r="LVU98" s="1"/>
      <c r="LVV98" s="1"/>
      <c r="LVW98" s="1"/>
      <c r="LVX98" s="1"/>
      <c r="LVY98" s="1"/>
      <c r="LVZ98" s="1"/>
      <c r="LWA98" s="1"/>
      <c r="LWB98" s="1"/>
      <c r="LWC98" s="1"/>
      <c r="LWD98" s="1"/>
      <c r="LWE98" s="1"/>
      <c r="LWF98" s="1"/>
      <c r="LWG98" s="1"/>
      <c r="LWH98" s="1"/>
      <c r="LWI98" s="1"/>
      <c r="LWJ98" s="1"/>
      <c r="LWK98" s="1"/>
      <c r="LWL98" s="1"/>
      <c r="LWM98" s="1"/>
      <c r="LWN98" s="1"/>
      <c r="LWO98" s="1"/>
      <c r="LWP98" s="1"/>
      <c r="LWQ98" s="1"/>
      <c r="LWR98" s="1"/>
      <c r="LWS98" s="1"/>
      <c r="LWT98" s="1"/>
      <c r="LWU98" s="1"/>
      <c r="LWV98" s="1"/>
      <c r="LWW98" s="1"/>
      <c r="LWX98" s="1"/>
      <c r="LWY98" s="1"/>
      <c r="LWZ98" s="1"/>
      <c r="LXA98" s="1"/>
      <c r="LXB98" s="1"/>
      <c r="LXC98" s="1"/>
      <c r="LXD98" s="1"/>
      <c r="LXE98" s="1"/>
      <c r="LXF98" s="1"/>
      <c r="LXG98" s="1"/>
      <c r="LXH98" s="1"/>
      <c r="LXI98" s="1"/>
      <c r="LXJ98" s="1"/>
      <c r="LXK98" s="1"/>
      <c r="LXL98" s="1"/>
      <c r="LXM98" s="1"/>
      <c r="LXN98" s="1"/>
      <c r="LXO98" s="1"/>
      <c r="LXP98" s="1"/>
      <c r="LXQ98" s="1"/>
      <c r="LXR98" s="1"/>
      <c r="LXS98" s="1"/>
      <c r="LXT98" s="1"/>
      <c r="LXU98" s="1"/>
      <c r="LXV98" s="1"/>
      <c r="LXW98" s="1"/>
      <c r="LXX98" s="1"/>
      <c r="LXY98" s="1"/>
      <c r="LXZ98" s="1"/>
      <c r="LYA98" s="1"/>
      <c r="LYB98" s="1"/>
      <c r="LYC98" s="1"/>
      <c r="LYD98" s="1"/>
      <c r="LYE98" s="1"/>
      <c r="LYF98" s="1"/>
      <c r="LYG98" s="1"/>
      <c r="LYH98" s="1"/>
      <c r="LYI98" s="1"/>
      <c r="LYJ98" s="1"/>
      <c r="LYK98" s="1"/>
      <c r="LYL98" s="1"/>
      <c r="LYM98" s="1"/>
      <c r="LYN98" s="1"/>
      <c r="LYO98" s="1"/>
      <c r="LYP98" s="1"/>
      <c r="LYQ98" s="1"/>
      <c r="LYR98" s="1"/>
      <c r="LYS98" s="1"/>
      <c r="LYT98" s="1"/>
      <c r="LYU98" s="1"/>
      <c r="LYV98" s="1"/>
      <c r="LYW98" s="1"/>
      <c r="LYX98" s="1"/>
      <c r="LYY98" s="1"/>
      <c r="LYZ98" s="1"/>
      <c r="LZA98" s="1"/>
      <c r="LZB98" s="1"/>
      <c r="LZC98" s="1"/>
      <c r="LZD98" s="1"/>
      <c r="LZE98" s="1"/>
      <c r="LZF98" s="1"/>
      <c r="LZG98" s="1"/>
      <c r="LZH98" s="1"/>
      <c r="LZI98" s="1"/>
      <c r="LZJ98" s="1"/>
      <c r="LZK98" s="1"/>
      <c r="LZL98" s="1"/>
      <c r="LZM98" s="1"/>
      <c r="LZN98" s="1"/>
      <c r="LZO98" s="1"/>
      <c r="LZP98" s="1"/>
      <c r="LZQ98" s="1"/>
      <c r="LZR98" s="1"/>
      <c r="LZS98" s="1"/>
      <c r="LZT98" s="1"/>
      <c r="LZU98" s="1"/>
      <c r="LZV98" s="1"/>
      <c r="LZW98" s="1"/>
      <c r="LZX98" s="1"/>
      <c r="LZY98" s="1"/>
      <c r="LZZ98" s="1"/>
      <c r="MAA98" s="1"/>
      <c r="MAB98" s="1"/>
      <c r="MAC98" s="1"/>
      <c r="MAD98" s="1"/>
      <c r="MAE98" s="1"/>
      <c r="MAF98" s="1"/>
      <c r="MAG98" s="1"/>
      <c r="MAH98" s="1"/>
      <c r="MAI98" s="1"/>
      <c r="MAJ98" s="1"/>
      <c r="MAK98" s="1"/>
      <c r="MAL98" s="1"/>
      <c r="MAM98" s="1"/>
      <c r="MAN98" s="1"/>
      <c r="MAO98" s="1"/>
      <c r="MAP98" s="1"/>
      <c r="MAQ98" s="1"/>
      <c r="MAR98" s="1"/>
      <c r="MAS98" s="1"/>
      <c r="MAT98" s="1"/>
      <c r="MAU98" s="1"/>
      <c r="MAV98" s="1"/>
      <c r="MAW98" s="1"/>
      <c r="MAX98" s="1"/>
      <c r="MAY98" s="1"/>
      <c r="MAZ98" s="1"/>
      <c r="MBA98" s="1"/>
      <c r="MBB98" s="1"/>
      <c r="MBC98" s="1"/>
      <c r="MBD98" s="1"/>
      <c r="MBE98" s="1"/>
      <c r="MBF98" s="1"/>
      <c r="MBG98" s="1"/>
      <c r="MBH98" s="1"/>
      <c r="MBI98" s="1"/>
      <c r="MBJ98" s="1"/>
      <c r="MBK98" s="1"/>
      <c r="MBL98" s="1"/>
      <c r="MBM98" s="1"/>
      <c r="MBN98" s="1"/>
      <c r="MBO98" s="1"/>
      <c r="MBP98" s="1"/>
      <c r="MBQ98" s="1"/>
      <c r="MBR98" s="1"/>
      <c r="MBS98" s="1"/>
      <c r="MBT98" s="1"/>
      <c r="MBU98" s="1"/>
      <c r="MBV98" s="1"/>
      <c r="MBW98" s="1"/>
      <c r="MBX98" s="1"/>
      <c r="MBY98" s="1"/>
      <c r="MBZ98" s="1"/>
      <c r="MCA98" s="1"/>
      <c r="MCB98" s="1"/>
      <c r="MCC98" s="1"/>
      <c r="MCD98" s="1"/>
      <c r="MCE98" s="1"/>
      <c r="MCF98" s="1"/>
      <c r="MCG98" s="1"/>
      <c r="MCH98" s="1"/>
      <c r="MCI98" s="1"/>
      <c r="MCJ98" s="1"/>
      <c r="MCK98" s="1"/>
      <c r="MCL98" s="1"/>
      <c r="MCM98" s="1"/>
      <c r="MCN98" s="1"/>
      <c r="MCO98" s="1"/>
      <c r="MCP98" s="1"/>
      <c r="MCQ98" s="1"/>
      <c r="MCR98" s="1"/>
      <c r="MCS98" s="1"/>
      <c r="MCT98" s="1"/>
      <c r="MCU98" s="1"/>
      <c r="MCV98" s="1"/>
      <c r="MCW98" s="1"/>
      <c r="MCX98" s="1"/>
      <c r="MCY98" s="1"/>
      <c r="MCZ98" s="1"/>
      <c r="MDA98" s="1"/>
      <c r="MDB98" s="1"/>
      <c r="MDC98" s="1"/>
      <c r="MDD98" s="1"/>
      <c r="MDE98" s="1"/>
      <c r="MDF98" s="1"/>
      <c r="MDG98" s="1"/>
      <c r="MDH98" s="1"/>
      <c r="MDI98" s="1"/>
      <c r="MDJ98" s="1"/>
      <c r="MDK98" s="1"/>
      <c r="MDL98" s="1"/>
      <c r="MDM98" s="1"/>
      <c r="MDN98" s="1"/>
      <c r="MDO98" s="1"/>
      <c r="MDP98" s="1"/>
      <c r="MDQ98" s="1"/>
      <c r="MDR98" s="1"/>
      <c r="MDS98" s="1"/>
      <c r="MDT98" s="1"/>
      <c r="MDU98" s="1"/>
      <c r="MDV98" s="1"/>
      <c r="MDW98" s="1"/>
      <c r="MDX98" s="1"/>
      <c r="MDY98" s="1"/>
      <c r="MDZ98" s="1"/>
      <c r="MEA98" s="1"/>
      <c r="MEB98" s="1"/>
      <c r="MEC98" s="1"/>
      <c r="MED98" s="1"/>
      <c r="MEE98" s="1"/>
      <c r="MEF98" s="1"/>
      <c r="MEG98" s="1"/>
      <c r="MEH98" s="1"/>
      <c r="MEI98" s="1"/>
      <c r="MEJ98" s="1"/>
      <c r="MEK98" s="1"/>
      <c r="MEL98" s="1"/>
      <c r="MEM98" s="1"/>
      <c r="MEN98" s="1"/>
      <c r="MEO98" s="1"/>
      <c r="MEP98" s="1"/>
      <c r="MEQ98" s="1"/>
      <c r="MER98" s="1"/>
      <c r="MES98" s="1"/>
      <c r="MET98" s="1"/>
      <c r="MEU98" s="1"/>
      <c r="MEV98" s="1"/>
      <c r="MEW98" s="1"/>
      <c r="MEX98" s="1"/>
      <c r="MEY98" s="1"/>
      <c r="MEZ98" s="1"/>
      <c r="MFA98" s="1"/>
      <c r="MFB98" s="1"/>
      <c r="MFC98" s="1"/>
      <c r="MFD98" s="1"/>
      <c r="MFE98" s="1"/>
      <c r="MFF98" s="1"/>
      <c r="MFG98" s="1"/>
      <c r="MFH98" s="1"/>
      <c r="MFI98" s="1"/>
      <c r="MFJ98" s="1"/>
      <c r="MFK98" s="1"/>
      <c r="MFL98" s="1"/>
      <c r="MFM98" s="1"/>
      <c r="MFN98" s="1"/>
      <c r="MFO98" s="1"/>
      <c r="MFP98" s="1"/>
      <c r="MFQ98" s="1"/>
      <c r="MFR98" s="1"/>
      <c r="MFS98" s="1"/>
      <c r="MFT98" s="1"/>
      <c r="MFU98" s="1"/>
      <c r="MFV98" s="1"/>
      <c r="MFW98" s="1"/>
      <c r="MFX98" s="1"/>
      <c r="MFY98" s="1"/>
      <c r="MFZ98" s="1"/>
      <c r="MGA98" s="1"/>
      <c r="MGB98" s="1"/>
      <c r="MGC98" s="1"/>
      <c r="MGD98" s="1"/>
      <c r="MGE98" s="1"/>
      <c r="MGF98" s="1"/>
      <c r="MGG98" s="1"/>
      <c r="MGH98" s="1"/>
      <c r="MGI98" s="1"/>
      <c r="MGJ98" s="1"/>
      <c r="MGK98" s="1"/>
      <c r="MGL98" s="1"/>
      <c r="MGM98" s="1"/>
      <c r="MGN98" s="1"/>
      <c r="MGO98" s="1"/>
      <c r="MGP98" s="1"/>
      <c r="MGQ98" s="1"/>
      <c r="MGR98" s="1"/>
      <c r="MGS98" s="1"/>
      <c r="MGT98" s="1"/>
      <c r="MGU98" s="1"/>
      <c r="MGV98" s="1"/>
      <c r="MGW98" s="1"/>
      <c r="MGX98" s="1"/>
      <c r="MGY98" s="1"/>
      <c r="MGZ98" s="1"/>
      <c r="MHA98" s="1"/>
      <c r="MHB98" s="1"/>
      <c r="MHC98" s="1"/>
      <c r="MHD98" s="1"/>
      <c r="MHE98" s="1"/>
      <c r="MHF98" s="1"/>
      <c r="MHG98" s="1"/>
      <c r="MHH98" s="1"/>
      <c r="MHI98" s="1"/>
      <c r="MHJ98" s="1"/>
      <c r="MHK98" s="1"/>
      <c r="MHL98" s="1"/>
      <c r="MHM98" s="1"/>
      <c r="MHN98" s="1"/>
      <c r="MHO98" s="1"/>
      <c r="MHP98" s="1"/>
      <c r="MHQ98" s="1"/>
      <c r="MHR98" s="1"/>
      <c r="MHS98" s="1"/>
      <c r="MHT98" s="1"/>
      <c r="MHU98" s="1"/>
      <c r="MHV98" s="1"/>
      <c r="MHW98" s="1"/>
      <c r="MHX98" s="1"/>
      <c r="MHY98" s="1"/>
      <c r="MHZ98" s="1"/>
      <c r="MIA98" s="1"/>
      <c r="MIB98" s="1"/>
      <c r="MIC98" s="1"/>
      <c r="MID98" s="1"/>
      <c r="MIE98" s="1"/>
      <c r="MIF98" s="1"/>
      <c r="MIG98" s="1"/>
      <c r="MIH98" s="1"/>
      <c r="MII98" s="1"/>
      <c r="MIJ98" s="1"/>
      <c r="MIK98" s="1"/>
      <c r="MIL98" s="1"/>
      <c r="MIM98" s="1"/>
      <c r="MIN98" s="1"/>
      <c r="MIO98" s="1"/>
      <c r="MIP98" s="1"/>
      <c r="MIQ98" s="1"/>
      <c r="MIR98" s="1"/>
      <c r="MIS98" s="1"/>
      <c r="MIT98" s="1"/>
      <c r="MIU98" s="1"/>
      <c r="MIV98" s="1"/>
      <c r="MIW98" s="1"/>
      <c r="MIX98" s="1"/>
      <c r="MIY98" s="1"/>
      <c r="MIZ98" s="1"/>
      <c r="MJA98" s="1"/>
      <c r="MJB98" s="1"/>
      <c r="MJC98" s="1"/>
      <c r="MJD98" s="1"/>
      <c r="MJE98" s="1"/>
      <c r="MJF98" s="1"/>
      <c r="MJG98" s="1"/>
      <c r="MJH98" s="1"/>
      <c r="MJI98" s="1"/>
      <c r="MJJ98" s="1"/>
      <c r="MJK98" s="1"/>
      <c r="MJL98" s="1"/>
      <c r="MJM98" s="1"/>
      <c r="MJN98" s="1"/>
      <c r="MJO98" s="1"/>
      <c r="MJP98" s="1"/>
      <c r="MJQ98" s="1"/>
      <c r="MJR98" s="1"/>
      <c r="MJS98" s="1"/>
      <c r="MJT98" s="1"/>
      <c r="MJU98" s="1"/>
      <c r="MJV98" s="1"/>
      <c r="MJW98" s="1"/>
      <c r="MJX98" s="1"/>
      <c r="MJY98" s="1"/>
      <c r="MJZ98" s="1"/>
      <c r="MKA98" s="1"/>
      <c r="MKB98" s="1"/>
      <c r="MKC98" s="1"/>
      <c r="MKD98" s="1"/>
      <c r="MKE98" s="1"/>
      <c r="MKF98" s="1"/>
      <c r="MKG98" s="1"/>
      <c r="MKH98" s="1"/>
      <c r="MKI98" s="1"/>
      <c r="MKJ98" s="1"/>
      <c r="MKK98" s="1"/>
      <c r="MKL98" s="1"/>
      <c r="MKM98" s="1"/>
      <c r="MKN98" s="1"/>
      <c r="MKO98" s="1"/>
      <c r="MKP98" s="1"/>
      <c r="MKQ98" s="1"/>
      <c r="MKR98" s="1"/>
      <c r="MKS98" s="1"/>
      <c r="MKT98" s="1"/>
      <c r="MKU98" s="1"/>
      <c r="MKV98" s="1"/>
      <c r="MKW98" s="1"/>
      <c r="MKX98" s="1"/>
      <c r="MKY98" s="1"/>
      <c r="MKZ98" s="1"/>
      <c r="MLA98" s="1"/>
      <c r="MLB98" s="1"/>
      <c r="MLC98" s="1"/>
      <c r="MLD98" s="1"/>
      <c r="MLE98" s="1"/>
      <c r="MLF98" s="1"/>
      <c r="MLG98" s="1"/>
      <c r="MLH98" s="1"/>
      <c r="MLI98" s="1"/>
      <c r="MLJ98" s="1"/>
      <c r="MLK98" s="1"/>
      <c r="MLL98" s="1"/>
      <c r="MLM98" s="1"/>
      <c r="MLN98" s="1"/>
      <c r="MLO98" s="1"/>
      <c r="MLP98" s="1"/>
      <c r="MLQ98" s="1"/>
      <c r="MLR98" s="1"/>
      <c r="MLS98" s="1"/>
      <c r="MLT98" s="1"/>
      <c r="MLU98" s="1"/>
      <c r="MLV98" s="1"/>
      <c r="MLW98" s="1"/>
      <c r="MLX98" s="1"/>
      <c r="MLY98" s="1"/>
      <c r="MLZ98" s="1"/>
      <c r="MMA98" s="1"/>
      <c r="MMB98" s="1"/>
      <c r="MMC98" s="1"/>
      <c r="MMD98" s="1"/>
      <c r="MME98" s="1"/>
      <c r="MMF98" s="1"/>
      <c r="MMG98" s="1"/>
      <c r="MMH98" s="1"/>
      <c r="MMI98" s="1"/>
      <c r="MMJ98" s="1"/>
      <c r="MMK98" s="1"/>
      <c r="MML98" s="1"/>
      <c r="MMM98" s="1"/>
      <c r="MMN98" s="1"/>
      <c r="MMO98" s="1"/>
      <c r="MMP98" s="1"/>
      <c r="MMQ98" s="1"/>
      <c r="MMR98" s="1"/>
      <c r="MMS98" s="1"/>
      <c r="MMT98" s="1"/>
      <c r="MMU98" s="1"/>
      <c r="MMV98" s="1"/>
      <c r="MMW98" s="1"/>
      <c r="MMX98" s="1"/>
      <c r="MMY98" s="1"/>
      <c r="MMZ98" s="1"/>
      <c r="MNA98" s="1"/>
      <c r="MNB98" s="1"/>
      <c r="MNC98" s="1"/>
      <c r="MND98" s="1"/>
      <c r="MNE98" s="1"/>
      <c r="MNF98" s="1"/>
      <c r="MNG98" s="1"/>
      <c r="MNH98" s="1"/>
      <c r="MNI98" s="1"/>
      <c r="MNJ98" s="1"/>
      <c r="MNK98" s="1"/>
      <c r="MNL98" s="1"/>
      <c r="MNM98" s="1"/>
      <c r="MNN98" s="1"/>
      <c r="MNO98" s="1"/>
      <c r="MNP98" s="1"/>
      <c r="MNQ98" s="1"/>
      <c r="MNR98" s="1"/>
      <c r="MNS98" s="1"/>
      <c r="MNT98" s="1"/>
      <c r="MNU98" s="1"/>
      <c r="MNV98" s="1"/>
      <c r="MNW98" s="1"/>
      <c r="MNX98" s="1"/>
      <c r="MNY98" s="1"/>
      <c r="MNZ98" s="1"/>
      <c r="MOA98" s="1"/>
      <c r="MOB98" s="1"/>
      <c r="MOC98" s="1"/>
      <c r="MOD98" s="1"/>
      <c r="MOE98" s="1"/>
      <c r="MOF98" s="1"/>
      <c r="MOG98" s="1"/>
      <c r="MOH98" s="1"/>
      <c r="MOI98" s="1"/>
      <c r="MOJ98" s="1"/>
      <c r="MOK98" s="1"/>
      <c r="MOL98" s="1"/>
      <c r="MOM98" s="1"/>
      <c r="MON98" s="1"/>
      <c r="MOO98" s="1"/>
      <c r="MOP98" s="1"/>
      <c r="MOQ98" s="1"/>
      <c r="MOR98" s="1"/>
      <c r="MOS98" s="1"/>
      <c r="MOT98" s="1"/>
      <c r="MOU98" s="1"/>
      <c r="MOV98" s="1"/>
      <c r="MOW98" s="1"/>
      <c r="MOX98" s="1"/>
      <c r="MOY98" s="1"/>
      <c r="MOZ98" s="1"/>
      <c r="MPA98" s="1"/>
      <c r="MPB98" s="1"/>
      <c r="MPC98" s="1"/>
      <c r="MPD98" s="1"/>
      <c r="MPE98" s="1"/>
      <c r="MPF98" s="1"/>
      <c r="MPG98" s="1"/>
      <c r="MPH98" s="1"/>
      <c r="MPI98" s="1"/>
      <c r="MPJ98" s="1"/>
      <c r="MPK98" s="1"/>
      <c r="MPL98" s="1"/>
      <c r="MPM98" s="1"/>
      <c r="MPN98" s="1"/>
      <c r="MPO98" s="1"/>
      <c r="MPP98" s="1"/>
      <c r="MPQ98" s="1"/>
      <c r="MPR98" s="1"/>
      <c r="MPS98" s="1"/>
      <c r="MPT98" s="1"/>
      <c r="MPU98" s="1"/>
      <c r="MPV98" s="1"/>
      <c r="MPW98" s="1"/>
      <c r="MPX98" s="1"/>
      <c r="MPY98" s="1"/>
      <c r="MPZ98" s="1"/>
      <c r="MQA98" s="1"/>
      <c r="MQB98" s="1"/>
      <c r="MQC98" s="1"/>
      <c r="MQD98" s="1"/>
      <c r="MQE98" s="1"/>
      <c r="MQF98" s="1"/>
      <c r="MQG98" s="1"/>
      <c r="MQH98" s="1"/>
      <c r="MQI98" s="1"/>
      <c r="MQJ98" s="1"/>
      <c r="MQK98" s="1"/>
      <c r="MQL98" s="1"/>
      <c r="MQM98" s="1"/>
      <c r="MQN98" s="1"/>
      <c r="MQO98" s="1"/>
      <c r="MQP98" s="1"/>
      <c r="MQQ98" s="1"/>
      <c r="MQR98" s="1"/>
      <c r="MQS98" s="1"/>
      <c r="MQT98" s="1"/>
      <c r="MQU98" s="1"/>
      <c r="MQV98" s="1"/>
      <c r="MQW98" s="1"/>
      <c r="MQX98" s="1"/>
      <c r="MQY98" s="1"/>
      <c r="MQZ98" s="1"/>
      <c r="MRA98" s="1"/>
      <c r="MRB98" s="1"/>
      <c r="MRC98" s="1"/>
      <c r="MRD98" s="1"/>
      <c r="MRE98" s="1"/>
      <c r="MRF98" s="1"/>
      <c r="MRG98" s="1"/>
      <c r="MRH98" s="1"/>
      <c r="MRI98" s="1"/>
      <c r="MRJ98" s="1"/>
      <c r="MRK98" s="1"/>
      <c r="MRL98" s="1"/>
      <c r="MRM98" s="1"/>
      <c r="MRN98" s="1"/>
      <c r="MRO98" s="1"/>
      <c r="MRP98" s="1"/>
      <c r="MRQ98" s="1"/>
      <c r="MRR98" s="1"/>
      <c r="MRS98" s="1"/>
      <c r="MRT98" s="1"/>
      <c r="MRU98" s="1"/>
      <c r="MRV98" s="1"/>
      <c r="MRW98" s="1"/>
      <c r="MRX98" s="1"/>
      <c r="MRY98" s="1"/>
      <c r="MRZ98" s="1"/>
      <c r="MSA98" s="1"/>
      <c r="MSB98" s="1"/>
      <c r="MSC98" s="1"/>
      <c r="MSD98" s="1"/>
      <c r="MSE98" s="1"/>
      <c r="MSF98" s="1"/>
      <c r="MSG98" s="1"/>
      <c r="MSH98" s="1"/>
      <c r="MSI98" s="1"/>
      <c r="MSJ98" s="1"/>
      <c r="MSK98" s="1"/>
      <c r="MSL98" s="1"/>
      <c r="MSM98" s="1"/>
      <c r="MSN98" s="1"/>
      <c r="MSO98" s="1"/>
      <c r="MSP98" s="1"/>
      <c r="MSQ98" s="1"/>
      <c r="MSR98" s="1"/>
      <c r="MSS98" s="1"/>
      <c r="MST98" s="1"/>
      <c r="MSU98" s="1"/>
      <c r="MSV98" s="1"/>
      <c r="MSW98" s="1"/>
      <c r="MSX98" s="1"/>
      <c r="MSY98" s="1"/>
      <c r="MSZ98" s="1"/>
      <c r="MTA98" s="1"/>
      <c r="MTB98" s="1"/>
      <c r="MTC98" s="1"/>
      <c r="MTD98" s="1"/>
      <c r="MTE98" s="1"/>
      <c r="MTF98" s="1"/>
      <c r="MTG98" s="1"/>
      <c r="MTH98" s="1"/>
      <c r="MTI98" s="1"/>
      <c r="MTJ98" s="1"/>
      <c r="MTK98" s="1"/>
      <c r="MTL98" s="1"/>
      <c r="MTM98" s="1"/>
      <c r="MTN98" s="1"/>
      <c r="MTO98" s="1"/>
      <c r="MTP98" s="1"/>
      <c r="MTQ98" s="1"/>
      <c r="MTR98" s="1"/>
      <c r="MTS98" s="1"/>
      <c r="MTT98" s="1"/>
      <c r="MTU98" s="1"/>
      <c r="MTV98" s="1"/>
      <c r="MTW98" s="1"/>
      <c r="MTX98" s="1"/>
      <c r="MTY98" s="1"/>
      <c r="MTZ98" s="1"/>
      <c r="MUA98" s="1"/>
      <c r="MUB98" s="1"/>
      <c r="MUC98" s="1"/>
      <c r="MUD98" s="1"/>
      <c r="MUE98" s="1"/>
      <c r="MUF98" s="1"/>
      <c r="MUG98" s="1"/>
      <c r="MUH98" s="1"/>
      <c r="MUI98" s="1"/>
      <c r="MUJ98" s="1"/>
      <c r="MUK98" s="1"/>
      <c r="MUL98" s="1"/>
      <c r="MUM98" s="1"/>
      <c r="MUN98" s="1"/>
      <c r="MUO98" s="1"/>
      <c r="MUP98" s="1"/>
      <c r="MUQ98" s="1"/>
      <c r="MUR98" s="1"/>
      <c r="MUS98" s="1"/>
      <c r="MUT98" s="1"/>
      <c r="MUU98" s="1"/>
      <c r="MUV98" s="1"/>
      <c r="MUW98" s="1"/>
      <c r="MUX98" s="1"/>
      <c r="MUY98" s="1"/>
      <c r="MUZ98" s="1"/>
      <c r="MVA98" s="1"/>
      <c r="MVB98" s="1"/>
      <c r="MVC98" s="1"/>
      <c r="MVD98" s="1"/>
      <c r="MVE98" s="1"/>
      <c r="MVF98" s="1"/>
      <c r="MVG98" s="1"/>
      <c r="MVH98" s="1"/>
      <c r="MVI98" s="1"/>
      <c r="MVJ98" s="1"/>
      <c r="MVK98" s="1"/>
      <c r="MVL98" s="1"/>
      <c r="MVM98" s="1"/>
      <c r="MVN98" s="1"/>
      <c r="MVO98" s="1"/>
      <c r="MVP98" s="1"/>
      <c r="MVQ98" s="1"/>
      <c r="MVR98" s="1"/>
      <c r="MVS98" s="1"/>
      <c r="MVT98" s="1"/>
      <c r="MVU98" s="1"/>
      <c r="MVV98" s="1"/>
      <c r="MVW98" s="1"/>
      <c r="MVX98" s="1"/>
      <c r="MVY98" s="1"/>
      <c r="MVZ98" s="1"/>
      <c r="MWA98" s="1"/>
      <c r="MWB98" s="1"/>
      <c r="MWC98" s="1"/>
      <c r="MWD98" s="1"/>
      <c r="MWE98" s="1"/>
      <c r="MWF98" s="1"/>
      <c r="MWG98" s="1"/>
      <c r="MWH98" s="1"/>
      <c r="MWI98" s="1"/>
      <c r="MWJ98" s="1"/>
      <c r="MWK98" s="1"/>
      <c r="MWL98" s="1"/>
      <c r="MWM98" s="1"/>
      <c r="MWN98" s="1"/>
      <c r="MWO98" s="1"/>
      <c r="MWP98" s="1"/>
      <c r="MWQ98" s="1"/>
      <c r="MWR98" s="1"/>
      <c r="MWS98" s="1"/>
      <c r="MWT98" s="1"/>
      <c r="MWU98" s="1"/>
      <c r="MWV98" s="1"/>
      <c r="MWW98" s="1"/>
      <c r="MWX98" s="1"/>
      <c r="MWY98" s="1"/>
      <c r="MWZ98" s="1"/>
      <c r="MXA98" s="1"/>
      <c r="MXB98" s="1"/>
      <c r="MXC98" s="1"/>
      <c r="MXD98" s="1"/>
      <c r="MXE98" s="1"/>
      <c r="MXF98" s="1"/>
      <c r="MXG98" s="1"/>
      <c r="MXH98" s="1"/>
      <c r="MXI98" s="1"/>
      <c r="MXJ98" s="1"/>
      <c r="MXK98" s="1"/>
      <c r="MXL98" s="1"/>
      <c r="MXM98" s="1"/>
      <c r="MXN98" s="1"/>
      <c r="MXO98" s="1"/>
      <c r="MXP98" s="1"/>
      <c r="MXQ98" s="1"/>
      <c r="MXR98" s="1"/>
      <c r="MXS98" s="1"/>
      <c r="MXT98" s="1"/>
      <c r="MXU98" s="1"/>
      <c r="MXV98" s="1"/>
      <c r="MXW98" s="1"/>
      <c r="MXX98" s="1"/>
      <c r="MXY98" s="1"/>
      <c r="MXZ98" s="1"/>
      <c r="MYA98" s="1"/>
      <c r="MYB98" s="1"/>
      <c r="MYC98" s="1"/>
      <c r="MYD98" s="1"/>
      <c r="MYE98" s="1"/>
      <c r="MYF98" s="1"/>
      <c r="MYG98" s="1"/>
      <c r="MYH98" s="1"/>
      <c r="MYI98" s="1"/>
      <c r="MYJ98" s="1"/>
      <c r="MYK98" s="1"/>
      <c r="MYL98" s="1"/>
      <c r="MYM98" s="1"/>
      <c r="MYN98" s="1"/>
      <c r="MYO98" s="1"/>
      <c r="MYP98" s="1"/>
      <c r="MYQ98" s="1"/>
      <c r="MYR98" s="1"/>
      <c r="MYS98" s="1"/>
      <c r="MYT98" s="1"/>
      <c r="MYU98" s="1"/>
      <c r="MYV98" s="1"/>
      <c r="MYW98" s="1"/>
      <c r="MYX98" s="1"/>
      <c r="MYY98" s="1"/>
      <c r="MYZ98" s="1"/>
      <c r="MZA98" s="1"/>
      <c r="MZB98" s="1"/>
      <c r="MZC98" s="1"/>
      <c r="MZD98" s="1"/>
      <c r="MZE98" s="1"/>
      <c r="MZF98" s="1"/>
      <c r="MZG98" s="1"/>
      <c r="MZH98" s="1"/>
      <c r="MZI98" s="1"/>
      <c r="MZJ98" s="1"/>
      <c r="MZK98" s="1"/>
      <c r="MZL98" s="1"/>
      <c r="MZM98" s="1"/>
      <c r="MZN98" s="1"/>
      <c r="MZO98" s="1"/>
      <c r="MZP98" s="1"/>
      <c r="MZQ98" s="1"/>
      <c r="MZR98" s="1"/>
      <c r="MZS98" s="1"/>
      <c r="MZT98" s="1"/>
      <c r="MZU98" s="1"/>
      <c r="MZV98" s="1"/>
      <c r="MZW98" s="1"/>
      <c r="MZX98" s="1"/>
      <c r="MZY98" s="1"/>
      <c r="MZZ98" s="1"/>
      <c r="NAA98" s="1"/>
      <c r="NAB98" s="1"/>
      <c r="NAC98" s="1"/>
      <c r="NAD98" s="1"/>
      <c r="NAE98" s="1"/>
      <c r="NAF98" s="1"/>
      <c r="NAG98" s="1"/>
      <c r="NAH98" s="1"/>
      <c r="NAI98" s="1"/>
      <c r="NAJ98" s="1"/>
      <c r="NAK98" s="1"/>
      <c r="NAL98" s="1"/>
      <c r="NAM98" s="1"/>
      <c r="NAN98" s="1"/>
      <c r="NAO98" s="1"/>
      <c r="NAP98" s="1"/>
      <c r="NAQ98" s="1"/>
      <c r="NAR98" s="1"/>
      <c r="NAS98" s="1"/>
      <c r="NAT98" s="1"/>
      <c r="NAU98" s="1"/>
      <c r="NAV98" s="1"/>
      <c r="NAW98" s="1"/>
      <c r="NAX98" s="1"/>
      <c r="NAY98" s="1"/>
      <c r="NAZ98" s="1"/>
      <c r="NBA98" s="1"/>
      <c r="NBB98" s="1"/>
      <c r="NBC98" s="1"/>
      <c r="NBD98" s="1"/>
      <c r="NBE98" s="1"/>
      <c r="NBF98" s="1"/>
      <c r="NBG98" s="1"/>
      <c r="NBH98" s="1"/>
      <c r="NBI98" s="1"/>
      <c r="NBJ98" s="1"/>
      <c r="NBK98" s="1"/>
      <c r="NBL98" s="1"/>
      <c r="NBM98" s="1"/>
      <c r="NBN98" s="1"/>
      <c r="NBO98" s="1"/>
      <c r="NBP98" s="1"/>
      <c r="NBQ98" s="1"/>
      <c r="NBR98" s="1"/>
      <c r="NBS98" s="1"/>
      <c r="NBT98" s="1"/>
      <c r="NBU98" s="1"/>
      <c r="NBV98" s="1"/>
      <c r="NBW98" s="1"/>
      <c r="NBX98" s="1"/>
      <c r="NBY98" s="1"/>
      <c r="NBZ98" s="1"/>
      <c r="NCA98" s="1"/>
      <c r="NCB98" s="1"/>
      <c r="NCC98" s="1"/>
      <c r="NCD98" s="1"/>
      <c r="NCE98" s="1"/>
      <c r="NCF98" s="1"/>
      <c r="NCG98" s="1"/>
      <c r="NCH98" s="1"/>
      <c r="NCI98" s="1"/>
      <c r="NCJ98" s="1"/>
      <c r="NCK98" s="1"/>
      <c r="NCL98" s="1"/>
      <c r="NCM98" s="1"/>
      <c r="NCN98" s="1"/>
      <c r="NCO98" s="1"/>
      <c r="NCP98" s="1"/>
      <c r="NCQ98" s="1"/>
      <c r="NCR98" s="1"/>
      <c r="NCS98" s="1"/>
      <c r="NCT98" s="1"/>
      <c r="NCU98" s="1"/>
      <c r="NCV98" s="1"/>
      <c r="NCW98" s="1"/>
      <c r="NCX98" s="1"/>
      <c r="NCY98" s="1"/>
      <c r="NCZ98" s="1"/>
      <c r="NDA98" s="1"/>
      <c r="NDB98" s="1"/>
      <c r="NDC98" s="1"/>
      <c r="NDD98" s="1"/>
      <c r="NDE98" s="1"/>
      <c r="NDF98" s="1"/>
      <c r="NDG98" s="1"/>
      <c r="NDH98" s="1"/>
      <c r="NDI98" s="1"/>
      <c r="NDJ98" s="1"/>
      <c r="NDK98" s="1"/>
      <c r="NDL98" s="1"/>
      <c r="NDM98" s="1"/>
      <c r="NDN98" s="1"/>
      <c r="NDO98" s="1"/>
      <c r="NDP98" s="1"/>
      <c r="NDQ98" s="1"/>
      <c r="NDR98" s="1"/>
      <c r="NDS98" s="1"/>
      <c r="NDT98" s="1"/>
      <c r="NDU98" s="1"/>
      <c r="NDV98" s="1"/>
      <c r="NDW98" s="1"/>
      <c r="NDX98" s="1"/>
      <c r="NDY98" s="1"/>
      <c r="NDZ98" s="1"/>
      <c r="NEA98" s="1"/>
      <c r="NEB98" s="1"/>
      <c r="NEC98" s="1"/>
      <c r="NED98" s="1"/>
      <c r="NEE98" s="1"/>
      <c r="NEF98" s="1"/>
      <c r="NEG98" s="1"/>
      <c r="NEH98" s="1"/>
      <c r="NEI98" s="1"/>
      <c r="NEJ98" s="1"/>
      <c r="NEK98" s="1"/>
      <c r="NEL98" s="1"/>
      <c r="NEM98" s="1"/>
      <c r="NEN98" s="1"/>
      <c r="NEO98" s="1"/>
      <c r="NEP98" s="1"/>
      <c r="NEQ98" s="1"/>
      <c r="NER98" s="1"/>
      <c r="NES98" s="1"/>
      <c r="NET98" s="1"/>
      <c r="NEU98" s="1"/>
      <c r="NEV98" s="1"/>
      <c r="NEW98" s="1"/>
      <c r="NEX98" s="1"/>
      <c r="NEY98" s="1"/>
      <c r="NEZ98" s="1"/>
      <c r="NFA98" s="1"/>
      <c r="NFB98" s="1"/>
      <c r="NFC98" s="1"/>
      <c r="NFD98" s="1"/>
      <c r="NFE98" s="1"/>
      <c r="NFF98" s="1"/>
      <c r="NFG98" s="1"/>
      <c r="NFH98" s="1"/>
      <c r="NFI98" s="1"/>
      <c r="NFJ98" s="1"/>
      <c r="NFK98" s="1"/>
      <c r="NFL98" s="1"/>
      <c r="NFM98" s="1"/>
      <c r="NFN98" s="1"/>
      <c r="NFO98" s="1"/>
      <c r="NFP98" s="1"/>
      <c r="NFQ98" s="1"/>
      <c r="NFR98" s="1"/>
      <c r="NFS98" s="1"/>
      <c r="NFT98" s="1"/>
      <c r="NFU98" s="1"/>
      <c r="NFV98" s="1"/>
      <c r="NFW98" s="1"/>
      <c r="NFX98" s="1"/>
      <c r="NFY98" s="1"/>
      <c r="NFZ98" s="1"/>
      <c r="NGA98" s="1"/>
      <c r="NGB98" s="1"/>
      <c r="NGC98" s="1"/>
      <c r="NGD98" s="1"/>
      <c r="NGE98" s="1"/>
      <c r="NGF98" s="1"/>
      <c r="NGG98" s="1"/>
      <c r="NGH98" s="1"/>
      <c r="NGI98" s="1"/>
      <c r="NGJ98" s="1"/>
      <c r="NGK98" s="1"/>
      <c r="NGL98" s="1"/>
      <c r="NGM98" s="1"/>
      <c r="NGN98" s="1"/>
      <c r="NGO98" s="1"/>
      <c r="NGP98" s="1"/>
      <c r="NGQ98" s="1"/>
      <c r="NGR98" s="1"/>
      <c r="NGS98" s="1"/>
      <c r="NGT98" s="1"/>
      <c r="NGU98" s="1"/>
      <c r="NGV98" s="1"/>
      <c r="NGW98" s="1"/>
      <c r="NGX98" s="1"/>
      <c r="NGY98" s="1"/>
      <c r="NGZ98" s="1"/>
      <c r="NHA98" s="1"/>
      <c r="NHB98" s="1"/>
      <c r="NHC98" s="1"/>
      <c r="NHD98" s="1"/>
      <c r="NHE98" s="1"/>
      <c r="NHF98" s="1"/>
      <c r="NHG98" s="1"/>
      <c r="NHH98" s="1"/>
      <c r="NHI98" s="1"/>
      <c r="NHJ98" s="1"/>
      <c r="NHK98" s="1"/>
      <c r="NHL98" s="1"/>
      <c r="NHM98" s="1"/>
      <c r="NHN98" s="1"/>
      <c r="NHO98" s="1"/>
      <c r="NHP98" s="1"/>
      <c r="NHQ98" s="1"/>
      <c r="NHR98" s="1"/>
      <c r="NHS98" s="1"/>
      <c r="NHT98" s="1"/>
      <c r="NHU98" s="1"/>
      <c r="NHV98" s="1"/>
      <c r="NHW98" s="1"/>
      <c r="NHX98" s="1"/>
      <c r="NHY98" s="1"/>
      <c r="NHZ98" s="1"/>
      <c r="NIA98" s="1"/>
      <c r="NIB98" s="1"/>
      <c r="NIC98" s="1"/>
      <c r="NID98" s="1"/>
      <c r="NIE98" s="1"/>
      <c r="NIF98" s="1"/>
      <c r="NIG98" s="1"/>
      <c r="NIH98" s="1"/>
      <c r="NII98" s="1"/>
      <c r="NIJ98" s="1"/>
      <c r="NIK98" s="1"/>
      <c r="NIL98" s="1"/>
      <c r="NIM98" s="1"/>
      <c r="NIN98" s="1"/>
      <c r="NIO98" s="1"/>
      <c r="NIP98" s="1"/>
      <c r="NIQ98" s="1"/>
      <c r="NIR98" s="1"/>
      <c r="NIS98" s="1"/>
      <c r="NIT98" s="1"/>
      <c r="NIU98" s="1"/>
      <c r="NIV98" s="1"/>
      <c r="NIW98" s="1"/>
      <c r="NIX98" s="1"/>
      <c r="NIY98" s="1"/>
      <c r="NIZ98" s="1"/>
      <c r="NJA98" s="1"/>
      <c r="NJB98" s="1"/>
      <c r="NJC98" s="1"/>
      <c r="NJD98" s="1"/>
      <c r="NJE98" s="1"/>
      <c r="NJF98" s="1"/>
      <c r="NJG98" s="1"/>
      <c r="NJH98" s="1"/>
      <c r="NJI98" s="1"/>
      <c r="NJJ98" s="1"/>
      <c r="NJK98" s="1"/>
      <c r="NJL98" s="1"/>
      <c r="NJM98" s="1"/>
      <c r="NJN98" s="1"/>
      <c r="NJO98" s="1"/>
      <c r="NJP98" s="1"/>
      <c r="NJQ98" s="1"/>
      <c r="NJR98" s="1"/>
      <c r="NJS98" s="1"/>
      <c r="NJT98" s="1"/>
      <c r="NJU98" s="1"/>
      <c r="NJV98" s="1"/>
      <c r="NJW98" s="1"/>
      <c r="NJX98" s="1"/>
      <c r="NJY98" s="1"/>
      <c r="NJZ98" s="1"/>
      <c r="NKA98" s="1"/>
      <c r="NKB98" s="1"/>
      <c r="NKC98" s="1"/>
      <c r="NKD98" s="1"/>
      <c r="NKE98" s="1"/>
      <c r="NKF98" s="1"/>
      <c r="NKG98" s="1"/>
      <c r="NKH98" s="1"/>
      <c r="NKI98" s="1"/>
      <c r="NKJ98" s="1"/>
      <c r="NKK98" s="1"/>
      <c r="NKL98" s="1"/>
      <c r="NKM98" s="1"/>
      <c r="NKN98" s="1"/>
      <c r="NKO98" s="1"/>
      <c r="NKP98" s="1"/>
      <c r="NKQ98" s="1"/>
      <c r="NKR98" s="1"/>
      <c r="NKS98" s="1"/>
      <c r="NKT98" s="1"/>
      <c r="NKU98" s="1"/>
      <c r="NKV98" s="1"/>
      <c r="NKW98" s="1"/>
      <c r="NKX98" s="1"/>
      <c r="NKY98" s="1"/>
      <c r="NKZ98" s="1"/>
      <c r="NLA98" s="1"/>
      <c r="NLB98" s="1"/>
      <c r="NLC98" s="1"/>
      <c r="NLD98" s="1"/>
      <c r="NLE98" s="1"/>
      <c r="NLF98" s="1"/>
      <c r="NLG98" s="1"/>
      <c r="NLH98" s="1"/>
      <c r="NLI98" s="1"/>
      <c r="NLJ98" s="1"/>
      <c r="NLK98" s="1"/>
      <c r="NLL98" s="1"/>
      <c r="NLM98" s="1"/>
      <c r="NLN98" s="1"/>
      <c r="NLO98" s="1"/>
      <c r="NLP98" s="1"/>
      <c r="NLQ98" s="1"/>
      <c r="NLR98" s="1"/>
      <c r="NLS98" s="1"/>
      <c r="NLT98" s="1"/>
      <c r="NLU98" s="1"/>
      <c r="NLV98" s="1"/>
      <c r="NLW98" s="1"/>
      <c r="NLX98" s="1"/>
      <c r="NLY98" s="1"/>
      <c r="NLZ98" s="1"/>
      <c r="NMA98" s="1"/>
      <c r="NMB98" s="1"/>
      <c r="NMC98" s="1"/>
      <c r="NMD98" s="1"/>
      <c r="NME98" s="1"/>
      <c r="NMF98" s="1"/>
      <c r="NMG98" s="1"/>
      <c r="NMH98" s="1"/>
      <c r="NMI98" s="1"/>
      <c r="NMJ98" s="1"/>
      <c r="NMK98" s="1"/>
      <c r="NML98" s="1"/>
      <c r="NMM98" s="1"/>
      <c r="NMN98" s="1"/>
      <c r="NMO98" s="1"/>
      <c r="NMP98" s="1"/>
      <c r="NMQ98" s="1"/>
      <c r="NMR98" s="1"/>
      <c r="NMS98" s="1"/>
      <c r="NMT98" s="1"/>
      <c r="NMU98" s="1"/>
      <c r="NMV98" s="1"/>
      <c r="NMW98" s="1"/>
      <c r="NMX98" s="1"/>
      <c r="NMY98" s="1"/>
      <c r="NMZ98" s="1"/>
      <c r="NNA98" s="1"/>
      <c r="NNB98" s="1"/>
      <c r="NNC98" s="1"/>
      <c r="NND98" s="1"/>
      <c r="NNE98" s="1"/>
      <c r="NNF98" s="1"/>
      <c r="NNG98" s="1"/>
      <c r="NNH98" s="1"/>
      <c r="NNI98" s="1"/>
      <c r="NNJ98" s="1"/>
      <c r="NNK98" s="1"/>
      <c r="NNL98" s="1"/>
      <c r="NNM98" s="1"/>
      <c r="NNN98" s="1"/>
      <c r="NNO98" s="1"/>
      <c r="NNP98" s="1"/>
      <c r="NNQ98" s="1"/>
      <c r="NNR98" s="1"/>
      <c r="NNS98" s="1"/>
      <c r="NNT98" s="1"/>
      <c r="NNU98" s="1"/>
      <c r="NNV98" s="1"/>
      <c r="NNW98" s="1"/>
      <c r="NNX98" s="1"/>
      <c r="NNY98" s="1"/>
      <c r="NNZ98" s="1"/>
      <c r="NOA98" s="1"/>
      <c r="NOB98" s="1"/>
      <c r="NOC98" s="1"/>
      <c r="NOD98" s="1"/>
      <c r="NOE98" s="1"/>
      <c r="NOF98" s="1"/>
      <c r="NOG98" s="1"/>
      <c r="NOH98" s="1"/>
      <c r="NOI98" s="1"/>
      <c r="NOJ98" s="1"/>
      <c r="NOK98" s="1"/>
      <c r="NOL98" s="1"/>
      <c r="NOM98" s="1"/>
      <c r="NON98" s="1"/>
      <c r="NOO98" s="1"/>
      <c r="NOP98" s="1"/>
      <c r="NOQ98" s="1"/>
      <c r="NOR98" s="1"/>
      <c r="NOS98" s="1"/>
      <c r="NOT98" s="1"/>
      <c r="NOU98" s="1"/>
      <c r="NOV98" s="1"/>
      <c r="NOW98" s="1"/>
      <c r="NOX98" s="1"/>
      <c r="NOY98" s="1"/>
      <c r="NOZ98" s="1"/>
      <c r="NPA98" s="1"/>
      <c r="NPB98" s="1"/>
      <c r="NPC98" s="1"/>
      <c r="NPD98" s="1"/>
      <c r="NPE98" s="1"/>
      <c r="NPF98" s="1"/>
      <c r="NPG98" s="1"/>
      <c r="NPH98" s="1"/>
      <c r="NPI98" s="1"/>
      <c r="NPJ98" s="1"/>
      <c r="NPK98" s="1"/>
      <c r="NPL98" s="1"/>
      <c r="NPM98" s="1"/>
      <c r="NPN98" s="1"/>
      <c r="NPO98" s="1"/>
      <c r="NPP98" s="1"/>
      <c r="NPQ98" s="1"/>
      <c r="NPR98" s="1"/>
      <c r="NPS98" s="1"/>
      <c r="NPT98" s="1"/>
      <c r="NPU98" s="1"/>
      <c r="NPV98" s="1"/>
      <c r="NPW98" s="1"/>
      <c r="NPX98" s="1"/>
      <c r="NPY98" s="1"/>
      <c r="NPZ98" s="1"/>
      <c r="NQA98" s="1"/>
      <c r="NQB98" s="1"/>
      <c r="NQC98" s="1"/>
      <c r="NQD98" s="1"/>
      <c r="NQE98" s="1"/>
      <c r="NQF98" s="1"/>
      <c r="NQG98" s="1"/>
      <c r="NQH98" s="1"/>
      <c r="NQI98" s="1"/>
      <c r="NQJ98" s="1"/>
      <c r="NQK98" s="1"/>
      <c r="NQL98" s="1"/>
      <c r="NQM98" s="1"/>
      <c r="NQN98" s="1"/>
      <c r="NQO98" s="1"/>
      <c r="NQP98" s="1"/>
      <c r="NQQ98" s="1"/>
      <c r="NQR98" s="1"/>
      <c r="NQS98" s="1"/>
      <c r="NQT98" s="1"/>
      <c r="NQU98" s="1"/>
      <c r="NQV98" s="1"/>
      <c r="NQW98" s="1"/>
      <c r="NQX98" s="1"/>
      <c r="NQY98" s="1"/>
      <c r="NQZ98" s="1"/>
      <c r="NRA98" s="1"/>
      <c r="NRB98" s="1"/>
      <c r="NRC98" s="1"/>
      <c r="NRD98" s="1"/>
      <c r="NRE98" s="1"/>
      <c r="NRF98" s="1"/>
      <c r="NRG98" s="1"/>
      <c r="NRH98" s="1"/>
      <c r="NRI98" s="1"/>
      <c r="NRJ98" s="1"/>
      <c r="NRK98" s="1"/>
      <c r="NRL98" s="1"/>
      <c r="NRM98" s="1"/>
      <c r="NRN98" s="1"/>
      <c r="NRO98" s="1"/>
      <c r="NRP98" s="1"/>
      <c r="NRQ98" s="1"/>
      <c r="NRR98" s="1"/>
      <c r="NRS98" s="1"/>
      <c r="NRT98" s="1"/>
      <c r="NRU98" s="1"/>
      <c r="NRV98" s="1"/>
      <c r="NRW98" s="1"/>
      <c r="NRX98" s="1"/>
      <c r="NRY98" s="1"/>
      <c r="NRZ98" s="1"/>
      <c r="NSA98" s="1"/>
      <c r="NSB98" s="1"/>
      <c r="NSC98" s="1"/>
      <c r="NSD98" s="1"/>
      <c r="NSE98" s="1"/>
      <c r="NSF98" s="1"/>
      <c r="NSG98" s="1"/>
      <c r="NSH98" s="1"/>
      <c r="NSI98" s="1"/>
      <c r="NSJ98" s="1"/>
      <c r="NSK98" s="1"/>
      <c r="NSL98" s="1"/>
      <c r="NSM98" s="1"/>
      <c r="NSN98" s="1"/>
      <c r="NSO98" s="1"/>
      <c r="NSP98" s="1"/>
      <c r="NSQ98" s="1"/>
      <c r="NSR98" s="1"/>
      <c r="NSS98" s="1"/>
      <c r="NST98" s="1"/>
      <c r="NSU98" s="1"/>
      <c r="NSV98" s="1"/>
      <c r="NSW98" s="1"/>
      <c r="NSX98" s="1"/>
      <c r="NSY98" s="1"/>
      <c r="NSZ98" s="1"/>
      <c r="NTA98" s="1"/>
      <c r="NTB98" s="1"/>
      <c r="NTC98" s="1"/>
      <c r="NTD98" s="1"/>
      <c r="NTE98" s="1"/>
      <c r="NTF98" s="1"/>
      <c r="NTG98" s="1"/>
      <c r="NTH98" s="1"/>
      <c r="NTI98" s="1"/>
      <c r="NTJ98" s="1"/>
      <c r="NTK98" s="1"/>
      <c r="NTL98" s="1"/>
      <c r="NTM98" s="1"/>
      <c r="NTN98" s="1"/>
      <c r="NTO98" s="1"/>
      <c r="NTP98" s="1"/>
      <c r="NTQ98" s="1"/>
      <c r="NTR98" s="1"/>
      <c r="NTS98" s="1"/>
      <c r="NTT98" s="1"/>
      <c r="NTU98" s="1"/>
      <c r="NTV98" s="1"/>
      <c r="NTW98" s="1"/>
      <c r="NTX98" s="1"/>
      <c r="NTY98" s="1"/>
      <c r="NTZ98" s="1"/>
      <c r="NUA98" s="1"/>
      <c r="NUB98" s="1"/>
      <c r="NUC98" s="1"/>
      <c r="NUD98" s="1"/>
      <c r="NUE98" s="1"/>
      <c r="NUF98" s="1"/>
      <c r="NUG98" s="1"/>
      <c r="NUH98" s="1"/>
      <c r="NUI98" s="1"/>
      <c r="NUJ98" s="1"/>
      <c r="NUK98" s="1"/>
      <c r="NUL98" s="1"/>
      <c r="NUM98" s="1"/>
      <c r="NUN98" s="1"/>
      <c r="NUO98" s="1"/>
      <c r="NUP98" s="1"/>
      <c r="NUQ98" s="1"/>
      <c r="NUR98" s="1"/>
      <c r="NUS98" s="1"/>
      <c r="NUT98" s="1"/>
      <c r="NUU98" s="1"/>
      <c r="NUV98" s="1"/>
      <c r="NUW98" s="1"/>
      <c r="NUX98" s="1"/>
      <c r="NUY98" s="1"/>
      <c r="NUZ98" s="1"/>
      <c r="NVA98" s="1"/>
      <c r="NVB98" s="1"/>
      <c r="NVC98" s="1"/>
      <c r="NVD98" s="1"/>
      <c r="NVE98" s="1"/>
      <c r="NVF98" s="1"/>
      <c r="NVG98" s="1"/>
      <c r="NVH98" s="1"/>
      <c r="NVI98" s="1"/>
      <c r="NVJ98" s="1"/>
      <c r="NVK98" s="1"/>
      <c r="NVL98" s="1"/>
      <c r="NVM98" s="1"/>
      <c r="NVN98" s="1"/>
      <c r="NVO98" s="1"/>
      <c r="NVP98" s="1"/>
      <c r="NVQ98" s="1"/>
      <c r="NVR98" s="1"/>
      <c r="NVS98" s="1"/>
      <c r="NVT98" s="1"/>
      <c r="NVU98" s="1"/>
      <c r="NVV98" s="1"/>
      <c r="NVW98" s="1"/>
      <c r="NVX98" s="1"/>
      <c r="NVY98" s="1"/>
      <c r="NVZ98" s="1"/>
      <c r="NWA98" s="1"/>
      <c r="NWB98" s="1"/>
      <c r="NWC98" s="1"/>
      <c r="NWD98" s="1"/>
      <c r="NWE98" s="1"/>
      <c r="NWF98" s="1"/>
      <c r="NWG98" s="1"/>
      <c r="NWH98" s="1"/>
      <c r="NWI98" s="1"/>
      <c r="NWJ98" s="1"/>
      <c r="NWK98" s="1"/>
      <c r="NWL98" s="1"/>
      <c r="NWM98" s="1"/>
      <c r="NWN98" s="1"/>
      <c r="NWO98" s="1"/>
      <c r="NWP98" s="1"/>
      <c r="NWQ98" s="1"/>
      <c r="NWR98" s="1"/>
      <c r="NWS98" s="1"/>
      <c r="NWT98" s="1"/>
      <c r="NWU98" s="1"/>
      <c r="NWV98" s="1"/>
      <c r="NWW98" s="1"/>
      <c r="NWX98" s="1"/>
      <c r="NWY98" s="1"/>
      <c r="NWZ98" s="1"/>
      <c r="NXA98" s="1"/>
      <c r="NXB98" s="1"/>
      <c r="NXC98" s="1"/>
      <c r="NXD98" s="1"/>
      <c r="NXE98" s="1"/>
      <c r="NXF98" s="1"/>
      <c r="NXG98" s="1"/>
      <c r="NXH98" s="1"/>
      <c r="NXI98" s="1"/>
      <c r="NXJ98" s="1"/>
      <c r="NXK98" s="1"/>
      <c r="NXL98" s="1"/>
      <c r="NXM98" s="1"/>
      <c r="NXN98" s="1"/>
      <c r="NXO98" s="1"/>
      <c r="NXP98" s="1"/>
      <c r="NXQ98" s="1"/>
      <c r="NXR98" s="1"/>
      <c r="NXS98" s="1"/>
      <c r="NXT98" s="1"/>
      <c r="NXU98" s="1"/>
      <c r="NXV98" s="1"/>
      <c r="NXW98" s="1"/>
      <c r="NXX98" s="1"/>
      <c r="NXY98" s="1"/>
      <c r="NXZ98" s="1"/>
      <c r="NYA98" s="1"/>
      <c r="NYB98" s="1"/>
      <c r="NYC98" s="1"/>
      <c r="NYD98" s="1"/>
      <c r="NYE98" s="1"/>
      <c r="NYF98" s="1"/>
      <c r="NYG98" s="1"/>
      <c r="NYH98" s="1"/>
      <c r="NYI98" s="1"/>
      <c r="NYJ98" s="1"/>
      <c r="NYK98" s="1"/>
      <c r="NYL98" s="1"/>
      <c r="NYM98" s="1"/>
      <c r="NYN98" s="1"/>
      <c r="NYO98" s="1"/>
      <c r="NYP98" s="1"/>
      <c r="NYQ98" s="1"/>
      <c r="NYR98" s="1"/>
      <c r="NYS98" s="1"/>
      <c r="NYT98" s="1"/>
      <c r="NYU98" s="1"/>
      <c r="NYV98" s="1"/>
      <c r="NYW98" s="1"/>
      <c r="NYX98" s="1"/>
      <c r="NYY98" s="1"/>
      <c r="NYZ98" s="1"/>
      <c r="NZA98" s="1"/>
      <c r="NZB98" s="1"/>
      <c r="NZC98" s="1"/>
      <c r="NZD98" s="1"/>
      <c r="NZE98" s="1"/>
      <c r="NZF98" s="1"/>
      <c r="NZG98" s="1"/>
      <c r="NZH98" s="1"/>
      <c r="NZI98" s="1"/>
      <c r="NZJ98" s="1"/>
      <c r="NZK98" s="1"/>
      <c r="NZL98" s="1"/>
      <c r="NZM98" s="1"/>
      <c r="NZN98" s="1"/>
      <c r="NZO98" s="1"/>
      <c r="NZP98" s="1"/>
      <c r="NZQ98" s="1"/>
      <c r="NZR98" s="1"/>
      <c r="NZS98" s="1"/>
      <c r="NZT98" s="1"/>
      <c r="NZU98" s="1"/>
      <c r="NZV98" s="1"/>
      <c r="NZW98" s="1"/>
      <c r="NZX98" s="1"/>
      <c r="NZY98" s="1"/>
      <c r="NZZ98" s="1"/>
      <c r="OAA98" s="1"/>
      <c r="OAB98" s="1"/>
      <c r="OAC98" s="1"/>
      <c r="OAD98" s="1"/>
      <c r="OAE98" s="1"/>
      <c r="OAF98" s="1"/>
      <c r="OAG98" s="1"/>
      <c r="OAH98" s="1"/>
      <c r="OAI98" s="1"/>
      <c r="OAJ98" s="1"/>
      <c r="OAK98" s="1"/>
      <c r="OAL98" s="1"/>
      <c r="OAM98" s="1"/>
      <c r="OAN98" s="1"/>
      <c r="OAO98" s="1"/>
      <c r="OAP98" s="1"/>
      <c r="OAQ98" s="1"/>
      <c r="OAR98" s="1"/>
      <c r="OAS98" s="1"/>
      <c r="OAT98" s="1"/>
      <c r="OAU98" s="1"/>
      <c r="OAV98" s="1"/>
      <c r="OAW98" s="1"/>
      <c r="OAX98" s="1"/>
      <c r="OAY98" s="1"/>
      <c r="OAZ98" s="1"/>
      <c r="OBA98" s="1"/>
      <c r="OBB98" s="1"/>
      <c r="OBC98" s="1"/>
      <c r="OBD98" s="1"/>
      <c r="OBE98" s="1"/>
      <c r="OBF98" s="1"/>
      <c r="OBG98" s="1"/>
      <c r="OBH98" s="1"/>
      <c r="OBI98" s="1"/>
      <c r="OBJ98" s="1"/>
      <c r="OBK98" s="1"/>
      <c r="OBL98" s="1"/>
      <c r="OBM98" s="1"/>
      <c r="OBN98" s="1"/>
      <c r="OBO98" s="1"/>
      <c r="OBP98" s="1"/>
      <c r="OBQ98" s="1"/>
      <c r="OBR98" s="1"/>
      <c r="OBS98" s="1"/>
      <c r="OBT98" s="1"/>
      <c r="OBU98" s="1"/>
      <c r="OBV98" s="1"/>
      <c r="OBW98" s="1"/>
      <c r="OBX98" s="1"/>
      <c r="OBY98" s="1"/>
      <c r="OBZ98" s="1"/>
      <c r="OCA98" s="1"/>
      <c r="OCB98" s="1"/>
      <c r="OCC98" s="1"/>
      <c r="OCD98" s="1"/>
      <c r="OCE98" s="1"/>
      <c r="OCF98" s="1"/>
      <c r="OCG98" s="1"/>
      <c r="OCH98" s="1"/>
      <c r="OCI98" s="1"/>
      <c r="OCJ98" s="1"/>
      <c r="OCK98" s="1"/>
      <c r="OCL98" s="1"/>
      <c r="OCM98" s="1"/>
      <c r="OCN98" s="1"/>
      <c r="OCO98" s="1"/>
      <c r="OCP98" s="1"/>
      <c r="OCQ98" s="1"/>
      <c r="OCR98" s="1"/>
      <c r="OCS98" s="1"/>
      <c r="OCT98" s="1"/>
      <c r="OCU98" s="1"/>
      <c r="OCV98" s="1"/>
      <c r="OCW98" s="1"/>
      <c r="OCX98" s="1"/>
      <c r="OCY98" s="1"/>
      <c r="OCZ98" s="1"/>
      <c r="ODA98" s="1"/>
      <c r="ODB98" s="1"/>
      <c r="ODC98" s="1"/>
      <c r="ODD98" s="1"/>
      <c r="ODE98" s="1"/>
      <c r="ODF98" s="1"/>
      <c r="ODG98" s="1"/>
      <c r="ODH98" s="1"/>
      <c r="ODI98" s="1"/>
      <c r="ODJ98" s="1"/>
      <c r="ODK98" s="1"/>
      <c r="ODL98" s="1"/>
      <c r="ODM98" s="1"/>
      <c r="ODN98" s="1"/>
      <c r="ODO98" s="1"/>
      <c r="ODP98" s="1"/>
      <c r="ODQ98" s="1"/>
      <c r="ODR98" s="1"/>
      <c r="ODS98" s="1"/>
      <c r="ODT98" s="1"/>
      <c r="ODU98" s="1"/>
      <c r="ODV98" s="1"/>
      <c r="ODW98" s="1"/>
      <c r="ODX98" s="1"/>
      <c r="ODY98" s="1"/>
      <c r="ODZ98" s="1"/>
      <c r="OEA98" s="1"/>
      <c r="OEB98" s="1"/>
      <c r="OEC98" s="1"/>
      <c r="OED98" s="1"/>
      <c r="OEE98" s="1"/>
      <c r="OEF98" s="1"/>
      <c r="OEG98" s="1"/>
      <c r="OEH98" s="1"/>
      <c r="OEI98" s="1"/>
      <c r="OEJ98" s="1"/>
      <c r="OEK98" s="1"/>
      <c r="OEL98" s="1"/>
      <c r="OEM98" s="1"/>
      <c r="OEN98" s="1"/>
      <c r="OEO98" s="1"/>
      <c r="OEP98" s="1"/>
      <c r="OEQ98" s="1"/>
      <c r="OER98" s="1"/>
      <c r="OES98" s="1"/>
      <c r="OET98" s="1"/>
      <c r="OEU98" s="1"/>
      <c r="OEV98" s="1"/>
      <c r="OEW98" s="1"/>
      <c r="OEX98" s="1"/>
      <c r="OEY98" s="1"/>
      <c r="OEZ98" s="1"/>
      <c r="OFA98" s="1"/>
      <c r="OFB98" s="1"/>
      <c r="OFC98" s="1"/>
      <c r="OFD98" s="1"/>
      <c r="OFE98" s="1"/>
      <c r="OFF98" s="1"/>
      <c r="OFG98" s="1"/>
      <c r="OFH98" s="1"/>
      <c r="OFI98" s="1"/>
      <c r="OFJ98" s="1"/>
      <c r="OFK98" s="1"/>
      <c r="OFL98" s="1"/>
      <c r="OFM98" s="1"/>
      <c r="OFN98" s="1"/>
      <c r="OFO98" s="1"/>
      <c r="OFP98" s="1"/>
      <c r="OFQ98" s="1"/>
      <c r="OFR98" s="1"/>
      <c r="OFS98" s="1"/>
      <c r="OFT98" s="1"/>
      <c r="OFU98" s="1"/>
      <c r="OFV98" s="1"/>
      <c r="OFW98" s="1"/>
      <c r="OFX98" s="1"/>
      <c r="OFY98" s="1"/>
      <c r="OFZ98" s="1"/>
      <c r="OGA98" s="1"/>
      <c r="OGB98" s="1"/>
      <c r="OGC98" s="1"/>
      <c r="OGD98" s="1"/>
      <c r="OGE98" s="1"/>
      <c r="OGF98" s="1"/>
      <c r="OGG98" s="1"/>
      <c r="OGH98" s="1"/>
      <c r="OGI98" s="1"/>
      <c r="OGJ98" s="1"/>
      <c r="OGK98" s="1"/>
      <c r="OGL98" s="1"/>
      <c r="OGM98" s="1"/>
      <c r="OGN98" s="1"/>
      <c r="OGO98" s="1"/>
      <c r="OGP98" s="1"/>
      <c r="OGQ98" s="1"/>
      <c r="OGR98" s="1"/>
      <c r="OGS98" s="1"/>
      <c r="OGT98" s="1"/>
      <c r="OGU98" s="1"/>
      <c r="OGV98" s="1"/>
      <c r="OGW98" s="1"/>
      <c r="OGX98" s="1"/>
      <c r="OGY98" s="1"/>
      <c r="OGZ98" s="1"/>
      <c r="OHA98" s="1"/>
      <c r="OHB98" s="1"/>
      <c r="OHC98" s="1"/>
      <c r="OHD98" s="1"/>
      <c r="OHE98" s="1"/>
      <c r="OHF98" s="1"/>
      <c r="OHG98" s="1"/>
      <c r="OHH98" s="1"/>
      <c r="OHI98" s="1"/>
      <c r="OHJ98" s="1"/>
      <c r="OHK98" s="1"/>
      <c r="OHL98" s="1"/>
      <c r="OHM98" s="1"/>
      <c r="OHN98" s="1"/>
      <c r="OHO98" s="1"/>
      <c r="OHP98" s="1"/>
      <c r="OHQ98" s="1"/>
      <c r="OHR98" s="1"/>
      <c r="OHS98" s="1"/>
      <c r="OHT98" s="1"/>
      <c r="OHU98" s="1"/>
      <c r="OHV98" s="1"/>
      <c r="OHW98" s="1"/>
      <c r="OHX98" s="1"/>
      <c r="OHY98" s="1"/>
      <c r="OHZ98" s="1"/>
      <c r="OIA98" s="1"/>
      <c r="OIB98" s="1"/>
      <c r="OIC98" s="1"/>
      <c r="OID98" s="1"/>
      <c r="OIE98" s="1"/>
      <c r="OIF98" s="1"/>
      <c r="OIG98" s="1"/>
      <c r="OIH98" s="1"/>
      <c r="OII98" s="1"/>
      <c r="OIJ98" s="1"/>
      <c r="OIK98" s="1"/>
      <c r="OIL98" s="1"/>
      <c r="OIM98" s="1"/>
      <c r="OIN98" s="1"/>
      <c r="OIO98" s="1"/>
      <c r="OIP98" s="1"/>
      <c r="OIQ98" s="1"/>
      <c r="OIR98" s="1"/>
      <c r="OIS98" s="1"/>
      <c r="OIT98" s="1"/>
      <c r="OIU98" s="1"/>
      <c r="OIV98" s="1"/>
      <c r="OIW98" s="1"/>
      <c r="OIX98" s="1"/>
      <c r="OIY98" s="1"/>
      <c r="OIZ98" s="1"/>
      <c r="OJA98" s="1"/>
      <c r="OJB98" s="1"/>
      <c r="OJC98" s="1"/>
      <c r="OJD98" s="1"/>
      <c r="OJE98" s="1"/>
      <c r="OJF98" s="1"/>
      <c r="OJG98" s="1"/>
      <c r="OJH98" s="1"/>
      <c r="OJI98" s="1"/>
      <c r="OJJ98" s="1"/>
      <c r="OJK98" s="1"/>
      <c r="OJL98" s="1"/>
      <c r="OJM98" s="1"/>
      <c r="OJN98" s="1"/>
      <c r="OJO98" s="1"/>
      <c r="OJP98" s="1"/>
      <c r="OJQ98" s="1"/>
      <c r="OJR98" s="1"/>
      <c r="OJS98" s="1"/>
      <c r="OJT98" s="1"/>
      <c r="OJU98" s="1"/>
      <c r="OJV98" s="1"/>
      <c r="OJW98" s="1"/>
      <c r="OJX98" s="1"/>
      <c r="OJY98" s="1"/>
      <c r="OJZ98" s="1"/>
      <c r="OKA98" s="1"/>
      <c r="OKB98" s="1"/>
      <c r="OKC98" s="1"/>
      <c r="OKD98" s="1"/>
      <c r="OKE98" s="1"/>
      <c r="OKF98" s="1"/>
      <c r="OKG98" s="1"/>
      <c r="OKH98" s="1"/>
      <c r="OKI98" s="1"/>
      <c r="OKJ98" s="1"/>
      <c r="OKK98" s="1"/>
      <c r="OKL98" s="1"/>
      <c r="OKM98" s="1"/>
      <c r="OKN98" s="1"/>
      <c r="OKO98" s="1"/>
      <c r="OKP98" s="1"/>
      <c r="OKQ98" s="1"/>
      <c r="OKR98" s="1"/>
      <c r="OKS98" s="1"/>
      <c r="OKT98" s="1"/>
      <c r="OKU98" s="1"/>
      <c r="OKV98" s="1"/>
      <c r="OKW98" s="1"/>
      <c r="OKX98" s="1"/>
      <c r="OKY98" s="1"/>
      <c r="OKZ98" s="1"/>
      <c r="OLA98" s="1"/>
      <c r="OLB98" s="1"/>
      <c r="OLC98" s="1"/>
      <c r="OLD98" s="1"/>
      <c r="OLE98" s="1"/>
      <c r="OLF98" s="1"/>
      <c r="OLG98" s="1"/>
      <c r="OLH98" s="1"/>
      <c r="OLI98" s="1"/>
      <c r="OLJ98" s="1"/>
      <c r="OLK98" s="1"/>
      <c r="OLL98" s="1"/>
      <c r="OLM98" s="1"/>
      <c r="OLN98" s="1"/>
      <c r="OLO98" s="1"/>
      <c r="OLP98" s="1"/>
      <c r="OLQ98" s="1"/>
      <c r="OLR98" s="1"/>
      <c r="OLS98" s="1"/>
      <c r="OLT98" s="1"/>
      <c r="OLU98" s="1"/>
      <c r="OLV98" s="1"/>
      <c r="OLW98" s="1"/>
      <c r="OLX98" s="1"/>
      <c r="OLY98" s="1"/>
      <c r="OLZ98" s="1"/>
      <c r="OMA98" s="1"/>
      <c r="OMB98" s="1"/>
      <c r="OMC98" s="1"/>
      <c r="OMD98" s="1"/>
      <c r="OME98" s="1"/>
      <c r="OMF98" s="1"/>
      <c r="OMG98" s="1"/>
      <c r="OMH98" s="1"/>
      <c r="OMI98" s="1"/>
      <c r="OMJ98" s="1"/>
      <c r="OMK98" s="1"/>
      <c r="OML98" s="1"/>
      <c r="OMM98" s="1"/>
      <c r="OMN98" s="1"/>
      <c r="OMO98" s="1"/>
      <c r="OMP98" s="1"/>
      <c r="OMQ98" s="1"/>
      <c r="OMR98" s="1"/>
      <c r="OMS98" s="1"/>
      <c r="OMT98" s="1"/>
      <c r="OMU98" s="1"/>
      <c r="OMV98" s="1"/>
      <c r="OMW98" s="1"/>
      <c r="OMX98" s="1"/>
      <c r="OMY98" s="1"/>
      <c r="OMZ98" s="1"/>
      <c r="ONA98" s="1"/>
      <c r="ONB98" s="1"/>
      <c r="ONC98" s="1"/>
      <c r="OND98" s="1"/>
      <c r="ONE98" s="1"/>
      <c r="ONF98" s="1"/>
      <c r="ONG98" s="1"/>
      <c r="ONH98" s="1"/>
      <c r="ONI98" s="1"/>
      <c r="ONJ98" s="1"/>
      <c r="ONK98" s="1"/>
      <c r="ONL98" s="1"/>
      <c r="ONM98" s="1"/>
      <c r="ONN98" s="1"/>
      <c r="ONO98" s="1"/>
      <c r="ONP98" s="1"/>
      <c r="ONQ98" s="1"/>
      <c r="ONR98" s="1"/>
      <c r="ONS98" s="1"/>
      <c r="ONT98" s="1"/>
      <c r="ONU98" s="1"/>
      <c r="ONV98" s="1"/>
      <c r="ONW98" s="1"/>
      <c r="ONX98" s="1"/>
      <c r="ONY98" s="1"/>
      <c r="ONZ98" s="1"/>
      <c r="OOA98" s="1"/>
      <c r="OOB98" s="1"/>
      <c r="OOC98" s="1"/>
      <c r="OOD98" s="1"/>
      <c r="OOE98" s="1"/>
      <c r="OOF98" s="1"/>
      <c r="OOG98" s="1"/>
      <c r="OOH98" s="1"/>
      <c r="OOI98" s="1"/>
      <c r="OOJ98" s="1"/>
      <c r="OOK98" s="1"/>
      <c r="OOL98" s="1"/>
      <c r="OOM98" s="1"/>
      <c r="OON98" s="1"/>
      <c r="OOO98" s="1"/>
      <c r="OOP98" s="1"/>
      <c r="OOQ98" s="1"/>
      <c r="OOR98" s="1"/>
      <c r="OOS98" s="1"/>
      <c r="OOT98" s="1"/>
      <c r="OOU98" s="1"/>
      <c r="OOV98" s="1"/>
      <c r="OOW98" s="1"/>
      <c r="OOX98" s="1"/>
      <c r="OOY98" s="1"/>
      <c r="OOZ98" s="1"/>
      <c r="OPA98" s="1"/>
      <c r="OPB98" s="1"/>
      <c r="OPC98" s="1"/>
      <c r="OPD98" s="1"/>
      <c r="OPE98" s="1"/>
      <c r="OPF98" s="1"/>
      <c r="OPG98" s="1"/>
      <c r="OPH98" s="1"/>
      <c r="OPI98" s="1"/>
      <c r="OPJ98" s="1"/>
      <c r="OPK98" s="1"/>
      <c r="OPL98" s="1"/>
      <c r="OPM98" s="1"/>
      <c r="OPN98" s="1"/>
      <c r="OPO98" s="1"/>
      <c r="OPP98" s="1"/>
      <c r="OPQ98" s="1"/>
      <c r="OPR98" s="1"/>
      <c r="OPS98" s="1"/>
      <c r="OPT98" s="1"/>
      <c r="OPU98" s="1"/>
      <c r="OPV98" s="1"/>
      <c r="OPW98" s="1"/>
      <c r="OPX98" s="1"/>
      <c r="OPY98" s="1"/>
      <c r="OPZ98" s="1"/>
      <c r="OQA98" s="1"/>
      <c r="OQB98" s="1"/>
      <c r="OQC98" s="1"/>
      <c r="OQD98" s="1"/>
      <c r="OQE98" s="1"/>
      <c r="OQF98" s="1"/>
      <c r="OQG98" s="1"/>
      <c r="OQH98" s="1"/>
      <c r="OQI98" s="1"/>
      <c r="OQJ98" s="1"/>
      <c r="OQK98" s="1"/>
      <c r="OQL98" s="1"/>
      <c r="OQM98" s="1"/>
      <c r="OQN98" s="1"/>
      <c r="OQO98" s="1"/>
      <c r="OQP98" s="1"/>
      <c r="OQQ98" s="1"/>
      <c r="OQR98" s="1"/>
      <c r="OQS98" s="1"/>
      <c r="OQT98" s="1"/>
      <c r="OQU98" s="1"/>
      <c r="OQV98" s="1"/>
      <c r="OQW98" s="1"/>
      <c r="OQX98" s="1"/>
      <c r="OQY98" s="1"/>
      <c r="OQZ98" s="1"/>
      <c r="ORA98" s="1"/>
      <c r="ORB98" s="1"/>
      <c r="ORC98" s="1"/>
      <c r="ORD98" s="1"/>
      <c r="ORE98" s="1"/>
      <c r="ORF98" s="1"/>
      <c r="ORG98" s="1"/>
      <c r="ORH98" s="1"/>
      <c r="ORI98" s="1"/>
      <c r="ORJ98" s="1"/>
      <c r="ORK98" s="1"/>
      <c r="ORL98" s="1"/>
      <c r="ORM98" s="1"/>
      <c r="ORN98" s="1"/>
      <c r="ORO98" s="1"/>
      <c r="ORP98" s="1"/>
      <c r="ORQ98" s="1"/>
      <c r="ORR98" s="1"/>
      <c r="ORS98" s="1"/>
      <c r="ORT98" s="1"/>
      <c r="ORU98" s="1"/>
      <c r="ORV98" s="1"/>
      <c r="ORW98" s="1"/>
      <c r="ORX98" s="1"/>
      <c r="ORY98" s="1"/>
      <c r="ORZ98" s="1"/>
      <c r="OSA98" s="1"/>
      <c r="OSB98" s="1"/>
      <c r="OSC98" s="1"/>
      <c r="OSD98" s="1"/>
      <c r="OSE98" s="1"/>
      <c r="OSF98" s="1"/>
      <c r="OSG98" s="1"/>
      <c r="OSH98" s="1"/>
      <c r="OSI98" s="1"/>
      <c r="OSJ98" s="1"/>
      <c r="OSK98" s="1"/>
      <c r="OSL98" s="1"/>
      <c r="OSM98" s="1"/>
      <c r="OSN98" s="1"/>
      <c r="OSO98" s="1"/>
      <c r="OSP98" s="1"/>
      <c r="OSQ98" s="1"/>
      <c r="OSR98" s="1"/>
      <c r="OSS98" s="1"/>
      <c r="OST98" s="1"/>
      <c r="OSU98" s="1"/>
      <c r="OSV98" s="1"/>
      <c r="OSW98" s="1"/>
      <c r="OSX98" s="1"/>
      <c r="OSY98" s="1"/>
      <c r="OSZ98" s="1"/>
      <c r="OTA98" s="1"/>
      <c r="OTB98" s="1"/>
      <c r="OTC98" s="1"/>
      <c r="OTD98" s="1"/>
      <c r="OTE98" s="1"/>
      <c r="OTF98" s="1"/>
      <c r="OTG98" s="1"/>
      <c r="OTH98" s="1"/>
      <c r="OTI98" s="1"/>
      <c r="OTJ98" s="1"/>
      <c r="OTK98" s="1"/>
      <c r="OTL98" s="1"/>
      <c r="OTM98" s="1"/>
      <c r="OTN98" s="1"/>
      <c r="OTO98" s="1"/>
      <c r="OTP98" s="1"/>
      <c r="OTQ98" s="1"/>
      <c r="OTR98" s="1"/>
      <c r="OTS98" s="1"/>
      <c r="OTT98" s="1"/>
      <c r="OTU98" s="1"/>
      <c r="OTV98" s="1"/>
      <c r="OTW98" s="1"/>
      <c r="OTX98" s="1"/>
      <c r="OTY98" s="1"/>
      <c r="OTZ98" s="1"/>
      <c r="OUA98" s="1"/>
      <c r="OUB98" s="1"/>
      <c r="OUC98" s="1"/>
      <c r="OUD98" s="1"/>
      <c r="OUE98" s="1"/>
      <c r="OUF98" s="1"/>
      <c r="OUG98" s="1"/>
      <c r="OUH98" s="1"/>
      <c r="OUI98" s="1"/>
      <c r="OUJ98" s="1"/>
      <c r="OUK98" s="1"/>
      <c r="OUL98" s="1"/>
      <c r="OUM98" s="1"/>
      <c r="OUN98" s="1"/>
      <c r="OUO98" s="1"/>
      <c r="OUP98" s="1"/>
      <c r="OUQ98" s="1"/>
      <c r="OUR98" s="1"/>
      <c r="OUS98" s="1"/>
      <c r="OUT98" s="1"/>
      <c r="OUU98" s="1"/>
      <c r="OUV98" s="1"/>
      <c r="OUW98" s="1"/>
      <c r="OUX98" s="1"/>
      <c r="OUY98" s="1"/>
      <c r="OUZ98" s="1"/>
      <c r="OVA98" s="1"/>
      <c r="OVB98" s="1"/>
      <c r="OVC98" s="1"/>
      <c r="OVD98" s="1"/>
      <c r="OVE98" s="1"/>
      <c r="OVF98" s="1"/>
      <c r="OVG98" s="1"/>
      <c r="OVH98" s="1"/>
      <c r="OVI98" s="1"/>
      <c r="OVJ98" s="1"/>
      <c r="OVK98" s="1"/>
      <c r="OVL98" s="1"/>
      <c r="OVM98" s="1"/>
      <c r="OVN98" s="1"/>
      <c r="OVO98" s="1"/>
      <c r="OVP98" s="1"/>
      <c r="OVQ98" s="1"/>
      <c r="OVR98" s="1"/>
      <c r="OVS98" s="1"/>
      <c r="OVT98" s="1"/>
      <c r="OVU98" s="1"/>
      <c r="OVV98" s="1"/>
      <c r="OVW98" s="1"/>
      <c r="OVX98" s="1"/>
      <c r="OVY98" s="1"/>
      <c r="OVZ98" s="1"/>
      <c r="OWA98" s="1"/>
      <c r="OWB98" s="1"/>
      <c r="OWC98" s="1"/>
      <c r="OWD98" s="1"/>
      <c r="OWE98" s="1"/>
      <c r="OWF98" s="1"/>
      <c r="OWG98" s="1"/>
      <c r="OWH98" s="1"/>
      <c r="OWI98" s="1"/>
      <c r="OWJ98" s="1"/>
      <c r="OWK98" s="1"/>
      <c r="OWL98" s="1"/>
      <c r="OWM98" s="1"/>
      <c r="OWN98" s="1"/>
      <c r="OWO98" s="1"/>
      <c r="OWP98" s="1"/>
      <c r="OWQ98" s="1"/>
      <c r="OWR98" s="1"/>
      <c r="OWS98" s="1"/>
      <c r="OWT98" s="1"/>
      <c r="OWU98" s="1"/>
      <c r="OWV98" s="1"/>
      <c r="OWW98" s="1"/>
      <c r="OWX98" s="1"/>
      <c r="OWY98" s="1"/>
      <c r="OWZ98" s="1"/>
      <c r="OXA98" s="1"/>
      <c r="OXB98" s="1"/>
      <c r="OXC98" s="1"/>
      <c r="OXD98" s="1"/>
      <c r="OXE98" s="1"/>
      <c r="OXF98" s="1"/>
      <c r="OXG98" s="1"/>
      <c r="OXH98" s="1"/>
      <c r="OXI98" s="1"/>
      <c r="OXJ98" s="1"/>
      <c r="OXK98" s="1"/>
      <c r="OXL98" s="1"/>
      <c r="OXM98" s="1"/>
      <c r="OXN98" s="1"/>
      <c r="OXO98" s="1"/>
      <c r="OXP98" s="1"/>
      <c r="OXQ98" s="1"/>
      <c r="OXR98" s="1"/>
      <c r="OXS98" s="1"/>
      <c r="OXT98" s="1"/>
      <c r="OXU98" s="1"/>
      <c r="OXV98" s="1"/>
      <c r="OXW98" s="1"/>
      <c r="OXX98" s="1"/>
      <c r="OXY98" s="1"/>
      <c r="OXZ98" s="1"/>
      <c r="OYA98" s="1"/>
      <c r="OYB98" s="1"/>
      <c r="OYC98" s="1"/>
      <c r="OYD98" s="1"/>
      <c r="OYE98" s="1"/>
      <c r="OYF98" s="1"/>
      <c r="OYG98" s="1"/>
      <c r="OYH98" s="1"/>
      <c r="OYI98" s="1"/>
      <c r="OYJ98" s="1"/>
      <c r="OYK98" s="1"/>
      <c r="OYL98" s="1"/>
      <c r="OYM98" s="1"/>
      <c r="OYN98" s="1"/>
      <c r="OYO98" s="1"/>
      <c r="OYP98" s="1"/>
      <c r="OYQ98" s="1"/>
      <c r="OYR98" s="1"/>
      <c r="OYS98" s="1"/>
      <c r="OYT98" s="1"/>
      <c r="OYU98" s="1"/>
      <c r="OYV98" s="1"/>
      <c r="OYW98" s="1"/>
      <c r="OYX98" s="1"/>
      <c r="OYY98" s="1"/>
      <c r="OYZ98" s="1"/>
      <c r="OZA98" s="1"/>
      <c r="OZB98" s="1"/>
      <c r="OZC98" s="1"/>
      <c r="OZD98" s="1"/>
      <c r="OZE98" s="1"/>
      <c r="OZF98" s="1"/>
      <c r="OZG98" s="1"/>
      <c r="OZH98" s="1"/>
      <c r="OZI98" s="1"/>
      <c r="OZJ98" s="1"/>
      <c r="OZK98" s="1"/>
      <c r="OZL98" s="1"/>
      <c r="OZM98" s="1"/>
      <c r="OZN98" s="1"/>
      <c r="OZO98" s="1"/>
      <c r="OZP98" s="1"/>
      <c r="OZQ98" s="1"/>
      <c r="OZR98" s="1"/>
      <c r="OZS98" s="1"/>
      <c r="OZT98" s="1"/>
      <c r="OZU98" s="1"/>
      <c r="OZV98" s="1"/>
      <c r="OZW98" s="1"/>
      <c r="OZX98" s="1"/>
      <c r="OZY98" s="1"/>
      <c r="OZZ98" s="1"/>
      <c r="PAA98" s="1"/>
      <c r="PAB98" s="1"/>
      <c r="PAC98" s="1"/>
      <c r="PAD98" s="1"/>
      <c r="PAE98" s="1"/>
      <c r="PAF98" s="1"/>
      <c r="PAG98" s="1"/>
      <c r="PAH98" s="1"/>
      <c r="PAI98" s="1"/>
      <c r="PAJ98" s="1"/>
      <c r="PAK98" s="1"/>
      <c r="PAL98" s="1"/>
      <c r="PAM98" s="1"/>
      <c r="PAN98" s="1"/>
      <c r="PAO98" s="1"/>
      <c r="PAP98" s="1"/>
      <c r="PAQ98" s="1"/>
      <c r="PAR98" s="1"/>
      <c r="PAS98" s="1"/>
      <c r="PAT98" s="1"/>
      <c r="PAU98" s="1"/>
      <c r="PAV98" s="1"/>
      <c r="PAW98" s="1"/>
      <c r="PAX98" s="1"/>
      <c r="PAY98" s="1"/>
      <c r="PAZ98" s="1"/>
      <c r="PBA98" s="1"/>
      <c r="PBB98" s="1"/>
      <c r="PBC98" s="1"/>
      <c r="PBD98" s="1"/>
      <c r="PBE98" s="1"/>
      <c r="PBF98" s="1"/>
      <c r="PBG98" s="1"/>
      <c r="PBH98" s="1"/>
      <c r="PBI98" s="1"/>
      <c r="PBJ98" s="1"/>
      <c r="PBK98" s="1"/>
      <c r="PBL98" s="1"/>
      <c r="PBM98" s="1"/>
      <c r="PBN98" s="1"/>
      <c r="PBO98" s="1"/>
      <c r="PBP98" s="1"/>
      <c r="PBQ98" s="1"/>
      <c r="PBR98" s="1"/>
      <c r="PBS98" s="1"/>
      <c r="PBT98" s="1"/>
      <c r="PBU98" s="1"/>
      <c r="PBV98" s="1"/>
      <c r="PBW98" s="1"/>
      <c r="PBX98" s="1"/>
      <c r="PBY98" s="1"/>
      <c r="PBZ98" s="1"/>
      <c r="PCA98" s="1"/>
      <c r="PCB98" s="1"/>
      <c r="PCC98" s="1"/>
      <c r="PCD98" s="1"/>
      <c r="PCE98" s="1"/>
      <c r="PCF98" s="1"/>
      <c r="PCG98" s="1"/>
      <c r="PCH98" s="1"/>
      <c r="PCI98" s="1"/>
      <c r="PCJ98" s="1"/>
      <c r="PCK98" s="1"/>
      <c r="PCL98" s="1"/>
      <c r="PCM98" s="1"/>
      <c r="PCN98" s="1"/>
      <c r="PCO98" s="1"/>
      <c r="PCP98" s="1"/>
      <c r="PCQ98" s="1"/>
      <c r="PCR98" s="1"/>
      <c r="PCS98" s="1"/>
      <c r="PCT98" s="1"/>
      <c r="PCU98" s="1"/>
      <c r="PCV98" s="1"/>
      <c r="PCW98" s="1"/>
      <c r="PCX98" s="1"/>
      <c r="PCY98" s="1"/>
      <c r="PCZ98" s="1"/>
      <c r="PDA98" s="1"/>
      <c r="PDB98" s="1"/>
      <c r="PDC98" s="1"/>
      <c r="PDD98" s="1"/>
      <c r="PDE98" s="1"/>
      <c r="PDF98" s="1"/>
      <c r="PDG98" s="1"/>
      <c r="PDH98" s="1"/>
      <c r="PDI98" s="1"/>
      <c r="PDJ98" s="1"/>
      <c r="PDK98" s="1"/>
      <c r="PDL98" s="1"/>
      <c r="PDM98" s="1"/>
      <c r="PDN98" s="1"/>
      <c r="PDO98" s="1"/>
      <c r="PDP98" s="1"/>
      <c r="PDQ98" s="1"/>
      <c r="PDR98" s="1"/>
      <c r="PDS98" s="1"/>
      <c r="PDT98" s="1"/>
      <c r="PDU98" s="1"/>
      <c r="PDV98" s="1"/>
      <c r="PDW98" s="1"/>
      <c r="PDX98" s="1"/>
      <c r="PDY98" s="1"/>
      <c r="PDZ98" s="1"/>
      <c r="PEA98" s="1"/>
      <c r="PEB98" s="1"/>
      <c r="PEC98" s="1"/>
      <c r="PED98" s="1"/>
      <c r="PEE98" s="1"/>
      <c r="PEF98" s="1"/>
      <c r="PEG98" s="1"/>
      <c r="PEH98" s="1"/>
      <c r="PEI98" s="1"/>
      <c r="PEJ98" s="1"/>
      <c r="PEK98" s="1"/>
      <c r="PEL98" s="1"/>
      <c r="PEM98" s="1"/>
      <c r="PEN98" s="1"/>
      <c r="PEO98" s="1"/>
      <c r="PEP98" s="1"/>
      <c r="PEQ98" s="1"/>
      <c r="PER98" s="1"/>
      <c r="PES98" s="1"/>
      <c r="PET98" s="1"/>
      <c r="PEU98" s="1"/>
      <c r="PEV98" s="1"/>
      <c r="PEW98" s="1"/>
      <c r="PEX98" s="1"/>
      <c r="PEY98" s="1"/>
      <c r="PEZ98" s="1"/>
      <c r="PFA98" s="1"/>
      <c r="PFB98" s="1"/>
      <c r="PFC98" s="1"/>
      <c r="PFD98" s="1"/>
      <c r="PFE98" s="1"/>
      <c r="PFF98" s="1"/>
      <c r="PFG98" s="1"/>
      <c r="PFH98" s="1"/>
      <c r="PFI98" s="1"/>
      <c r="PFJ98" s="1"/>
      <c r="PFK98" s="1"/>
      <c r="PFL98" s="1"/>
      <c r="PFM98" s="1"/>
      <c r="PFN98" s="1"/>
      <c r="PFO98" s="1"/>
      <c r="PFP98" s="1"/>
      <c r="PFQ98" s="1"/>
      <c r="PFR98" s="1"/>
      <c r="PFS98" s="1"/>
      <c r="PFT98" s="1"/>
      <c r="PFU98" s="1"/>
      <c r="PFV98" s="1"/>
      <c r="PFW98" s="1"/>
      <c r="PFX98" s="1"/>
      <c r="PFY98" s="1"/>
      <c r="PFZ98" s="1"/>
      <c r="PGA98" s="1"/>
      <c r="PGB98" s="1"/>
      <c r="PGC98" s="1"/>
      <c r="PGD98" s="1"/>
      <c r="PGE98" s="1"/>
      <c r="PGF98" s="1"/>
      <c r="PGG98" s="1"/>
      <c r="PGH98" s="1"/>
      <c r="PGI98" s="1"/>
      <c r="PGJ98" s="1"/>
      <c r="PGK98" s="1"/>
      <c r="PGL98" s="1"/>
      <c r="PGM98" s="1"/>
      <c r="PGN98" s="1"/>
      <c r="PGO98" s="1"/>
      <c r="PGP98" s="1"/>
      <c r="PGQ98" s="1"/>
      <c r="PGR98" s="1"/>
      <c r="PGS98" s="1"/>
      <c r="PGT98" s="1"/>
      <c r="PGU98" s="1"/>
      <c r="PGV98" s="1"/>
      <c r="PGW98" s="1"/>
      <c r="PGX98" s="1"/>
      <c r="PGY98" s="1"/>
      <c r="PGZ98" s="1"/>
      <c r="PHA98" s="1"/>
      <c r="PHB98" s="1"/>
      <c r="PHC98" s="1"/>
      <c r="PHD98" s="1"/>
      <c r="PHE98" s="1"/>
      <c r="PHF98" s="1"/>
      <c r="PHG98" s="1"/>
      <c r="PHH98" s="1"/>
      <c r="PHI98" s="1"/>
      <c r="PHJ98" s="1"/>
      <c r="PHK98" s="1"/>
      <c r="PHL98" s="1"/>
      <c r="PHM98" s="1"/>
      <c r="PHN98" s="1"/>
      <c r="PHO98" s="1"/>
      <c r="PHP98" s="1"/>
      <c r="PHQ98" s="1"/>
      <c r="PHR98" s="1"/>
      <c r="PHS98" s="1"/>
      <c r="PHT98" s="1"/>
      <c r="PHU98" s="1"/>
      <c r="PHV98" s="1"/>
      <c r="PHW98" s="1"/>
      <c r="PHX98" s="1"/>
      <c r="PHY98" s="1"/>
      <c r="PHZ98" s="1"/>
      <c r="PIA98" s="1"/>
      <c r="PIB98" s="1"/>
      <c r="PIC98" s="1"/>
      <c r="PID98" s="1"/>
      <c r="PIE98" s="1"/>
      <c r="PIF98" s="1"/>
      <c r="PIG98" s="1"/>
      <c r="PIH98" s="1"/>
      <c r="PII98" s="1"/>
      <c r="PIJ98" s="1"/>
      <c r="PIK98" s="1"/>
      <c r="PIL98" s="1"/>
      <c r="PIM98" s="1"/>
      <c r="PIN98" s="1"/>
      <c r="PIO98" s="1"/>
      <c r="PIP98" s="1"/>
      <c r="PIQ98" s="1"/>
      <c r="PIR98" s="1"/>
      <c r="PIS98" s="1"/>
      <c r="PIT98" s="1"/>
      <c r="PIU98" s="1"/>
      <c r="PIV98" s="1"/>
      <c r="PIW98" s="1"/>
      <c r="PIX98" s="1"/>
      <c r="PIY98" s="1"/>
      <c r="PIZ98" s="1"/>
      <c r="PJA98" s="1"/>
      <c r="PJB98" s="1"/>
      <c r="PJC98" s="1"/>
      <c r="PJD98" s="1"/>
      <c r="PJE98" s="1"/>
      <c r="PJF98" s="1"/>
      <c r="PJG98" s="1"/>
      <c r="PJH98" s="1"/>
      <c r="PJI98" s="1"/>
      <c r="PJJ98" s="1"/>
      <c r="PJK98" s="1"/>
      <c r="PJL98" s="1"/>
      <c r="PJM98" s="1"/>
      <c r="PJN98" s="1"/>
      <c r="PJO98" s="1"/>
      <c r="PJP98" s="1"/>
      <c r="PJQ98" s="1"/>
      <c r="PJR98" s="1"/>
      <c r="PJS98" s="1"/>
      <c r="PJT98" s="1"/>
      <c r="PJU98" s="1"/>
      <c r="PJV98" s="1"/>
      <c r="PJW98" s="1"/>
      <c r="PJX98" s="1"/>
      <c r="PJY98" s="1"/>
      <c r="PJZ98" s="1"/>
      <c r="PKA98" s="1"/>
      <c r="PKB98" s="1"/>
      <c r="PKC98" s="1"/>
      <c r="PKD98" s="1"/>
      <c r="PKE98" s="1"/>
      <c r="PKF98" s="1"/>
      <c r="PKG98" s="1"/>
      <c r="PKH98" s="1"/>
      <c r="PKI98" s="1"/>
      <c r="PKJ98" s="1"/>
      <c r="PKK98" s="1"/>
      <c r="PKL98" s="1"/>
      <c r="PKM98" s="1"/>
      <c r="PKN98" s="1"/>
      <c r="PKO98" s="1"/>
      <c r="PKP98" s="1"/>
      <c r="PKQ98" s="1"/>
      <c r="PKR98" s="1"/>
      <c r="PKS98" s="1"/>
      <c r="PKT98" s="1"/>
      <c r="PKU98" s="1"/>
      <c r="PKV98" s="1"/>
      <c r="PKW98" s="1"/>
      <c r="PKX98" s="1"/>
      <c r="PKY98" s="1"/>
      <c r="PKZ98" s="1"/>
      <c r="PLA98" s="1"/>
      <c r="PLB98" s="1"/>
      <c r="PLC98" s="1"/>
      <c r="PLD98" s="1"/>
      <c r="PLE98" s="1"/>
      <c r="PLF98" s="1"/>
      <c r="PLG98" s="1"/>
      <c r="PLH98" s="1"/>
      <c r="PLI98" s="1"/>
      <c r="PLJ98" s="1"/>
      <c r="PLK98" s="1"/>
      <c r="PLL98" s="1"/>
      <c r="PLM98" s="1"/>
      <c r="PLN98" s="1"/>
      <c r="PLO98" s="1"/>
      <c r="PLP98" s="1"/>
      <c r="PLQ98" s="1"/>
      <c r="PLR98" s="1"/>
      <c r="PLS98" s="1"/>
      <c r="PLT98" s="1"/>
      <c r="PLU98" s="1"/>
      <c r="PLV98" s="1"/>
      <c r="PLW98" s="1"/>
      <c r="PLX98" s="1"/>
      <c r="PLY98" s="1"/>
      <c r="PLZ98" s="1"/>
      <c r="PMA98" s="1"/>
      <c r="PMB98" s="1"/>
      <c r="PMC98" s="1"/>
      <c r="PMD98" s="1"/>
      <c r="PME98" s="1"/>
      <c r="PMF98" s="1"/>
      <c r="PMG98" s="1"/>
      <c r="PMH98" s="1"/>
      <c r="PMI98" s="1"/>
      <c r="PMJ98" s="1"/>
      <c r="PMK98" s="1"/>
      <c r="PML98" s="1"/>
      <c r="PMM98" s="1"/>
      <c r="PMN98" s="1"/>
      <c r="PMO98" s="1"/>
      <c r="PMP98" s="1"/>
      <c r="PMQ98" s="1"/>
      <c r="PMR98" s="1"/>
      <c r="PMS98" s="1"/>
      <c r="PMT98" s="1"/>
      <c r="PMU98" s="1"/>
      <c r="PMV98" s="1"/>
      <c r="PMW98" s="1"/>
      <c r="PMX98" s="1"/>
      <c r="PMY98" s="1"/>
      <c r="PMZ98" s="1"/>
      <c r="PNA98" s="1"/>
      <c r="PNB98" s="1"/>
      <c r="PNC98" s="1"/>
      <c r="PND98" s="1"/>
      <c r="PNE98" s="1"/>
      <c r="PNF98" s="1"/>
      <c r="PNG98" s="1"/>
      <c r="PNH98" s="1"/>
      <c r="PNI98" s="1"/>
      <c r="PNJ98" s="1"/>
      <c r="PNK98" s="1"/>
      <c r="PNL98" s="1"/>
      <c r="PNM98" s="1"/>
      <c r="PNN98" s="1"/>
      <c r="PNO98" s="1"/>
      <c r="PNP98" s="1"/>
      <c r="PNQ98" s="1"/>
      <c r="PNR98" s="1"/>
      <c r="PNS98" s="1"/>
      <c r="PNT98" s="1"/>
      <c r="PNU98" s="1"/>
      <c r="PNV98" s="1"/>
      <c r="PNW98" s="1"/>
      <c r="PNX98" s="1"/>
      <c r="PNY98" s="1"/>
      <c r="PNZ98" s="1"/>
      <c r="POA98" s="1"/>
      <c r="POB98" s="1"/>
      <c r="POC98" s="1"/>
      <c r="POD98" s="1"/>
      <c r="POE98" s="1"/>
      <c r="POF98" s="1"/>
      <c r="POG98" s="1"/>
      <c r="POH98" s="1"/>
      <c r="POI98" s="1"/>
      <c r="POJ98" s="1"/>
      <c r="POK98" s="1"/>
      <c r="POL98" s="1"/>
      <c r="POM98" s="1"/>
      <c r="PON98" s="1"/>
      <c r="POO98" s="1"/>
      <c r="POP98" s="1"/>
      <c r="POQ98" s="1"/>
      <c r="POR98" s="1"/>
      <c r="POS98" s="1"/>
      <c r="POT98" s="1"/>
      <c r="POU98" s="1"/>
      <c r="POV98" s="1"/>
      <c r="POW98" s="1"/>
      <c r="POX98" s="1"/>
      <c r="POY98" s="1"/>
      <c r="POZ98" s="1"/>
      <c r="PPA98" s="1"/>
      <c r="PPB98" s="1"/>
      <c r="PPC98" s="1"/>
      <c r="PPD98" s="1"/>
      <c r="PPE98" s="1"/>
      <c r="PPF98" s="1"/>
      <c r="PPG98" s="1"/>
      <c r="PPH98" s="1"/>
      <c r="PPI98" s="1"/>
      <c r="PPJ98" s="1"/>
      <c r="PPK98" s="1"/>
      <c r="PPL98" s="1"/>
      <c r="PPM98" s="1"/>
      <c r="PPN98" s="1"/>
      <c r="PPO98" s="1"/>
      <c r="PPP98" s="1"/>
      <c r="PPQ98" s="1"/>
      <c r="PPR98" s="1"/>
      <c r="PPS98" s="1"/>
      <c r="PPT98" s="1"/>
      <c r="PPU98" s="1"/>
      <c r="PPV98" s="1"/>
      <c r="PPW98" s="1"/>
      <c r="PPX98" s="1"/>
      <c r="PPY98" s="1"/>
      <c r="PPZ98" s="1"/>
      <c r="PQA98" s="1"/>
      <c r="PQB98" s="1"/>
      <c r="PQC98" s="1"/>
      <c r="PQD98" s="1"/>
      <c r="PQE98" s="1"/>
      <c r="PQF98" s="1"/>
      <c r="PQG98" s="1"/>
      <c r="PQH98" s="1"/>
      <c r="PQI98" s="1"/>
      <c r="PQJ98" s="1"/>
      <c r="PQK98" s="1"/>
      <c r="PQL98" s="1"/>
      <c r="PQM98" s="1"/>
      <c r="PQN98" s="1"/>
      <c r="PQO98" s="1"/>
      <c r="PQP98" s="1"/>
      <c r="PQQ98" s="1"/>
      <c r="PQR98" s="1"/>
      <c r="PQS98" s="1"/>
      <c r="PQT98" s="1"/>
      <c r="PQU98" s="1"/>
      <c r="PQV98" s="1"/>
      <c r="PQW98" s="1"/>
      <c r="PQX98" s="1"/>
      <c r="PQY98" s="1"/>
      <c r="PQZ98" s="1"/>
      <c r="PRA98" s="1"/>
      <c r="PRB98" s="1"/>
      <c r="PRC98" s="1"/>
      <c r="PRD98" s="1"/>
      <c r="PRE98" s="1"/>
      <c r="PRF98" s="1"/>
      <c r="PRG98" s="1"/>
      <c r="PRH98" s="1"/>
      <c r="PRI98" s="1"/>
      <c r="PRJ98" s="1"/>
      <c r="PRK98" s="1"/>
      <c r="PRL98" s="1"/>
      <c r="PRM98" s="1"/>
      <c r="PRN98" s="1"/>
      <c r="PRO98" s="1"/>
      <c r="PRP98" s="1"/>
      <c r="PRQ98" s="1"/>
      <c r="PRR98" s="1"/>
      <c r="PRS98" s="1"/>
      <c r="PRT98" s="1"/>
      <c r="PRU98" s="1"/>
      <c r="PRV98" s="1"/>
      <c r="PRW98" s="1"/>
      <c r="PRX98" s="1"/>
      <c r="PRY98" s="1"/>
      <c r="PRZ98" s="1"/>
      <c r="PSA98" s="1"/>
      <c r="PSB98" s="1"/>
      <c r="PSC98" s="1"/>
      <c r="PSD98" s="1"/>
      <c r="PSE98" s="1"/>
      <c r="PSF98" s="1"/>
      <c r="PSG98" s="1"/>
      <c r="PSH98" s="1"/>
      <c r="PSI98" s="1"/>
      <c r="PSJ98" s="1"/>
      <c r="PSK98" s="1"/>
      <c r="PSL98" s="1"/>
      <c r="PSM98" s="1"/>
      <c r="PSN98" s="1"/>
      <c r="PSO98" s="1"/>
      <c r="PSP98" s="1"/>
      <c r="PSQ98" s="1"/>
      <c r="PSR98" s="1"/>
      <c r="PSS98" s="1"/>
      <c r="PST98" s="1"/>
      <c r="PSU98" s="1"/>
      <c r="PSV98" s="1"/>
      <c r="PSW98" s="1"/>
      <c r="PSX98" s="1"/>
      <c r="PSY98" s="1"/>
      <c r="PSZ98" s="1"/>
      <c r="PTA98" s="1"/>
      <c r="PTB98" s="1"/>
      <c r="PTC98" s="1"/>
      <c r="PTD98" s="1"/>
      <c r="PTE98" s="1"/>
      <c r="PTF98" s="1"/>
      <c r="PTG98" s="1"/>
      <c r="PTH98" s="1"/>
      <c r="PTI98" s="1"/>
      <c r="PTJ98" s="1"/>
      <c r="PTK98" s="1"/>
      <c r="PTL98" s="1"/>
      <c r="PTM98" s="1"/>
      <c r="PTN98" s="1"/>
      <c r="PTO98" s="1"/>
      <c r="PTP98" s="1"/>
      <c r="PTQ98" s="1"/>
      <c r="PTR98" s="1"/>
      <c r="PTS98" s="1"/>
      <c r="PTT98" s="1"/>
      <c r="PTU98" s="1"/>
      <c r="PTV98" s="1"/>
      <c r="PTW98" s="1"/>
      <c r="PTX98" s="1"/>
      <c r="PTY98" s="1"/>
      <c r="PTZ98" s="1"/>
      <c r="PUA98" s="1"/>
      <c r="PUB98" s="1"/>
      <c r="PUC98" s="1"/>
      <c r="PUD98" s="1"/>
      <c r="PUE98" s="1"/>
      <c r="PUF98" s="1"/>
      <c r="PUG98" s="1"/>
      <c r="PUH98" s="1"/>
      <c r="PUI98" s="1"/>
      <c r="PUJ98" s="1"/>
      <c r="PUK98" s="1"/>
      <c r="PUL98" s="1"/>
      <c r="PUM98" s="1"/>
      <c r="PUN98" s="1"/>
      <c r="PUO98" s="1"/>
      <c r="PUP98" s="1"/>
      <c r="PUQ98" s="1"/>
      <c r="PUR98" s="1"/>
      <c r="PUS98" s="1"/>
      <c r="PUT98" s="1"/>
      <c r="PUU98" s="1"/>
      <c r="PUV98" s="1"/>
      <c r="PUW98" s="1"/>
      <c r="PUX98" s="1"/>
      <c r="PUY98" s="1"/>
      <c r="PUZ98" s="1"/>
      <c r="PVA98" s="1"/>
      <c r="PVB98" s="1"/>
      <c r="PVC98" s="1"/>
      <c r="PVD98" s="1"/>
      <c r="PVE98" s="1"/>
      <c r="PVF98" s="1"/>
      <c r="PVG98" s="1"/>
      <c r="PVH98" s="1"/>
      <c r="PVI98" s="1"/>
      <c r="PVJ98" s="1"/>
      <c r="PVK98" s="1"/>
      <c r="PVL98" s="1"/>
      <c r="PVM98" s="1"/>
      <c r="PVN98" s="1"/>
      <c r="PVO98" s="1"/>
      <c r="PVP98" s="1"/>
      <c r="PVQ98" s="1"/>
      <c r="PVR98" s="1"/>
      <c r="PVS98" s="1"/>
      <c r="PVT98" s="1"/>
      <c r="PVU98" s="1"/>
      <c r="PVV98" s="1"/>
      <c r="PVW98" s="1"/>
      <c r="PVX98" s="1"/>
      <c r="PVY98" s="1"/>
      <c r="PVZ98" s="1"/>
      <c r="PWA98" s="1"/>
      <c r="PWB98" s="1"/>
      <c r="PWC98" s="1"/>
      <c r="PWD98" s="1"/>
      <c r="PWE98" s="1"/>
      <c r="PWF98" s="1"/>
      <c r="PWG98" s="1"/>
      <c r="PWH98" s="1"/>
      <c r="PWI98" s="1"/>
      <c r="PWJ98" s="1"/>
      <c r="PWK98" s="1"/>
      <c r="PWL98" s="1"/>
      <c r="PWM98" s="1"/>
      <c r="PWN98" s="1"/>
      <c r="PWO98" s="1"/>
      <c r="PWP98" s="1"/>
      <c r="PWQ98" s="1"/>
      <c r="PWR98" s="1"/>
      <c r="PWS98" s="1"/>
      <c r="PWT98" s="1"/>
      <c r="PWU98" s="1"/>
      <c r="PWV98" s="1"/>
      <c r="PWW98" s="1"/>
      <c r="PWX98" s="1"/>
      <c r="PWY98" s="1"/>
      <c r="PWZ98" s="1"/>
      <c r="PXA98" s="1"/>
      <c r="PXB98" s="1"/>
      <c r="PXC98" s="1"/>
      <c r="PXD98" s="1"/>
      <c r="PXE98" s="1"/>
      <c r="PXF98" s="1"/>
      <c r="PXG98" s="1"/>
      <c r="PXH98" s="1"/>
      <c r="PXI98" s="1"/>
      <c r="PXJ98" s="1"/>
      <c r="PXK98" s="1"/>
      <c r="PXL98" s="1"/>
      <c r="PXM98" s="1"/>
      <c r="PXN98" s="1"/>
      <c r="PXO98" s="1"/>
      <c r="PXP98" s="1"/>
      <c r="PXQ98" s="1"/>
      <c r="PXR98" s="1"/>
      <c r="PXS98" s="1"/>
      <c r="PXT98" s="1"/>
      <c r="PXU98" s="1"/>
      <c r="PXV98" s="1"/>
      <c r="PXW98" s="1"/>
      <c r="PXX98" s="1"/>
      <c r="PXY98" s="1"/>
      <c r="PXZ98" s="1"/>
      <c r="PYA98" s="1"/>
      <c r="PYB98" s="1"/>
      <c r="PYC98" s="1"/>
      <c r="PYD98" s="1"/>
      <c r="PYE98" s="1"/>
      <c r="PYF98" s="1"/>
      <c r="PYG98" s="1"/>
      <c r="PYH98" s="1"/>
      <c r="PYI98" s="1"/>
      <c r="PYJ98" s="1"/>
      <c r="PYK98" s="1"/>
      <c r="PYL98" s="1"/>
      <c r="PYM98" s="1"/>
      <c r="PYN98" s="1"/>
      <c r="PYO98" s="1"/>
      <c r="PYP98" s="1"/>
      <c r="PYQ98" s="1"/>
      <c r="PYR98" s="1"/>
      <c r="PYS98" s="1"/>
      <c r="PYT98" s="1"/>
      <c r="PYU98" s="1"/>
      <c r="PYV98" s="1"/>
      <c r="PYW98" s="1"/>
      <c r="PYX98" s="1"/>
      <c r="PYY98" s="1"/>
      <c r="PYZ98" s="1"/>
      <c r="PZA98" s="1"/>
      <c r="PZB98" s="1"/>
      <c r="PZC98" s="1"/>
      <c r="PZD98" s="1"/>
      <c r="PZE98" s="1"/>
      <c r="PZF98" s="1"/>
      <c r="PZG98" s="1"/>
      <c r="PZH98" s="1"/>
      <c r="PZI98" s="1"/>
      <c r="PZJ98" s="1"/>
      <c r="PZK98" s="1"/>
      <c r="PZL98" s="1"/>
      <c r="PZM98" s="1"/>
      <c r="PZN98" s="1"/>
      <c r="PZO98" s="1"/>
      <c r="PZP98" s="1"/>
      <c r="PZQ98" s="1"/>
      <c r="PZR98" s="1"/>
      <c r="PZS98" s="1"/>
      <c r="PZT98" s="1"/>
      <c r="PZU98" s="1"/>
      <c r="PZV98" s="1"/>
      <c r="PZW98" s="1"/>
      <c r="PZX98" s="1"/>
      <c r="PZY98" s="1"/>
      <c r="PZZ98" s="1"/>
      <c r="QAA98" s="1"/>
      <c r="QAB98" s="1"/>
      <c r="QAC98" s="1"/>
      <c r="QAD98" s="1"/>
      <c r="QAE98" s="1"/>
      <c r="QAF98" s="1"/>
      <c r="QAG98" s="1"/>
      <c r="QAH98" s="1"/>
      <c r="QAI98" s="1"/>
      <c r="QAJ98" s="1"/>
      <c r="QAK98" s="1"/>
      <c r="QAL98" s="1"/>
      <c r="QAM98" s="1"/>
      <c r="QAN98" s="1"/>
      <c r="QAO98" s="1"/>
      <c r="QAP98" s="1"/>
      <c r="QAQ98" s="1"/>
      <c r="QAR98" s="1"/>
      <c r="QAS98" s="1"/>
      <c r="QAT98" s="1"/>
      <c r="QAU98" s="1"/>
      <c r="QAV98" s="1"/>
      <c r="QAW98" s="1"/>
      <c r="QAX98" s="1"/>
      <c r="QAY98" s="1"/>
      <c r="QAZ98" s="1"/>
      <c r="QBA98" s="1"/>
      <c r="QBB98" s="1"/>
      <c r="QBC98" s="1"/>
      <c r="QBD98" s="1"/>
      <c r="QBE98" s="1"/>
      <c r="QBF98" s="1"/>
      <c r="QBG98" s="1"/>
      <c r="QBH98" s="1"/>
      <c r="QBI98" s="1"/>
      <c r="QBJ98" s="1"/>
      <c r="QBK98" s="1"/>
      <c r="QBL98" s="1"/>
      <c r="QBM98" s="1"/>
      <c r="QBN98" s="1"/>
      <c r="QBO98" s="1"/>
      <c r="QBP98" s="1"/>
      <c r="QBQ98" s="1"/>
      <c r="QBR98" s="1"/>
      <c r="QBS98" s="1"/>
      <c r="QBT98" s="1"/>
      <c r="QBU98" s="1"/>
      <c r="QBV98" s="1"/>
      <c r="QBW98" s="1"/>
      <c r="QBX98" s="1"/>
      <c r="QBY98" s="1"/>
      <c r="QBZ98" s="1"/>
      <c r="QCA98" s="1"/>
      <c r="QCB98" s="1"/>
      <c r="QCC98" s="1"/>
      <c r="QCD98" s="1"/>
      <c r="QCE98" s="1"/>
      <c r="QCF98" s="1"/>
      <c r="QCG98" s="1"/>
      <c r="QCH98" s="1"/>
      <c r="QCI98" s="1"/>
      <c r="QCJ98" s="1"/>
      <c r="QCK98" s="1"/>
      <c r="QCL98" s="1"/>
      <c r="QCM98" s="1"/>
      <c r="QCN98" s="1"/>
      <c r="QCO98" s="1"/>
      <c r="QCP98" s="1"/>
      <c r="QCQ98" s="1"/>
      <c r="QCR98" s="1"/>
      <c r="QCS98" s="1"/>
      <c r="QCT98" s="1"/>
      <c r="QCU98" s="1"/>
      <c r="QCV98" s="1"/>
      <c r="QCW98" s="1"/>
      <c r="QCX98" s="1"/>
      <c r="QCY98" s="1"/>
      <c r="QCZ98" s="1"/>
      <c r="QDA98" s="1"/>
      <c r="QDB98" s="1"/>
      <c r="QDC98" s="1"/>
      <c r="QDD98" s="1"/>
      <c r="QDE98" s="1"/>
      <c r="QDF98" s="1"/>
      <c r="QDG98" s="1"/>
      <c r="QDH98" s="1"/>
      <c r="QDI98" s="1"/>
      <c r="QDJ98" s="1"/>
      <c r="QDK98" s="1"/>
      <c r="QDL98" s="1"/>
      <c r="QDM98" s="1"/>
      <c r="QDN98" s="1"/>
      <c r="QDO98" s="1"/>
      <c r="QDP98" s="1"/>
      <c r="QDQ98" s="1"/>
      <c r="QDR98" s="1"/>
      <c r="QDS98" s="1"/>
      <c r="QDT98" s="1"/>
      <c r="QDU98" s="1"/>
      <c r="QDV98" s="1"/>
      <c r="QDW98" s="1"/>
      <c r="QDX98" s="1"/>
      <c r="QDY98" s="1"/>
      <c r="QDZ98" s="1"/>
      <c r="QEA98" s="1"/>
      <c r="QEB98" s="1"/>
      <c r="QEC98" s="1"/>
      <c r="QED98" s="1"/>
      <c r="QEE98" s="1"/>
      <c r="QEF98" s="1"/>
      <c r="QEG98" s="1"/>
      <c r="QEH98" s="1"/>
      <c r="QEI98" s="1"/>
      <c r="QEJ98" s="1"/>
      <c r="QEK98" s="1"/>
      <c r="QEL98" s="1"/>
      <c r="QEM98" s="1"/>
      <c r="QEN98" s="1"/>
      <c r="QEO98" s="1"/>
      <c r="QEP98" s="1"/>
      <c r="QEQ98" s="1"/>
      <c r="QER98" s="1"/>
      <c r="QES98" s="1"/>
      <c r="QET98" s="1"/>
      <c r="QEU98" s="1"/>
      <c r="QEV98" s="1"/>
      <c r="QEW98" s="1"/>
      <c r="QEX98" s="1"/>
      <c r="QEY98" s="1"/>
      <c r="QEZ98" s="1"/>
      <c r="QFA98" s="1"/>
      <c r="QFB98" s="1"/>
      <c r="QFC98" s="1"/>
      <c r="QFD98" s="1"/>
      <c r="QFE98" s="1"/>
      <c r="QFF98" s="1"/>
      <c r="QFG98" s="1"/>
      <c r="QFH98" s="1"/>
      <c r="QFI98" s="1"/>
      <c r="QFJ98" s="1"/>
      <c r="QFK98" s="1"/>
      <c r="QFL98" s="1"/>
      <c r="QFM98" s="1"/>
      <c r="QFN98" s="1"/>
      <c r="QFO98" s="1"/>
      <c r="QFP98" s="1"/>
      <c r="QFQ98" s="1"/>
      <c r="QFR98" s="1"/>
      <c r="QFS98" s="1"/>
      <c r="QFT98" s="1"/>
      <c r="QFU98" s="1"/>
      <c r="QFV98" s="1"/>
      <c r="QFW98" s="1"/>
      <c r="QFX98" s="1"/>
      <c r="QFY98" s="1"/>
      <c r="QFZ98" s="1"/>
      <c r="QGA98" s="1"/>
      <c r="QGB98" s="1"/>
      <c r="QGC98" s="1"/>
      <c r="QGD98" s="1"/>
      <c r="QGE98" s="1"/>
      <c r="QGF98" s="1"/>
      <c r="QGG98" s="1"/>
      <c r="QGH98" s="1"/>
      <c r="QGI98" s="1"/>
      <c r="QGJ98" s="1"/>
      <c r="QGK98" s="1"/>
      <c r="QGL98" s="1"/>
      <c r="QGM98" s="1"/>
      <c r="QGN98" s="1"/>
      <c r="QGO98" s="1"/>
      <c r="QGP98" s="1"/>
      <c r="QGQ98" s="1"/>
      <c r="QGR98" s="1"/>
      <c r="QGS98" s="1"/>
      <c r="QGT98" s="1"/>
      <c r="QGU98" s="1"/>
      <c r="QGV98" s="1"/>
      <c r="QGW98" s="1"/>
      <c r="QGX98" s="1"/>
      <c r="QGY98" s="1"/>
      <c r="QGZ98" s="1"/>
      <c r="QHA98" s="1"/>
      <c r="QHB98" s="1"/>
      <c r="QHC98" s="1"/>
      <c r="QHD98" s="1"/>
      <c r="QHE98" s="1"/>
      <c r="QHF98" s="1"/>
      <c r="QHG98" s="1"/>
      <c r="QHH98" s="1"/>
      <c r="QHI98" s="1"/>
      <c r="QHJ98" s="1"/>
      <c r="QHK98" s="1"/>
      <c r="QHL98" s="1"/>
      <c r="QHM98" s="1"/>
      <c r="QHN98" s="1"/>
      <c r="QHO98" s="1"/>
      <c r="QHP98" s="1"/>
      <c r="QHQ98" s="1"/>
      <c r="QHR98" s="1"/>
      <c r="QHS98" s="1"/>
      <c r="QHT98" s="1"/>
      <c r="QHU98" s="1"/>
      <c r="QHV98" s="1"/>
      <c r="QHW98" s="1"/>
      <c r="QHX98" s="1"/>
      <c r="QHY98" s="1"/>
      <c r="QHZ98" s="1"/>
      <c r="QIA98" s="1"/>
      <c r="QIB98" s="1"/>
      <c r="QIC98" s="1"/>
      <c r="QID98" s="1"/>
      <c r="QIE98" s="1"/>
      <c r="QIF98" s="1"/>
      <c r="QIG98" s="1"/>
      <c r="QIH98" s="1"/>
      <c r="QII98" s="1"/>
      <c r="QIJ98" s="1"/>
      <c r="QIK98" s="1"/>
      <c r="QIL98" s="1"/>
      <c r="QIM98" s="1"/>
      <c r="QIN98" s="1"/>
      <c r="QIO98" s="1"/>
      <c r="QIP98" s="1"/>
      <c r="QIQ98" s="1"/>
      <c r="QIR98" s="1"/>
      <c r="QIS98" s="1"/>
      <c r="QIT98" s="1"/>
      <c r="QIU98" s="1"/>
      <c r="QIV98" s="1"/>
      <c r="QIW98" s="1"/>
      <c r="QIX98" s="1"/>
      <c r="QIY98" s="1"/>
      <c r="QIZ98" s="1"/>
      <c r="QJA98" s="1"/>
      <c r="QJB98" s="1"/>
      <c r="QJC98" s="1"/>
      <c r="QJD98" s="1"/>
      <c r="QJE98" s="1"/>
      <c r="QJF98" s="1"/>
      <c r="QJG98" s="1"/>
      <c r="QJH98" s="1"/>
      <c r="QJI98" s="1"/>
      <c r="QJJ98" s="1"/>
      <c r="QJK98" s="1"/>
      <c r="QJL98" s="1"/>
      <c r="QJM98" s="1"/>
      <c r="QJN98" s="1"/>
      <c r="QJO98" s="1"/>
      <c r="QJP98" s="1"/>
      <c r="QJQ98" s="1"/>
      <c r="QJR98" s="1"/>
      <c r="QJS98" s="1"/>
      <c r="QJT98" s="1"/>
      <c r="QJU98" s="1"/>
      <c r="QJV98" s="1"/>
      <c r="QJW98" s="1"/>
      <c r="QJX98" s="1"/>
      <c r="QJY98" s="1"/>
      <c r="QJZ98" s="1"/>
      <c r="QKA98" s="1"/>
      <c r="QKB98" s="1"/>
      <c r="QKC98" s="1"/>
      <c r="QKD98" s="1"/>
      <c r="QKE98" s="1"/>
      <c r="QKF98" s="1"/>
      <c r="QKG98" s="1"/>
      <c r="QKH98" s="1"/>
      <c r="QKI98" s="1"/>
      <c r="QKJ98" s="1"/>
      <c r="QKK98" s="1"/>
      <c r="QKL98" s="1"/>
      <c r="QKM98" s="1"/>
      <c r="QKN98" s="1"/>
      <c r="QKO98" s="1"/>
      <c r="QKP98" s="1"/>
      <c r="QKQ98" s="1"/>
      <c r="QKR98" s="1"/>
      <c r="QKS98" s="1"/>
      <c r="QKT98" s="1"/>
      <c r="QKU98" s="1"/>
      <c r="QKV98" s="1"/>
      <c r="QKW98" s="1"/>
      <c r="QKX98" s="1"/>
      <c r="QKY98" s="1"/>
      <c r="QKZ98" s="1"/>
      <c r="QLA98" s="1"/>
      <c r="QLB98" s="1"/>
      <c r="QLC98" s="1"/>
      <c r="QLD98" s="1"/>
      <c r="QLE98" s="1"/>
      <c r="QLF98" s="1"/>
      <c r="QLG98" s="1"/>
      <c r="QLH98" s="1"/>
      <c r="QLI98" s="1"/>
      <c r="QLJ98" s="1"/>
      <c r="QLK98" s="1"/>
      <c r="QLL98" s="1"/>
      <c r="QLM98" s="1"/>
      <c r="QLN98" s="1"/>
      <c r="QLO98" s="1"/>
      <c r="QLP98" s="1"/>
      <c r="QLQ98" s="1"/>
      <c r="QLR98" s="1"/>
      <c r="QLS98" s="1"/>
      <c r="QLT98" s="1"/>
      <c r="QLU98" s="1"/>
      <c r="QLV98" s="1"/>
      <c r="QLW98" s="1"/>
      <c r="QLX98" s="1"/>
      <c r="QLY98" s="1"/>
      <c r="QLZ98" s="1"/>
      <c r="QMA98" s="1"/>
      <c r="QMB98" s="1"/>
      <c r="QMC98" s="1"/>
      <c r="QMD98" s="1"/>
      <c r="QME98" s="1"/>
      <c r="QMF98" s="1"/>
      <c r="QMG98" s="1"/>
      <c r="QMH98" s="1"/>
      <c r="QMI98" s="1"/>
      <c r="QMJ98" s="1"/>
      <c r="QMK98" s="1"/>
      <c r="QML98" s="1"/>
      <c r="QMM98" s="1"/>
      <c r="QMN98" s="1"/>
      <c r="QMO98" s="1"/>
      <c r="QMP98" s="1"/>
      <c r="QMQ98" s="1"/>
      <c r="QMR98" s="1"/>
      <c r="QMS98" s="1"/>
      <c r="QMT98" s="1"/>
      <c r="QMU98" s="1"/>
      <c r="QMV98" s="1"/>
      <c r="QMW98" s="1"/>
      <c r="QMX98" s="1"/>
      <c r="QMY98" s="1"/>
      <c r="QMZ98" s="1"/>
      <c r="QNA98" s="1"/>
      <c r="QNB98" s="1"/>
      <c r="QNC98" s="1"/>
      <c r="QND98" s="1"/>
      <c r="QNE98" s="1"/>
      <c r="QNF98" s="1"/>
      <c r="QNG98" s="1"/>
      <c r="QNH98" s="1"/>
      <c r="QNI98" s="1"/>
      <c r="QNJ98" s="1"/>
      <c r="QNK98" s="1"/>
      <c r="QNL98" s="1"/>
      <c r="QNM98" s="1"/>
      <c r="QNN98" s="1"/>
      <c r="QNO98" s="1"/>
      <c r="QNP98" s="1"/>
      <c r="QNQ98" s="1"/>
      <c r="QNR98" s="1"/>
      <c r="QNS98" s="1"/>
      <c r="QNT98" s="1"/>
      <c r="QNU98" s="1"/>
      <c r="QNV98" s="1"/>
      <c r="QNW98" s="1"/>
      <c r="QNX98" s="1"/>
      <c r="QNY98" s="1"/>
      <c r="QNZ98" s="1"/>
      <c r="QOA98" s="1"/>
      <c r="QOB98" s="1"/>
      <c r="QOC98" s="1"/>
      <c r="QOD98" s="1"/>
      <c r="QOE98" s="1"/>
      <c r="QOF98" s="1"/>
      <c r="QOG98" s="1"/>
      <c r="QOH98" s="1"/>
      <c r="QOI98" s="1"/>
      <c r="QOJ98" s="1"/>
      <c r="QOK98" s="1"/>
      <c r="QOL98" s="1"/>
      <c r="QOM98" s="1"/>
      <c r="QON98" s="1"/>
      <c r="QOO98" s="1"/>
      <c r="QOP98" s="1"/>
      <c r="QOQ98" s="1"/>
      <c r="QOR98" s="1"/>
      <c r="QOS98" s="1"/>
      <c r="QOT98" s="1"/>
      <c r="QOU98" s="1"/>
      <c r="QOV98" s="1"/>
      <c r="QOW98" s="1"/>
      <c r="QOX98" s="1"/>
      <c r="QOY98" s="1"/>
      <c r="QOZ98" s="1"/>
      <c r="QPA98" s="1"/>
      <c r="QPB98" s="1"/>
      <c r="QPC98" s="1"/>
      <c r="QPD98" s="1"/>
      <c r="QPE98" s="1"/>
      <c r="QPF98" s="1"/>
      <c r="QPG98" s="1"/>
      <c r="QPH98" s="1"/>
      <c r="QPI98" s="1"/>
      <c r="QPJ98" s="1"/>
      <c r="QPK98" s="1"/>
      <c r="QPL98" s="1"/>
      <c r="QPM98" s="1"/>
      <c r="QPN98" s="1"/>
      <c r="QPO98" s="1"/>
      <c r="QPP98" s="1"/>
      <c r="QPQ98" s="1"/>
      <c r="QPR98" s="1"/>
      <c r="QPS98" s="1"/>
      <c r="QPT98" s="1"/>
      <c r="QPU98" s="1"/>
      <c r="QPV98" s="1"/>
      <c r="QPW98" s="1"/>
      <c r="QPX98" s="1"/>
      <c r="QPY98" s="1"/>
      <c r="QPZ98" s="1"/>
      <c r="QQA98" s="1"/>
      <c r="QQB98" s="1"/>
      <c r="QQC98" s="1"/>
      <c r="QQD98" s="1"/>
      <c r="QQE98" s="1"/>
      <c r="QQF98" s="1"/>
      <c r="QQG98" s="1"/>
      <c r="QQH98" s="1"/>
      <c r="QQI98" s="1"/>
      <c r="QQJ98" s="1"/>
      <c r="QQK98" s="1"/>
      <c r="QQL98" s="1"/>
      <c r="QQM98" s="1"/>
      <c r="QQN98" s="1"/>
      <c r="QQO98" s="1"/>
      <c r="QQP98" s="1"/>
      <c r="QQQ98" s="1"/>
      <c r="QQR98" s="1"/>
      <c r="QQS98" s="1"/>
      <c r="QQT98" s="1"/>
      <c r="QQU98" s="1"/>
      <c r="QQV98" s="1"/>
      <c r="QQW98" s="1"/>
      <c r="QQX98" s="1"/>
      <c r="QQY98" s="1"/>
      <c r="QQZ98" s="1"/>
      <c r="QRA98" s="1"/>
      <c r="QRB98" s="1"/>
      <c r="QRC98" s="1"/>
      <c r="QRD98" s="1"/>
      <c r="QRE98" s="1"/>
      <c r="QRF98" s="1"/>
      <c r="QRG98" s="1"/>
      <c r="QRH98" s="1"/>
      <c r="QRI98" s="1"/>
      <c r="QRJ98" s="1"/>
      <c r="QRK98" s="1"/>
      <c r="QRL98" s="1"/>
      <c r="QRM98" s="1"/>
      <c r="QRN98" s="1"/>
      <c r="QRO98" s="1"/>
      <c r="QRP98" s="1"/>
      <c r="QRQ98" s="1"/>
      <c r="QRR98" s="1"/>
      <c r="QRS98" s="1"/>
      <c r="QRT98" s="1"/>
      <c r="QRU98" s="1"/>
      <c r="QRV98" s="1"/>
      <c r="QRW98" s="1"/>
      <c r="QRX98" s="1"/>
      <c r="QRY98" s="1"/>
      <c r="QRZ98" s="1"/>
      <c r="QSA98" s="1"/>
      <c r="QSB98" s="1"/>
      <c r="QSC98" s="1"/>
      <c r="QSD98" s="1"/>
      <c r="QSE98" s="1"/>
      <c r="QSF98" s="1"/>
      <c r="QSG98" s="1"/>
      <c r="QSH98" s="1"/>
      <c r="QSI98" s="1"/>
      <c r="QSJ98" s="1"/>
      <c r="QSK98" s="1"/>
      <c r="QSL98" s="1"/>
      <c r="QSM98" s="1"/>
      <c r="QSN98" s="1"/>
      <c r="QSO98" s="1"/>
      <c r="QSP98" s="1"/>
      <c r="QSQ98" s="1"/>
      <c r="QSR98" s="1"/>
      <c r="QSS98" s="1"/>
      <c r="QST98" s="1"/>
      <c r="QSU98" s="1"/>
      <c r="QSV98" s="1"/>
      <c r="QSW98" s="1"/>
      <c r="QSX98" s="1"/>
      <c r="QSY98" s="1"/>
      <c r="QSZ98" s="1"/>
      <c r="QTA98" s="1"/>
      <c r="QTB98" s="1"/>
      <c r="QTC98" s="1"/>
      <c r="QTD98" s="1"/>
      <c r="QTE98" s="1"/>
      <c r="QTF98" s="1"/>
      <c r="QTG98" s="1"/>
      <c r="QTH98" s="1"/>
      <c r="QTI98" s="1"/>
      <c r="QTJ98" s="1"/>
      <c r="QTK98" s="1"/>
      <c r="QTL98" s="1"/>
      <c r="QTM98" s="1"/>
      <c r="QTN98" s="1"/>
      <c r="QTO98" s="1"/>
      <c r="QTP98" s="1"/>
      <c r="QTQ98" s="1"/>
      <c r="QTR98" s="1"/>
      <c r="QTS98" s="1"/>
      <c r="QTT98" s="1"/>
      <c r="QTU98" s="1"/>
      <c r="QTV98" s="1"/>
      <c r="QTW98" s="1"/>
      <c r="QTX98" s="1"/>
      <c r="QTY98" s="1"/>
      <c r="QTZ98" s="1"/>
      <c r="QUA98" s="1"/>
      <c r="QUB98" s="1"/>
      <c r="QUC98" s="1"/>
      <c r="QUD98" s="1"/>
      <c r="QUE98" s="1"/>
      <c r="QUF98" s="1"/>
      <c r="QUG98" s="1"/>
      <c r="QUH98" s="1"/>
      <c r="QUI98" s="1"/>
      <c r="QUJ98" s="1"/>
      <c r="QUK98" s="1"/>
      <c r="QUL98" s="1"/>
      <c r="QUM98" s="1"/>
      <c r="QUN98" s="1"/>
      <c r="QUO98" s="1"/>
      <c r="QUP98" s="1"/>
      <c r="QUQ98" s="1"/>
      <c r="QUR98" s="1"/>
      <c r="QUS98" s="1"/>
      <c r="QUT98" s="1"/>
      <c r="QUU98" s="1"/>
      <c r="QUV98" s="1"/>
      <c r="QUW98" s="1"/>
      <c r="QUX98" s="1"/>
      <c r="QUY98" s="1"/>
      <c r="QUZ98" s="1"/>
      <c r="QVA98" s="1"/>
      <c r="QVB98" s="1"/>
      <c r="QVC98" s="1"/>
      <c r="QVD98" s="1"/>
      <c r="QVE98" s="1"/>
      <c r="QVF98" s="1"/>
      <c r="QVG98" s="1"/>
      <c r="QVH98" s="1"/>
      <c r="QVI98" s="1"/>
      <c r="QVJ98" s="1"/>
      <c r="QVK98" s="1"/>
      <c r="QVL98" s="1"/>
      <c r="QVM98" s="1"/>
      <c r="QVN98" s="1"/>
      <c r="QVO98" s="1"/>
      <c r="QVP98" s="1"/>
      <c r="QVQ98" s="1"/>
      <c r="QVR98" s="1"/>
      <c r="QVS98" s="1"/>
      <c r="QVT98" s="1"/>
      <c r="QVU98" s="1"/>
      <c r="QVV98" s="1"/>
      <c r="QVW98" s="1"/>
      <c r="QVX98" s="1"/>
      <c r="QVY98" s="1"/>
      <c r="QVZ98" s="1"/>
      <c r="QWA98" s="1"/>
      <c r="QWB98" s="1"/>
      <c r="QWC98" s="1"/>
      <c r="QWD98" s="1"/>
      <c r="QWE98" s="1"/>
      <c r="QWF98" s="1"/>
      <c r="QWG98" s="1"/>
      <c r="QWH98" s="1"/>
      <c r="QWI98" s="1"/>
      <c r="QWJ98" s="1"/>
      <c r="QWK98" s="1"/>
      <c r="QWL98" s="1"/>
      <c r="QWM98" s="1"/>
      <c r="QWN98" s="1"/>
      <c r="QWO98" s="1"/>
      <c r="QWP98" s="1"/>
      <c r="QWQ98" s="1"/>
      <c r="QWR98" s="1"/>
      <c r="QWS98" s="1"/>
      <c r="QWT98" s="1"/>
      <c r="QWU98" s="1"/>
      <c r="QWV98" s="1"/>
      <c r="QWW98" s="1"/>
      <c r="QWX98" s="1"/>
      <c r="QWY98" s="1"/>
      <c r="QWZ98" s="1"/>
      <c r="QXA98" s="1"/>
      <c r="QXB98" s="1"/>
      <c r="QXC98" s="1"/>
      <c r="QXD98" s="1"/>
      <c r="QXE98" s="1"/>
      <c r="QXF98" s="1"/>
      <c r="QXG98" s="1"/>
      <c r="QXH98" s="1"/>
      <c r="QXI98" s="1"/>
      <c r="QXJ98" s="1"/>
      <c r="QXK98" s="1"/>
      <c r="QXL98" s="1"/>
      <c r="QXM98" s="1"/>
      <c r="QXN98" s="1"/>
      <c r="QXO98" s="1"/>
      <c r="QXP98" s="1"/>
      <c r="QXQ98" s="1"/>
      <c r="QXR98" s="1"/>
      <c r="QXS98" s="1"/>
      <c r="QXT98" s="1"/>
      <c r="QXU98" s="1"/>
      <c r="QXV98" s="1"/>
      <c r="QXW98" s="1"/>
      <c r="QXX98" s="1"/>
      <c r="QXY98" s="1"/>
      <c r="QXZ98" s="1"/>
      <c r="QYA98" s="1"/>
      <c r="QYB98" s="1"/>
      <c r="QYC98" s="1"/>
      <c r="QYD98" s="1"/>
      <c r="QYE98" s="1"/>
      <c r="QYF98" s="1"/>
      <c r="QYG98" s="1"/>
      <c r="QYH98" s="1"/>
      <c r="QYI98" s="1"/>
      <c r="QYJ98" s="1"/>
      <c r="QYK98" s="1"/>
      <c r="QYL98" s="1"/>
      <c r="QYM98" s="1"/>
      <c r="QYN98" s="1"/>
      <c r="QYO98" s="1"/>
      <c r="QYP98" s="1"/>
      <c r="QYQ98" s="1"/>
      <c r="QYR98" s="1"/>
      <c r="QYS98" s="1"/>
      <c r="QYT98" s="1"/>
      <c r="QYU98" s="1"/>
      <c r="QYV98" s="1"/>
      <c r="QYW98" s="1"/>
      <c r="QYX98" s="1"/>
      <c r="QYY98" s="1"/>
      <c r="QYZ98" s="1"/>
      <c r="QZA98" s="1"/>
      <c r="QZB98" s="1"/>
      <c r="QZC98" s="1"/>
      <c r="QZD98" s="1"/>
      <c r="QZE98" s="1"/>
      <c r="QZF98" s="1"/>
      <c r="QZG98" s="1"/>
      <c r="QZH98" s="1"/>
      <c r="QZI98" s="1"/>
      <c r="QZJ98" s="1"/>
      <c r="QZK98" s="1"/>
      <c r="QZL98" s="1"/>
      <c r="QZM98" s="1"/>
      <c r="QZN98" s="1"/>
      <c r="QZO98" s="1"/>
      <c r="QZP98" s="1"/>
      <c r="QZQ98" s="1"/>
      <c r="QZR98" s="1"/>
      <c r="QZS98" s="1"/>
      <c r="QZT98" s="1"/>
      <c r="QZU98" s="1"/>
      <c r="QZV98" s="1"/>
      <c r="QZW98" s="1"/>
      <c r="QZX98" s="1"/>
      <c r="QZY98" s="1"/>
      <c r="QZZ98" s="1"/>
      <c r="RAA98" s="1"/>
      <c r="RAB98" s="1"/>
      <c r="RAC98" s="1"/>
      <c r="RAD98" s="1"/>
      <c r="RAE98" s="1"/>
      <c r="RAF98" s="1"/>
      <c r="RAG98" s="1"/>
      <c r="RAH98" s="1"/>
      <c r="RAI98" s="1"/>
      <c r="RAJ98" s="1"/>
      <c r="RAK98" s="1"/>
      <c r="RAL98" s="1"/>
      <c r="RAM98" s="1"/>
      <c r="RAN98" s="1"/>
      <c r="RAO98" s="1"/>
      <c r="RAP98" s="1"/>
      <c r="RAQ98" s="1"/>
      <c r="RAR98" s="1"/>
      <c r="RAS98" s="1"/>
      <c r="RAT98" s="1"/>
      <c r="RAU98" s="1"/>
      <c r="RAV98" s="1"/>
      <c r="RAW98" s="1"/>
      <c r="RAX98" s="1"/>
      <c r="RAY98" s="1"/>
      <c r="RAZ98" s="1"/>
      <c r="RBA98" s="1"/>
      <c r="RBB98" s="1"/>
      <c r="RBC98" s="1"/>
      <c r="RBD98" s="1"/>
      <c r="RBE98" s="1"/>
      <c r="RBF98" s="1"/>
      <c r="RBG98" s="1"/>
      <c r="RBH98" s="1"/>
      <c r="RBI98" s="1"/>
      <c r="RBJ98" s="1"/>
      <c r="RBK98" s="1"/>
      <c r="RBL98" s="1"/>
      <c r="RBM98" s="1"/>
      <c r="RBN98" s="1"/>
      <c r="RBO98" s="1"/>
      <c r="RBP98" s="1"/>
      <c r="RBQ98" s="1"/>
      <c r="RBR98" s="1"/>
      <c r="RBS98" s="1"/>
      <c r="RBT98" s="1"/>
      <c r="RBU98" s="1"/>
      <c r="RBV98" s="1"/>
      <c r="RBW98" s="1"/>
      <c r="RBX98" s="1"/>
      <c r="RBY98" s="1"/>
      <c r="RBZ98" s="1"/>
      <c r="RCA98" s="1"/>
      <c r="RCB98" s="1"/>
      <c r="RCC98" s="1"/>
      <c r="RCD98" s="1"/>
      <c r="RCE98" s="1"/>
      <c r="RCF98" s="1"/>
      <c r="RCG98" s="1"/>
      <c r="RCH98" s="1"/>
      <c r="RCI98" s="1"/>
      <c r="RCJ98" s="1"/>
      <c r="RCK98" s="1"/>
      <c r="RCL98" s="1"/>
      <c r="RCM98" s="1"/>
      <c r="RCN98" s="1"/>
      <c r="RCO98" s="1"/>
      <c r="RCP98" s="1"/>
      <c r="RCQ98" s="1"/>
      <c r="RCR98" s="1"/>
      <c r="RCS98" s="1"/>
      <c r="RCT98" s="1"/>
      <c r="RCU98" s="1"/>
      <c r="RCV98" s="1"/>
      <c r="RCW98" s="1"/>
      <c r="RCX98" s="1"/>
      <c r="RCY98" s="1"/>
      <c r="RCZ98" s="1"/>
      <c r="RDA98" s="1"/>
      <c r="RDB98" s="1"/>
      <c r="RDC98" s="1"/>
      <c r="RDD98" s="1"/>
      <c r="RDE98" s="1"/>
      <c r="RDF98" s="1"/>
      <c r="RDG98" s="1"/>
      <c r="RDH98" s="1"/>
      <c r="RDI98" s="1"/>
      <c r="RDJ98" s="1"/>
      <c r="RDK98" s="1"/>
      <c r="RDL98" s="1"/>
      <c r="RDM98" s="1"/>
      <c r="RDN98" s="1"/>
      <c r="RDO98" s="1"/>
      <c r="RDP98" s="1"/>
      <c r="RDQ98" s="1"/>
      <c r="RDR98" s="1"/>
      <c r="RDS98" s="1"/>
      <c r="RDT98" s="1"/>
      <c r="RDU98" s="1"/>
      <c r="RDV98" s="1"/>
      <c r="RDW98" s="1"/>
      <c r="RDX98" s="1"/>
      <c r="RDY98" s="1"/>
      <c r="RDZ98" s="1"/>
      <c r="REA98" s="1"/>
      <c r="REB98" s="1"/>
      <c r="REC98" s="1"/>
      <c r="RED98" s="1"/>
      <c r="REE98" s="1"/>
      <c r="REF98" s="1"/>
      <c r="REG98" s="1"/>
      <c r="REH98" s="1"/>
      <c r="REI98" s="1"/>
      <c r="REJ98" s="1"/>
      <c r="REK98" s="1"/>
      <c r="REL98" s="1"/>
      <c r="REM98" s="1"/>
      <c r="REN98" s="1"/>
      <c r="REO98" s="1"/>
      <c r="REP98" s="1"/>
      <c r="REQ98" s="1"/>
      <c r="RER98" s="1"/>
      <c r="RES98" s="1"/>
      <c r="RET98" s="1"/>
      <c r="REU98" s="1"/>
      <c r="REV98" s="1"/>
      <c r="REW98" s="1"/>
      <c r="REX98" s="1"/>
      <c r="REY98" s="1"/>
      <c r="REZ98" s="1"/>
      <c r="RFA98" s="1"/>
      <c r="RFB98" s="1"/>
      <c r="RFC98" s="1"/>
      <c r="RFD98" s="1"/>
      <c r="RFE98" s="1"/>
      <c r="RFF98" s="1"/>
      <c r="RFG98" s="1"/>
      <c r="RFH98" s="1"/>
      <c r="RFI98" s="1"/>
      <c r="RFJ98" s="1"/>
      <c r="RFK98" s="1"/>
      <c r="RFL98" s="1"/>
      <c r="RFM98" s="1"/>
      <c r="RFN98" s="1"/>
      <c r="RFO98" s="1"/>
      <c r="RFP98" s="1"/>
      <c r="RFQ98" s="1"/>
      <c r="RFR98" s="1"/>
      <c r="RFS98" s="1"/>
      <c r="RFT98" s="1"/>
      <c r="RFU98" s="1"/>
      <c r="RFV98" s="1"/>
      <c r="RFW98" s="1"/>
      <c r="RFX98" s="1"/>
      <c r="RFY98" s="1"/>
      <c r="RFZ98" s="1"/>
      <c r="RGA98" s="1"/>
      <c r="RGB98" s="1"/>
      <c r="RGC98" s="1"/>
      <c r="RGD98" s="1"/>
      <c r="RGE98" s="1"/>
      <c r="RGF98" s="1"/>
      <c r="RGG98" s="1"/>
      <c r="RGH98" s="1"/>
      <c r="RGI98" s="1"/>
      <c r="RGJ98" s="1"/>
      <c r="RGK98" s="1"/>
      <c r="RGL98" s="1"/>
      <c r="RGM98" s="1"/>
      <c r="RGN98" s="1"/>
      <c r="RGO98" s="1"/>
      <c r="RGP98" s="1"/>
      <c r="RGQ98" s="1"/>
      <c r="RGR98" s="1"/>
      <c r="RGS98" s="1"/>
      <c r="RGT98" s="1"/>
      <c r="RGU98" s="1"/>
      <c r="RGV98" s="1"/>
      <c r="RGW98" s="1"/>
      <c r="RGX98" s="1"/>
      <c r="RGY98" s="1"/>
      <c r="RGZ98" s="1"/>
      <c r="RHA98" s="1"/>
      <c r="RHB98" s="1"/>
      <c r="RHC98" s="1"/>
      <c r="RHD98" s="1"/>
      <c r="RHE98" s="1"/>
      <c r="RHF98" s="1"/>
      <c r="RHG98" s="1"/>
      <c r="RHH98" s="1"/>
      <c r="RHI98" s="1"/>
      <c r="RHJ98" s="1"/>
      <c r="RHK98" s="1"/>
      <c r="RHL98" s="1"/>
      <c r="RHM98" s="1"/>
      <c r="RHN98" s="1"/>
      <c r="RHO98" s="1"/>
      <c r="RHP98" s="1"/>
      <c r="RHQ98" s="1"/>
      <c r="RHR98" s="1"/>
      <c r="RHS98" s="1"/>
      <c r="RHT98" s="1"/>
      <c r="RHU98" s="1"/>
      <c r="RHV98" s="1"/>
      <c r="RHW98" s="1"/>
      <c r="RHX98" s="1"/>
      <c r="RHY98" s="1"/>
      <c r="RHZ98" s="1"/>
      <c r="RIA98" s="1"/>
      <c r="RIB98" s="1"/>
      <c r="RIC98" s="1"/>
      <c r="RID98" s="1"/>
      <c r="RIE98" s="1"/>
      <c r="RIF98" s="1"/>
      <c r="RIG98" s="1"/>
      <c r="RIH98" s="1"/>
      <c r="RII98" s="1"/>
      <c r="RIJ98" s="1"/>
      <c r="RIK98" s="1"/>
      <c r="RIL98" s="1"/>
      <c r="RIM98" s="1"/>
      <c r="RIN98" s="1"/>
      <c r="RIO98" s="1"/>
      <c r="RIP98" s="1"/>
      <c r="RIQ98" s="1"/>
      <c r="RIR98" s="1"/>
      <c r="RIS98" s="1"/>
      <c r="RIT98" s="1"/>
      <c r="RIU98" s="1"/>
      <c r="RIV98" s="1"/>
      <c r="RIW98" s="1"/>
      <c r="RIX98" s="1"/>
      <c r="RIY98" s="1"/>
      <c r="RIZ98" s="1"/>
      <c r="RJA98" s="1"/>
      <c r="RJB98" s="1"/>
      <c r="RJC98" s="1"/>
      <c r="RJD98" s="1"/>
      <c r="RJE98" s="1"/>
      <c r="RJF98" s="1"/>
      <c r="RJG98" s="1"/>
      <c r="RJH98" s="1"/>
      <c r="RJI98" s="1"/>
      <c r="RJJ98" s="1"/>
      <c r="RJK98" s="1"/>
      <c r="RJL98" s="1"/>
      <c r="RJM98" s="1"/>
      <c r="RJN98" s="1"/>
      <c r="RJO98" s="1"/>
      <c r="RJP98" s="1"/>
      <c r="RJQ98" s="1"/>
      <c r="RJR98" s="1"/>
      <c r="RJS98" s="1"/>
      <c r="RJT98" s="1"/>
      <c r="RJU98" s="1"/>
      <c r="RJV98" s="1"/>
      <c r="RJW98" s="1"/>
      <c r="RJX98" s="1"/>
      <c r="RJY98" s="1"/>
      <c r="RJZ98" s="1"/>
      <c r="RKA98" s="1"/>
      <c r="RKB98" s="1"/>
      <c r="RKC98" s="1"/>
      <c r="RKD98" s="1"/>
      <c r="RKE98" s="1"/>
      <c r="RKF98" s="1"/>
      <c r="RKG98" s="1"/>
      <c r="RKH98" s="1"/>
      <c r="RKI98" s="1"/>
      <c r="RKJ98" s="1"/>
      <c r="RKK98" s="1"/>
      <c r="RKL98" s="1"/>
      <c r="RKM98" s="1"/>
      <c r="RKN98" s="1"/>
      <c r="RKO98" s="1"/>
      <c r="RKP98" s="1"/>
      <c r="RKQ98" s="1"/>
      <c r="RKR98" s="1"/>
      <c r="RKS98" s="1"/>
      <c r="RKT98" s="1"/>
      <c r="RKU98" s="1"/>
      <c r="RKV98" s="1"/>
      <c r="RKW98" s="1"/>
      <c r="RKX98" s="1"/>
      <c r="RKY98" s="1"/>
      <c r="RKZ98" s="1"/>
      <c r="RLA98" s="1"/>
      <c r="RLB98" s="1"/>
      <c r="RLC98" s="1"/>
      <c r="RLD98" s="1"/>
      <c r="RLE98" s="1"/>
      <c r="RLF98" s="1"/>
      <c r="RLG98" s="1"/>
      <c r="RLH98" s="1"/>
      <c r="RLI98" s="1"/>
      <c r="RLJ98" s="1"/>
      <c r="RLK98" s="1"/>
      <c r="RLL98" s="1"/>
      <c r="RLM98" s="1"/>
      <c r="RLN98" s="1"/>
      <c r="RLO98" s="1"/>
      <c r="RLP98" s="1"/>
      <c r="RLQ98" s="1"/>
      <c r="RLR98" s="1"/>
      <c r="RLS98" s="1"/>
      <c r="RLT98" s="1"/>
      <c r="RLU98" s="1"/>
      <c r="RLV98" s="1"/>
      <c r="RLW98" s="1"/>
      <c r="RLX98" s="1"/>
      <c r="RLY98" s="1"/>
      <c r="RLZ98" s="1"/>
      <c r="RMA98" s="1"/>
      <c r="RMB98" s="1"/>
      <c r="RMC98" s="1"/>
      <c r="RMD98" s="1"/>
      <c r="RME98" s="1"/>
      <c r="RMF98" s="1"/>
      <c r="RMG98" s="1"/>
      <c r="RMH98" s="1"/>
      <c r="RMI98" s="1"/>
      <c r="RMJ98" s="1"/>
      <c r="RMK98" s="1"/>
      <c r="RML98" s="1"/>
      <c r="RMM98" s="1"/>
      <c r="RMN98" s="1"/>
      <c r="RMO98" s="1"/>
      <c r="RMP98" s="1"/>
      <c r="RMQ98" s="1"/>
      <c r="RMR98" s="1"/>
      <c r="RMS98" s="1"/>
      <c r="RMT98" s="1"/>
      <c r="RMU98" s="1"/>
      <c r="RMV98" s="1"/>
      <c r="RMW98" s="1"/>
      <c r="RMX98" s="1"/>
      <c r="RMY98" s="1"/>
      <c r="RMZ98" s="1"/>
      <c r="RNA98" s="1"/>
      <c r="RNB98" s="1"/>
      <c r="RNC98" s="1"/>
      <c r="RND98" s="1"/>
      <c r="RNE98" s="1"/>
      <c r="RNF98" s="1"/>
      <c r="RNG98" s="1"/>
      <c r="RNH98" s="1"/>
      <c r="RNI98" s="1"/>
      <c r="RNJ98" s="1"/>
      <c r="RNK98" s="1"/>
      <c r="RNL98" s="1"/>
      <c r="RNM98" s="1"/>
      <c r="RNN98" s="1"/>
      <c r="RNO98" s="1"/>
      <c r="RNP98" s="1"/>
      <c r="RNQ98" s="1"/>
      <c r="RNR98" s="1"/>
      <c r="RNS98" s="1"/>
      <c r="RNT98" s="1"/>
      <c r="RNU98" s="1"/>
      <c r="RNV98" s="1"/>
      <c r="RNW98" s="1"/>
      <c r="RNX98" s="1"/>
      <c r="RNY98" s="1"/>
      <c r="RNZ98" s="1"/>
      <c r="ROA98" s="1"/>
      <c r="ROB98" s="1"/>
      <c r="ROC98" s="1"/>
      <c r="ROD98" s="1"/>
      <c r="ROE98" s="1"/>
      <c r="ROF98" s="1"/>
      <c r="ROG98" s="1"/>
      <c r="ROH98" s="1"/>
      <c r="ROI98" s="1"/>
      <c r="ROJ98" s="1"/>
      <c r="ROK98" s="1"/>
      <c r="ROL98" s="1"/>
      <c r="ROM98" s="1"/>
      <c r="RON98" s="1"/>
      <c r="ROO98" s="1"/>
      <c r="ROP98" s="1"/>
      <c r="ROQ98" s="1"/>
      <c r="ROR98" s="1"/>
      <c r="ROS98" s="1"/>
      <c r="ROT98" s="1"/>
      <c r="ROU98" s="1"/>
      <c r="ROV98" s="1"/>
      <c r="ROW98" s="1"/>
      <c r="ROX98" s="1"/>
      <c r="ROY98" s="1"/>
      <c r="ROZ98" s="1"/>
      <c r="RPA98" s="1"/>
      <c r="RPB98" s="1"/>
      <c r="RPC98" s="1"/>
      <c r="RPD98" s="1"/>
      <c r="RPE98" s="1"/>
      <c r="RPF98" s="1"/>
      <c r="RPG98" s="1"/>
      <c r="RPH98" s="1"/>
      <c r="RPI98" s="1"/>
      <c r="RPJ98" s="1"/>
      <c r="RPK98" s="1"/>
      <c r="RPL98" s="1"/>
      <c r="RPM98" s="1"/>
      <c r="RPN98" s="1"/>
      <c r="RPO98" s="1"/>
      <c r="RPP98" s="1"/>
      <c r="RPQ98" s="1"/>
      <c r="RPR98" s="1"/>
      <c r="RPS98" s="1"/>
      <c r="RPT98" s="1"/>
      <c r="RPU98" s="1"/>
      <c r="RPV98" s="1"/>
      <c r="RPW98" s="1"/>
      <c r="RPX98" s="1"/>
      <c r="RPY98" s="1"/>
      <c r="RPZ98" s="1"/>
      <c r="RQA98" s="1"/>
      <c r="RQB98" s="1"/>
      <c r="RQC98" s="1"/>
      <c r="RQD98" s="1"/>
      <c r="RQE98" s="1"/>
      <c r="RQF98" s="1"/>
      <c r="RQG98" s="1"/>
      <c r="RQH98" s="1"/>
      <c r="RQI98" s="1"/>
      <c r="RQJ98" s="1"/>
      <c r="RQK98" s="1"/>
      <c r="RQL98" s="1"/>
      <c r="RQM98" s="1"/>
      <c r="RQN98" s="1"/>
      <c r="RQO98" s="1"/>
      <c r="RQP98" s="1"/>
      <c r="RQQ98" s="1"/>
      <c r="RQR98" s="1"/>
      <c r="RQS98" s="1"/>
      <c r="RQT98" s="1"/>
      <c r="RQU98" s="1"/>
      <c r="RQV98" s="1"/>
      <c r="RQW98" s="1"/>
      <c r="RQX98" s="1"/>
      <c r="RQY98" s="1"/>
      <c r="RQZ98" s="1"/>
      <c r="RRA98" s="1"/>
      <c r="RRB98" s="1"/>
      <c r="RRC98" s="1"/>
      <c r="RRD98" s="1"/>
      <c r="RRE98" s="1"/>
      <c r="RRF98" s="1"/>
      <c r="RRG98" s="1"/>
      <c r="RRH98" s="1"/>
      <c r="RRI98" s="1"/>
      <c r="RRJ98" s="1"/>
      <c r="RRK98" s="1"/>
      <c r="RRL98" s="1"/>
      <c r="RRM98" s="1"/>
      <c r="RRN98" s="1"/>
      <c r="RRO98" s="1"/>
      <c r="RRP98" s="1"/>
      <c r="RRQ98" s="1"/>
      <c r="RRR98" s="1"/>
      <c r="RRS98" s="1"/>
      <c r="RRT98" s="1"/>
      <c r="RRU98" s="1"/>
      <c r="RRV98" s="1"/>
      <c r="RRW98" s="1"/>
      <c r="RRX98" s="1"/>
      <c r="RRY98" s="1"/>
      <c r="RRZ98" s="1"/>
      <c r="RSA98" s="1"/>
      <c r="RSB98" s="1"/>
      <c r="RSC98" s="1"/>
      <c r="RSD98" s="1"/>
      <c r="RSE98" s="1"/>
      <c r="RSF98" s="1"/>
      <c r="RSG98" s="1"/>
      <c r="RSH98" s="1"/>
      <c r="RSI98" s="1"/>
      <c r="RSJ98" s="1"/>
      <c r="RSK98" s="1"/>
      <c r="RSL98" s="1"/>
      <c r="RSM98" s="1"/>
      <c r="RSN98" s="1"/>
      <c r="RSO98" s="1"/>
      <c r="RSP98" s="1"/>
      <c r="RSQ98" s="1"/>
      <c r="RSR98" s="1"/>
      <c r="RSS98" s="1"/>
      <c r="RST98" s="1"/>
      <c r="RSU98" s="1"/>
      <c r="RSV98" s="1"/>
      <c r="RSW98" s="1"/>
      <c r="RSX98" s="1"/>
      <c r="RSY98" s="1"/>
      <c r="RSZ98" s="1"/>
      <c r="RTA98" s="1"/>
      <c r="RTB98" s="1"/>
      <c r="RTC98" s="1"/>
      <c r="RTD98" s="1"/>
      <c r="RTE98" s="1"/>
      <c r="RTF98" s="1"/>
      <c r="RTG98" s="1"/>
      <c r="RTH98" s="1"/>
      <c r="RTI98" s="1"/>
      <c r="RTJ98" s="1"/>
      <c r="RTK98" s="1"/>
      <c r="RTL98" s="1"/>
      <c r="RTM98" s="1"/>
      <c r="RTN98" s="1"/>
      <c r="RTO98" s="1"/>
      <c r="RTP98" s="1"/>
      <c r="RTQ98" s="1"/>
      <c r="RTR98" s="1"/>
      <c r="RTS98" s="1"/>
      <c r="RTT98" s="1"/>
      <c r="RTU98" s="1"/>
      <c r="RTV98" s="1"/>
      <c r="RTW98" s="1"/>
      <c r="RTX98" s="1"/>
      <c r="RTY98" s="1"/>
      <c r="RTZ98" s="1"/>
      <c r="RUA98" s="1"/>
      <c r="RUB98" s="1"/>
      <c r="RUC98" s="1"/>
      <c r="RUD98" s="1"/>
      <c r="RUE98" s="1"/>
      <c r="RUF98" s="1"/>
      <c r="RUG98" s="1"/>
      <c r="RUH98" s="1"/>
      <c r="RUI98" s="1"/>
      <c r="RUJ98" s="1"/>
      <c r="RUK98" s="1"/>
      <c r="RUL98" s="1"/>
      <c r="RUM98" s="1"/>
      <c r="RUN98" s="1"/>
      <c r="RUO98" s="1"/>
      <c r="RUP98" s="1"/>
      <c r="RUQ98" s="1"/>
      <c r="RUR98" s="1"/>
      <c r="RUS98" s="1"/>
      <c r="RUT98" s="1"/>
      <c r="RUU98" s="1"/>
      <c r="RUV98" s="1"/>
      <c r="RUW98" s="1"/>
      <c r="RUX98" s="1"/>
      <c r="RUY98" s="1"/>
      <c r="RUZ98" s="1"/>
      <c r="RVA98" s="1"/>
      <c r="RVB98" s="1"/>
      <c r="RVC98" s="1"/>
      <c r="RVD98" s="1"/>
      <c r="RVE98" s="1"/>
      <c r="RVF98" s="1"/>
      <c r="RVG98" s="1"/>
      <c r="RVH98" s="1"/>
      <c r="RVI98" s="1"/>
      <c r="RVJ98" s="1"/>
      <c r="RVK98" s="1"/>
      <c r="RVL98" s="1"/>
      <c r="RVM98" s="1"/>
      <c r="RVN98" s="1"/>
      <c r="RVO98" s="1"/>
      <c r="RVP98" s="1"/>
      <c r="RVQ98" s="1"/>
      <c r="RVR98" s="1"/>
      <c r="RVS98" s="1"/>
      <c r="RVT98" s="1"/>
      <c r="RVU98" s="1"/>
      <c r="RVV98" s="1"/>
      <c r="RVW98" s="1"/>
      <c r="RVX98" s="1"/>
      <c r="RVY98" s="1"/>
      <c r="RVZ98" s="1"/>
      <c r="RWA98" s="1"/>
      <c r="RWB98" s="1"/>
      <c r="RWC98" s="1"/>
      <c r="RWD98" s="1"/>
      <c r="RWE98" s="1"/>
      <c r="RWF98" s="1"/>
      <c r="RWG98" s="1"/>
      <c r="RWH98" s="1"/>
      <c r="RWI98" s="1"/>
      <c r="RWJ98" s="1"/>
      <c r="RWK98" s="1"/>
      <c r="RWL98" s="1"/>
      <c r="RWM98" s="1"/>
      <c r="RWN98" s="1"/>
      <c r="RWO98" s="1"/>
      <c r="RWP98" s="1"/>
      <c r="RWQ98" s="1"/>
      <c r="RWR98" s="1"/>
      <c r="RWS98" s="1"/>
      <c r="RWT98" s="1"/>
      <c r="RWU98" s="1"/>
      <c r="RWV98" s="1"/>
      <c r="RWW98" s="1"/>
      <c r="RWX98" s="1"/>
      <c r="RWY98" s="1"/>
      <c r="RWZ98" s="1"/>
      <c r="RXA98" s="1"/>
      <c r="RXB98" s="1"/>
      <c r="RXC98" s="1"/>
      <c r="RXD98" s="1"/>
      <c r="RXE98" s="1"/>
      <c r="RXF98" s="1"/>
      <c r="RXG98" s="1"/>
      <c r="RXH98" s="1"/>
      <c r="RXI98" s="1"/>
      <c r="RXJ98" s="1"/>
      <c r="RXK98" s="1"/>
      <c r="RXL98" s="1"/>
      <c r="RXM98" s="1"/>
      <c r="RXN98" s="1"/>
      <c r="RXO98" s="1"/>
      <c r="RXP98" s="1"/>
      <c r="RXQ98" s="1"/>
      <c r="RXR98" s="1"/>
      <c r="RXS98" s="1"/>
      <c r="RXT98" s="1"/>
      <c r="RXU98" s="1"/>
      <c r="RXV98" s="1"/>
      <c r="RXW98" s="1"/>
      <c r="RXX98" s="1"/>
      <c r="RXY98" s="1"/>
      <c r="RXZ98" s="1"/>
      <c r="RYA98" s="1"/>
      <c r="RYB98" s="1"/>
      <c r="RYC98" s="1"/>
      <c r="RYD98" s="1"/>
      <c r="RYE98" s="1"/>
      <c r="RYF98" s="1"/>
      <c r="RYG98" s="1"/>
      <c r="RYH98" s="1"/>
      <c r="RYI98" s="1"/>
      <c r="RYJ98" s="1"/>
      <c r="RYK98" s="1"/>
      <c r="RYL98" s="1"/>
      <c r="RYM98" s="1"/>
      <c r="RYN98" s="1"/>
      <c r="RYO98" s="1"/>
      <c r="RYP98" s="1"/>
      <c r="RYQ98" s="1"/>
      <c r="RYR98" s="1"/>
      <c r="RYS98" s="1"/>
      <c r="RYT98" s="1"/>
      <c r="RYU98" s="1"/>
      <c r="RYV98" s="1"/>
      <c r="RYW98" s="1"/>
      <c r="RYX98" s="1"/>
      <c r="RYY98" s="1"/>
      <c r="RYZ98" s="1"/>
      <c r="RZA98" s="1"/>
      <c r="RZB98" s="1"/>
      <c r="RZC98" s="1"/>
      <c r="RZD98" s="1"/>
      <c r="RZE98" s="1"/>
      <c r="RZF98" s="1"/>
      <c r="RZG98" s="1"/>
      <c r="RZH98" s="1"/>
      <c r="RZI98" s="1"/>
      <c r="RZJ98" s="1"/>
      <c r="RZK98" s="1"/>
      <c r="RZL98" s="1"/>
      <c r="RZM98" s="1"/>
      <c r="RZN98" s="1"/>
      <c r="RZO98" s="1"/>
      <c r="RZP98" s="1"/>
      <c r="RZQ98" s="1"/>
      <c r="RZR98" s="1"/>
      <c r="RZS98" s="1"/>
      <c r="RZT98" s="1"/>
      <c r="RZU98" s="1"/>
      <c r="RZV98" s="1"/>
      <c r="RZW98" s="1"/>
      <c r="RZX98" s="1"/>
      <c r="RZY98" s="1"/>
      <c r="RZZ98" s="1"/>
      <c r="SAA98" s="1"/>
      <c r="SAB98" s="1"/>
      <c r="SAC98" s="1"/>
      <c r="SAD98" s="1"/>
      <c r="SAE98" s="1"/>
      <c r="SAF98" s="1"/>
      <c r="SAG98" s="1"/>
      <c r="SAH98" s="1"/>
      <c r="SAI98" s="1"/>
      <c r="SAJ98" s="1"/>
      <c r="SAK98" s="1"/>
      <c r="SAL98" s="1"/>
      <c r="SAM98" s="1"/>
      <c r="SAN98" s="1"/>
      <c r="SAO98" s="1"/>
      <c r="SAP98" s="1"/>
      <c r="SAQ98" s="1"/>
      <c r="SAR98" s="1"/>
      <c r="SAS98" s="1"/>
      <c r="SAT98" s="1"/>
      <c r="SAU98" s="1"/>
      <c r="SAV98" s="1"/>
      <c r="SAW98" s="1"/>
      <c r="SAX98" s="1"/>
      <c r="SAY98" s="1"/>
      <c r="SAZ98" s="1"/>
      <c r="SBA98" s="1"/>
      <c r="SBB98" s="1"/>
      <c r="SBC98" s="1"/>
      <c r="SBD98" s="1"/>
      <c r="SBE98" s="1"/>
      <c r="SBF98" s="1"/>
      <c r="SBG98" s="1"/>
      <c r="SBH98" s="1"/>
      <c r="SBI98" s="1"/>
      <c r="SBJ98" s="1"/>
      <c r="SBK98" s="1"/>
      <c r="SBL98" s="1"/>
      <c r="SBM98" s="1"/>
      <c r="SBN98" s="1"/>
      <c r="SBO98" s="1"/>
      <c r="SBP98" s="1"/>
      <c r="SBQ98" s="1"/>
      <c r="SBR98" s="1"/>
      <c r="SBS98" s="1"/>
      <c r="SBT98" s="1"/>
      <c r="SBU98" s="1"/>
      <c r="SBV98" s="1"/>
      <c r="SBW98" s="1"/>
      <c r="SBX98" s="1"/>
      <c r="SBY98" s="1"/>
      <c r="SBZ98" s="1"/>
      <c r="SCA98" s="1"/>
      <c r="SCB98" s="1"/>
      <c r="SCC98" s="1"/>
      <c r="SCD98" s="1"/>
      <c r="SCE98" s="1"/>
      <c r="SCF98" s="1"/>
      <c r="SCG98" s="1"/>
      <c r="SCH98" s="1"/>
      <c r="SCI98" s="1"/>
      <c r="SCJ98" s="1"/>
      <c r="SCK98" s="1"/>
      <c r="SCL98" s="1"/>
      <c r="SCM98" s="1"/>
      <c r="SCN98" s="1"/>
      <c r="SCO98" s="1"/>
      <c r="SCP98" s="1"/>
      <c r="SCQ98" s="1"/>
      <c r="SCR98" s="1"/>
      <c r="SCS98" s="1"/>
      <c r="SCT98" s="1"/>
      <c r="SCU98" s="1"/>
      <c r="SCV98" s="1"/>
      <c r="SCW98" s="1"/>
      <c r="SCX98" s="1"/>
      <c r="SCY98" s="1"/>
      <c r="SCZ98" s="1"/>
      <c r="SDA98" s="1"/>
      <c r="SDB98" s="1"/>
      <c r="SDC98" s="1"/>
      <c r="SDD98" s="1"/>
      <c r="SDE98" s="1"/>
      <c r="SDF98" s="1"/>
      <c r="SDG98" s="1"/>
      <c r="SDH98" s="1"/>
      <c r="SDI98" s="1"/>
      <c r="SDJ98" s="1"/>
      <c r="SDK98" s="1"/>
      <c r="SDL98" s="1"/>
      <c r="SDM98" s="1"/>
      <c r="SDN98" s="1"/>
      <c r="SDO98" s="1"/>
      <c r="SDP98" s="1"/>
      <c r="SDQ98" s="1"/>
      <c r="SDR98" s="1"/>
      <c r="SDS98" s="1"/>
      <c r="SDT98" s="1"/>
      <c r="SDU98" s="1"/>
      <c r="SDV98" s="1"/>
      <c r="SDW98" s="1"/>
      <c r="SDX98" s="1"/>
      <c r="SDY98" s="1"/>
      <c r="SDZ98" s="1"/>
      <c r="SEA98" s="1"/>
      <c r="SEB98" s="1"/>
      <c r="SEC98" s="1"/>
      <c r="SED98" s="1"/>
      <c r="SEE98" s="1"/>
      <c r="SEF98" s="1"/>
      <c r="SEG98" s="1"/>
      <c r="SEH98" s="1"/>
      <c r="SEI98" s="1"/>
      <c r="SEJ98" s="1"/>
      <c r="SEK98" s="1"/>
      <c r="SEL98" s="1"/>
      <c r="SEM98" s="1"/>
      <c r="SEN98" s="1"/>
      <c r="SEO98" s="1"/>
      <c r="SEP98" s="1"/>
      <c r="SEQ98" s="1"/>
      <c r="SER98" s="1"/>
      <c r="SES98" s="1"/>
      <c r="SET98" s="1"/>
      <c r="SEU98" s="1"/>
      <c r="SEV98" s="1"/>
      <c r="SEW98" s="1"/>
      <c r="SEX98" s="1"/>
      <c r="SEY98" s="1"/>
      <c r="SEZ98" s="1"/>
      <c r="SFA98" s="1"/>
      <c r="SFB98" s="1"/>
      <c r="SFC98" s="1"/>
      <c r="SFD98" s="1"/>
      <c r="SFE98" s="1"/>
      <c r="SFF98" s="1"/>
      <c r="SFG98" s="1"/>
      <c r="SFH98" s="1"/>
      <c r="SFI98" s="1"/>
      <c r="SFJ98" s="1"/>
      <c r="SFK98" s="1"/>
      <c r="SFL98" s="1"/>
      <c r="SFM98" s="1"/>
      <c r="SFN98" s="1"/>
      <c r="SFO98" s="1"/>
      <c r="SFP98" s="1"/>
      <c r="SFQ98" s="1"/>
      <c r="SFR98" s="1"/>
      <c r="SFS98" s="1"/>
      <c r="SFT98" s="1"/>
      <c r="SFU98" s="1"/>
      <c r="SFV98" s="1"/>
      <c r="SFW98" s="1"/>
      <c r="SFX98" s="1"/>
      <c r="SFY98" s="1"/>
      <c r="SFZ98" s="1"/>
      <c r="SGA98" s="1"/>
      <c r="SGB98" s="1"/>
      <c r="SGC98" s="1"/>
      <c r="SGD98" s="1"/>
      <c r="SGE98" s="1"/>
      <c r="SGF98" s="1"/>
      <c r="SGG98" s="1"/>
      <c r="SGH98" s="1"/>
      <c r="SGI98" s="1"/>
      <c r="SGJ98" s="1"/>
      <c r="SGK98" s="1"/>
      <c r="SGL98" s="1"/>
      <c r="SGM98" s="1"/>
      <c r="SGN98" s="1"/>
      <c r="SGO98" s="1"/>
      <c r="SGP98" s="1"/>
      <c r="SGQ98" s="1"/>
      <c r="SGR98" s="1"/>
      <c r="SGS98" s="1"/>
      <c r="SGT98" s="1"/>
      <c r="SGU98" s="1"/>
      <c r="SGV98" s="1"/>
      <c r="SGW98" s="1"/>
      <c r="SGX98" s="1"/>
      <c r="SGY98" s="1"/>
      <c r="SGZ98" s="1"/>
      <c r="SHA98" s="1"/>
      <c r="SHB98" s="1"/>
      <c r="SHC98" s="1"/>
      <c r="SHD98" s="1"/>
      <c r="SHE98" s="1"/>
      <c r="SHF98" s="1"/>
      <c r="SHG98" s="1"/>
      <c r="SHH98" s="1"/>
      <c r="SHI98" s="1"/>
      <c r="SHJ98" s="1"/>
      <c r="SHK98" s="1"/>
      <c r="SHL98" s="1"/>
      <c r="SHM98" s="1"/>
      <c r="SHN98" s="1"/>
      <c r="SHO98" s="1"/>
      <c r="SHP98" s="1"/>
      <c r="SHQ98" s="1"/>
      <c r="SHR98" s="1"/>
      <c r="SHS98" s="1"/>
      <c r="SHT98" s="1"/>
      <c r="SHU98" s="1"/>
      <c r="SHV98" s="1"/>
      <c r="SHW98" s="1"/>
      <c r="SHX98" s="1"/>
      <c r="SHY98" s="1"/>
      <c r="SHZ98" s="1"/>
      <c r="SIA98" s="1"/>
      <c r="SIB98" s="1"/>
      <c r="SIC98" s="1"/>
      <c r="SID98" s="1"/>
      <c r="SIE98" s="1"/>
      <c r="SIF98" s="1"/>
      <c r="SIG98" s="1"/>
      <c r="SIH98" s="1"/>
      <c r="SII98" s="1"/>
      <c r="SIJ98" s="1"/>
      <c r="SIK98" s="1"/>
      <c r="SIL98" s="1"/>
      <c r="SIM98" s="1"/>
      <c r="SIN98" s="1"/>
      <c r="SIO98" s="1"/>
      <c r="SIP98" s="1"/>
      <c r="SIQ98" s="1"/>
      <c r="SIR98" s="1"/>
      <c r="SIS98" s="1"/>
      <c r="SIT98" s="1"/>
      <c r="SIU98" s="1"/>
      <c r="SIV98" s="1"/>
      <c r="SIW98" s="1"/>
      <c r="SIX98" s="1"/>
      <c r="SIY98" s="1"/>
      <c r="SIZ98" s="1"/>
      <c r="SJA98" s="1"/>
      <c r="SJB98" s="1"/>
      <c r="SJC98" s="1"/>
      <c r="SJD98" s="1"/>
      <c r="SJE98" s="1"/>
      <c r="SJF98" s="1"/>
      <c r="SJG98" s="1"/>
      <c r="SJH98" s="1"/>
      <c r="SJI98" s="1"/>
      <c r="SJJ98" s="1"/>
      <c r="SJK98" s="1"/>
      <c r="SJL98" s="1"/>
      <c r="SJM98" s="1"/>
      <c r="SJN98" s="1"/>
      <c r="SJO98" s="1"/>
      <c r="SJP98" s="1"/>
      <c r="SJQ98" s="1"/>
      <c r="SJR98" s="1"/>
      <c r="SJS98" s="1"/>
      <c r="SJT98" s="1"/>
      <c r="SJU98" s="1"/>
      <c r="SJV98" s="1"/>
      <c r="SJW98" s="1"/>
      <c r="SJX98" s="1"/>
      <c r="SJY98" s="1"/>
      <c r="SJZ98" s="1"/>
      <c r="SKA98" s="1"/>
      <c r="SKB98" s="1"/>
      <c r="SKC98" s="1"/>
      <c r="SKD98" s="1"/>
      <c r="SKE98" s="1"/>
      <c r="SKF98" s="1"/>
      <c r="SKG98" s="1"/>
      <c r="SKH98" s="1"/>
      <c r="SKI98" s="1"/>
      <c r="SKJ98" s="1"/>
      <c r="SKK98" s="1"/>
      <c r="SKL98" s="1"/>
      <c r="SKM98" s="1"/>
      <c r="SKN98" s="1"/>
      <c r="SKO98" s="1"/>
      <c r="SKP98" s="1"/>
      <c r="SKQ98" s="1"/>
      <c r="SKR98" s="1"/>
      <c r="SKS98" s="1"/>
      <c r="SKT98" s="1"/>
      <c r="SKU98" s="1"/>
      <c r="SKV98" s="1"/>
      <c r="SKW98" s="1"/>
      <c r="SKX98" s="1"/>
      <c r="SKY98" s="1"/>
      <c r="SKZ98" s="1"/>
      <c r="SLA98" s="1"/>
      <c r="SLB98" s="1"/>
      <c r="SLC98" s="1"/>
      <c r="SLD98" s="1"/>
      <c r="SLE98" s="1"/>
      <c r="SLF98" s="1"/>
      <c r="SLG98" s="1"/>
      <c r="SLH98" s="1"/>
      <c r="SLI98" s="1"/>
      <c r="SLJ98" s="1"/>
      <c r="SLK98" s="1"/>
      <c r="SLL98" s="1"/>
      <c r="SLM98" s="1"/>
      <c r="SLN98" s="1"/>
      <c r="SLO98" s="1"/>
      <c r="SLP98" s="1"/>
      <c r="SLQ98" s="1"/>
      <c r="SLR98" s="1"/>
      <c r="SLS98" s="1"/>
      <c r="SLT98" s="1"/>
      <c r="SLU98" s="1"/>
      <c r="SLV98" s="1"/>
      <c r="SLW98" s="1"/>
      <c r="SLX98" s="1"/>
      <c r="SLY98" s="1"/>
      <c r="SLZ98" s="1"/>
      <c r="SMA98" s="1"/>
      <c r="SMB98" s="1"/>
      <c r="SMC98" s="1"/>
      <c r="SMD98" s="1"/>
      <c r="SME98" s="1"/>
      <c r="SMF98" s="1"/>
      <c r="SMG98" s="1"/>
      <c r="SMH98" s="1"/>
      <c r="SMI98" s="1"/>
      <c r="SMJ98" s="1"/>
      <c r="SMK98" s="1"/>
      <c r="SML98" s="1"/>
      <c r="SMM98" s="1"/>
      <c r="SMN98" s="1"/>
      <c r="SMO98" s="1"/>
      <c r="SMP98" s="1"/>
      <c r="SMQ98" s="1"/>
      <c r="SMR98" s="1"/>
      <c r="SMS98" s="1"/>
      <c r="SMT98" s="1"/>
      <c r="SMU98" s="1"/>
      <c r="SMV98" s="1"/>
      <c r="SMW98" s="1"/>
      <c r="SMX98" s="1"/>
      <c r="SMY98" s="1"/>
      <c r="SMZ98" s="1"/>
      <c r="SNA98" s="1"/>
      <c r="SNB98" s="1"/>
      <c r="SNC98" s="1"/>
      <c r="SND98" s="1"/>
      <c r="SNE98" s="1"/>
      <c r="SNF98" s="1"/>
      <c r="SNG98" s="1"/>
      <c r="SNH98" s="1"/>
      <c r="SNI98" s="1"/>
      <c r="SNJ98" s="1"/>
      <c r="SNK98" s="1"/>
      <c r="SNL98" s="1"/>
      <c r="SNM98" s="1"/>
      <c r="SNN98" s="1"/>
      <c r="SNO98" s="1"/>
      <c r="SNP98" s="1"/>
      <c r="SNQ98" s="1"/>
      <c r="SNR98" s="1"/>
      <c r="SNS98" s="1"/>
      <c r="SNT98" s="1"/>
      <c r="SNU98" s="1"/>
      <c r="SNV98" s="1"/>
      <c r="SNW98" s="1"/>
      <c r="SNX98" s="1"/>
      <c r="SNY98" s="1"/>
      <c r="SNZ98" s="1"/>
      <c r="SOA98" s="1"/>
      <c r="SOB98" s="1"/>
      <c r="SOC98" s="1"/>
      <c r="SOD98" s="1"/>
      <c r="SOE98" s="1"/>
      <c r="SOF98" s="1"/>
      <c r="SOG98" s="1"/>
      <c r="SOH98" s="1"/>
      <c r="SOI98" s="1"/>
      <c r="SOJ98" s="1"/>
      <c r="SOK98" s="1"/>
      <c r="SOL98" s="1"/>
      <c r="SOM98" s="1"/>
      <c r="SON98" s="1"/>
      <c r="SOO98" s="1"/>
      <c r="SOP98" s="1"/>
      <c r="SOQ98" s="1"/>
      <c r="SOR98" s="1"/>
      <c r="SOS98" s="1"/>
      <c r="SOT98" s="1"/>
      <c r="SOU98" s="1"/>
      <c r="SOV98" s="1"/>
      <c r="SOW98" s="1"/>
      <c r="SOX98" s="1"/>
      <c r="SOY98" s="1"/>
      <c r="SOZ98" s="1"/>
      <c r="SPA98" s="1"/>
      <c r="SPB98" s="1"/>
      <c r="SPC98" s="1"/>
      <c r="SPD98" s="1"/>
      <c r="SPE98" s="1"/>
      <c r="SPF98" s="1"/>
      <c r="SPG98" s="1"/>
      <c r="SPH98" s="1"/>
      <c r="SPI98" s="1"/>
      <c r="SPJ98" s="1"/>
      <c r="SPK98" s="1"/>
      <c r="SPL98" s="1"/>
      <c r="SPM98" s="1"/>
      <c r="SPN98" s="1"/>
      <c r="SPO98" s="1"/>
      <c r="SPP98" s="1"/>
      <c r="SPQ98" s="1"/>
      <c r="SPR98" s="1"/>
      <c r="SPS98" s="1"/>
      <c r="SPT98" s="1"/>
      <c r="SPU98" s="1"/>
      <c r="SPV98" s="1"/>
      <c r="SPW98" s="1"/>
      <c r="SPX98" s="1"/>
      <c r="SPY98" s="1"/>
      <c r="SPZ98" s="1"/>
      <c r="SQA98" s="1"/>
      <c r="SQB98" s="1"/>
      <c r="SQC98" s="1"/>
      <c r="SQD98" s="1"/>
      <c r="SQE98" s="1"/>
      <c r="SQF98" s="1"/>
      <c r="SQG98" s="1"/>
      <c r="SQH98" s="1"/>
      <c r="SQI98" s="1"/>
      <c r="SQJ98" s="1"/>
      <c r="SQK98" s="1"/>
      <c r="SQL98" s="1"/>
      <c r="SQM98" s="1"/>
      <c r="SQN98" s="1"/>
      <c r="SQO98" s="1"/>
      <c r="SQP98" s="1"/>
      <c r="SQQ98" s="1"/>
      <c r="SQR98" s="1"/>
      <c r="SQS98" s="1"/>
      <c r="SQT98" s="1"/>
      <c r="SQU98" s="1"/>
      <c r="SQV98" s="1"/>
      <c r="SQW98" s="1"/>
      <c r="SQX98" s="1"/>
      <c r="SQY98" s="1"/>
      <c r="SQZ98" s="1"/>
      <c r="SRA98" s="1"/>
      <c r="SRB98" s="1"/>
      <c r="SRC98" s="1"/>
      <c r="SRD98" s="1"/>
      <c r="SRE98" s="1"/>
      <c r="SRF98" s="1"/>
      <c r="SRG98" s="1"/>
      <c r="SRH98" s="1"/>
      <c r="SRI98" s="1"/>
      <c r="SRJ98" s="1"/>
      <c r="SRK98" s="1"/>
      <c r="SRL98" s="1"/>
      <c r="SRM98" s="1"/>
      <c r="SRN98" s="1"/>
      <c r="SRO98" s="1"/>
      <c r="SRP98" s="1"/>
      <c r="SRQ98" s="1"/>
      <c r="SRR98" s="1"/>
      <c r="SRS98" s="1"/>
      <c r="SRT98" s="1"/>
      <c r="SRU98" s="1"/>
      <c r="SRV98" s="1"/>
      <c r="SRW98" s="1"/>
      <c r="SRX98" s="1"/>
      <c r="SRY98" s="1"/>
      <c r="SRZ98" s="1"/>
      <c r="SSA98" s="1"/>
      <c r="SSB98" s="1"/>
      <c r="SSC98" s="1"/>
      <c r="SSD98" s="1"/>
      <c r="SSE98" s="1"/>
      <c r="SSF98" s="1"/>
      <c r="SSG98" s="1"/>
      <c r="SSH98" s="1"/>
      <c r="SSI98" s="1"/>
      <c r="SSJ98" s="1"/>
      <c r="SSK98" s="1"/>
      <c r="SSL98" s="1"/>
      <c r="SSM98" s="1"/>
      <c r="SSN98" s="1"/>
      <c r="SSO98" s="1"/>
      <c r="SSP98" s="1"/>
      <c r="SSQ98" s="1"/>
      <c r="SSR98" s="1"/>
      <c r="SSS98" s="1"/>
      <c r="SST98" s="1"/>
      <c r="SSU98" s="1"/>
      <c r="SSV98" s="1"/>
      <c r="SSW98" s="1"/>
      <c r="SSX98" s="1"/>
      <c r="SSY98" s="1"/>
      <c r="SSZ98" s="1"/>
      <c r="STA98" s="1"/>
      <c r="STB98" s="1"/>
      <c r="STC98" s="1"/>
      <c r="STD98" s="1"/>
      <c r="STE98" s="1"/>
      <c r="STF98" s="1"/>
      <c r="STG98" s="1"/>
      <c r="STH98" s="1"/>
      <c r="STI98" s="1"/>
      <c r="STJ98" s="1"/>
      <c r="STK98" s="1"/>
      <c r="STL98" s="1"/>
      <c r="STM98" s="1"/>
      <c r="STN98" s="1"/>
      <c r="STO98" s="1"/>
      <c r="STP98" s="1"/>
      <c r="STQ98" s="1"/>
      <c r="STR98" s="1"/>
      <c r="STS98" s="1"/>
      <c r="STT98" s="1"/>
      <c r="STU98" s="1"/>
      <c r="STV98" s="1"/>
      <c r="STW98" s="1"/>
      <c r="STX98" s="1"/>
      <c r="STY98" s="1"/>
      <c r="STZ98" s="1"/>
      <c r="SUA98" s="1"/>
      <c r="SUB98" s="1"/>
      <c r="SUC98" s="1"/>
      <c r="SUD98" s="1"/>
      <c r="SUE98" s="1"/>
      <c r="SUF98" s="1"/>
      <c r="SUG98" s="1"/>
      <c r="SUH98" s="1"/>
      <c r="SUI98" s="1"/>
      <c r="SUJ98" s="1"/>
      <c r="SUK98" s="1"/>
      <c r="SUL98" s="1"/>
      <c r="SUM98" s="1"/>
      <c r="SUN98" s="1"/>
      <c r="SUO98" s="1"/>
      <c r="SUP98" s="1"/>
      <c r="SUQ98" s="1"/>
      <c r="SUR98" s="1"/>
      <c r="SUS98" s="1"/>
      <c r="SUT98" s="1"/>
      <c r="SUU98" s="1"/>
      <c r="SUV98" s="1"/>
      <c r="SUW98" s="1"/>
      <c r="SUX98" s="1"/>
      <c r="SUY98" s="1"/>
      <c r="SUZ98" s="1"/>
      <c r="SVA98" s="1"/>
      <c r="SVB98" s="1"/>
      <c r="SVC98" s="1"/>
      <c r="SVD98" s="1"/>
      <c r="SVE98" s="1"/>
      <c r="SVF98" s="1"/>
      <c r="SVG98" s="1"/>
      <c r="SVH98" s="1"/>
      <c r="SVI98" s="1"/>
      <c r="SVJ98" s="1"/>
      <c r="SVK98" s="1"/>
      <c r="SVL98" s="1"/>
      <c r="SVM98" s="1"/>
      <c r="SVN98" s="1"/>
      <c r="SVO98" s="1"/>
      <c r="SVP98" s="1"/>
      <c r="SVQ98" s="1"/>
      <c r="SVR98" s="1"/>
      <c r="SVS98" s="1"/>
      <c r="SVT98" s="1"/>
      <c r="SVU98" s="1"/>
      <c r="SVV98" s="1"/>
      <c r="SVW98" s="1"/>
      <c r="SVX98" s="1"/>
      <c r="SVY98" s="1"/>
      <c r="SVZ98" s="1"/>
      <c r="SWA98" s="1"/>
      <c r="SWB98" s="1"/>
      <c r="SWC98" s="1"/>
      <c r="SWD98" s="1"/>
      <c r="SWE98" s="1"/>
      <c r="SWF98" s="1"/>
      <c r="SWG98" s="1"/>
      <c r="SWH98" s="1"/>
      <c r="SWI98" s="1"/>
      <c r="SWJ98" s="1"/>
      <c r="SWK98" s="1"/>
      <c r="SWL98" s="1"/>
      <c r="SWM98" s="1"/>
      <c r="SWN98" s="1"/>
      <c r="SWO98" s="1"/>
      <c r="SWP98" s="1"/>
      <c r="SWQ98" s="1"/>
      <c r="SWR98" s="1"/>
      <c r="SWS98" s="1"/>
      <c r="SWT98" s="1"/>
      <c r="SWU98" s="1"/>
      <c r="SWV98" s="1"/>
      <c r="SWW98" s="1"/>
      <c r="SWX98" s="1"/>
      <c r="SWY98" s="1"/>
      <c r="SWZ98" s="1"/>
      <c r="SXA98" s="1"/>
      <c r="SXB98" s="1"/>
      <c r="SXC98" s="1"/>
      <c r="SXD98" s="1"/>
      <c r="SXE98" s="1"/>
      <c r="SXF98" s="1"/>
      <c r="SXG98" s="1"/>
      <c r="SXH98" s="1"/>
      <c r="SXI98" s="1"/>
      <c r="SXJ98" s="1"/>
      <c r="SXK98" s="1"/>
      <c r="SXL98" s="1"/>
      <c r="SXM98" s="1"/>
      <c r="SXN98" s="1"/>
      <c r="SXO98" s="1"/>
      <c r="SXP98" s="1"/>
      <c r="SXQ98" s="1"/>
      <c r="SXR98" s="1"/>
      <c r="SXS98" s="1"/>
      <c r="SXT98" s="1"/>
      <c r="SXU98" s="1"/>
      <c r="SXV98" s="1"/>
      <c r="SXW98" s="1"/>
      <c r="SXX98" s="1"/>
      <c r="SXY98" s="1"/>
      <c r="SXZ98" s="1"/>
      <c r="SYA98" s="1"/>
      <c r="SYB98" s="1"/>
      <c r="SYC98" s="1"/>
      <c r="SYD98" s="1"/>
      <c r="SYE98" s="1"/>
      <c r="SYF98" s="1"/>
      <c r="SYG98" s="1"/>
      <c r="SYH98" s="1"/>
      <c r="SYI98" s="1"/>
      <c r="SYJ98" s="1"/>
      <c r="SYK98" s="1"/>
      <c r="SYL98" s="1"/>
      <c r="SYM98" s="1"/>
      <c r="SYN98" s="1"/>
      <c r="SYO98" s="1"/>
      <c r="SYP98" s="1"/>
      <c r="SYQ98" s="1"/>
      <c r="SYR98" s="1"/>
      <c r="SYS98" s="1"/>
      <c r="SYT98" s="1"/>
      <c r="SYU98" s="1"/>
      <c r="SYV98" s="1"/>
      <c r="SYW98" s="1"/>
      <c r="SYX98" s="1"/>
      <c r="SYY98" s="1"/>
      <c r="SYZ98" s="1"/>
      <c r="SZA98" s="1"/>
      <c r="SZB98" s="1"/>
      <c r="SZC98" s="1"/>
      <c r="SZD98" s="1"/>
      <c r="SZE98" s="1"/>
      <c r="SZF98" s="1"/>
      <c r="SZG98" s="1"/>
      <c r="SZH98" s="1"/>
      <c r="SZI98" s="1"/>
      <c r="SZJ98" s="1"/>
      <c r="SZK98" s="1"/>
      <c r="SZL98" s="1"/>
      <c r="SZM98" s="1"/>
      <c r="SZN98" s="1"/>
      <c r="SZO98" s="1"/>
      <c r="SZP98" s="1"/>
      <c r="SZQ98" s="1"/>
      <c r="SZR98" s="1"/>
      <c r="SZS98" s="1"/>
      <c r="SZT98" s="1"/>
      <c r="SZU98" s="1"/>
      <c r="SZV98" s="1"/>
      <c r="SZW98" s="1"/>
      <c r="SZX98" s="1"/>
      <c r="SZY98" s="1"/>
      <c r="SZZ98" s="1"/>
      <c r="TAA98" s="1"/>
      <c r="TAB98" s="1"/>
      <c r="TAC98" s="1"/>
      <c r="TAD98" s="1"/>
      <c r="TAE98" s="1"/>
      <c r="TAF98" s="1"/>
      <c r="TAG98" s="1"/>
      <c r="TAH98" s="1"/>
      <c r="TAI98" s="1"/>
      <c r="TAJ98" s="1"/>
      <c r="TAK98" s="1"/>
      <c r="TAL98" s="1"/>
      <c r="TAM98" s="1"/>
      <c r="TAN98" s="1"/>
      <c r="TAO98" s="1"/>
      <c r="TAP98" s="1"/>
      <c r="TAQ98" s="1"/>
      <c r="TAR98" s="1"/>
      <c r="TAS98" s="1"/>
      <c r="TAT98" s="1"/>
      <c r="TAU98" s="1"/>
      <c r="TAV98" s="1"/>
      <c r="TAW98" s="1"/>
      <c r="TAX98" s="1"/>
      <c r="TAY98" s="1"/>
      <c r="TAZ98" s="1"/>
      <c r="TBA98" s="1"/>
      <c r="TBB98" s="1"/>
      <c r="TBC98" s="1"/>
      <c r="TBD98" s="1"/>
      <c r="TBE98" s="1"/>
      <c r="TBF98" s="1"/>
      <c r="TBG98" s="1"/>
      <c r="TBH98" s="1"/>
      <c r="TBI98" s="1"/>
      <c r="TBJ98" s="1"/>
      <c r="TBK98" s="1"/>
      <c r="TBL98" s="1"/>
      <c r="TBM98" s="1"/>
      <c r="TBN98" s="1"/>
      <c r="TBO98" s="1"/>
      <c r="TBP98" s="1"/>
      <c r="TBQ98" s="1"/>
      <c r="TBR98" s="1"/>
      <c r="TBS98" s="1"/>
      <c r="TBT98" s="1"/>
      <c r="TBU98" s="1"/>
      <c r="TBV98" s="1"/>
      <c r="TBW98" s="1"/>
      <c r="TBX98" s="1"/>
      <c r="TBY98" s="1"/>
      <c r="TBZ98" s="1"/>
      <c r="TCA98" s="1"/>
      <c r="TCB98" s="1"/>
      <c r="TCC98" s="1"/>
      <c r="TCD98" s="1"/>
      <c r="TCE98" s="1"/>
      <c r="TCF98" s="1"/>
      <c r="TCG98" s="1"/>
      <c r="TCH98" s="1"/>
      <c r="TCI98" s="1"/>
      <c r="TCJ98" s="1"/>
      <c r="TCK98" s="1"/>
      <c r="TCL98" s="1"/>
      <c r="TCM98" s="1"/>
      <c r="TCN98" s="1"/>
      <c r="TCO98" s="1"/>
      <c r="TCP98" s="1"/>
      <c r="TCQ98" s="1"/>
      <c r="TCR98" s="1"/>
      <c r="TCS98" s="1"/>
      <c r="TCT98" s="1"/>
      <c r="TCU98" s="1"/>
      <c r="TCV98" s="1"/>
      <c r="TCW98" s="1"/>
      <c r="TCX98" s="1"/>
      <c r="TCY98" s="1"/>
      <c r="TCZ98" s="1"/>
      <c r="TDA98" s="1"/>
      <c r="TDB98" s="1"/>
      <c r="TDC98" s="1"/>
      <c r="TDD98" s="1"/>
      <c r="TDE98" s="1"/>
      <c r="TDF98" s="1"/>
      <c r="TDG98" s="1"/>
      <c r="TDH98" s="1"/>
      <c r="TDI98" s="1"/>
      <c r="TDJ98" s="1"/>
      <c r="TDK98" s="1"/>
      <c r="TDL98" s="1"/>
      <c r="TDM98" s="1"/>
      <c r="TDN98" s="1"/>
      <c r="TDO98" s="1"/>
      <c r="TDP98" s="1"/>
      <c r="TDQ98" s="1"/>
      <c r="TDR98" s="1"/>
      <c r="TDS98" s="1"/>
      <c r="TDT98" s="1"/>
      <c r="TDU98" s="1"/>
      <c r="TDV98" s="1"/>
      <c r="TDW98" s="1"/>
      <c r="TDX98" s="1"/>
      <c r="TDY98" s="1"/>
      <c r="TDZ98" s="1"/>
      <c r="TEA98" s="1"/>
      <c r="TEB98" s="1"/>
      <c r="TEC98" s="1"/>
      <c r="TED98" s="1"/>
      <c r="TEE98" s="1"/>
      <c r="TEF98" s="1"/>
      <c r="TEG98" s="1"/>
      <c r="TEH98" s="1"/>
      <c r="TEI98" s="1"/>
      <c r="TEJ98" s="1"/>
      <c r="TEK98" s="1"/>
      <c r="TEL98" s="1"/>
      <c r="TEM98" s="1"/>
      <c r="TEN98" s="1"/>
      <c r="TEO98" s="1"/>
      <c r="TEP98" s="1"/>
      <c r="TEQ98" s="1"/>
      <c r="TER98" s="1"/>
      <c r="TES98" s="1"/>
      <c r="TET98" s="1"/>
      <c r="TEU98" s="1"/>
      <c r="TEV98" s="1"/>
      <c r="TEW98" s="1"/>
      <c r="TEX98" s="1"/>
      <c r="TEY98" s="1"/>
      <c r="TEZ98" s="1"/>
      <c r="TFA98" s="1"/>
      <c r="TFB98" s="1"/>
      <c r="TFC98" s="1"/>
      <c r="TFD98" s="1"/>
      <c r="TFE98" s="1"/>
      <c r="TFF98" s="1"/>
      <c r="TFG98" s="1"/>
      <c r="TFH98" s="1"/>
      <c r="TFI98" s="1"/>
      <c r="TFJ98" s="1"/>
      <c r="TFK98" s="1"/>
      <c r="TFL98" s="1"/>
      <c r="TFM98" s="1"/>
      <c r="TFN98" s="1"/>
      <c r="TFO98" s="1"/>
      <c r="TFP98" s="1"/>
      <c r="TFQ98" s="1"/>
      <c r="TFR98" s="1"/>
      <c r="TFS98" s="1"/>
      <c r="TFT98" s="1"/>
      <c r="TFU98" s="1"/>
      <c r="TFV98" s="1"/>
      <c r="TFW98" s="1"/>
      <c r="TFX98" s="1"/>
      <c r="TFY98" s="1"/>
      <c r="TFZ98" s="1"/>
      <c r="TGA98" s="1"/>
      <c r="TGB98" s="1"/>
      <c r="TGC98" s="1"/>
      <c r="TGD98" s="1"/>
      <c r="TGE98" s="1"/>
      <c r="TGF98" s="1"/>
      <c r="TGG98" s="1"/>
      <c r="TGH98" s="1"/>
      <c r="TGI98" s="1"/>
      <c r="TGJ98" s="1"/>
      <c r="TGK98" s="1"/>
      <c r="TGL98" s="1"/>
      <c r="TGM98" s="1"/>
      <c r="TGN98" s="1"/>
      <c r="TGO98" s="1"/>
      <c r="TGP98" s="1"/>
      <c r="TGQ98" s="1"/>
      <c r="TGR98" s="1"/>
      <c r="TGS98" s="1"/>
      <c r="TGT98" s="1"/>
      <c r="TGU98" s="1"/>
      <c r="TGV98" s="1"/>
      <c r="TGW98" s="1"/>
      <c r="TGX98" s="1"/>
      <c r="TGY98" s="1"/>
      <c r="TGZ98" s="1"/>
      <c r="THA98" s="1"/>
      <c r="THB98" s="1"/>
      <c r="THC98" s="1"/>
      <c r="THD98" s="1"/>
      <c r="THE98" s="1"/>
      <c r="THF98" s="1"/>
      <c r="THG98" s="1"/>
      <c r="THH98" s="1"/>
      <c r="THI98" s="1"/>
      <c r="THJ98" s="1"/>
      <c r="THK98" s="1"/>
      <c r="THL98" s="1"/>
      <c r="THM98" s="1"/>
      <c r="THN98" s="1"/>
      <c r="THO98" s="1"/>
      <c r="THP98" s="1"/>
      <c r="THQ98" s="1"/>
      <c r="THR98" s="1"/>
      <c r="THS98" s="1"/>
      <c r="THT98" s="1"/>
      <c r="THU98" s="1"/>
      <c r="THV98" s="1"/>
      <c r="THW98" s="1"/>
      <c r="THX98" s="1"/>
      <c r="THY98" s="1"/>
      <c r="THZ98" s="1"/>
      <c r="TIA98" s="1"/>
      <c r="TIB98" s="1"/>
      <c r="TIC98" s="1"/>
      <c r="TID98" s="1"/>
      <c r="TIE98" s="1"/>
      <c r="TIF98" s="1"/>
      <c r="TIG98" s="1"/>
      <c r="TIH98" s="1"/>
      <c r="TII98" s="1"/>
      <c r="TIJ98" s="1"/>
      <c r="TIK98" s="1"/>
      <c r="TIL98" s="1"/>
      <c r="TIM98" s="1"/>
      <c r="TIN98" s="1"/>
      <c r="TIO98" s="1"/>
      <c r="TIP98" s="1"/>
      <c r="TIQ98" s="1"/>
      <c r="TIR98" s="1"/>
      <c r="TIS98" s="1"/>
      <c r="TIT98" s="1"/>
      <c r="TIU98" s="1"/>
      <c r="TIV98" s="1"/>
      <c r="TIW98" s="1"/>
      <c r="TIX98" s="1"/>
      <c r="TIY98" s="1"/>
      <c r="TIZ98" s="1"/>
      <c r="TJA98" s="1"/>
      <c r="TJB98" s="1"/>
      <c r="TJC98" s="1"/>
      <c r="TJD98" s="1"/>
      <c r="TJE98" s="1"/>
      <c r="TJF98" s="1"/>
      <c r="TJG98" s="1"/>
      <c r="TJH98" s="1"/>
      <c r="TJI98" s="1"/>
      <c r="TJJ98" s="1"/>
      <c r="TJK98" s="1"/>
      <c r="TJL98" s="1"/>
      <c r="TJM98" s="1"/>
      <c r="TJN98" s="1"/>
      <c r="TJO98" s="1"/>
      <c r="TJP98" s="1"/>
      <c r="TJQ98" s="1"/>
      <c r="TJR98" s="1"/>
      <c r="TJS98" s="1"/>
      <c r="TJT98" s="1"/>
      <c r="TJU98" s="1"/>
      <c r="TJV98" s="1"/>
      <c r="TJW98" s="1"/>
      <c r="TJX98" s="1"/>
      <c r="TJY98" s="1"/>
      <c r="TJZ98" s="1"/>
      <c r="TKA98" s="1"/>
      <c r="TKB98" s="1"/>
      <c r="TKC98" s="1"/>
      <c r="TKD98" s="1"/>
      <c r="TKE98" s="1"/>
      <c r="TKF98" s="1"/>
      <c r="TKG98" s="1"/>
      <c r="TKH98" s="1"/>
      <c r="TKI98" s="1"/>
      <c r="TKJ98" s="1"/>
      <c r="TKK98" s="1"/>
      <c r="TKL98" s="1"/>
      <c r="TKM98" s="1"/>
      <c r="TKN98" s="1"/>
      <c r="TKO98" s="1"/>
      <c r="TKP98" s="1"/>
      <c r="TKQ98" s="1"/>
      <c r="TKR98" s="1"/>
      <c r="TKS98" s="1"/>
      <c r="TKT98" s="1"/>
      <c r="TKU98" s="1"/>
      <c r="TKV98" s="1"/>
      <c r="TKW98" s="1"/>
      <c r="TKX98" s="1"/>
      <c r="TKY98" s="1"/>
      <c r="TKZ98" s="1"/>
      <c r="TLA98" s="1"/>
      <c r="TLB98" s="1"/>
      <c r="TLC98" s="1"/>
      <c r="TLD98" s="1"/>
      <c r="TLE98" s="1"/>
      <c r="TLF98" s="1"/>
      <c r="TLG98" s="1"/>
      <c r="TLH98" s="1"/>
      <c r="TLI98" s="1"/>
      <c r="TLJ98" s="1"/>
      <c r="TLK98" s="1"/>
      <c r="TLL98" s="1"/>
      <c r="TLM98" s="1"/>
      <c r="TLN98" s="1"/>
      <c r="TLO98" s="1"/>
      <c r="TLP98" s="1"/>
      <c r="TLQ98" s="1"/>
      <c r="TLR98" s="1"/>
      <c r="TLS98" s="1"/>
      <c r="TLT98" s="1"/>
      <c r="TLU98" s="1"/>
      <c r="TLV98" s="1"/>
      <c r="TLW98" s="1"/>
      <c r="TLX98" s="1"/>
      <c r="TLY98" s="1"/>
      <c r="TLZ98" s="1"/>
      <c r="TMA98" s="1"/>
      <c r="TMB98" s="1"/>
      <c r="TMC98" s="1"/>
      <c r="TMD98" s="1"/>
      <c r="TME98" s="1"/>
      <c r="TMF98" s="1"/>
      <c r="TMG98" s="1"/>
      <c r="TMH98" s="1"/>
      <c r="TMI98" s="1"/>
      <c r="TMJ98" s="1"/>
      <c r="TMK98" s="1"/>
      <c r="TML98" s="1"/>
      <c r="TMM98" s="1"/>
      <c r="TMN98" s="1"/>
      <c r="TMO98" s="1"/>
      <c r="TMP98" s="1"/>
      <c r="TMQ98" s="1"/>
      <c r="TMR98" s="1"/>
      <c r="TMS98" s="1"/>
      <c r="TMT98" s="1"/>
      <c r="TMU98" s="1"/>
      <c r="TMV98" s="1"/>
      <c r="TMW98" s="1"/>
      <c r="TMX98" s="1"/>
      <c r="TMY98" s="1"/>
      <c r="TMZ98" s="1"/>
      <c r="TNA98" s="1"/>
      <c r="TNB98" s="1"/>
      <c r="TNC98" s="1"/>
      <c r="TND98" s="1"/>
      <c r="TNE98" s="1"/>
      <c r="TNF98" s="1"/>
      <c r="TNG98" s="1"/>
      <c r="TNH98" s="1"/>
      <c r="TNI98" s="1"/>
      <c r="TNJ98" s="1"/>
      <c r="TNK98" s="1"/>
      <c r="TNL98" s="1"/>
      <c r="TNM98" s="1"/>
      <c r="TNN98" s="1"/>
      <c r="TNO98" s="1"/>
      <c r="TNP98" s="1"/>
      <c r="TNQ98" s="1"/>
      <c r="TNR98" s="1"/>
      <c r="TNS98" s="1"/>
      <c r="TNT98" s="1"/>
      <c r="TNU98" s="1"/>
      <c r="TNV98" s="1"/>
      <c r="TNW98" s="1"/>
      <c r="TNX98" s="1"/>
      <c r="TNY98" s="1"/>
      <c r="TNZ98" s="1"/>
      <c r="TOA98" s="1"/>
      <c r="TOB98" s="1"/>
      <c r="TOC98" s="1"/>
      <c r="TOD98" s="1"/>
      <c r="TOE98" s="1"/>
      <c r="TOF98" s="1"/>
      <c r="TOG98" s="1"/>
      <c r="TOH98" s="1"/>
      <c r="TOI98" s="1"/>
      <c r="TOJ98" s="1"/>
      <c r="TOK98" s="1"/>
      <c r="TOL98" s="1"/>
      <c r="TOM98" s="1"/>
      <c r="TON98" s="1"/>
      <c r="TOO98" s="1"/>
      <c r="TOP98" s="1"/>
      <c r="TOQ98" s="1"/>
      <c r="TOR98" s="1"/>
      <c r="TOS98" s="1"/>
      <c r="TOT98" s="1"/>
      <c r="TOU98" s="1"/>
      <c r="TOV98" s="1"/>
      <c r="TOW98" s="1"/>
      <c r="TOX98" s="1"/>
      <c r="TOY98" s="1"/>
      <c r="TOZ98" s="1"/>
      <c r="TPA98" s="1"/>
      <c r="TPB98" s="1"/>
      <c r="TPC98" s="1"/>
      <c r="TPD98" s="1"/>
      <c r="TPE98" s="1"/>
      <c r="TPF98" s="1"/>
      <c r="TPG98" s="1"/>
      <c r="TPH98" s="1"/>
      <c r="TPI98" s="1"/>
      <c r="TPJ98" s="1"/>
      <c r="TPK98" s="1"/>
      <c r="TPL98" s="1"/>
      <c r="TPM98" s="1"/>
      <c r="TPN98" s="1"/>
      <c r="TPO98" s="1"/>
      <c r="TPP98" s="1"/>
      <c r="TPQ98" s="1"/>
      <c r="TPR98" s="1"/>
      <c r="TPS98" s="1"/>
      <c r="TPT98" s="1"/>
      <c r="TPU98" s="1"/>
      <c r="TPV98" s="1"/>
      <c r="TPW98" s="1"/>
      <c r="TPX98" s="1"/>
      <c r="TPY98" s="1"/>
      <c r="TPZ98" s="1"/>
      <c r="TQA98" s="1"/>
      <c r="TQB98" s="1"/>
      <c r="TQC98" s="1"/>
      <c r="TQD98" s="1"/>
      <c r="TQE98" s="1"/>
      <c r="TQF98" s="1"/>
      <c r="TQG98" s="1"/>
      <c r="TQH98" s="1"/>
      <c r="TQI98" s="1"/>
      <c r="TQJ98" s="1"/>
      <c r="TQK98" s="1"/>
      <c r="TQL98" s="1"/>
      <c r="TQM98" s="1"/>
      <c r="TQN98" s="1"/>
      <c r="TQO98" s="1"/>
      <c r="TQP98" s="1"/>
      <c r="TQQ98" s="1"/>
      <c r="TQR98" s="1"/>
      <c r="TQS98" s="1"/>
      <c r="TQT98" s="1"/>
      <c r="TQU98" s="1"/>
      <c r="TQV98" s="1"/>
      <c r="TQW98" s="1"/>
      <c r="TQX98" s="1"/>
      <c r="TQY98" s="1"/>
      <c r="TQZ98" s="1"/>
      <c r="TRA98" s="1"/>
      <c r="TRB98" s="1"/>
      <c r="TRC98" s="1"/>
      <c r="TRD98" s="1"/>
      <c r="TRE98" s="1"/>
      <c r="TRF98" s="1"/>
      <c r="TRG98" s="1"/>
      <c r="TRH98" s="1"/>
      <c r="TRI98" s="1"/>
      <c r="TRJ98" s="1"/>
      <c r="TRK98" s="1"/>
      <c r="TRL98" s="1"/>
      <c r="TRM98" s="1"/>
      <c r="TRN98" s="1"/>
      <c r="TRO98" s="1"/>
      <c r="TRP98" s="1"/>
      <c r="TRQ98" s="1"/>
      <c r="TRR98" s="1"/>
      <c r="TRS98" s="1"/>
      <c r="TRT98" s="1"/>
      <c r="TRU98" s="1"/>
      <c r="TRV98" s="1"/>
      <c r="TRW98" s="1"/>
      <c r="TRX98" s="1"/>
      <c r="TRY98" s="1"/>
      <c r="TRZ98" s="1"/>
      <c r="TSA98" s="1"/>
      <c r="TSB98" s="1"/>
      <c r="TSC98" s="1"/>
      <c r="TSD98" s="1"/>
      <c r="TSE98" s="1"/>
      <c r="TSF98" s="1"/>
      <c r="TSG98" s="1"/>
      <c r="TSH98" s="1"/>
      <c r="TSI98" s="1"/>
      <c r="TSJ98" s="1"/>
      <c r="TSK98" s="1"/>
      <c r="TSL98" s="1"/>
      <c r="TSM98" s="1"/>
      <c r="TSN98" s="1"/>
      <c r="TSO98" s="1"/>
      <c r="TSP98" s="1"/>
      <c r="TSQ98" s="1"/>
      <c r="TSR98" s="1"/>
      <c r="TSS98" s="1"/>
      <c r="TST98" s="1"/>
      <c r="TSU98" s="1"/>
      <c r="TSV98" s="1"/>
      <c r="TSW98" s="1"/>
      <c r="TSX98" s="1"/>
      <c r="TSY98" s="1"/>
      <c r="TSZ98" s="1"/>
      <c r="TTA98" s="1"/>
      <c r="TTB98" s="1"/>
      <c r="TTC98" s="1"/>
      <c r="TTD98" s="1"/>
      <c r="TTE98" s="1"/>
      <c r="TTF98" s="1"/>
      <c r="TTG98" s="1"/>
      <c r="TTH98" s="1"/>
      <c r="TTI98" s="1"/>
      <c r="TTJ98" s="1"/>
      <c r="TTK98" s="1"/>
      <c r="TTL98" s="1"/>
      <c r="TTM98" s="1"/>
      <c r="TTN98" s="1"/>
      <c r="TTO98" s="1"/>
      <c r="TTP98" s="1"/>
      <c r="TTQ98" s="1"/>
      <c r="TTR98" s="1"/>
      <c r="TTS98" s="1"/>
      <c r="TTT98" s="1"/>
      <c r="TTU98" s="1"/>
      <c r="TTV98" s="1"/>
      <c r="TTW98" s="1"/>
      <c r="TTX98" s="1"/>
      <c r="TTY98" s="1"/>
      <c r="TTZ98" s="1"/>
      <c r="TUA98" s="1"/>
      <c r="TUB98" s="1"/>
      <c r="TUC98" s="1"/>
      <c r="TUD98" s="1"/>
      <c r="TUE98" s="1"/>
      <c r="TUF98" s="1"/>
      <c r="TUG98" s="1"/>
      <c r="TUH98" s="1"/>
      <c r="TUI98" s="1"/>
      <c r="TUJ98" s="1"/>
      <c r="TUK98" s="1"/>
      <c r="TUL98" s="1"/>
      <c r="TUM98" s="1"/>
      <c r="TUN98" s="1"/>
      <c r="TUO98" s="1"/>
      <c r="TUP98" s="1"/>
      <c r="TUQ98" s="1"/>
      <c r="TUR98" s="1"/>
      <c r="TUS98" s="1"/>
      <c r="TUT98" s="1"/>
      <c r="TUU98" s="1"/>
      <c r="TUV98" s="1"/>
      <c r="TUW98" s="1"/>
      <c r="TUX98" s="1"/>
      <c r="TUY98" s="1"/>
      <c r="TUZ98" s="1"/>
      <c r="TVA98" s="1"/>
      <c r="TVB98" s="1"/>
      <c r="TVC98" s="1"/>
      <c r="TVD98" s="1"/>
      <c r="TVE98" s="1"/>
      <c r="TVF98" s="1"/>
      <c r="TVG98" s="1"/>
      <c r="TVH98" s="1"/>
      <c r="TVI98" s="1"/>
      <c r="TVJ98" s="1"/>
      <c r="TVK98" s="1"/>
      <c r="TVL98" s="1"/>
      <c r="TVM98" s="1"/>
      <c r="TVN98" s="1"/>
      <c r="TVO98" s="1"/>
      <c r="TVP98" s="1"/>
      <c r="TVQ98" s="1"/>
      <c r="TVR98" s="1"/>
      <c r="TVS98" s="1"/>
      <c r="TVT98" s="1"/>
      <c r="TVU98" s="1"/>
      <c r="TVV98" s="1"/>
      <c r="TVW98" s="1"/>
      <c r="TVX98" s="1"/>
      <c r="TVY98" s="1"/>
      <c r="TVZ98" s="1"/>
      <c r="TWA98" s="1"/>
      <c r="TWB98" s="1"/>
      <c r="TWC98" s="1"/>
      <c r="TWD98" s="1"/>
      <c r="TWE98" s="1"/>
      <c r="TWF98" s="1"/>
      <c r="TWG98" s="1"/>
      <c r="TWH98" s="1"/>
      <c r="TWI98" s="1"/>
      <c r="TWJ98" s="1"/>
      <c r="TWK98" s="1"/>
      <c r="TWL98" s="1"/>
      <c r="TWM98" s="1"/>
      <c r="TWN98" s="1"/>
      <c r="TWO98" s="1"/>
      <c r="TWP98" s="1"/>
      <c r="TWQ98" s="1"/>
      <c r="TWR98" s="1"/>
      <c r="TWS98" s="1"/>
      <c r="TWT98" s="1"/>
      <c r="TWU98" s="1"/>
      <c r="TWV98" s="1"/>
      <c r="TWW98" s="1"/>
      <c r="TWX98" s="1"/>
      <c r="TWY98" s="1"/>
      <c r="TWZ98" s="1"/>
      <c r="TXA98" s="1"/>
      <c r="TXB98" s="1"/>
      <c r="TXC98" s="1"/>
      <c r="TXD98" s="1"/>
      <c r="TXE98" s="1"/>
      <c r="TXF98" s="1"/>
      <c r="TXG98" s="1"/>
      <c r="TXH98" s="1"/>
      <c r="TXI98" s="1"/>
      <c r="TXJ98" s="1"/>
      <c r="TXK98" s="1"/>
      <c r="TXL98" s="1"/>
      <c r="TXM98" s="1"/>
      <c r="TXN98" s="1"/>
      <c r="TXO98" s="1"/>
      <c r="TXP98" s="1"/>
      <c r="TXQ98" s="1"/>
      <c r="TXR98" s="1"/>
      <c r="TXS98" s="1"/>
      <c r="TXT98" s="1"/>
      <c r="TXU98" s="1"/>
      <c r="TXV98" s="1"/>
      <c r="TXW98" s="1"/>
      <c r="TXX98" s="1"/>
      <c r="TXY98" s="1"/>
      <c r="TXZ98" s="1"/>
      <c r="TYA98" s="1"/>
      <c r="TYB98" s="1"/>
      <c r="TYC98" s="1"/>
      <c r="TYD98" s="1"/>
      <c r="TYE98" s="1"/>
      <c r="TYF98" s="1"/>
      <c r="TYG98" s="1"/>
      <c r="TYH98" s="1"/>
      <c r="TYI98" s="1"/>
      <c r="TYJ98" s="1"/>
      <c r="TYK98" s="1"/>
      <c r="TYL98" s="1"/>
      <c r="TYM98" s="1"/>
      <c r="TYN98" s="1"/>
      <c r="TYO98" s="1"/>
      <c r="TYP98" s="1"/>
      <c r="TYQ98" s="1"/>
      <c r="TYR98" s="1"/>
      <c r="TYS98" s="1"/>
      <c r="TYT98" s="1"/>
      <c r="TYU98" s="1"/>
      <c r="TYV98" s="1"/>
      <c r="TYW98" s="1"/>
      <c r="TYX98" s="1"/>
      <c r="TYY98" s="1"/>
      <c r="TYZ98" s="1"/>
      <c r="TZA98" s="1"/>
      <c r="TZB98" s="1"/>
      <c r="TZC98" s="1"/>
      <c r="TZD98" s="1"/>
      <c r="TZE98" s="1"/>
      <c r="TZF98" s="1"/>
      <c r="TZG98" s="1"/>
      <c r="TZH98" s="1"/>
      <c r="TZI98" s="1"/>
      <c r="TZJ98" s="1"/>
      <c r="TZK98" s="1"/>
      <c r="TZL98" s="1"/>
      <c r="TZM98" s="1"/>
      <c r="TZN98" s="1"/>
      <c r="TZO98" s="1"/>
      <c r="TZP98" s="1"/>
      <c r="TZQ98" s="1"/>
      <c r="TZR98" s="1"/>
      <c r="TZS98" s="1"/>
      <c r="TZT98" s="1"/>
      <c r="TZU98" s="1"/>
      <c r="TZV98" s="1"/>
      <c r="TZW98" s="1"/>
      <c r="TZX98" s="1"/>
      <c r="TZY98" s="1"/>
      <c r="TZZ98" s="1"/>
      <c r="UAA98" s="1"/>
      <c r="UAB98" s="1"/>
      <c r="UAC98" s="1"/>
      <c r="UAD98" s="1"/>
      <c r="UAE98" s="1"/>
      <c r="UAF98" s="1"/>
      <c r="UAG98" s="1"/>
      <c r="UAH98" s="1"/>
      <c r="UAI98" s="1"/>
      <c r="UAJ98" s="1"/>
      <c r="UAK98" s="1"/>
      <c r="UAL98" s="1"/>
      <c r="UAM98" s="1"/>
      <c r="UAN98" s="1"/>
      <c r="UAO98" s="1"/>
      <c r="UAP98" s="1"/>
      <c r="UAQ98" s="1"/>
      <c r="UAR98" s="1"/>
      <c r="UAS98" s="1"/>
      <c r="UAT98" s="1"/>
      <c r="UAU98" s="1"/>
      <c r="UAV98" s="1"/>
      <c r="UAW98" s="1"/>
      <c r="UAX98" s="1"/>
      <c r="UAY98" s="1"/>
      <c r="UAZ98" s="1"/>
      <c r="UBA98" s="1"/>
      <c r="UBB98" s="1"/>
      <c r="UBC98" s="1"/>
      <c r="UBD98" s="1"/>
      <c r="UBE98" s="1"/>
      <c r="UBF98" s="1"/>
      <c r="UBG98" s="1"/>
      <c r="UBH98" s="1"/>
      <c r="UBI98" s="1"/>
      <c r="UBJ98" s="1"/>
      <c r="UBK98" s="1"/>
      <c r="UBL98" s="1"/>
      <c r="UBM98" s="1"/>
      <c r="UBN98" s="1"/>
      <c r="UBO98" s="1"/>
      <c r="UBP98" s="1"/>
      <c r="UBQ98" s="1"/>
      <c r="UBR98" s="1"/>
      <c r="UBS98" s="1"/>
      <c r="UBT98" s="1"/>
      <c r="UBU98" s="1"/>
      <c r="UBV98" s="1"/>
      <c r="UBW98" s="1"/>
      <c r="UBX98" s="1"/>
      <c r="UBY98" s="1"/>
      <c r="UBZ98" s="1"/>
      <c r="UCA98" s="1"/>
      <c r="UCB98" s="1"/>
      <c r="UCC98" s="1"/>
      <c r="UCD98" s="1"/>
      <c r="UCE98" s="1"/>
      <c r="UCF98" s="1"/>
      <c r="UCG98" s="1"/>
      <c r="UCH98" s="1"/>
      <c r="UCI98" s="1"/>
      <c r="UCJ98" s="1"/>
      <c r="UCK98" s="1"/>
      <c r="UCL98" s="1"/>
      <c r="UCM98" s="1"/>
      <c r="UCN98" s="1"/>
      <c r="UCO98" s="1"/>
      <c r="UCP98" s="1"/>
      <c r="UCQ98" s="1"/>
      <c r="UCR98" s="1"/>
      <c r="UCS98" s="1"/>
      <c r="UCT98" s="1"/>
      <c r="UCU98" s="1"/>
      <c r="UCV98" s="1"/>
      <c r="UCW98" s="1"/>
      <c r="UCX98" s="1"/>
      <c r="UCY98" s="1"/>
      <c r="UCZ98" s="1"/>
      <c r="UDA98" s="1"/>
      <c r="UDB98" s="1"/>
      <c r="UDC98" s="1"/>
      <c r="UDD98" s="1"/>
      <c r="UDE98" s="1"/>
      <c r="UDF98" s="1"/>
      <c r="UDG98" s="1"/>
      <c r="UDH98" s="1"/>
      <c r="UDI98" s="1"/>
      <c r="UDJ98" s="1"/>
      <c r="UDK98" s="1"/>
      <c r="UDL98" s="1"/>
      <c r="UDM98" s="1"/>
      <c r="UDN98" s="1"/>
      <c r="UDO98" s="1"/>
      <c r="UDP98" s="1"/>
      <c r="UDQ98" s="1"/>
      <c r="UDR98" s="1"/>
      <c r="UDS98" s="1"/>
      <c r="UDT98" s="1"/>
      <c r="UDU98" s="1"/>
      <c r="UDV98" s="1"/>
      <c r="UDW98" s="1"/>
      <c r="UDX98" s="1"/>
      <c r="UDY98" s="1"/>
      <c r="UDZ98" s="1"/>
      <c r="UEA98" s="1"/>
      <c r="UEB98" s="1"/>
      <c r="UEC98" s="1"/>
      <c r="UED98" s="1"/>
      <c r="UEE98" s="1"/>
      <c r="UEF98" s="1"/>
      <c r="UEG98" s="1"/>
      <c r="UEH98" s="1"/>
      <c r="UEI98" s="1"/>
      <c r="UEJ98" s="1"/>
      <c r="UEK98" s="1"/>
      <c r="UEL98" s="1"/>
      <c r="UEM98" s="1"/>
      <c r="UEN98" s="1"/>
      <c r="UEO98" s="1"/>
      <c r="UEP98" s="1"/>
      <c r="UEQ98" s="1"/>
      <c r="UER98" s="1"/>
      <c r="UES98" s="1"/>
      <c r="UET98" s="1"/>
      <c r="UEU98" s="1"/>
      <c r="UEV98" s="1"/>
      <c r="UEW98" s="1"/>
      <c r="UEX98" s="1"/>
      <c r="UEY98" s="1"/>
      <c r="UEZ98" s="1"/>
      <c r="UFA98" s="1"/>
      <c r="UFB98" s="1"/>
      <c r="UFC98" s="1"/>
      <c r="UFD98" s="1"/>
      <c r="UFE98" s="1"/>
      <c r="UFF98" s="1"/>
      <c r="UFG98" s="1"/>
      <c r="UFH98" s="1"/>
      <c r="UFI98" s="1"/>
      <c r="UFJ98" s="1"/>
      <c r="UFK98" s="1"/>
      <c r="UFL98" s="1"/>
      <c r="UFM98" s="1"/>
      <c r="UFN98" s="1"/>
      <c r="UFO98" s="1"/>
      <c r="UFP98" s="1"/>
      <c r="UFQ98" s="1"/>
      <c r="UFR98" s="1"/>
      <c r="UFS98" s="1"/>
      <c r="UFT98" s="1"/>
      <c r="UFU98" s="1"/>
      <c r="UFV98" s="1"/>
      <c r="UFW98" s="1"/>
      <c r="UFX98" s="1"/>
      <c r="UFY98" s="1"/>
      <c r="UFZ98" s="1"/>
      <c r="UGA98" s="1"/>
      <c r="UGB98" s="1"/>
      <c r="UGC98" s="1"/>
      <c r="UGD98" s="1"/>
      <c r="UGE98" s="1"/>
      <c r="UGF98" s="1"/>
      <c r="UGG98" s="1"/>
      <c r="UGH98" s="1"/>
      <c r="UGI98" s="1"/>
      <c r="UGJ98" s="1"/>
      <c r="UGK98" s="1"/>
      <c r="UGL98" s="1"/>
      <c r="UGM98" s="1"/>
      <c r="UGN98" s="1"/>
      <c r="UGO98" s="1"/>
      <c r="UGP98" s="1"/>
      <c r="UGQ98" s="1"/>
      <c r="UGR98" s="1"/>
      <c r="UGS98" s="1"/>
      <c r="UGT98" s="1"/>
      <c r="UGU98" s="1"/>
      <c r="UGV98" s="1"/>
      <c r="UGW98" s="1"/>
      <c r="UGX98" s="1"/>
      <c r="UGY98" s="1"/>
      <c r="UGZ98" s="1"/>
      <c r="UHA98" s="1"/>
      <c r="UHB98" s="1"/>
      <c r="UHC98" s="1"/>
      <c r="UHD98" s="1"/>
      <c r="UHE98" s="1"/>
      <c r="UHF98" s="1"/>
      <c r="UHG98" s="1"/>
      <c r="UHH98" s="1"/>
      <c r="UHI98" s="1"/>
      <c r="UHJ98" s="1"/>
      <c r="UHK98" s="1"/>
      <c r="UHL98" s="1"/>
      <c r="UHM98" s="1"/>
      <c r="UHN98" s="1"/>
      <c r="UHO98" s="1"/>
      <c r="UHP98" s="1"/>
      <c r="UHQ98" s="1"/>
      <c r="UHR98" s="1"/>
      <c r="UHS98" s="1"/>
      <c r="UHT98" s="1"/>
      <c r="UHU98" s="1"/>
      <c r="UHV98" s="1"/>
      <c r="UHW98" s="1"/>
      <c r="UHX98" s="1"/>
      <c r="UHY98" s="1"/>
      <c r="UHZ98" s="1"/>
      <c r="UIA98" s="1"/>
      <c r="UIB98" s="1"/>
      <c r="UIC98" s="1"/>
      <c r="UID98" s="1"/>
      <c r="UIE98" s="1"/>
      <c r="UIF98" s="1"/>
      <c r="UIG98" s="1"/>
      <c r="UIH98" s="1"/>
      <c r="UII98" s="1"/>
      <c r="UIJ98" s="1"/>
      <c r="UIK98" s="1"/>
      <c r="UIL98" s="1"/>
      <c r="UIM98" s="1"/>
      <c r="UIN98" s="1"/>
      <c r="UIO98" s="1"/>
      <c r="UIP98" s="1"/>
      <c r="UIQ98" s="1"/>
      <c r="UIR98" s="1"/>
      <c r="UIS98" s="1"/>
      <c r="UIT98" s="1"/>
      <c r="UIU98" s="1"/>
      <c r="UIV98" s="1"/>
      <c r="UIW98" s="1"/>
      <c r="UIX98" s="1"/>
      <c r="UIY98" s="1"/>
      <c r="UIZ98" s="1"/>
      <c r="UJA98" s="1"/>
      <c r="UJB98" s="1"/>
      <c r="UJC98" s="1"/>
      <c r="UJD98" s="1"/>
      <c r="UJE98" s="1"/>
      <c r="UJF98" s="1"/>
      <c r="UJG98" s="1"/>
      <c r="UJH98" s="1"/>
      <c r="UJI98" s="1"/>
      <c r="UJJ98" s="1"/>
      <c r="UJK98" s="1"/>
      <c r="UJL98" s="1"/>
      <c r="UJM98" s="1"/>
      <c r="UJN98" s="1"/>
      <c r="UJO98" s="1"/>
      <c r="UJP98" s="1"/>
      <c r="UJQ98" s="1"/>
      <c r="UJR98" s="1"/>
      <c r="UJS98" s="1"/>
      <c r="UJT98" s="1"/>
      <c r="UJU98" s="1"/>
      <c r="UJV98" s="1"/>
      <c r="UJW98" s="1"/>
      <c r="UJX98" s="1"/>
      <c r="UJY98" s="1"/>
      <c r="UJZ98" s="1"/>
      <c r="UKA98" s="1"/>
      <c r="UKB98" s="1"/>
      <c r="UKC98" s="1"/>
      <c r="UKD98" s="1"/>
      <c r="UKE98" s="1"/>
      <c r="UKF98" s="1"/>
      <c r="UKG98" s="1"/>
      <c r="UKH98" s="1"/>
      <c r="UKI98" s="1"/>
      <c r="UKJ98" s="1"/>
      <c r="UKK98" s="1"/>
      <c r="UKL98" s="1"/>
      <c r="UKM98" s="1"/>
      <c r="UKN98" s="1"/>
      <c r="UKO98" s="1"/>
      <c r="UKP98" s="1"/>
      <c r="UKQ98" s="1"/>
      <c r="UKR98" s="1"/>
      <c r="UKS98" s="1"/>
      <c r="UKT98" s="1"/>
      <c r="UKU98" s="1"/>
      <c r="UKV98" s="1"/>
      <c r="UKW98" s="1"/>
      <c r="UKX98" s="1"/>
      <c r="UKY98" s="1"/>
      <c r="UKZ98" s="1"/>
      <c r="ULA98" s="1"/>
      <c r="ULB98" s="1"/>
      <c r="ULC98" s="1"/>
      <c r="ULD98" s="1"/>
      <c r="ULE98" s="1"/>
      <c r="ULF98" s="1"/>
      <c r="ULG98" s="1"/>
      <c r="ULH98" s="1"/>
      <c r="ULI98" s="1"/>
      <c r="ULJ98" s="1"/>
      <c r="ULK98" s="1"/>
      <c r="ULL98" s="1"/>
      <c r="ULM98" s="1"/>
      <c r="ULN98" s="1"/>
      <c r="ULO98" s="1"/>
      <c r="ULP98" s="1"/>
      <c r="ULQ98" s="1"/>
      <c r="ULR98" s="1"/>
      <c r="ULS98" s="1"/>
      <c r="ULT98" s="1"/>
      <c r="ULU98" s="1"/>
      <c r="ULV98" s="1"/>
      <c r="ULW98" s="1"/>
      <c r="ULX98" s="1"/>
      <c r="ULY98" s="1"/>
      <c r="ULZ98" s="1"/>
      <c r="UMA98" s="1"/>
      <c r="UMB98" s="1"/>
      <c r="UMC98" s="1"/>
      <c r="UMD98" s="1"/>
      <c r="UME98" s="1"/>
      <c r="UMF98" s="1"/>
      <c r="UMG98" s="1"/>
      <c r="UMH98" s="1"/>
      <c r="UMI98" s="1"/>
      <c r="UMJ98" s="1"/>
      <c r="UMK98" s="1"/>
      <c r="UML98" s="1"/>
      <c r="UMM98" s="1"/>
      <c r="UMN98" s="1"/>
      <c r="UMO98" s="1"/>
      <c r="UMP98" s="1"/>
      <c r="UMQ98" s="1"/>
      <c r="UMR98" s="1"/>
      <c r="UMS98" s="1"/>
      <c r="UMT98" s="1"/>
      <c r="UMU98" s="1"/>
      <c r="UMV98" s="1"/>
      <c r="UMW98" s="1"/>
      <c r="UMX98" s="1"/>
      <c r="UMY98" s="1"/>
      <c r="UMZ98" s="1"/>
      <c r="UNA98" s="1"/>
      <c r="UNB98" s="1"/>
      <c r="UNC98" s="1"/>
      <c r="UND98" s="1"/>
      <c r="UNE98" s="1"/>
      <c r="UNF98" s="1"/>
      <c r="UNG98" s="1"/>
      <c r="UNH98" s="1"/>
      <c r="UNI98" s="1"/>
      <c r="UNJ98" s="1"/>
      <c r="UNK98" s="1"/>
      <c r="UNL98" s="1"/>
      <c r="UNM98" s="1"/>
      <c r="UNN98" s="1"/>
      <c r="UNO98" s="1"/>
      <c r="UNP98" s="1"/>
      <c r="UNQ98" s="1"/>
      <c r="UNR98" s="1"/>
      <c r="UNS98" s="1"/>
      <c r="UNT98" s="1"/>
      <c r="UNU98" s="1"/>
      <c r="UNV98" s="1"/>
      <c r="UNW98" s="1"/>
      <c r="UNX98" s="1"/>
      <c r="UNY98" s="1"/>
      <c r="UNZ98" s="1"/>
      <c r="UOA98" s="1"/>
      <c r="UOB98" s="1"/>
      <c r="UOC98" s="1"/>
      <c r="UOD98" s="1"/>
      <c r="UOE98" s="1"/>
      <c r="UOF98" s="1"/>
      <c r="UOG98" s="1"/>
      <c r="UOH98" s="1"/>
      <c r="UOI98" s="1"/>
      <c r="UOJ98" s="1"/>
      <c r="UOK98" s="1"/>
      <c r="UOL98" s="1"/>
      <c r="UOM98" s="1"/>
      <c r="UON98" s="1"/>
      <c r="UOO98" s="1"/>
      <c r="UOP98" s="1"/>
      <c r="UOQ98" s="1"/>
      <c r="UOR98" s="1"/>
      <c r="UOS98" s="1"/>
      <c r="UOT98" s="1"/>
      <c r="UOU98" s="1"/>
      <c r="UOV98" s="1"/>
      <c r="UOW98" s="1"/>
      <c r="UOX98" s="1"/>
      <c r="UOY98" s="1"/>
      <c r="UOZ98" s="1"/>
      <c r="UPA98" s="1"/>
      <c r="UPB98" s="1"/>
      <c r="UPC98" s="1"/>
      <c r="UPD98" s="1"/>
      <c r="UPE98" s="1"/>
      <c r="UPF98" s="1"/>
      <c r="UPG98" s="1"/>
      <c r="UPH98" s="1"/>
      <c r="UPI98" s="1"/>
      <c r="UPJ98" s="1"/>
      <c r="UPK98" s="1"/>
      <c r="UPL98" s="1"/>
      <c r="UPM98" s="1"/>
      <c r="UPN98" s="1"/>
      <c r="UPO98" s="1"/>
      <c r="UPP98" s="1"/>
      <c r="UPQ98" s="1"/>
      <c r="UPR98" s="1"/>
      <c r="UPS98" s="1"/>
      <c r="UPT98" s="1"/>
      <c r="UPU98" s="1"/>
      <c r="UPV98" s="1"/>
      <c r="UPW98" s="1"/>
      <c r="UPX98" s="1"/>
      <c r="UPY98" s="1"/>
      <c r="UPZ98" s="1"/>
      <c r="UQA98" s="1"/>
      <c r="UQB98" s="1"/>
      <c r="UQC98" s="1"/>
      <c r="UQD98" s="1"/>
      <c r="UQE98" s="1"/>
      <c r="UQF98" s="1"/>
      <c r="UQG98" s="1"/>
      <c r="UQH98" s="1"/>
      <c r="UQI98" s="1"/>
      <c r="UQJ98" s="1"/>
      <c r="UQK98" s="1"/>
      <c r="UQL98" s="1"/>
      <c r="UQM98" s="1"/>
      <c r="UQN98" s="1"/>
      <c r="UQO98" s="1"/>
      <c r="UQP98" s="1"/>
      <c r="UQQ98" s="1"/>
      <c r="UQR98" s="1"/>
      <c r="UQS98" s="1"/>
      <c r="UQT98" s="1"/>
      <c r="UQU98" s="1"/>
      <c r="UQV98" s="1"/>
      <c r="UQW98" s="1"/>
      <c r="UQX98" s="1"/>
      <c r="UQY98" s="1"/>
      <c r="UQZ98" s="1"/>
      <c r="URA98" s="1"/>
      <c r="URB98" s="1"/>
      <c r="URC98" s="1"/>
      <c r="URD98" s="1"/>
      <c r="URE98" s="1"/>
      <c r="URF98" s="1"/>
      <c r="URG98" s="1"/>
      <c r="URH98" s="1"/>
      <c r="URI98" s="1"/>
      <c r="URJ98" s="1"/>
      <c r="URK98" s="1"/>
      <c r="URL98" s="1"/>
      <c r="URM98" s="1"/>
      <c r="URN98" s="1"/>
      <c r="URO98" s="1"/>
      <c r="URP98" s="1"/>
      <c r="URQ98" s="1"/>
      <c r="URR98" s="1"/>
      <c r="URS98" s="1"/>
      <c r="URT98" s="1"/>
      <c r="URU98" s="1"/>
      <c r="URV98" s="1"/>
      <c r="URW98" s="1"/>
      <c r="URX98" s="1"/>
      <c r="URY98" s="1"/>
      <c r="URZ98" s="1"/>
      <c r="USA98" s="1"/>
      <c r="USB98" s="1"/>
      <c r="USC98" s="1"/>
      <c r="USD98" s="1"/>
      <c r="USE98" s="1"/>
      <c r="USF98" s="1"/>
      <c r="USG98" s="1"/>
      <c r="USH98" s="1"/>
      <c r="USI98" s="1"/>
      <c r="USJ98" s="1"/>
      <c r="USK98" s="1"/>
      <c r="USL98" s="1"/>
      <c r="USM98" s="1"/>
      <c r="USN98" s="1"/>
      <c r="USO98" s="1"/>
      <c r="USP98" s="1"/>
      <c r="USQ98" s="1"/>
      <c r="USR98" s="1"/>
      <c r="USS98" s="1"/>
      <c r="UST98" s="1"/>
      <c r="USU98" s="1"/>
      <c r="USV98" s="1"/>
      <c r="USW98" s="1"/>
      <c r="USX98" s="1"/>
      <c r="USY98" s="1"/>
      <c r="USZ98" s="1"/>
      <c r="UTA98" s="1"/>
      <c r="UTB98" s="1"/>
      <c r="UTC98" s="1"/>
      <c r="UTD98" s="1"/>
      <c r="UTE98" s="1"/>
      <c r="UTF98" s="1"/>
      <c r="UTG98" s="1"/>
      <c r="UTH98" s="1"/>
      <c r="UTI98" s="1"/>
      <c r="UTJ98" s="1"/>
      <c r="UTK98" s="1"/>
      <c r="UTL98" s="1"/>
      <c r="UTM98" s="1"/>
      <c r="UTN98" s="1"/>
      <c r="UTO98" s="1"/>
      <c r="UTP98" s="1"/>
      <c r="UTQ98" s="1"/>
      <c r="UTR98" s="1"/>
      <c r="UTS98" s="1"/>
      <c r="UTT98" s="1"/>
      <c r="UTU98" s="1"/>
      <c r="UTV98" s="1"/>
      <c r="UTW98" s="1"/>
      <c r="UTX98" s="1"/>
      <c r="UTY98" s="1"/>
      <c r="UTZ98" s="1"/>
      <c r="UUA98" s="1"/>
      <c r="UUB98" s="1"/>
      <c r="UUC98" s="1"/>
      <c r="UUD98" s="1"/>
      <c r="UUE98" s="1"/>
      <c r="UUF98" s="1"/>
      <c r="UUG98" s="1"/>
      <c r="UUH98" s="1"/>
      <c r="UUI98" s="1"/>
      <c r="UUJ98" s="1"/>
      <c r="UUK98" s="1"/>
      <c r="UUL98" s="1"/>
      <c r="UUM98" s="1"/>
      <c r="UUN98" s="1"/>
      <c r="UUO98" s="1"/>
      <c r="UUP98" s="1"/>
      <c r="UUQ98" s="1"/>
      <c r="UUR98" s="1"/>
      <c r="UUS98" s="1"/>
      <c r="UUT98" s="1"/>
      <c r="UUU98" s="1"/>
      <c r="UUV98" s="1"/>
      <c r="UUW98" s="1"/>
      <c r="UUX98" s="1"/>
      <c r="UUY98" s="1"/>
      <c r="UUZ98" s="1"/>
      <c r="UVA98" s="1"/>
      <c r="UVB98" s="1"/>
      <c r="UVC98" s="1"/>
      <c r="UVD98" s="1"/>
      <c r="UVE98" s="1"/>
      <c r="UVF98" s="1"/>
      <c r="UVG98" s="1"/>
      <c r="UVH98" s="1"/>
      <c r="UVI98" s="1"/>
      <c r="UVJ98" s="1"/>
      <c r="UVK98" s="1"/>
      <c r="UVL98" s="1"/>
      <c r="UVM98" s="1"/>
      <c r="UVN98" s="1"/>
      <c r="UVO98" s="1"/>
      <c r="UVP98" s="1"/>
      <c r="UVQ98" s="1"/>
      <c r="UVR98" s="1"/>
      <c r="UVS98" s="1"/>
      <c r="UVT98" s="1"/>
      <c r="UVU98" s="1"/>
      <c r="UVV98" s="1"/>
      <c r="UVW98" s="1"/>
      <c r="UVX98" s="1"/>
      <c r="UVY98" s="1"/>
      <c r="UVZ98" s="1"/>
      <c r="UWA98" s="1"/>
      <c r="UWB98" s="1"/>
      <c r="UWC98" s="1"/>
      <c r="UWD98" s="1"/>
      <c r="UWE98" s="1"/>
      <c r="UWF98" s="1"/>
      <c r="UWG98" s="1"/>
      <c r="UWH98" s="1"/>
      <c r="UWI98" s="1"/>
      <c r="UWJ98" s="1"/>
      <c r="UWK98" s="1"/>
      <c r="UWL98" s="1"/>
      <c r="UWM98" s="1"/>
      <c r="UWN98" s="1"/>
      <c r="UWO98" s="1"/>
      <c r="UWP98" s="1"/>
      <c r="UWQ98" s="1"/>
      <c r="UWR98" s="1"/>
      <c r="UWS98" s="1"/>
      <c r="UWT98" s="1"/>
      <c r="UWU98" s="1"/>
      <c r="UWV98" s="1"/>
      <c r="UWW98" s="1"/>
      <c r="UWX98" s="1"/>
      <c r="UWY98" s="1"/>
      <c r="UWZ98" s="1"/>
      <c r="UXA98" s="1"/>
      <c r="UXB98" s="1"/>
      <c r="UXC98" s="1"/>
      <c r="UXD98" s="1"/>
      <c r="UXE98" s="1"/>
      <c r="UXF98" s="1"/>
      <c r="UXG98" s="1"/>
      <c r="UXH98" s="1"/>
      <c r="UXI98" s="1"/>
      <c r="UXJ98" s="1"/>
      <c r="UXK98" s="1"/>
      <c r="UXL98" s="1"/>
      <c r="UXM98" s="1"/>
      <c r="UXN98" s="1"/>
      <c r="UXO98" s="1"/>
      <c r="UXP98" s="1"/>
      <c r="UXQ98" s="1"/>
      <c r="UXR98" s="1"/>
      <c r="UXS98" s="1"/>
      <c r="UXT98" s="1"/>
      <c r="UXU98" s="1"/>
      <c r="UXV98" s="1"/>
      <c r="UXW98" s="1"/>
      <c r="UXX98" s="1"/>
      <c r="UXY98" s="1"/>
      <c r="UXZ98" s="1"/>
      <c r="UYA98" s="1"/>
      <c r="UYB98" s="1"/>
      <c r="UYC98" s="1"/>
      <c r="UYD98" s="1"/>
      <c r="UYE98" s="1"/>
      <c r="UYF98" s="1"/>
      <c r="UYG98" s="1"/>
      <c r="UYH98" s="1"/>
      <c r="UYI98" s="1"/>
      <c r="UYJ98" s="1"/>
      <c r="UYK98" s="1"/>
      <c r="UYL98" s="1"/>
      <c r="UYM98" s="1"/>
      <c r="UYN98" s="1"/>
      <c r="UYO98" s="1"/>
      <c r="UYP98" s="1"/>
      <c r="UYQ98" s="1"/>
      <c r="UYR98" s="1"/>
      <c r="UYS98" s="1"/>
      <c r="UYT98" s="1"/>
      <c r="UYU98" s="1"/>
      <c r="UYV98" s="1"/>
      <c r="UYW98" s="1"/>
      <c r="UYX98" s="1"/>
      <c r="UYY98" s="1"/>
      <c r="UYZ98" s="1"/>
      <c r="UZA98" s="1"/>
      <c r="UZB98" s="1"/>
      <c r="UZC98" s="1"/>
      <c r="UZD98" s="1"/>
      <c r="UZE98" s="1"/>
      <c r="UZF98" s="1"/>
      <c r="UZG98" s="1"/>
      <c r="UZH98" s="1"/>
      <c r="UZI98" s="1"/>
      <c r="UZJ98" s="1"/>
      <c r="UZK98" s="1"/>
      <c r="UZL98" s="1"/>
      <c r="UZM98" s="1"/>
      <c r="UZN98" s="1"/>
      <c r="UZO98" s="1"/>
      <c r="UZP98" s="1"/>
      <c r="UZQ98" s="1"/>
      <c r="UZR98" s="1"/>
      <c r="UZS98" s="1"/>
      <c r="UZT98" s="1"/>
      <c r="UZU98" s="1"/>
      <c r="UZV98" s="1"/>
      <c r="UZW98" s="1"/>
      <c r="UZX98" s="1"/>
      <c r="UZY98" s="1"/>
      <c r="UZZ98" s="1"/>
      <c r="VAA98" s="1"/>
      <c r="VAB98" s="1"/>
      <c r="VAC98" s="1"/>
      <c r="VAD98" s="1"/>
      <c r="VAE98" s="1"/>
      <c r="VAF98" s="1"/>
      <c r="VAG98" s="1"/>
      <c r="VAH98" s="1"/>
      <c r="VAI98" s="1"/>
      <c r="VAJ98" s="1"/>
      <c r="VAK98" s="1"/>
      <c r="VAL98" s="1"/>
      <c r="VAM98" s="1"/>
      <c r="VAN98" s="1"/>
      <c r="VAO98" s="1"/>
      <c r="VAP98" s="1"/>
      <c r="VAQ98" s="1"/>
      <c r="VAR98" s="1"/>
      <c r="VAS98" s="1"/>
      <c r="VAT98" s="1"/>
      <c r="VAU98" s="1"/>
      <c r="VAV98" s="1"/>
      <c r="VAW98" s="1"/>
      <c r="VAX98" s="1"/>
      <c r="VAY98" s="1"/>
      <c r="VAZ98" s="1"/>
      <c r="VBA98" s="1"/>
      <c r="VBB98" s="1"/>
      <c r="VBC98" s="1"/>
      <c r="VBD98" s="1"/>
      <c r="VBE98" s="1"/>
      <c r="VBF98" s="1"/>
      <c r="VBG98" s="1"/>
      <c r="VBH98" s="1"/>
      <c r="VBI98" s="1"/>
      <c r="VBJ98" s="1"/>
      <c r="VBK98" s="1"/>
      <c r="VBL98" s="1"/>
      <c r="VBM98" s="1"/>
      <c r="VBN98" s="1"/>
      <c r="VBO98" s="1"/>
      <c r="VBP98" s="1"/>
      <c r="VBQ98" s="1"/>
      <c r="VBR98" s="1"/>
      <c r="VBS98" s="1"/>
      <c r="VBT98" s="1"/>
      <c r="VBU98" s="1"/>
      <c r="VBV98" s="1"/>
      <c r="VBW98" s="1"/>
      <c r="VBX98" s="1"/>
      <c r="VBY98" s="1"/>
      <c r="VBZ98" s="1"/>
      <c r="VCA98" s="1"/>
      <c r="VCB98" s="1"/>
      <c r="VCC98" s="1"/>
      <c r="VCD98" s="1"/>
      <c r="VCE98" s="1"/>
      <c r="VCF98" s="1"/>
      <c r="VCG98" s="1"/>
      <c r="VCH98" s="1"/>
      <c r="VCI98" s="1"/>
      <c r="VCJ98" s="1"/>
      <c r="VCK98" s="1"/>
      <c r="VCL98" s="1"/>
      <c r="VCM98" s="1"/>
      <c r="VCN98" s="1"/>
      <c r="VCO98" s="1"/>
      <c r="VCP98" s="1"/>
      <c r="VCQ98" s="1"/>
      <c r="VCR98" s="1"/>
      <c r="VCS98" s="1"/>
      <c r="VCT98" s="1"/>
      <c r="VCU98" s="1"/>
      <c r="VCV98" s="1"/>
      <c r="VCW98" s="1"/>
      <c r="VCX98" s="1"/>
      <c r="VCY98" s="1"/>
      <c r="VCZ98" s="1"/>
      <c r="VDA98" s="1"/>
      <c r="VDB98" s="1"/>
      <c r="VDC98" s="1"/>
      <c r="VDD98" s="1"/>
      <c r="VDE98" s="1"/>
      <c r="VDF98" s="1"/>
      <c r="VDG98" s="1"/>
      <c r="VDH98" s="1"/>
      <c r="VDI98" s="1"/>
      <c r="VDJ98" s="1"/>
      <c r="VDK98" s="1"/>
      <c r="VDL98" s="1"/>
      <c r="VDM98" s="1"/>
      <c r="VDN98" s="1"/>
      <c r="VDO98" s="1"/>
      <c r="VDP98" s="1"/>
      <c r="VDQ98" s="1"/>
      <c r="VDR98" s="1"/>
      <c r="VDS98" s="1"/>
      <c r="VDT98" s="1"/>
      <c r="VDU98" s="1"/>
      <c r="VDV98" s="1"/>
      <c r="VDW98" s="1"/>
      <c r="VDX98" s="1"/>
      <c r="VDY98" s="1"/>
      <c r="VDZ98" s="1"/>
      <c r="VEA98" s="1"/>
      <c r="VEB98" s="1"/>
      <c r="VEC98" s="1"/>
      <c r="VED98" s="1"/>
      <c r="VEE98" s="1"/>
      <c r="VEF98" s="1"/>
      <c r="VEG98" s="1"/>
      <c r="VEH98" s="1"/>
      <c r="VEI98" s="1"/>
      <c r="VEJ98" s="1"/>
      <c r="VEK98" s="1"/>
      <c r="VEL98" s="1"/>
      <c r="VEM98" s="1"/>
      <c r="VEN98" s="1"/>
      <c r="VEO98" s="1"/>
      <c r="VEP98" s="1"/>
      <c r="VEQ98" s="1"/>
      <c r="VER98" s="1"/>
      <c r="VES98" s="1"/>
      <c r="VET98" s="1"/>
      <c r="VEU98" s="1"/>
      <c r="VEV98" s="1"/>
      <c r="VEW98" s="1"/>
      <c r="VEX98" s="1"/>
      <c r="VEY98" s="1"/>
      <c r="VEZ98" s="1"/>
      <c r="VFA98" s="1"/>
      <c r="VFB98" s="1"/>
      <c r="VFC98" s="1"/>
      <c r="VFD98" s="1"/>
      <c r="VFE98" s="1"/>
      <c r="VFF98" s="1"/>
      <c r="VFG98" s="1"/>
      <c r="VFH98" s="1"/>
      <c r="VFI98" s="1"/>
      <c r="VFJ98" s="1"/>
      <c r="VFK98" s="1"/>
      <c r="VFL98" s="1"/>
      <c r="VFM98" s="1"/>
      <c r="VFN98" s="1"/>
      <c r="VFO98" s="1"/>
      <c r="VFP98" s="1"/>
      <c r="VFQ98" s="1"/>
      <c r="VFR98" s="1"/>
      <c r="VFS98" s="1"/>
      <c r="VFT98" s="1"/>
      <c r="VFU98" s="1"/>
      <c r="VFV98" s="1"/>
      <c r="VFW98" s="1"/>
      <c r="VFX98" s="1"/>
      <c r="VFY98" s="1"/>
      <c r="VFZ98" s="1"/>
      <c r="VGA98" s="1"/>
      <c r="VGB98" s="1"/>
      <c r="VGC98" s="1"/>
      <c r="VGD98" s="1"/>
      <c r="VGE98" s="1"/>
      <c r="VGF98" s="1"/>
      <c r="VGG98" s="1"/>
      <c r="VGH98" s="1"/>
      <c r="VGI98" s="1"/>
      <c r="VGJ98" s="1"/>
      <c r="VGK98" s="1"/>
      <c r="VGL98" s="1"/>
      <c r="VGM98" s="1"/>
      <c r="VGN98" s="1"/>
      <c r="VGO98" s="1"/>
      <c r="VGP98" s="1"/>
      <c r="VGQ98" s="1"/>
      <c r="VGR98" s="1"/>
      <c r="VGS98" s="1"/>
      <c r="VGT98" s="1"/>
      <c r="VGU98" s="1"/>
      <c r="VGV98" s="1"/>
      <c r="VGW98" s="1"/>
      <c r="VGX98" s="1"/>
      <c r="VGY98" s="1"/>
      <c r="VGZ98" s="1"/>
      <c r="VHA98" s="1"/>
      <c r="VHB98" s="1"/>
      <c r="VHC98" s="1"/>
      <c r="VHD98" s="1"/>
      <c r="VHE98" s="1"/>
      <c r="VHF98" s="1"/>
      <c r="VHG98" s="1"/>
      <c r="VHH98" s="1"/>
      <c r="VHI98" s="1"/>
      <c r="VHJ98" s="1"/>
      <c r="VHK98" s="1"/>
      <c r="VHL98" s="1"/>
      <c r="VHM98" s="1"/>
      <c r="VHN98" s="1"/>
      <c r="VHO98" s="1"/>
      <c r="VHP98" s="1"/>
      <c r="VHQ98" s="1"/>
      <c r="VHR98" s="1"/>
      <c r="VHS98" s="1"/>
      <c r="VHT98" s="1"/>
      <c r="VHU98" s="1"/>
      <c r="VHV98" s="1"/>
      <c r="VHW98" s="1"/>
      <c r="VHX98" s="1"/>
      <c r="VHY98" s="1"/>
      <c r="VHZ98" s="1"/>
      <c r="VIA98" s="1"/>
      <c r="VIB98" s="1"/>
      <c r="VIC98" s="1"/>
      <c r="VID98" s="1"/>
      <c r="VIE98" s="1"/>
      <c r="VIF98" s="1"/>
      <c r="VIG98" s="1"/>
      <c r="VIH98" s="1"/>
      <c r="VII98" s="1"/>
      <c r="VIJ98" s="1"/>
      <c r="VIK98" s="1"/>
      <c r="VIL98" s="1"/>
      <c r="VIM98" s="1"/>
      <c r="VIN98" s="1"/>
      <c r="VIO98" s="1"/>
      <c r="VIP98" s="1"/>
      <c r="VIQ98" s="1"/>
      <c r="VIR98" s="1"/>
      <c r="VIS98" s="1"/>
      <c r="VIT98" s="1"/>
      <c r="VIU98" s="1"/>
      <c r="VIV98" s="1"/>
      <c r="VIW98" s="1"/>
      <c r="VIX98" s="1"/>
      <c r="VIY98" s="1"/>
      <c r="VIZ98" s="1"/>
      <c r="VJA98" s="1"/>
      <c r="VJB98" s="1"/>
      <c r="VJC98" s="1"/>
      <c r="VJD98" s="1"/>
      <c r="VJE98" s="1"/>
      <c r="VJF98" s="1"/>
      <c r="VJG98" s="1"/>
      <c r="VJH98" s="1"/>
      <c r="VJI98" s="1"/>
      <c r="VJJ98" s="1"/>
      <c r="VJK98" s="1"/>
      <c r="VJL98" s="1"/>
      <c r="VJM98" s="1"/>
      <c r="VJN98" s="1"/>
      <c r="VJO98" s="1"/>
      <c r="VJP98" s="1"/>
      <c r="VJQ98" s="1"/>
      <c r="VJR98" s="1"/>
      <c r="VJS98" s="1"/>
      <c r="VJT98" s="1"/>
      <c r="VJU98" s="1"/>
      <c r="VJV98" s="1"/>
      <c r="VJW98" s="1"/>
      <c r="VJX98" s="1"/>
      <c r="VJY98" s="1"/>
      <c r="VJZ98" s="1"/>
      <c r="VKA98" s="1"/>
      <c r="VKB98" s="1"/>
      <c r="VKC98" s="1"/>
      <c r="VKD98" s="1"/>
      <c r="VKE98" s="1"/>
      <c r="VKF98" s="1"/>
      <c r="VKG98" s="1"/>
      <c r="VKH98" s="1"/>
      <c r="VKI98" s="1"/>
      <c r="VKJ98" s="1"/>
      <c r="VKK98" s="1"/>
      <c r="VKL98" s="1"/>
      <c r="VKM98" s="1"/>
      <c r="VKN98" s="1"/>
      <c r="VKO98" s="1"/>
      <c r="VKP98" s="1"/>
      <c r="VKQ98" s="1"/>
      <c r="VKR98" s="1"/>
      <c r="VKS98" s="1"/>
      <c r="VKT98" s="1"/>
      <c r="VKU98" s="1"/>
      <c r="VKV98" s="1"/>
      <c r="VKW98" s="1"/>
      <c r="VKX98" s="1"/>
      <c r="VKY98" s="1"/>
      <c r="VKZ98" s="1"/>
      <c r="VLA98" s="1"/>
      <c r="VLB98" s="1"/>
      <c r="VLC98" s="1"/>
      <c r="VLD98" s="1"/>
      <c r="VLE98" s="1"/>
      <c r="VLF98" s="1"/>
      <c r="VLG98" s="1"/>
      <c r="VLH98" s="1"/>
      <c r="VLI98" s="1"/>
      <c r="VLJ98" s="1"/>
      <c r="VLK98" s="1"/>
      <c r="VLL98" s="1"/>
      <c r="VLM98" s="1"/>
      <c r="VLN98" s="1"/>
      <c r="VLO98" s="1"/>
      <c r="VLP98" s="1"/>
      <c r="VLQ98" s="1"/>
      <c r="VLR98" s="1"/>
      <c r="VLS98" s="1"/>
      <c r="VLT98" s="1"/>
      <c r="VLU98" s="1"/>
      <c r="VLV98" s="1"/>
      <c r="VLW98" s="1"/>
      <c r="VLX98" s="1"/>
      <c r="VLY98" s="1"/>
      <c r="VLZ98" s="1"/>
      <c r="VMA98" s="1"/>
      <c r="VMB98" s="1"/>
      <c r="VMC98" s="1"/>
      <c r="VMD98" s="1"/>
      <c r="VME98" s="1"/>
      <c r="VMF98" s="1"/>
      <c r="VMG98" s="1"/>
      <c r="VMH98" s="1"/>
      <c r="VMI98" s="1"/>
      <c r="VMJ98" s="1"/>
      <c r="VMK98" s="1"/>
      <c r="VML98" s="1"/>
      <c r="VMM98" s="1"/>
      <c r="VMN98" s="1"/>
      <c r="VMO98" s="1"/>
      <c r="VMP98" s="1"/>
      <c r="VMQ98" s="1"/>
      <c r="VMR98" s="1"/>
      <c r="VMS98" s="1"/>
      <c r="VMT98" s="1"/>
      <c r="VMU98" s="1"/>
      <c r="VMV98" s="1"/>
      <c r="VMW98" s="1"/>
      <c r="VMX98" s="1"/>
      <c r="VMY98" s="1"/>
      <c r="VMZ98" s="1"/>
      <c r="VNA98" s="1"/>
      <c r="VNB98" s="1"/>
      <c r="VNC98" s="1"/>
      <c r="VND98" s="1"/>
      <c r="VNE98" s="1"/>
      <c r="VNF98" s="1"/>
      <c r="VNG98" s="1"/>
      <c r="VNH98" s="1"/>
      <c r="VNI98" s="1"/>
      <c r="VNJ98" s="1"/>
      <c r="VNK98" s="1"/>
      <c r="VNL98" s="1"/>
      <c r="VNM98" s="1"/>
      <c r="VNN98" s="1"/>
      <c r="VNO98" s="1"/>
      <c r="VNP98" s="1"/>
      <c r="VNQ98" s="1"/>
      <c r="VNR98" s="1"/>
      <c r="VNS98" s="1"/>
      <c r="VNT98" s="1"/>
      <c r="VNU98" s="1"/>
      <c r="VNV98" s="1"/>
      <c r="VNW98" s="1"/>
      <c r="VNX98" s="1"/>
      <c r="VNY98" s="1"/>
      <c r="VNZ98" s="1"/>
      <c r="VOA98" s="1"/>
      <c r="VOB98" s="1"/>
      <c r="VOC98" s="1"/>
      <c r="VOD98" s="1"/>
      <c r="VOE98" s="1"/>
      <c r="VOF98" s="1"/>
      <c r="VOG98" s="1"/>
      <c r="VOH98" s="1"/>
      <c r="VOI98" s="1"/>
      <c r="VOJ98" s="1"/>
      <c r="VOK98" s="1"/>
      <c r="VOL98" s="1"/>
      <c r="VOM98" s="1"/>
      <c r="VON98" s="1"/>
      <c r="VOO98" s="1"/>
      <c r="VOP98" s="1"/>
      <c r="VOQ98" s="1"/>
      <c r="VOR98" s="1"/>
      <c r="VOS98" s="1"/>
      <c r="VOT98" s="1"/>
      <c r="VOU98" s="1"/>
      <c r="VOV98" s="1"/>
      <c r="VOW98" s="1"/>
      <c r="VOX98" s="1"/>
      <c r="VOY98" s="1"/>
      <c r="VOZ98" s="1"/>
      <c r="VPA98" s="1"/>
      <c r="VPB98" s="1"/>
      <c r="VPC98" s="1"/>
      <c r="VPD98" s="1"/>
      <c r="VPE98" s="1"/>
      <c r="VPF98" s="1"/>
      <c r="VPG98" s="1"/>
      <c r="VPH98" s="1"/>
      <c r="VPI98" s="1"/>
      <c r="VPJ98" s="1"/>
      <c r="VPK98" s="1"/>
      <c r="VPL98" s="1"/>
      <c r="VPM98" s="1"/>
      <c r="VPN98" s="1"/>
      <c r="VPO98" s="1"/>
      <c r="VPP98" s="1"/>
      <c r="VPQ98" s="1"/>
      <c r="VPR98" s="1"/>
      <c r="VPS98" s="1"/>
      <c r="VPT98" s="1"/>
      <c r="VPU98" s="1"/>
      <c r="VPV98" s="1"/>
      <c r="VPW98" s="1"/>
      <c r="VPX98" s="1"/>
      <c r="VPY98" s="1"/>
      <c r="VPZ98" s="1"/>
      <c r="VQA98" s="1"/>
      <c r="VQB98" s="1"/>
      <c r="VQC98" s="1"/>
      <c r="VQD98" s="1"/>
      <c r="VQE98" s="1"/>
      <c r="VQF98" s="1"/>
      <c r="VQG98" s="1"/>
      <c r="VQH98" s="1"/>
      <c r="VQI98" s="1"/>
      <c r="VQJ98" s="1"/>
      <c r="VQK98" s="1"/>
      <c r="VQL98" s="1"/>
      <c r="VQM98" s="1"/>
      <c r="VQN98" s="1"/>
      <c r="VQO98" s="1"/>
      <c r="VQP98" s="1"/>
      <c r="VQQ98" s="1"/>
      <c r="VQR98" s="1"/>
      <c r="VQS98" s="1"/>
      <c r="VQT98" s="1"/>
      <c r="VQU98" s="1"/>
      <c r="VQV98" s="1"/>
      <c r="VQW98" s="1"/>
      <c r="VQX98" s="1"/>
      <c r="VQY98" s="1"/>
      <c r="VQZ98" s="1"/>
      <c r="VRA98" s="1"/>
      <c r="VRB98" s="1"/>
      <c r="VRC98" s="1"/>
      <c r="VRD98" s="1"/>
      <c r="VRE98" s="1"/>
      <c r="VRF98" s="1"/>
      <c r="VRG98" s="1"/>
      <c r="VRH98" s="1"/>
      <c r="VRI98" s="1"/>
      <c r="VRJ98" s="1"/>
      <c r="VRK98" s="1"/>
      <c r="VRL98" s="1"/>
      <c r="VRM98" s="1"/>
      <c r="VRN98" s="1"/>
      <c r="VRO98" s="1"/>
      <c r="VRP98" s="1"/>
      <c r="VRQ98" s="1"/>
      <c r="VRR98" s="1"/>
      <c r="VRS98" s="1"/>
      <c r="VRT98" s="1"/>
      <c r="VRU98" s="1"/>
      <c r="VRV98" s="1"/>
      <c r="VRW98" s="1"/>
      <c r="VRX98" s="1"/>
      <c r="VRY98" s="1"/>
      <c r="VRZ98" s="1"/>
      <c r="VSA98" s="1"/>
      <c r="VSB98" s="1"/>
      <c r="VSC98" s="1"/>
      <c r="VSD98" s="1"/>
      <c r="VSE98" s="1"/>
      <c r="VSF98" s="1"/>
      <c r="VSG98" s="1"/>
      <c r="VSH98" s="1"/>
      <c r="VSI98" s="1"/>
      <c r="VSJ98" s="1"/>
      <c r="VSK98" s="1"/>
      <c r="VSL98" s="1"/>
      <c r="VSM98" s="1"/>
      <c r="VSN98" s="1"/>
      <c r="VSO98" s="1"/>
      <c r="VSP98" s="1"/>
      <c r="VSQ98" s="1"/>
      <c r="VSR98" s="1"/>
      <c r="VSS98" s="1"/>
      <c r="VST98" s="1"/>
      <c r="VSU98" s="1"/>
      <c r="VSV98" s="1"/>
      <c r="VSW98" s="1"/>
      <c r="VSX98" s="1"/>
      <c r="VSY98" s="1"/>
      <c r="VSZ98" s="1"/>
      <c r="VTA98" s="1"/>
      <c r="VTB98" s="1"/>
      <c r="VTC98" s="1"/>
      <c r="VTD98" s="1"/>
      <c r="VTE98" s="1"/>
      <c r="VTF98" s="1"/>
      <c r="VTG98" s="1"/>
      <c r="VTH98" s="1"/>
      <c r="VTI98" s="1"/>
      <c r="VTJ98" s="1"/>
      <c r="VTK98" s="1"/>
      <c r="VTL98" s="1"/>
      <c r="VTM98" s="1"/>
      <c r="VTN98" s="1"/>
      <c r="VTO98" s="1"/>
      <c r="VTP98" s="1"/>
      <c r="VTQ98" s="1"/>
      <c r="VTR98" s="1"/>
      <c r="VTS98" s="1"/>
      <c r="VTT98" s="1"/>
      <c r="VTU98" s="1"/>
      <c r="VTV98" s="1"/>
      <c r="VTW98" s="1"/>
      <c r="VTX98" s="1"/>
      <c r="VTY98" s="1"/>
      <c r="VTZ98" s="1"/>
      <c r="VUA98" s="1"/>
      <c r="VUB98" s="1"/>
      <c r="VUC98" s="1"/>
      <c r="VUD98" s="1"/>
      <c r="VUE98" s="1"/>
      <c r="VUF98" s="1"/>
      <c r="VUG98" s="1"/>
      <c r="VUH98" s="1"/>
      <c r="VUI98" s="1"/>
      <c r="VUJ98" s="1"/>
      <c r="VUK98" s="1"/>
      <c r="VUL98" s="1"/>
      <c r="VUM98" s="1"/>
      <c r="VUN98" s="1"/>
      <c r="VUO98" s="1"/>
      <c r="VUP98" s="1"/>
      <c r="VUQ98" s="1"/>
      <c r="VUR98" s="1"/>
      <c r="VUS98" s="1"/>
      <c r="VUT98" s="1"/>
      <c r="VUU98" s="1"/>
      <c r="VUV98" s="1"/>
      <c r="VUW98" s="1"/>
      <c r="VUX98" s="1"/>
      <c r="VUY98" s="1"/>
      <c r="VUZ98" s="1"/>
      <c r="VVA98" s="1"/>
      <c r="VVB98" s="1"/>
      <c r="VVC98" s="1"/>
      <c r="VVD98" s="1"/>
      <c r="VVE98" s="1"/>
      <c r="VVF98" s="1"/>
      <c r="VVG98" s="1"/>
      <c r="VVH98" s="1"/>
      <c r="VVI98" s="1"/>
      <c r="VVJ98" s="1"/>
      <c r="VVK98" s="1"/>
      <c r="VVL98" s="1"/>
      <c r="VVM98" s="1"/>
      <c r="VVN98" s="1"/>
      <c r="VVO98" s="1"/>
      <c r="VVP98" s="1"/>
      <c r="VVQ98" s="1"/>
      <c r="VVR98" s="1"/>
      <c r="VVS98" s="1"/>
      <c r="VVT98" s="1"/>
      <c r="VVU98" s="1"/>
      <c r="VVV98" s="1"/>
      <c r="VVW98" s="1"/>
      <c r="VVX98" s="1"/>
      <c r="VVY98" s="1"/>
      <c r="VVZ98" s="1"/>
      <c r="VWA98" s="1"/>
      <c r="VWB98" s="1"/>
      <c r="VWC98" s="1"/>
      <c r="VWD98" s="1"/>
      <c r="VWE98" s="1"/>
      <c r="VWF98" s="1"/>
      <c r="VWG98" s="1"/>
      <c r="VWH98" s="1"/>
      <c r="VWI98" s="1"/>
      <c r="VWJ98" s="1"/>
      <c r="VWK98" s="1"/>
      <c r="VWL98" s="1"/>
      <c r="VWM98" s="1"/>
      <c r="VWN98" s="1"/>
      <c r="VWO98" s="1"/>
      <c r="VWP98" s="1"/>
      <c r="VWQ98" s="1"/>
      <c r="VWR98" s="1"/>
      <c r="VWS98" s="1"/>
      <c r="VWT98" s="1"/>
      <c r="VWU98" s="1"/>
      <c r="VWV98" s="1"/>
      <c r="VWW98" s="1"/>
      <c r="VWX98" s="1"/>
      <c r="VWY98" s="1"/>
      <c r="VWZ98" s="1"/>
      <c r="VXA98" s="1"/>
      <c r="VXB98" s="1"/>
      <c r="VXC98" s="1"/>
      <c r="VXD98" s="1"/>
      <c r="VXE98" s="1"/>
      <c r="VXF98" s="1"/>
      <c r="VXG98" s="1"/>
      <c r="VXH98" s="1"/>
      <c r="VXI98" s="1"/>
      <c r="VXJ98" s="1"/>
      <c r="VXK98" s="1"/>
      <c r="VXL98" s="1"/>
      <c r="VXM98" s="1"/>
      <c r="VXN98" s="1"/>
      <c r="VXO98" s="1"/>
      <c r="VXP98" s="1"/>
      <c r="VXQ98" s="1"/>
      <c r="VXR98" s="1"/>
      <c r="VXS98" s="1"/>
      <c r="VXT98" s="1"/>
      <c r="VXU98" s="1"/>
      <c r="VXV98" s="1"/>
      <c r="VXW98" s="1"/>
      <c r="VXX98" s="1"/>
      <c r="VXY98" s="1"/>
      <c r="VXZ98" s="1"/>
      <c r="VYA98" s="1"/>
      <c r="VYB98" s="1"/>
      <c r="VYC98" s="1"/>
      <c r="VYD98" s="1"/>
      <c r="VYE98" s="1"/>
      <c r="VYF98" s="1"/>
      <c r="VYG98" s="1"/>
      <c r="VYH98" s="1"/>
      <c r="VYI98" s="1"/>
      <c r="VYJ98" s="1"/>
      <c r="VYK98" s="1"/>
      <c r="VYL98" s="1"/>
      <c r="VYM98" s="1"/>
      <c r="VYN98" s="1"/>
      <c r="VYO98" s="1"/>
      <c r="VYP98" s="1"/>
      <c r="VYQ98" s="1"/>
      <c r="VYR98" s="1"/>
      <c r="VYS98" s="1"/>
      <c r="VYT98" s="1"/>
      <c r="VYU98" s="1"/>
      <c r="VYV98" s="1"/>
      <c r="VYW98" s="1"/>
      <c r="VYX98" s="1"/>
      <c r="VYY98" s="1"/>
      <c r="VYZ98" s="1"/>
      <c r="VZA98" s="1"/>
      <c r="VZB98" s="1"/>
      <c r="VZC98" s="1"/>
      <c r="VZD98" s="1"/>
      <c r="VZE98" s="1"/>
      <c r="VZF98" s="1"/>
      <c r="VZG98" s="1"/>
      <c r="VZH98" s="1"/>
      <c r="VZI98" s="1"/>
      <c r="VZJ98" s="1"/>
      <c r="VZK98" s="1"/>
      <c r="VZL98" s="1"/>
      <c r="VZM98" s="1"/>
      <c r="VZN98" s="1"/>
      <c r="VZO98" s="1"/>
      <c r="VZP98" s="1"/>
      <c r="VZQ98" s="1"/>
      <c r="VZR98" s="1"/>
      <c r="VZS98" s="1"/>
      <c r="VZT98" s="1"/>
      <c r="VZU98" s="1"/>
      <c r="VZV98" s="1"/>
      <c r="VZW98" s="1"/>
      <c r="VZX98" s="1"/>
      <c r="VZY98" s="1"/>
      <c r="VZZ98" s="1"/>
      <c r="WAA98" s="1"/>
      <c r="WAB98" s="1"/>
      <c r="WAC98" s="1"/>
      <c r="WAD98" s="1"/>
      <c r="WAE98" s="1"/>
      <c r="WAF98" s="1"/>
      <c r="WAG98" s="1"/>
      <c r="WAH98" s="1"/>
      <c r="WAI98" s="1"/>
      <c r="WAJ98" s="1"/>
      <c r="WAK98" s="1"/>
      <c r="WAL98" s="1"/>
      <c r="WAM98" s="1"/>
      <c r="WAN98" s="1"/>
      <c r="WAO98" s="1"/>
      <c r="WAP98" s="1"/>
      <c r="WAQ98" s="1"/>
      <c r="WAR98" s="1"/>
      <c r="WAS98" s="1"/>
      <c r="WAT98" s="1"/>
      <c r="WAU98" s="1"/>
      <c r="WAV98" s="1"/>
      <c r="WAW98" s="1"/>
      <c r="WAX98" s="1"/>
      <c r="WAY98" s="1"/>
      <c r="WAZ98" s="1"/>
      <c r="WBA98" s="1"/>
      <c r="WBB98" s="1"/>
      <c r="WBC98" s="1"/>
      <c r="WBD98" s="1"/>
      <c r="WBE98" s="1"/>
      <c r="WBF98" s="1"/>
      <c r="WBG98" s="1"/>
      <c r="WBH98" s="1"/>
      <c r="WBI98" s="1"/>
      <c r="WBJ98" s="1"/>
      <c r="WBK98" s="1"/>
      <c r="WBL98" s="1"/>
      <c r="WBM98" s="1"/>
      <c r="WBN98" s="1"/>
      <c r="WBO98" s="1"/>
      <c r="WBP98" s="1"/>
      <c r="WBQ98" s="1"/>
      <c r="WBR98" s="1"/>
      <c r="WBS98" s="1"/>
      <c r="WBT98" s="1"/>
      <c r="WBU98" s="1"/>
      <c r="WBV98" s="1"/>
      <c r="WBW98" s="1"/>
      <c r="WBX98" s="1"/>
      <c r="WBY98" s="1"/>
      <c r="WBZ98" s="1"/>
      <c r="WCA98" s="1"/>
      <c r="WCB98" s="1"/>
      <c r="WCC98" s="1"/>
      <c r="WCD98" s="1"/>
      <c r="WCE98" s="1"/>
      <c r="WCF98" s="1"/>
      <c r="WCG98" s="1"/>
      <c r="WCH98" s="1"/>
      <c r="WCI98" s="1"/>
      <c r="WCJ98" s="1"/>
      <c r="WCK98" s="1"/>
      <c r="WCL98" s="1"/>
      <c r="WCM98" s="1"/>
      <c r="WCN98" s="1"/>
      <c r="WCO98" s="1"/>
      <c r="WCP98" s="1"/>
      <c r="WCQ98" s="1"/>
      <c r="WCR98" s="1"/>
      <c r="WCS98" s="1"/>
      <c r="WCT98" s="1"/>
      <c r="WCU98" s="1"/>
      <c r="WCV98" s="1"/>
      <c r="WCW98" s="1"/>
      <c r="WCX98" s="1"/>
      <c r="WCY98" s="1"/>
      <c r="WCZ98" s="1"/>
      <c r="WDA98" s="1"/>
      <c r="WDB98" s="1"/>
      <c r="WDC98" s="1"/>
      <c r="WDD98" s="1"/>
      <c r="WDE98" s="1"/>
      <c r="WDF98" s="1"/>
      <c r="WDG98" s="1"/>
      <c r="WDH98" s="1"/>
      <c r="WDI98" s="1"/>
      <c r="WDJ98" s="1"/>
      <c r="WDK98" s="1"/>
      <c r="WDL98" s="1"/>
      <c r="WDM98" s="1"/>
      <c r="WDN98" s="1"/>
      <c r="WDO98" s="1"/>
      <c r="WDP98" s="1"/>
      <c r="WDQ98" s="1"/>
      <c r="WDR98" s="1"/>
      <c r="WDS98" s="1"/>
      <c r="WDT98" s="1"/>
      <c r="WDU98" s="1"/>
      <c r="WDV98" s="1"/>
      <c r="WDW98" s="1"/>
      <c r="WDX98" s="1"/>
      <c r="WDY98" s="1"/>
      <c r="WDZ98" s="1"/>
      <c r="WEA98" s="1"/>
      <c r="WEB98" s="1"/>
      <c r="WEC98" s="1"/>
      <c r="WED98" s="1"/>
      <c r="WEE98" s="1"/>
      <c r="WEF98" s="1"/>
      <c r="WEG98" s="1"/>
      <c r="WEH98" s="1"/>
      <c r="WEI98" s="1"/>
      <c r="WEJ98" s="1"/>
      <c r="WEK98" s="1"/>
      <c r="WEL98" s="1"/>
      <c r="WEM98" s="1"/>
      <c r="WEN98" s="1"/>
      <c r="WEO98" s="1"/>
      <c r="WEP98" s="1"/>
      <c r="WEQ98" s="1"/>
      <c r="WER98" s="1"/>
      <c r="WES98" s="1"/>
      <c r="WET98" s="1"/>
      <c r="WEU98" s="1"/>
      <c r="WEV98" s="1"/>
      <c r="WEW98" s="1"/>
      <c r="WEX98" s="1"/>
      <c r="WEY98" s="1"/>
      <c r="WEZ98" s="1"/>
      <c r="WFA98" s="1"/>
      <c r="WFB98" s="1"/>
      <c r="WFC98" s="1"/>
      <c r="WFD98" s="1"/>
      <c r="WFE98" s="1"/>
      <c r="WFF98" s="1"/>
      <c r="WFG98" s="1"/>
      <c r="WFH98" s="1"/>
      <c r="WFI98" s="1"/>
      <c r="WFJ98" s="1"/>
      <c r="WFK98" s="1"/>
      <c r="WFL98" s="1"/>
      <c r="WFM98" s="1"/>
      <c r="WFN98" s="1"/>
      <c r="WFO98" s="1"/>
      <c r="WFP98" s="1"/>
      <c r="WFQ98" s="1"/>
      <c r="WFR98" s="1"/>
      <c r="WFS98" s="1"/>
      <c r="WFT98" s="1"/>
      <c r="WFU98" s="1"/>
      <c r="WFV98" s="1"/>
      <c r="WFW98" s="1"/>
      <c r="WFX98" s="1"/>
      <c r="WFY98" s="1"/>
      <c r="WFZ98" s="1"/>
      <c r="WGA98" s="1"/>
      <c r="WGB98" s="1"/>
      <c r="WGC98" s="1"/>
      <c r="WGD98" s="1"/>
      <c r="WGE98" s="1"/>
      <c r="WGF98" s="1"/>
      <c r="WGG98" s="1"/>
      <c r="WGH98" s="1"/>
      <c r="WGI98" s="1"/>
      <c r="WGJ98" s="1"/>
      <c r="WGK98" s="1"/>
      <c r="WGL98" s="1"/>
      <c r="WGM98" s="1"/>
      <c r="WGN98" s="1"/>
      <c r="WGO98" s="1"/>
      <c r="WGP98" s="1"/>
      <c r="WGQ98" s="1"/>
      <c r="WGR98" s="1"/>
      <c r="WGS98" s="1"/>
      <c r="WGT98" s="1"/>
      <c r="WGU98" s="1"/>
      <c r="WGV98" s="1"/>
      <c r="WGW98" s="1"/>
      <c r="WGX98" s="1"/>
      <c r="WGY98" s="1"/>
      <c r="WGZ98" s="1"/>
      <c r="WHA98" s="1"/>
      <c r="WHB98" s="1"/>
      <c r="WHC98" s="1"/>
      <c r="WHD98" s="1"/>
      <c r="WHE98" s="1"/>
      <c r="WHF98" s="1"/>
      <c r="WHG98" s="1"/>
      <c r="WHH98" s="1"/>
      <c r="WHI98" s="1"/>
      <c r="WHJ98" s="1"/>
      <c r="WHK98" s="1"/>
      <c r="WHL98" s="1"/>
      <c r="WHM98" s="1"/>
      <c r="WHN98" s="1"/>
      <c r="WHO98" s="1"/>
      <c r="WHP98" s="1"/>
      <c r="WHQ98" s="1"/>
      <c r="WHR98" s="1"/>
      <c r="WHS98" s="1"/>
      <c r="WHT98" s="1"/>
      <c r="WHU98" s="1"/>
      <c r="WHV98" s="1"/>
      <c r="WHW98" s="1"/>
      <c r="WHX98" s="1"/>
      <c r="WHY98" s="1"/>
      <c r="WHZ98" s="1"/>
      <c r="WIA98" s="1"/>
      <c r="WIB98" s="1"/>
      <c r="WIC98" s="1"/>
      <c r="WID98" s="1"/>
      <c r="WIE98" s="1"/>
      <c r="WIF98" s="1"/>
      <c r="WIG98" s="1"/>
      <c r="WIH98" s="1"/>
      <c r="WII98" s="1"/>
      <c r="WIJ98" s="1"/>
      <c r="WIK98" s="1"/>
      <c r="WIL98" s="1"/>
      <c r="WIM98" s="1"/>
      <c r="WIN98" s="1"/>
      <c r="WIO98" s="1"/>
      <c r="WIP98" s="1"/>
      <c r="WIQ98" s="1"/>
      <c r="WIR98" s="1"/>
      <c r="WIS98" s="1"/>
      <c r="WIT98" s="1"/>
      <c r="WIU98" s="1"/>
      <c r="WIV98" s="1"/>
      <c r="WIW98" s="1"/>
      <c r="WIX98" s="1"/>
      <c r="WIY98" s="1"/>
      <c r="WIZ98" s="1"/>
      <c r="WJA98" s="1"/>
      <c r="WJB98" s="1"/>
      <c r="WJC98" s="1"/>
      <c r="WJD98" s="1"/>
      <c r="WJE98" s="1"/>
      <c r="WJF98" s="1"/>
      <c r="WJG98" s="1"/>
      <c r="WJH98" s="1"/>
      <c r="WJI98" s="1"/>
      <c r="WJJ98" s="1"/>
      <c r="WJK98" s="1"/>
      <c r="WJL98" s="1"/>
      <c r="WJM98" s="1"/>
      <c r="WJN98" s="1"/>
      <c r="WJO98" s="1"/>
      <c r="WJP98" s="1"/>
      <c r="WJQ98" s="1"/>
      <c r="WJR98" s="1"/>
      <c r="WJS98" s="1"/>
      <c r="WJT98" s="1"/>
      <c r="WJU98" s="1"/>
      <c r="WJV98" s="1"/>
      <c r="WJW98" s="1"/>
      <c r="WJX98" s="1"/>
      <c r="WJY98" s="1"/>
      <c r="WJZ98" s="1"/>
      <c r="WKA98" s="1"/>
      <c r="WKB98" s="1"/>
      <c r="WKC98" s="1"/>
      <c r="WKD98" s="1"/>
      <c r="WKE98" s="1"/>
      <c r="WKF98" s="1"/>
      <c r="WKG98" s="1"/>
      <c r="WKH98" s="1"/>
      <c r="WKI98" s="1"/>
      <c r="WKJ98" s="1"/>
      <c r="WKK98" s="1"/>
      <c r="WKL98" s="1"/>
      <c r="WKM98" s="1"/>
      <c r="WKN98" s="1"/>
      <c r="WKO98" s="1"/>
      <c r="WKP98" s="1"/>
      <c r="WKQ98" s="1"/>
      <c r="WKR98" s="1"/>
      <c r="WKS98" s="1"/>
      <c r="WKT98" s="1"/>
      <c r="WKU98" s="1"/>
      <c r="WKV98" s="1"/>
      <c r="WKW98" s="1"/>
      <c r="WKX98" s="1"/>
      <c r="WKY98" s="1"/>
      <c r="WKZ98" s="1"/>
      <c r="WLA98" s="1"/>
      <c r="WLB98" s="1"/>
      <c r="WLC98" s="1"/>
      <c r="WLD98" s="1"/>
      <c r="WLE98" s="1"/>
      <c r="WLF98" s="1"/>
      <c r="WLG98" s="1"/>
      <c r="WLH98" s="1"/>
      <c r="WLI98" s="1"/>
      <c r="WLJ98" s="1"/>
      <c r="WLK98" s="1"/>
      <c r="WLL98" s="1"/>
      <c r="WLM98" s="1"/>
      <c r="WLN98" s="1"/>
      <c r="WLO98" s="1"/>
      <c r="WLP98" s="1"/>
      <c r="WLQ98" s="1"/>
      <c r="WLR98" s="1"/>
      <c r="WLS98" s="1"/>
      <c r="WLT98" s="1"/>
      <c r="WLU98" s="1"/>
      <c r="WLV98" s="1"/>
      <c r="WLW98" s="1"/>
      <c r="WLX98" s="1"/>
      <c r="WLY98" s="1"/>
      <c r="WLZ98" s="1"/>
      <c r="WMA98" s="1"/>
      <c r="WMB98" s="1"/>
      <c r="WMC98" s="1"/>
      <c r="WMD98" s="1"/>
      <c r="WME98" s="1"/>
      <c r="WMF98" s="1"/>
      <c r="WMG98" s="1"/>
      <c r="WMH98" s="1"/>
      <c r="WMI98" s="1"/>
      <c r="WMJ98" s="1"/>
      <c r="WMK98" s="1"/>
      <c r="WML98" s="1"/>
      <c r="WMM98" s="1"/>
      <c r="WMN98" s="1"/>
      <c r="WMO98" s="1"/>
      <c r="WMP98" s="1"/>
      <c r="WMQ98" s="1"/>
      <c r="WMR98" s="1"/>
      <c r="WMS98" s="1"/>
      <c r="WMT98" s="1"/>
      <c r="WMU98" s="1"/>
      <c r="WMV98" s="1"/>
      <c r="WMW98" s="1"/>
      <c r="WMX98" s="1"/>
      <c r="WMY98" s="1"/>
      <c r="WMZ98" s="1"/>
      <c r="WNA98" s="1"/>
      <c r="WNB98" s="1"/>
      <c r="WNC98" s="1"/>
      <c r="WND98" s="1"/>
      <c r="WNE98" s="1"/>
      <c r="WNF98" s="1"/>
      <c r="WNG98" s="1"/>
      <c r="WNH98" s="1"/>
      <c r="WNI98" s="1"/>
      <c r="WNJ98" s="1"/>
      <c r="WNK98" s="1"/>
      <c r="WNL98" s="1"/>
      <c r="WNM98" s="1"/>
      <c r="WNN98" s="1"/>
      <c r="WNO98" s="1"/>
      <c r="WNP98" s="1"/>
      <c r="WNQ98" s="1"/>
      <c r="WNR98" s="1"/>
      <c r="WNS98" s="1"/>
      <c r="WNT98" s="1"/>
      <c r="WNU98" s="1"/>
      <c r="WNV98" s="1"/>
      <c r="WNW98" s="1"/>
      <c r="WNX98" s="1"/>
      <c r="WNY98" s="1"/>
      <c r="WNZ98" s="1"/>
      <c r="WOA98" s="1"/>
      <c r="WOB98" s="1"/>
      <c r="WOC98" s="1"/>
      <c r="WOD98" s="1"/>
      <c r="WOE98" s="1"/>
      <c r="WOF98" s="1"/>
      <c r="WOG98" s="1"/>
      <c r="WOH98" s="1"/>
      <c r="WOI98" s="1"/>
      <c r="WOJ98" s="1"/>
      <c r="WOK98" s="1"/>
      <c r="WOL98" s="1"/>
      <c r="WOM98" s="1"/>
      <c r="WON98" s="1"/>
      <c r="WOO98" s="1"/>
      <c r="WOP98" s="1"/>
      <c r="WOQ98" s="1"/>
      <c r="WOR98" s="1"/>
      <c r="WOS98" s="1"/>
      <c r="WOT98" s="1"/>
      <c r="WOU98" s="1"/>
      <c r="WOV98" s="1"/>
      <c r="WOW98" s="1"/>
      <c r="WOX98" s="1"/>
      <c r="WOY98" s="1"/>
      <c r="WOZ98" s="1"/>
      <c r="WPA98" s="1"/>
      <c r="WPB98" s="1"/>
      <c r="WPC98" s="1"/>
      <c r="WPD98" s="1"/>
      <c r="WPE98" s="1"/>
      <c r="WPF98" s="1"/>
      <c r="WPG98" s="1"/>
      <c r="WPH98" s="1"/>
      <c r="WPI98" s="1"/>
      <c r="WPJ98" s="1"/>
      <c r="WPK98" s="1"/>
      <c r="WPL98" s="1"/>
      <c r="WPM98" s="1"/>
      <c r="WPN98" s="1"/>
      <c r="WPO98" s="1"/>
      <c r="WPP98" s="1"/>
      <c r="WPQ98" s="1"/>
      <c r="WPR98" s="1"/>
      <c r="WPS98" s="1"/>
      <c r="WPT98" s="1"/>
      <c r="WPU98" s="1"/>
      <c r="WPV98" s="1"/>
      <c r="WPW98" s="1"/>
      <c r="WPX98" s="1"/>
      <c r="WPY98" s="1"/>
      <c r="WPZ98" s="1"/>
      <c r="WQA98" s="1"/>
      <c r="WQB98" s="1"/>
      <c r="WQC98" s="1"/>
      <c r="WQD98" s="1"/>
      <c r="WQE98" s="1"/>
      <c r="WQF98" s="1"/>
      <c r="WQG98" s="1"/>
      <c r="WQH98" s="1"/>
      <c r="WQI98" s="1"/>
      <c r="WQJ98" s="1"/>
      <c r="WQK98" s="1"/>
      <c r="WQL98" s="1"/>
      <c r="WQM98" s="1"/>
      <c r="WQN98" s="1"/>
      <c r="WQO98" s="1"/>
      <c r="WQP98" s="1"/>
      <c r="WQQ98" s="1"/>
      <c r="WQR98" s="1"/>
      <c r="WQS98" s="1"/>
      <c r="WQT98" s="1"/>
      <c r="WQU98" s="1"/>
      <c r="WQV98" s="1"/>
      <c r="WQW98" s="1"/>
      <c r="WQX98" s="1"/>
      <c r="WQY98" s="1"/>
      <c r="WQZ98" s="1"/>
      <c r="WRA98" s="1"/>
      <c r="WRB98" s="1"/>
      <c r="WRC98" s="1"/>
      <c r="WRD98" s="1"/>
      <c r="WRE98" s="1"/>
      <c r="WRF98" s="1"/>
      <c r="WRG98" s="1"/>
      <c r="WRH98" s="1"/>
      <c r="WRI98" s="1"/>
      <c r="WRJ98" s="1"/>
      <c r="WRK98" s="1"/>
      <c r="WRL98" s="1"/>
      <c r="WRM98" s="1"/>
      <c r="WRN98" s="1"/>
      <c r="WRO98" s="1"/>
      <c r="WRP98" s="1"/>
      <c r="WRQ98" s="1"/>
      <c r="WRR98" s="1"/>
      <c r="WRS98" s="1"/>
      <c r="WRT98" s="1"/>
      <c r="WRU98" s="1"/>
      <c r="WRV98" s="1"/>
      <c r="WRW98" s="1"/>
      <c r="WRX98" s="1"/>
      <c r="WRY98" s="1"/>
      <c r="WRZ98" s="1"/>
      <c r="WSA98" s="1"/>
      <c r="WSB98" s="1"/>
      <c r="WSC98" s="1"/>
      <c r="WSD98" s="1"/>
      <c r="WSE98" s="1"/>
      <c r="WSF98" s="1"/>
      <c r="WSG98" s="1"/>
      <c r="WSH98" s="1"/>
      <c r="WSI98" s="1"/>
      <c r="WSJ98" s="1"/>
      <c r="WSK98" s="1"/>
      <c r="WSL98" s="1"/>
      <c r="WSM98" s="1"/>
      <c r="WSN98" s="1"/>
      <c r="WSO98" s="1"/>
      <c r="WSP98" s="1"/>
      <c r="WSQ98" s="1"/>
      <c r="WSR98" s="1"/>
      <c r="WSS98" s="1"/>
      <c r="WST98" s="1"/>
      <c r="WSU98" s="1"/>
      <c r="WSV98" s="1"/>
      <c r="WSW98" s="1"/>
      <c r="WSX98" s="1"/>
      <c r="WSY98" s="1"/>
      <c r="WSZ98" s="1"/>
      <c r="WTA98" s="1"/>
      <c r="WTB98" s="1"/>
      <c r="WTC98" s="1"/>
      <c r="WTD98" s="1"/>
      <c r="WTE98" s="1"/>
      <c r="WTF98" s="1"/>
      <c r="WTG98" s="1"/>
      <c r="WTH98" s="1"/>
      <c r="WTI98" s="1"/>
      <c r="WTJ98" s="1"/>
      <c r="WTK98" s="1"/>
      <c r="WTL98" s="1"/>
      <c r="WTM98" s="1"/>
      <c r="WTN98" s="1"/>
      <c r="WTO98" s="1"/>
      <c r="WTP98" s="1"/>
      <c r="WTQ98" s="1"/>
      <c r="WTR98" s="1"/>
      <c r="WTS98" s="1"/>
      <c r="WTT98" s="1"/>
      <c r="WTU98" s="1"/>
      <c r="WTV98" s="1"/>
      <c r="WTW98" s="1"/>
      <c r="WTX98" s="1"/>
      <c r="WTY98" s="1"/>
      <c r="WTZ98" s="1"/>
      <c r="WUA98" s="1"/>
      <c r="WUB98" s="1"/>
      <c r="WUC98" s="1"/>
      <c r="WUD98" s="1"/>
      <c r="WUE98" s="1"/>
      <c r="WUF98" s="1"/>
      <c r="WUG98" s="1"/>
      <c r="WUH98" s="1"/>
      <c r="WUI98" s="1"/>
      <c r="WUJ98" s="1"/>
      <c r="WUK98" s="1"/>
      <c r="WUL98" s="1"/>
      <c r="WUM98" s="1"/>
      <c r="WUN98" s="1"/>
      <c r="WUO98" s="1"/>
      <c r="WUP98" s="1"/>
      <c r="WUQ98" s="1"/>
      <c r="WUR98" s="1"/>
      <c r="WUS98" s="1"/>
      <c r="WUT98" s="1"/>
      <c r="WUU98" s="1"/>
      <c r="WUV98" s="1"/>
      <c r="WUW98" s="1"/>
      <c r="WUX98" s="1"/>
      <c r="WUY98" s="1"/>
      <c r="WUZ98" s="1"/>
      <c r="WVA98" s="1"/>
      <c r="WVB98" s="1"/>
      <c r="WVC98" s="1"/>
      <c r="WVD98" s="1"/>
      <c r="WVE98" s="1"/>
      <c r="WVF98" s="1"/>
      <c r="WVG98" s="1"/>
      <c r="WVH98" s="1"/>
      <c r="WVI98" s="1"/>
      <c r="WVJ98" s="1"/>
      <c r="WVK98" s="1"/>
      <c r="WVL98" s="1"/>
      <c r="WVM98" s="1"/>
      <c r="WVN98" s="1"/>
      <c r="WVO98" s="1"/>
      <c r="WVP98" s="1"/>
      <c r="WVQ98" s="1"/>
      <c r="WVR98" s="1"/>
      <c r="WVS98" s="1"/>
      <c r="WVT98" s="1"/>
      <c r="WVU98" s="1"/>
      <c r="WVV98" s="1"/>
      <c r="WVW98" s="1"/>
      <c r="WVX98" s="1"/>
      <c r="WVY98" s="1"/>
      <c r="WVZ98" s="1"/>
      <c r="WWA98" s="1"/>
      <c r="WWB98" s="1"/>
      <c r="WWC98" s="1"/>
      <c r="WWD98" s="1"/>
      <c r="WWE98" s="1"/>
      <c r="WWF98" s="1"/>
      <c r="WWG98" s="1"/>
      <c r="WWH98" s="1"/>
      <c r="WWI98" s="1"/>
      <c r="WWJ98" s="1"/>
      <c r="WWK98" s="1"/>
      <c r="WWL98" s="1"/>
      <c r="WWM98" s="1"/>
      <c r="WWN98" s="1"/>
      <c r="WWO98" s="1"/>
      <c r="WWP98" s="1"/>
      <c r="WWQ98" s="1"/>
      <c r="WWR98" s="1"/>
      <c r="WWS98" s="1"/>
      <c r="WWT98" s="1"/>
      <c r="WWU98" s="1"/>
      <c r="WWV98" s="1"/>
      <c r="WWW98" s="1"/>
      <c r="WWX98" s="1"/>
      <c r="WWY98" s="1"/>
      <c r="WWZ98" s="1"/>
      <c r="WXA98" s="1"/>
      <c r="WXB98" s="1"/>
      <c r="WXC98" s="1"/>
      <c r="WXD98" s="1"/>
      <c r="WXE98" s="1"/>
      <c r="WXF98" s="1"/>
      <c r="WXG98" s="1"/>
      <c r="WXH98" s="1"/>
      <c r="WXI98" s="1"/>
      <c r="WXJ98" s="1"/>
      <c r="WXK98" s="1"/>
      <c r="WXL98" s="1"/>
      <c r="WXM98" s="1"/>
      <c r="WXN98" s="1"/>
      <c r="WXO98" s="1"/>
      <c r="WXP98" s="1"/>
      <c r="WXQ98" s="1"/>
      <c r="WXR98" s="1"/>
      <c r="WXS98" s="1"/>
      <c r="WXT98" s="1"/>
      <c r="WXU98" s="1"/>
      <c r="WXV98" s="1"/>
      <c r="WXW98" s="1"/>
      <c r="WXX98" s="1"/>
      <c r="WXY98" s="1"/>
      <c r="WXZ98" s="1"/>
      <c r="WYA98" s="1"/>
      <c r="WYB98" s="1"/>
      <c r="WYC98" s="1"/>
      <c r="WYD98" s="1"/>
      <c r="WYE98" s="1"/>
      <c r="WYF98" s="1"/>
      <c r="WYG98" s="1"/>
      <c r="WYH98" s="1"/>
      <c r="WYI98" s="1"/>
      <c r="WYJ98" s="1"/>
      <c r="WYK98" s="1"/>
      <c r="WYL98" s="1"/>
      <c r="WYM98" s="1"/>
      <c r="WYN98" s="1"/>
      <c r="WYO98" s="1"/>
      <c r="WYP98" s="1"/>
      <c r="WYQ98" s="1"/>
      <c r="WYR98" s="1"/>
      <c r="WYS98" s="1"/>
      <c r="WYT98" s="1"/>
      <c r="WYU98" s="1"/>
      <c r="WYV98" s="1"/>
      <c r="WYW98" s="1"/>
      <c r="WYX98" s="1"/>
      <c r="WYY98" s="1"/>
      <c r="WYZ98" s="1"/>
      <c r="WZA98" s="1"/>
      <c r="WZB98" s="1"/>
      <c r="WZC98" s="1"/>
      <c r="WZD98" s="1"/>
      <c r="WZE98" s="1"/>
      <c r="WZF98" s="1"/>
      <c r="WZG98" s="1"/>
      <c r="WZH98" s="1"/>
      <c r="WZI98" s="1"/>
      <c r="WZJ98" s="1"/>
      <c r="WZK98" s="1"/>
      <c r="WZL98" s="1"/>
      <c r="WZM98" s="1"/>
      <c r="WZN98" s="1"/>
      <c r="WZO98" s="1"/>
      <c r="WZP98" s="1"/>
      <c r="WZQ98" s="1"/>
      <c r="WZR98" s="1"/>
      <c r="WZS98" s="1"/>
      <c r="WZT98" s="1"/>
      <c r="WZU98" s="1"/>
      <c r="WZV98" s="1"/>
      <c r="WZW98" s="1"/>
      <c r="WZX98" s="1"/>
      <c r="WZY98" s="1"/>
      <c r="WZZ98" s="1"/>
      <c r="XAA98" s="1"/>
      <c r="XAB98" s="1"/>
      <c r="XAC98" s="1"/>
      <c r="XAD98" s="1"/>
      <c r="XAE98" s="1"/>
      <c r="XAF98" s="1"/>
      <c r="XAG98" s="1"/>
      <c r="XAH98" s="1"/>
      <c r="XAI98" s="1"/>
      <c r="XAJ98" s="1"/>
      <c r="XAK98" s="1"/>
      <c r="XAL98" s="1"/>
      <c r="XAM98" s="1"/>
      <c r="XAN98" s="1"/>
      <c r="XAO98" s="1"/>
      <c r="XAP98" s="1"/>
      <c r="XAQ98" s="1"/>
      <c r="XAR98" s="1"/>
      <c r="XAS98" s="1"/>
      <c r="XAT98" s="1"/>
      <c r="XAU98" s="1"/>
      <c r="XAV98" s="1"/>
      <c r="XAW98" s="1"/>
      <c r="XAX98" s="1"/>
      <c r="XAY98" s="1"/>
      <c r="XAZ98" s="1"/>
      <c r="XBA98" s="1"/>
      <c r="XBB98" s="1"/>
      <c r="XBC98" s="1"/>
      <c r="XBD98" s="1"/>
      <c r="XBE98" s="1"/>
      <c r="XBF98" s="1"/>
      <c r="XBG98" s="1"/>
      <c r="XBH98" s="1"/>
      <c r="XBI98" s="1"/>
      <c r="XBJ98" s="1"/>
      <c r="XBK98" s="1"/>
      <c r="XBL98" s="1"/>
      <c r="XBM98" s="1"/>
      <c r="XBN98" s="1"/>
      <c r="XBO98" s="1"/>
      <c r="XBP98" s="1"/>
      <c r="XBQ98" s="1"/>
      <c r="XBR98" s="1"/>
      <c r="XBS98" s="1"/>
      <c r="XBT98" s="1"/>
      <c r="XBU98" s="1"/>
      <c r="XBV98" s="1"/>
      <c r="XBW98" s="1"/>
      <c r="XBX98" s="1"/>
      <c r="XBY98" s="1"/>
      <c r="XBZ98" s="1"/>
      <c r="XCA98" s="1"/>
      <c r="XCB98" s="1"/>
      <c r="XCC98" s="1"/>
      <c r="XCD98" s="1"/>
      <c r="XCE98" s="1"/>
      <c r="XCF98" s="1"/>
      <c r="XCG98" s="1"/>
      <c r="XCH98" s="1"/>
      <c r="XCI98" s="1"/>
      <c r="XCJ98" s="1"/>
      <c r="XCK98" s="1"/>
      <c r="XCL98" s="1"/>
      <c r="XCM98" s="1"/>
      <c r="XCN98" s="1"/>
      <c r="XCO98" s="1"/>
      <c r="XCP98" s="1"/>
      <c r="XCQ98" s="1"/>
      <c r="XCR98" s="1"/>
      <c r="XCS98" s="1"/>
      <c r="XCT98" s="1"/>
      <c r="XCU98" s="1"/>
      <c r="XCV98" s="1"/>
      <c r="XCW98" s="1"/>
      <c r="XCX98" s="1"/>
      <c r="XCY98" s="1"/>
      <c r="XCZ98" s="1"/>
      <c r="XDA98" s="1"/>
      <c r="XDB98" s="1"/>
      <c r="XDC98" s="1"/>
      <c r="XDD98" s="1"/>
      <c r="XDE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</row>
    <row r="99" spans="1:16383" s="9" customFormat="1">
      <c r="A99" s="785"/>
      <c r="B99" s="777"/>
      <c r="C99" s="777"/>
      <c r="D99" s="780"/>
      <c r="E99" s="780"/>
      <c r="F99" s="780"/>
      <c r="G99" s="778"/>
      <c r="H99" s="783"/>
      <c r="I99" s="783"/>
      <c r="J99" s="784"/>
      <c r="K99" s="780"/>
      <c r="L99" s="784"/>
      <c r="M99" s="778"/>
      <c r="N99" s="777"/>
      <c r="O99" s="777"/>
      <c r="P99" s="777"/>
      <c r="Q99" s="777"/>
      <c r="R99" s="780"/>
      <c r="S99" s="780"/>
      <c r="T99" s="780"/>
      <c r="U99" s="781"/>
      <c r="V99" s="780"/>
      <c r="W99" s="778"/>
      <c r="X99" s="777"/>
      <c r="Y99" s="239" t="s">
        <v>938</v>
      </c>
      <c r="Z99" s="130"/>
      <c r="AA99" s="783"/>
      <c r="AB99" s="777"/>
      <c r="AC99" s="777"/>
      <c r="AD99" s="777"/>
      <c r="AE99" s="777"/>
      <c r="AF99" s="777"/>
      <c r="AG99" s="779"/>
      <c r="AH99" s="777"/>
      <c r="AI99" s="218" t="s">
        <v>940</v>
      </c>
      <c r="AJ99" s="239">
        <v>0</v>
      </c>
      <c r="AK99" s="239">
        <v>0</v>
      </c>
      <c r="AL99" s="130"/>
      <c r="AM99" s="130"/>
      <c r="AN99" s="130"/>
      <c r="AO99" s="130"/>
      <c r="AP99" s="130"/>
      <c r="AQ99" s="135"/>
      <c r="AR99" s="130"/>
      <c r="AS99" s="130"/>
      <c r="AT99" s="130"/>
      <c r="AU99" s="130"/>
      <c r="AV99" s="13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  <c r="FHQ99" s="1"/>
      <c r="FHR99" s="1"/>
      <c r="FHS99" s="1"/>
      <c r="FHT99" s="1"/>
      <c r="FHU99" s="1"/>
      <c r="FHV99" s="1"/>
      <c r="FHW99" s="1"/>
      <c r="FHX99" s="1"/>
      <c r="FHY99" s="1"/>
      <c r="FHZ99" s="1"/>
      <c r="FIA99" s="1"/>
      <c r="FIB99" s="1"/>
      <c r="FIC99" s="1"/>
      <c r="FID99" s="1"/>
      <c r="FIE99" s="1"/>
      <c r="FIF99" s="1"/>
      <c r="FIG99" s="1"/>
      <c r="FIH99" s="1"/>
      <c r="FII99" s="1"/>
      <c r="FIJ99" s="1"/>
      <c r="FIK99" s="1"/>
      <c r="FIL99" s="1"/>
      <c r="FIM99" s="1"/>
      <c r="FIN99" s="1"/>
      <c r="FIO99" s="1"/>
      <c r="FIP99" s="1"/>
      <c r="FIQ99" s="1"/>
      <c r="FIR99" s="1"/>
      <c r="FIS99" s="1"/>
      <c r="FIT99" s="1"/>
      <c r="FIU99" s="1"/>
      <c r="FIV99" s="1"/>
      <c r="FIW99" s="1"/>
      <c r="FIX99" s="1"/>
      <c r="FIY99" s="1"/>
      <c r="FIZ99" s="1"/>
      <c r="FJA99" s="1"/>
      <c r="FJB99" s="1"/>
      <c r="FJC99" s="1"/>
      <c r="FJD99" s="1"/>
      <c r="FJE99" s="1"/>
      <c r="FJF99" s="1"/>
      <c r="FJG99" s="1"/>
      <c r="FJH99" s="1"/>
      <c r="FJI99" s="1"/>
      <c r="FJJ99" s="1"/>
      <c r="FJK99" s="1"/>
      <c r="FJL99" s="1"/>
      <c r="FJM99" s="1"/>
      <c r="FJN99" s="1"/>
      <c r="FJO99" s="1"/>
      <c r="FJP99" s="1"/>
      <c r="FJQ99" s="1"/>
      <c r="FJR99" s="1"/>
      <c r="FJS99" s="1"/>
      <c r="FJT99" s="1"/>
      <c r="FJU99" s="1"/>
      <c r="FJV99" s="1"/>
      <c r="FJW99" s="1"/>
      <c r="FJX99" s="1"/>
      <c r="FJY99" s="1"/>
      <c r="FJZ99" s="1"/>
      <c r="FKA99" s="1"/>
      <c r="FKB99" s="1"/>
      <c r="FKC99" s="1"/>
      <c r="FKD99" s="1"/>
      <c r="FKE99" s="1"/>
      <c r="FKF99" s="1"/>
      <c r="FKG99" s="1"/>
      <c r="FKH99" s="1"/>
      <c r="FKI99" s="1"/>
      <c r="FKJ99" s="1"/>
      <c r="FKK99" s="1"/>
      <c r="FKL99" s="1"/>
      <c r="FKM99" s="1"/>
      <c r="FKN99" s="1"/>
      <c r="FKO99" s="1"/>
      <c r="FKP99" s="1"/>
      <c r="FKQ99" s="1"/>
      <c r="FKR99" s="1"/>
      <c r="FKS99" s="1"/>
      <c r="FKT99" s="1"/>
      <c r="FKU99" s="1"/>
      <c r="FKV99" s="1"/>
      <c r="FKW99" s="1"/>
      <c r="FKX99" s="1"/>
      <c r="FKY99" s="1"/>
      <c r="FKZ99" s="1"/>
      <c r="FLA99" s="1"/>
      <c r="FLB99" s="1"/>
      <c r="FLC99" s="1"/>
      <c r="FLD99" s="1"/>
      <c r="FLE99" s="1"/>
      <c r="FLF99" s="1"/>
      <c r="FLG99" s="1"/>
      <c r="FLH99" s="1"/>
      <c r="FLI99" s="1"/>
      <c r="FLJ99" s="1"/>
      <c r="FLK99" s="1"/>
      <c r="FLL99" s="1"/>
      <c r="FLM99" s="1"/>
      <c r="FLN99" s="1"/>
      <c r="FLO99" s="1"/>
      <c r="FLP99" s="1"/>
      <c r="FLQ99" s="1"/>
      <c r="FLR99" s="1"/>
      <c r="FLS99" s="1"/>
      <c r="FLT99" s="1"/>
      <c r="FLU99" s="1"/>
      <c r="FLV99" s="1"/>
      <c r="FLW99" s="1"/>
      <c r="FLX99" s="1"/>
      <c r="FLY99" s="1"/>
      <c r="FLZ99" s="1"/>
      <c r="FMA99" s="1"/>
      <c r="FMB99" s="1"/>
      <c r="FMC99" s="1"/>
      <c r="FMD99" s="1"/>
      <c r="FME99" s="1"/>
      <c r="FMF99" s="1"/>
      <c r="FMG99" s="1"/>
      <c r="FMH99" s="1"/>
      <c r="FMI99" s="1"/>
      <c r="FMJ99" s="1"/>
      <c r="FMK99" s="1"/>
      <c r="FML99" s="1"/>
      <c r="FMM99" s="1"/>
      <c r="FMN99" s="1"/>
      <c r="FMO99" s="1"/>
      <c r="FMP99" s="1"/>
      <c r="FMQ99" s="1"/>
      <c r="FMR99" s="1"/>
      <c r="FMS99" s="1"/>
      <c r="FMT99" s="1"/>
      <c r="FMU99" s="1"/>
      <c r="FMV99" s="1"/>
      <c r="FMW99" s="1"/>
      <c r="FMX99" s="1"/>
      <c r="FMY99" s="1"/>
      <c r="FMZ99" s="1"/>
      <c r="FNA99" s="1"/>
      <c r="FNB99" s="1"/>
      <c r="FNC99" s="1"/>
      <c r="FND99" s="1"/>
      <c r="FNE99" s="1"/>
      <c r="FNF99" s="1"/>
      <c r="FNG99" s="1"/>
      <c r="FNH99" s="1"/>
      <c r="FNI99" s="1"/>
      <c r="FNJ99" s="1"/>
      <c r="FNK99" s="1"/>
      <c r="FNL99" s="1"/>
      <c r="FNM99" s="1"/>
      <c r="FNN99" s="1"/>
      <c r="FNO99" s="1"/>
      <c r="FNP99" s="1"/>
      <c r="FNQ99" s="1"/>
      <c r="FNR99" s="1"/>
      <c r="FNS99" s="1"/>
      <c r="FNT99" s="1"/>
      <c r="FNU99" s="1"/>
      <c r="FNV99" s="1"/>
      <c r="FNW99" s="1"/>
      <c r="FNX99" s="1"/>
      <c r="FNY99" s="1"/>
      <c r="FNZ99" s="1"/>
      <c r="FOA99" s="1"/>
      <c r="FOB99" s="1"/>
      <c r="FOC99" s="1"/>
      <c r="FOD99" s="1"/>
      <c r="FOE99" s="1"/>
      <c r="FOF99" s="1"/>
      <c r="FOG99" s="1"/>
      <c r="FOH99" s="1"/>
      <c r="FOI99" s="1"/>
      <c r="FOJ99" s="1"/>
      <c r="FOK99" s="1"/>
      <c r="FOL99" s="1"/>
      <c r="FOM99" s="1"/>
      <c r="FON99" s="1"/>
      <c r="FOO99" s="1"/>
      <c r="FOP99" s="1"/>
      <c r="FOQ99" s="1"/>
      <c r="FOR99" s="1"/>
      <c r="FOS99" s="1"/>
      <c r="FOT99" s="1"/>
      <c r="FOU99" s="1"/>
      <c r="FOV99" s="1"/>
      <c r="FOW99" s="1"/>
      <c r="FOX99" s="1"/>
      <c r="FOY99" s="1"/>
      <c r="FOZ99" s="1"/>
      <c r="FPA99" s="1"/>
      <c r="FPB99" s="1"/>
      <c r="FPC99" s="1"/>
      <c r="FPD99" s="1"/>
      <c r="FPE99" s="1"/>
      <c r="FPF99" s="1"/>
      <c r="FPG99" s="1"/>
      <c r="FPH99" s="1"/>
      <c r="FPI99" s="1"/>
      <c r="FPJ99" s="1"/>
      <c r="FPK99" s="1"/>
      <c r="FPL99" s="1"/>
      <c r="FPM99" s="1"/>
      <c r="FPN99" s="1"/>
      <c r="FPO99" s="1"/>
      <c r="FPP99" s="1"/>
      <c r="FPQ99" s="1"/>
      <c r="FPR99" s="1"/>
      <c r="FPS99" s="1"/>
      <c r="FPT99" s="1"/>
      <c r="FPU99" s="1"/>
      <c r="FPV99" s="1"/>
      <c r="FPW99" s="1"/>
      <c r="FPX99" s="1"/>
      <c r="FPY99" s="1"/>
      <c r="FPZ99" s="1"/>
      <c r="FQA99" s="1"/>
      <c r="FQB99" s="1"/>
      <c r="FQC99" s="1"/>
      <c r="FQD99" s="1"/>
      <c r="FQE99" s="1"/>
      <c r="FQF99" s="1"/>
      <c r="FQG99" s="1"/>
      <c r="FQH99" s="1"/>
      <c r="FQI99" s="1"/>
      <c r="FQJ99" s="1"/>
      <c r="FQK99" s="1"/>
      <c r="FQL99" s="1"/>
      <c r="FQM99" s="1"/>
      <c r="FQN99" s="1"/>
      <c r="FQO99" s="1"/>
      <c r="FQP99" s="1"/>
      <c r="FQQ99" s="1"/>
      <c r="FQR99" s="1"/>
      <c r="FQS99" s="1"/>
      <c r="FQT99" s="1"/>
      <c r="FQU99" s="1"/>
      <c r="FQV99" s="1"/>
      <c r="FQW99" s="1"/>
      <c r="FQX99" s="1"/>
      <c r="FQY99" s="1"/>
      <c r="FQZ99" s="1"/>
      <c r="FRA99" s="1"/>
      <c r="FRB99" s="1"/>
      <c r="FRC99" s="1"/>
      <c r="FRD99" s="1"/>
      <c r="FRE99" s="1"/>
      <c r="FRF99" s="1"/>
      <c r="FRG99" s="1"/>
      <c r="FRH99" s="1"/>
      <c r="FRI99" s="1"/>
      <c r="FRJ99" s="1"/>
      <c r="FRK99" s="1"/>
      <c r="FRL99" s="1"/>
      <c r="FRM99" s="1"/>
      <c r="FRN99" s="1"/>
      <c r="FRO99" s="1"/>
      <c r="FRP99" s="1"/>
      <c r="FRQ99" s="1"/>
      <c r="FRR99" s="1"/>
      <c r="FRS99" s="1"/>
      <c r="FRT99" s="1"/>
      <c r="FRU99" s="1"/>
      <c r="FRV99" s="1"/>
      <c r="FRW99" s="1"/>
      <c r="FRX99" s="1"/>
      <c r="FRY99" s="1"/>
      <c r="FRZ99" s="1"/>
      <c r="FSA99" s="1"/>
      <c r="FSB99" s="1"/>
      <c r="FSC99" s="1"/>
      <c r="FSD99" s="1"/>
      <c r="FSE99" s="1"/>
      <c r="FSF99" s="1"/>
      <c r="FSG99" s="1"/>
      <c r="FSH99" s="1"/>
      <c r="FSI99" s="1"/>
      <c r="FSJ99" s="1"/>
      <c r="FSK99" s="1"/>
      <c r="FSL99" s="1"/>
      <c r="FSM99" s="1"/>
      <c r="FSN99" s="1"/>
      <c r="FSO99" s="1"/>
      <c r="FSP99" s="1"/>
      <c r="FSQ99" s="1"/>
      <c r="FSR99" s="1"/>
      <c r="FSS99" s="1"/>
      <c r="FST99" s="1"/>
      <c r="FSU99" s="1"/>
      <c r="FSV99" s="1"/>
      <c r="FSW99" s="1"/>
      <c r="FSX99" s="1"/>
      <c r="FSY99" s="1"/>
      <c r="FSZ99" s="1"/>
      <c r="FTA99" s="1"/>
      <c r="FTB99" s="1"/>
      <c r="FTC99" s="1"/>
      <c r="FTD99" s="1"/>
      <c r="FTE99" s="1"/>
      <c r="FTF99" s="1"/>
      <c r="FTG99" s="1"/>
      <c r="FTH99" s="1"/>
      <c r="FTI99" s="1"/>
      <c r="FTJ99" s="1"/>
      <c r="FTK99" s="1"/>
      <c r="FTL99" s="1"/>
      <c r="FTM99" s="1"/>
      <c r="FTN99" s="1"/>
      <c r="FTO99" s="1"/>
      <c r="FTP99" s="1"/>
      <c r="FTQ99" s="1"/>
      <c r="FTR99" s="1"/>
      <c r="FTS99" s="1"/>
      <c r="FTT99" s="1"/>
      <c r="FTU99" s="1"/>
      <c r="FTV99" s="1"/>
      <c r="FTW99" s="1"/>
      <c r="FTX99" s="1"/>
      <c r="FTY99" s="1"/>
      <c r="FTZ99" s="1"/>
      <c r="FUA99" s="1"/>
      <c r="FUB99" s="1"/>
      <c r="FUC99" s="1"/>
      <c r="FUD99" s="1"/>
      <c r="FUE99" s="1"/>
      <c r="FUF99" s="1"/>
      <c r="FUG99" s="1"/>
      <c r="FUH99" s="1"/>
      <c r="FUI99" s="1"/>
      <c r="FUJ99" s="1"/>
      <c r="FUK99" s="1"/>
      <c r="FUL99" s="1"/>
      <c r="FUM99" s="1"/>
      <c r="FUN99" s="1"/>
      <c r="FUO99" s="1"/>
      <c r="FUP99" s="1"/>
      <c r="FUQ99" s="1"/>
      <c r="FUR99" s="1"/>
      <c r="FUS99" s="1"/>
      <c r="FUT99" s="1"/>
      <c r="FUU99" s="1"/>
      <c r="FUV99" s="1"/>
      <c r="FUW99" s="1"/>
      <c r="FUX99" s="1"/>
      <c r="FUY99" s="1"/>
      <c r="FUZ99" s="1"/>
      <c r="FVA99" s="1"/>
      <c r="FVB99" s="1"/>
      <c r="FVC99" s="1"/>
      <c r="FVD99" s="1"/>
      <c r="FVE99" s="1"/>
      <c r="FVF99" s="1"/>
      <c r="FVG99" s="1"/>
      <c r="FVH99" s="1"/>
      <c r="FVI99" s="1"/>
      <c r="FVJ99" s="1"/>
      <c r="FVK99" s="1"/>
      <c r="FVL99" s="1"/>
      <c r="FVM99" s="1"/>
      <c r="FVN99" s="1"/>
      <c r="FVO99" s="1"/>
      <c r="FVP99" s="1"/>
      <c r="FVQ99" s="1"/>
      <c r="FVR99" s="1"/>
      <c r="FVS99" s="1"/>
      <c r="FVT99" s="1"/>
      <c r="FVU99" s="1"/>
      <c r="FVV99" s="1"/>
      <c r="FVW99" s="1"/>
      <c r="FVX99" s="1"/>
      <c r="FVY99" s="1"/>
      <c r="FVZ99" s="1"/>
      <c r="FWA99" s="1"/>
      <c r="FWB99" s="1"/>
      <c r="FWC99" s="1"/>
      <c r="FWD99" s="1"/>
      <c r="FWE99" s="1"/>
      <c r="FWF99" s="1"/>
      <c r="FWG99" s="1"/>
      <c r="FWH99" s="1"/>
      <c r="FWI99" s="1"/>
      <c r="FWJ99" s="1"/>
      <c r="FWK99" s="1"/>
      <c r="FWL99" s="1"/>
      <c r="FWM99" s="1"/>
      <c r="FWN99" s="1"/>
      <c r="FWO99" s="1"/>
      <c r="FWP99" s="1"/>
      <c r="FWQ99" s="1"/>
      <c r="FWR99" s="1"/>
      <c r="FWS99" s="1"/>
      <c r="FWT99" s="1"/>
      <c r="FWU99" s="1"/>
      <c r="FWV99" s="1"/>
      <c r="FWW99" s="1"/>
      <c r="FWX99" s="1"/>
      <c r="FWY99" s="1"/>
      <c r="FWZ99" s="1"/>
      <c r="FXA99" s="1"/>
      <c r="FXB99" s="1"/>
      <c r="FXC99" s="1"/>
      <c r="FXD99" s="1"/>
      <c r="FXE99" s="1"/>
      <c r="FXF99" s="1"/>
      <c r="FXG99" s="1"/>
      <c r="FXH99" s="1"/>
      <c r="FXI99" s="1"/>
      <c r="FXJ99" s="1"/>
      <c r="FXK99" s="1"/>
      <c r="FXL99" s="1"/>
      <c r="FXM99" s="1"/>
      <c r="FXN99" s="1"/>
      <c r="FXO99" s="1"/>
      <c r="FXP99" s="1"/>
      <c r="FXQ99" s="1"/>
      <c r="FXR99" s="1"/>
      <c r="FXS99" s="1"/>
      <c r="FXT99" s="1"/>
      <c r="FXU99" s="1"/>
      <c r="FXV99" s="1"/>
      <c r="FXW99" s="1"/>
      <c r="FXX99" s="1"/>
      <c r="FXY99" s="1"/>
      <c r="FXZ99" s="1"/>
      <c r="FYA99" s="1"/>
      <c r="FYB99" s="1"/>
      <c r="FYC99" s="1"/>
      <c r="FYD99" s="1"/>
      <c r="FYE99" s="1"/>
      <c r="FYF99" s="1"/>
      <c r="FYG99" s="1"/>
      <c r="FYH99" s="1"/>
      <c r="FYI99" s="1"/>
      <c r="FYJ99" s="1"/>
      <c r="FYK99" s="1"/>
      <c r="FYL99" s="1"/>
      <c r="FYM99" s="1"/>
      <c r="FYN99" s="1"/>
      <c r="FYO99" s="1"/>
      <c r="FYP99" s="1"/>
      <c r="FYQ99" s="1"/>
      <c r="FYR99" s="1"/>
      <c r="FYS99" s="1"/>
      <c r="FYT99" s="1"/>
      <c r="FYU99" s="1"/>
      <c r="FYV99" s="1"/>
      <c r="FYW99" s="1"/>
      <c r="FYX99" s="1"/>
      <c r="FYY99" s="1"/>
      <c r="FYZ99" s="1"/>
      <c r="FZA99" s="1"/>
      <c r="FZB99" s="1"/>
      <c r="FZC99" s="1"/>
      <c r="FZD99" s="1"/>
      <c r="FZE99" s="1"/>
      <c r="FZF99" s="1"/>
      <c r="FZG99" s="1"/>
      <c r="FZH99" s="1"/>
      <c r="FZI99" s="1"/>
      <c r="FZJ99" s="1"/>
      <c r="FZK99" s="1"/>
      <c r="FZL99" s="1"/>
      <c r="FZM99" s="1"/>
      <c r="FZN99" s="1"/>
      <c r="FZO99" s="1"/>
      <c r="FZP99" s="1"/>
      <c r="FZQ99" s="1"/>
      <c r="FZR99" s="1"/>
      <c r="FZS99" s="1"/>
      <c r="FZT99" s="1"/>
      <c r="FZU99" s="1"/>
      <c r="FZV99" s="1"/>
      <c r="FZW99" s="1"/>
      <c r="FZX99" s="1"/>
      <c r="FZY99" s="1"/>
      <c r="FZZ99" s="1"/>
      <c r="GAA99" s="1"/>
      <c r="GAB99" s="1"/>
      <c r="GAC99" s="1"/>
      <c r="GAD99" s="1"/>
      <c r="GAE99" s="1"/>
      <c r="GAF99" s="1"/>
      <c r="GAG99" s="1"/>
      <c r="GAH99" s="1"/>
      <c r="GAI99" s="1"/>
      <c r="GAJ99" s="1"/>
      <c r="GAK99" s="1"/>
      <c r="GAL99" s="1"/>
      <c r="GAM99" s="1"/>
      <c r="GAN99" s="1"/>
      <c r="GAO99" s="1"/>
      <c r="GAP99" s="1"/>
      <c r="GAQ99" s="1"/>
      <c r="GAR99" s="1"/>
      <c r="GAS99" s="1"/>
      <c r="GAT99" s="1"/>
      <c r="GAU99" s="1"/>
      <c r="GAV99" s="1"/>
      <c r="GAW99" s="1"/>
      <c r="GAX99" s="1"/>
      <c r="GAY99" s="1"/>
      <c r="GAZ99" s="1"/>
      <c r="GBA99" s="1"/>
      <c r="GBB99" s="1"/>
      <c r="GBC99" s="1"/>
      <c r="GBD99" s="1"/>
      <c r="GBE99" s="1"/>
      <c r="GBF99" s="1"/>
      <c r="GBG99" s="1"/>
      <c r="GBH99" s="1"/>
      <c r="GBI99" s="1"/>
      <c r="GBJ99" s="1"/>
      <c r="GBK99" s="1"/>
      <c r="GBL99" s="1"/>
      <c r="GBM99" s="1"/>
      <c r="GBN99" s="1"/>
      <c r="GBO99" s="1"/>
      <c r="GBP99" s="1"/>
      <c r="GBQ99" s="1"/>
      <c r="GBR99" s="1"/>
      <c r="GBS99" s="1"/>
      <c r="GBT99" s="1"/>
      <c r="GBU99" s="1"/>
      <c r="GBV99" s="1"/>
      <c r="GBW99" s="1"/>
      <c r="GBX99" s="1"/>
      <c r="GBY99" s="1"/>
      <c r="GBZ99" s="1"/>
      <c r="GCA99" s="1"/>
      <c r="GCB99" s="1"/>
      <c r="GCC99" s="1"/>
      <c r="GCD99" s="1"/>
      <c r="GCE99" s="1"/>
      <c r="GCF99" s="1"/>
      <c r="GCG99" s="1"/>
      <c r="GCH99" s="1"/>
      <c r="GCI99" s="1"/>
      <c r="GCJ99" s="1"/>
      <c r="GCK99" s="1"/>
      <c r="GCL99" s="1"/>
      <c r="GCM99" s="1"/>
      <c r="GCN99" s="1"/>
      <c r="GCO99" s="1"/>
      <c r="GCP99" s="1"/>
      <c r="GCQ99" s="1"/>
      <c r="GCR99" s="1"/>
      <c r="GCS99" s="1"/>
      <c r="GCT99" s="1"/>
      <c r="GCU99" s="1"/>
      <c r="GCV99" s="1"/>
      <c r="GCW99" s="1"/>
      <c r="GCX99" s="1"/>
      <c r="GCY99" s="1"/>
      <c r="GCZ99" s="1"/>
      <c r="GDA99" s="1"/>
      <c r="GDB99" s="1"/>
      <c r="GDC99" s="1"/>
      <c r="GDD99" s="1"/>
      <c r="GDE99" s="1"/>
      <c r="GDF99" s="1"/>
      <c r="GDG99" s="1"/>
      <c r="GDH99" s="1"/>
      <c r="GDI99" s="1"/>
      <c r="GDJ99" s="1"/>
      <c r="GDK99" s="1"/>
      <c r="GDL99" s="1"/>
      <c r="GDM99" s="1"/>
      <c r="GDN99" s="1"/>
      <c r="GDO99" s="1"/>
      <c r="GDP99" s="1"/>
      <c r="GDQ99" s="1"/>
      <c r="GDR99" s="1"/>
      <c r="GDS99" s="1"/>
      <c r="GDT99" s="1"/>
      <c r="GDU99" s="1"/>
      <c r="GDV99" s="1"/>
      <c r="GDW99" s="1"/>
      <c r="GDX99" s="1"/>
      <c r="GDY99" s="1"/>
      <c r="GDZ99" s="1"/>
      <c r="GEA99" s="1"/>
      <c r="GEB99" s="1"/>
      <c r="GEC99" s="1"/>
      <c r="GED99" s="1"/>
      <c r="GEE99" s="1"/>
      <c r="GEF99" s="1"/>
      <c r="GEG99" s="1"/>
      <c r="GEH99" s="1"/>
      <c r="GEI99" s="1"/>
      <c r="GEJ99" s="1"/>
      <c r="GEK99" s="1"/>
      <c r="GEL99" s="1"/>
      <c r="GEM99" s="1"/>
      <c r="GEN99" s="1"/>
      <c r="GEO99" s="1"/>
      <c r="GEP99" s="1"/>
      <c r="GEQ99" s="1"/>
      <c r="GER99" s="1"/>
      <c r="GES99" s="1"/>
      <c r="GET99" s="1"/>
      <c r="GEU99" s="1"/>
      <c r="GEV99" s="1"/>
      <c r="GEW99" s="1"/>
      <c r="GEX99" s="1"/>
      <c r="GEY99" s="1"/>
      <c r="GEZ99" s="1"/>
      <c r="GFA99" s="1"/>
      <c r="GFB99" s="1"/>
      <c r="GFC99" s="1"/>
      <c r="GFD99" s="1"/>
      <c r="GFE99" s="1"/>
      <c r="GFF99" s="1"/>
      <c r="GFG99" s="1"/>
      <c r="GFH99" s="1"/>
      <c r="GFI99" s="1"/>
      <c r="GFJ99" s="1"/>
      <c r="GFK99" s="1"/>
      <c r="GFL99" s="1"/>
      <c r="GFM99" s="1"/>
      <c r="GFN99" s="1"/>
      <c r="GFO99" s="1"/>
      <c r="GFP99" s="1"/>
      <c r="GFQ99" s="1"/>
      <c r="GFR99" s="1"/>
      <c r="GFS99" s="1"/>
      <c r="GFT99" s="1"/>
      <c r="GFU99" s="1"/>
      <c r="GFV99" s="1"/>
      <c r="GFW99" s="1"/>
      <c r="GFX99" s="1"/>
      <c r="GFY99" s="1"/>
      <c r="GFZ99" s="1"/>
      <c r="GGA99" s="1"/>
      <c r="GGB99" s="1"/>
      <c r="GGC99" s="1"/>
      <c r="GGD99" s="1"/>
      <c r="GGE99" s="1"/>
      <c r="GGF99" s="1"/>
      <c r="GGG99" s="1"/>
      <c r="GGH99" s="1"/>
      <c r="GGI99" s="1"/>
      <c r="GGJ99" s="1"/>
      <c r="GGK99" s="1"/>
      <c r="GGL99" s="1"/>
      <c r="GGM99" s="1"/>
      <c r="GGN99" s="1"/>
      <c r="GGO99" s="1"/>
      <c r="GGP99" s="1"/>
      <c r="GGQ99" s="1"/>
      <c r="GGR99" s="1"/>
      <c r="GGS99" s="1"/>
      <c r="GGT99" s="1"/>
      <c r="GGU99" s="1"/>
      <c r="GGV99" s="1"/>
      <c r="GGW99" s="1"/>
      <c r="GGX99" s="1"/>
      <c r="GGY99" s="1"/>
      <c r="GGZ99" s="1"/>
      <c r="GHA99" s="1"/>
      <c r="GHB99" s="1"/>
      <c r="GHC99" s="1"/>
      <c r="GHD99" s="1"/>
      <c r="GHE99" s="1"/>
      <c r="GHF99" s="1"/>
      <c r="GHG99" s="1"/>
      <c r="GHH99" s="1"/>
      <c r="GHI99" s="1"/>
      <c r="GHJ99" s="1"/>
      <c r="GHK99" s="1"/>
      <c r="GHL99" s="1"/>
      <c r="GHM99" s="1"/>
      <c r="GHN99" s="1"/>
      <c r="GHO99" s="1"/>
      <c r="GHP99" s="1"/>
      <c r="GHQ99" s="1"/>
      <c r="GHR99" s="1"/>
      <c r="GHS99" s="1"/>
      <c r="GHT99" s="1"/>
      <c r="GHU99" s="1"/>
      <c r="GHV99" s="1"/>
      <c r="GHW99" s="1"/>
      <c r="GHX99" s="1"/>
      <c r="GHY99" s="1"/>
      <c r="GHZ99" s="1"/>
      <c r="GIA99" s="1"/>
      <c r="GIB99" s="1"/>
      <c r="GIC99" s="1"/>
      <c r="GID99" s="1"/>
      <c r="GIE99" s="1"/>
      <c r="GIF99" s="1"/>
      <c r="GIG99" s="1"/>
      <c r="GIH99" s="1"/>
      <c r="GII99" s="1"/>
      <c r="GIJ99" s="1"/>
      <c r="GIK99" s="1"/>
      <c r="GIL99" s="1"/>
      <c r="GIM99" s="1"/>
      <c r="GIN99" s="1"/>
      <c r="GIO99" s="1"/>
      <c r="GIP99" s="1"/>
      <c r="GIQ99" s="1"/>
      <c r="GIR99" s="1"/>
      <c r="GIS99" s="1"/>
      <c r="GIT99" s="1"/>
      <c r="GIU99" s="1"/>
      <c r="GIV99" s="1"/>
      <c r="GIW99" s="1"/>
      <c r="GIX99" s="1"/>
      <c r="GIY99" s="1"/>
      <c r="GIZ99" s="1"/>
      <c r="GJA99" s="1"/>
      <c r="GJB99" s="1"/>
      <c r="GJC99" s="1"/>
      <c r="GJD99" s="1"/>
      <c r="GJE99" s="1"/>
      <c r="GJF99" s="1"/>
      <c r="GJG99" s="1"/>
      <c r="GJH99" s="1"/>
      <c r="GJI99" s="1"/>
      <c r="GJJ99" s="1"/>
      <c r="GJK99" s="1"/>
      <c r="GJL99" s="1"/>
      <c r="GJM99" s="1"/>
      <c r="GJN99" s="1"/>
      <c r="GJO99" s="1"/>
      <c r="GJP99" s="1"/>
      <c r="GJQ99" s="1"/>
      <c r="GJR99" s="1"/>
      <c r="GJS99" s="1"/>
      <c r="GJT99" s="1"/>
      <c r="GJU99" s="1"/>
      <c r="GJV99" s="1"/>
      <c r="GJW99" s="1"/>
      <c r="GJX99" s="1"/>
      <c r="GJY99" s="1"/>
      <c r="GJZ99" s="1"/>
      <c r="GKA99" s="1"/>
      <c r="GKB99" s="1"/>
      <c r="GKC99" s="1"/>
      <c r="GKD99" s="1"/>
      <c r="GKE99" s="1"/>
      <c r="GKF99" s="1"/>
      <c r="GKG99" s="1"/>
      <c r="GKH99" s="1"/>
      <c r="GKI99" s="1"/>
      <c r="GKJ99" s="1"/>
      <c r="GKK99" s="1"/>
      <c r="GKL99" s="1"/>
      <c r="GKM99" s="1"/>
      <c r="GKN99" s="1"/>
      <c r="GKO99" s="1"/>
      <c r="GKP99" s="1"/>
      <c r="GKQ99" s="1"/>
      <c r="GKR99" s="1"/>
      <c r="GKS99" s="1"/>
      <c r="GKT99" s="1"/>
      <c r="GKU99" s="1"/>
      <c r="GKV99" s="1"/>
      <c r="GKW99" s="1"/>
      <c r="GKX99" s="1"/>
      <c r="GKY99" s="1"/>
      <c r="GKZ99" s="1"/>
      <c r="GLA99" s="1"/>
      <c r="GLB99" s="1"/>
      <c r="GLC99" s="1"/>
      <c r="GLD99" s="1"/>
      <c r="GLE99" s="1"/>
      <c r="GLF99" s="1"/>
      <c r="GLG99" s="1"/>
      <c r="GLH99" s="1"/>
      <c r="GLI99" s="1"/>
      <c r="GLJ99" s="1"/>
      <c r="GLK99" s="1"/>
      <c r="GLL99" s="1"/>
      <c r="GLM99" s="1"/>
      <c r="GLN99" s="1"/>
      <c r="GLO99" s="1"/>
      <c r="GLP99" s="1"/>
      <c r="GLQ99" s="1"/>
      <c r="GLR99" s="1"/>
      <c r="GLS99" s="1"/>
      <c r="GLT99" s="1"/>
      <c r="GLU99" s="1"/>
      <c r="GLV99" s="1"/>
      <c r="GLW99" s="1"/>
      <c r="GLX99" s="1"/>
      <c r="GLY99" s="1"/>
      <c r="GLZ99" s="1"/>
      <c r="GMA99" s="1"/>
      <c r="GMB99" s="1"/>
      <c r="GMC99" s="1"/>
      <c r="GMD99" s="1"/>
      <c r="GME99" s="1"/>
      <c r="GMF99" s="1"/>
      <c r="GMG99" s="1"/>
      <c r="GMH99" s="1"/>
      <c r="GMI99" s="1"/>
      <c r="GMJ99" s="1"/>
      <c r="GMK99" s="1"/>
      <c r="GML99" s="1"/>
      <c r="GMM99" s="1"/>
      <c r="GMN99" s="1"/>
      <c r="GMO99" s="1"/>
      <c r="GMP99" s="1"/>
      <c r="GMQ99" s="1"/>
      <c r="GMR99" s="1"/>
      <c r="GMS99" s="1"/>
      <c r="GMT99" s="1"/>
      <c r="GMU99" s="1"/>
      <c r="GMV99" s="1"/>
      <c r="GMW99" s="1"/>
      <c r="GMX99" s="1"/>
      <c r="GMY99" s="1"/>
      <c r="GMZ99" s="1"/>
      <c r="GNA99" s="1"/>
      <c r="GNB99" s="1"/>
      <c r="GNC99" s="1"/>
      <c r="GND99" s="1"/>
      <c r="GNE99" s="1"/>
      <c r="GNF99" s="1"/>
      <c r="GNG99" s="1"/>
      <c r="GNH99" s="1"/>
      <c r="GNI99" s="1"/>
      <c r="GNJ99" s="1"/>
      <c r="GNK99" s="1"/>
      <c r="GNL99" s="1"/>
      <c r="GNM99" s="1"/>
      <c r="GNN99" s="1"/>
      <c r="GNO99" s="1"/>
      <c r="GNP99" s="1"/>
      <c r="GNQ99" s="1"/>
      <c r="GNR99" s="1"/>
      <c r="GNS99" s="1"/>
      <c r="GNT99" s="1"/>
      <c r="GNU99" s="1"/>
      <c r="GNV99" s="1"/>
      <c r="GNW99" s="1"/>
      <c r="GNX99" s="1"/>
      <c r="GNY99" s="1"/>
      <c r="GNZ99" s="1"/>
      <c r="GOA99" s="1"/>
      <c r="GOB99" s="1"/>
      <c r="GOC99" s="1"/>
      <c r="GOD99" s="1"/>
      <c r="GOE99" s="1"/>
      <c r="GOF99" s="1"/>
      <c r="GOG99" s="1"/>
      <c r="GOH99" s="1"/>
      <c r="GOI99" s="1"/>
      <c r="GOJ99" s="1"/>
      <c r="GOK99" s="1"/>
      <c r="GOL99" s="1"/>
      <c r="GOM99" s="1"/>
      <c r="GON99" s="1"/>
      <c r="GOO99" s="1"/>
      <c r="GOP99" s="1"/>
      <c r="GOQ99" s="1"/>
      <c r="GOR99" s="1"/>
      <c r="GOS99" s="1"/>
      <c r="GOT99" s="1"/>
      <c r="GOU99" s="1"/>
      <c r="GOV99" s="1"/>
      <c r="GOW99" s="1"/>
      <c r="GOX99" s="1"/>
      <c r="GOY99" s="1"/>
      <c r="GOZ99" s="1"/>
      <c r="GPA99" s="1"/>
      <c r="GPB99" s="1"/>
      <c r="GPC99" s="1"/>
      <c r="GPD99" s="1"/>
      <c r="GPE99" s="1"/>
      <c r="GPF99" s="1"/>
      <c r="GPG99" s="1"/>
      <c r="GPH99" s="1"/>
      <c r="GPI99" s="1"/>
      <c r="GPJ99" s="1"/>
      <c r="GPK99" s="1"/>
      <c r="GPL99" s="1"/>
      <c r="GPM99" s="1"/>
      <c r="GPN99" s="1"/>
      <c r="GPO99" s="1"/>
      <c r="GPP99" s="1"/>
      <c r="GPQ99" s="1"/>
      <c r="GPR99" s="1"/>
      <c r="GPS99" s="1"/>
      <c r="GPT99" s="1"/>
      <c r="GPU99" s="1"/>
      <c r="GPV99" s="1"/>
      <c r="GPW99" s="1"/>
      <c r="GPX99" s="1"/>
      <c r="GPY99" s="1"/>
      <c r="GPZ99" s="1"/>
      <c r="GQA99" s="1"/>
      <c r="GQB99" s="1"/>
      <c r="GQC99" s="1"/>
      <c r="GQD99" s="1"/>
      <c r="GQE99" s="1"/>
      <c r="GQF99" s="1"/>
      <c r="GQG99" s="1"/>
      <c r="GQH99" s="1"/>
      <c r="GQI99" s="1"/>
      <c r="GQJ99" s="1"/>
      <c r="GQK99" s="1"/>
      <c r="GQL99" s="1"/>
      <c r="GQM99" s="1"/>
      <c r="GQN99" s="1"/>
      <c r="GQO99" s="1"/>
      <c r="GQP99" s="1"/>
      <c r="GQQ99" s="1"/>
      <c r="GQR99" s="1"/>
      <c r="GQS99" s="1"/>
      <c r="GQT99" s="1"/>
      <c r="GQU99" s="1"/>
      <c r="GQV99" s="1"/>
      <c r="GQW99" s="1"/>
      <c r="GQX99" s="1"/>
      <c r="GQY99" s="1"/>
      <c r="GQZ99" s="1"/>
      <c r="GRA99" s="1"/>
      <c r="GRB99" s="1"/>
      <c r="GRC99" s="1"/>
      <c r="GRD99" s="1"/>
      <c r="GRE99" s="1"/>
      <c r="GRF99" s="1"/>
      <c r="GRG99" s="1"/>
      <c r="GRH99" s="1"/>
      <c r="GRI99" s="1"/>
      <c r="GRJ99" s="1"/>
      <c r="GRK99" s="1"/>
      <c r="GRL99" s="1"/>
      <c r="GRM99" s="1"/>
      <c r="GRN99" s="1"/>
      <c r="GRO99" s="1"/>
      <c r="GRP99" s="1"/>
      <c r="GRQ99" s="1"/>
      <c r="GRR99" s="1"/>
      <c r="GRS99" s="1"/>
      <c r="GRT99" s="1"/>
      <c r="GRU99" s="1"/>
      <c r="GRV99" s="1"/>
      <c r="GRW99" s="1"/>
      <c r="GRX99" s="1"/>
      <c r="GRY99" s="1"/>
      <c r="GRZ99" s="1"/>
      <c r="GSA99" s="1"/>
      <c r="GSB99" s="1"/>
      <c r="GSC99" s="1"/>
      <c r="GSD99" s="1"/>
      <c r="GSE99" s="1"/>
      <c r="GSF99" s="1"/>
      <c r="GSG99" s="1"/>
      <c r="GSH99" s="1"/>
      <c r="GSI99" s="1"/>
      <c r="GSJ99" s="1"/>
      <c r="GSK99" s="1"/>
      <c r="GSL99" s="1"/>
      <c r="GSM99" s="1"/>
      <c r="GSN99" s="1"/>
      <c r="GSO99" s="1"/>
      <c r="GSP99" s="1"/>
      <c r="GSQ99" s="1"/>
      <c r="GSR99" s="1"/>
      <c r="GSS99" s="1"/>
      <c r="GST99" s="1"/>
      <c r="GSU99" s="1"/>
      <c r="GSV99" s="1"/>
      <c r="GSW99" s="1"/>
      <c r="GSX99" s="1"/>
      <c r="GSY99" s="1"/>
      <c r="GSZ99" s="1"/>
      <c r="GTA99" s="1"/>
      <c r="GTB99" s="1"/>
      <c r="GTC99" s="1"/>
      <c r="GTD99" s="1"/>
      <c r="GTE99" s="1"/>
      <c r="GTF99" s="1"/>
      <c r="GTG99" s="1"/>
      <c r="GTH99" s="1"/>
      <c r="GTI99" s="1"/>
      <c r="GTJ99" s="1"/>
      <c r="GTK99" s="1"/>
      <c r="GTL99" s="1"/>
      <c r="GTM99" s="1"/>
      <c r="GTN99" s="1"/>
      <c r="GTO99" s="1"/>
      <c r="GTP99" s="1"/>
      <c r="GTQ99" s="1"/>
      <c r="GTR99" s="1"/>
      <c r="GTS99" s="1"/>
      <c r="GTT99" s="1"/>
      <c r="GTU99" s="1"/>
      <c r="GTV99" s="1"/>
      <c r="GTW99" s="1"/>
      <c r="GTX99" s="1"/>
      <c r="GTY99" s="1"/>
      <c r="GTZ99" s="1"/>
      <c r="GUA99" s="1"/>
      <c r="GUB99" s="1"/>
      <c r="GUC99" s="1"/>
      <c r="GUD99" s="1"/>
      <c r="GUE99" s="1"/>
      <c r="GUF99" s="1"/>
      <c r="GUG99" s="1"/>
      <c r="GUH99" s="1"/>
      <c r="GUI99" s="1"/>
      <c r="GUJ99" s="1"/>
      <c r="GUK99" s="1"/>
      <c r="GUL99" s="1"/>
      <c r="GUM99" s="1"/>
      <c r="GUN99" s="1"/>
      <c r="GUO99" s="1"/>
      <c r="GUP99" s="1"/>
      <c r="GUQ99" s="1"/>
      <c r="GUR99" s="1"/>
      <c r="GUS99" s="1"/>
      <c r="GUT99" s="1"/>
      <c r="GUU99" s="1"/>
      <c r="GUV99" s="1"/>
      <c r="GUW99" s="1"/>
      <c r="GUX99" s="1"/>
      <c r="GUY99" s="1"/>
      <c r="GUZ99" s="1"/>
      <c r="GVA99" s="1"/>
      <c r="GVB99" s="1"/>
      <c r="GVC99" s="1"/>
      <c r="GVD99" s="1"/>
      <c r="GVE99" s="1"/>
      <c r="GVF99" s="1"/>
      <c r="GVG99" s="1"/>
      <c r="GVH99" s="1"/>
      <c r="GVI99" s="1"/>
      <c r="GVJ99" s="1"/>
      <c r="GVK99" s="1"/>
      <c r="GVL99" s="1"/>
      <c r="GVM99" s="1"/>
      <c r="GVN99" s="1"/>
      <c r="GVO99" s="1"/>
      <c r="GVP99" s="1"/>
      <c r="GVQ99" s="1"/>
      <c r="GVR99" s="1"/>
      <c r="GVS99" s="1"/>
      <c r="GVT99" s="1"/>
      <c r="GVU99" s="1"/>
      <c r="GVV99" s="1"/>
      <c r="GVW99" s="1"/>
      <c r="GVX99" s="1"/>
      <c r="GVY99" s="1"/>
      <c r="GVZ99" s="1"/>
      <c r="GWA99" s="1"/>
      <c r="GWB99" s="1"/>
      <c r="GWC99" s="1"/>
      <c r="GWD99" s="1"/>
      <c r="GWE99" s="1"/>
      <c r="GWF99" s="1"/>
      <c r="GWG99" s="1"/>
      <c r="GWH99" s="1"/>
      <c r="GWI99" s="1"/>
      <c r="GWJ99" s="1"/>
      <c r="GWK99" s="1"/>
      <c r="GWL99" s="1"/>
      <c r="GWM99" s="1"/>
      <c r="GWN99" s="1"/>
      <c r="GWO99" s="1"/>
      <c r="GWP99" s="1"/>
      <c r="GWQ99" s="1"/>
      <c r="GWR99" s="1"/>
      <c r="GWS99" s="1"/>
      <c r="GWT99" s="1"/>
      <c r="GWU99" s="1"/>
      <c r="GWV99" s="1"/>
      <c r="GWW99" s="1"/>
      <c r="GWX99" s="1"/>
      <c r="GWY99" s="1"/>
      <c r="GWZ99" s="1"/>
      <c r="GXA99" s="1"/>
      <c r="GXB99" s="1"/>
      <c r="GXC99" s="1"/>
      <c r="GXD99" s="1"/>
      <c r="GXE99" s="1"/>
      <c r="GXF99" s="1"/>
      <c r="GXG99" s="1"/>
      <c r="GXH99" s="1"/>
      <c r="GXI99" s="1"/>
      <c r="GXJ99" s="1"/>
      <c r="GXK99" s="1"/>
      <c r="GXL99" s="1"/>
      <c r="GXM99" s="1"/>
      <c r="GXN99" s="1"/>
      <c r="GXO99" s="1"/>
      <c r="GXP99" s="1"/>
      <c r="GXQ99" s="1"/>
      <c r="GXR99" s="1"/>
      <c r="GXS99" s="1"/>
      <c r="GXT99" s="1"/>
      <c r="GXU99" s="1"/>
      <c r="GXV99" s="1"/>
      <c r="GXW99" s="1"/>
      <c r="GXX99" s="1"/>
      <c r="GXY99" s="1"/>
      <c r="GXZ99" s="1"/>
      <c r="GYA99" s="1"/>
      <c r="GYB99" s="1"/>
      <c r="GYC99" s="1"/>
      <c r="GYD99" s="1"/>
      <c r="GYE99" s="1"/>
      <c r="GYF99" s="1"/>
      <c r="GYG99" s="1"/>
      <c r="GYH99" s="1"/>
      <c r="GYI99" s="1"/>
      <c r="GYJ99" s="1"/>
      <c r="GYK99" s="1"/>
      <c r="GYL99" s="1"/>
      <c r="GYM99" s="1"/>
      <c r="GYN99" s="1"/>
      <c r="GYO99" s="1"/>
      <c r="GYP99" s="1"/>
      <c r="GYQ99" s="1"/>
      <c r="GYR99" s="1"/>
      <c r="GYS99" s="1"/>
      <c r="GYT99" s="1"/>
      <c r="GYU99" s="1"/>
      <c r="GYV99" s="1"/>
      <c r="GYW99" s="1"/>
      <c r="GYX99" s="1"/>
      <c r="GYY99" s="1"/>
      <c r="GYZ99" s="1"/>
      <c r="GZA99" s="1"/>
      <c r="GZB99" s="1"/>
      <c r="GZC99" s="1"/>
      <c r="GZD99" s="1"/>
      <c r="GZE99" s="1"/>
      <c r="GZF99" s="1"/>
      <c r="GZG99" s="1"/>
      <c r="GZH99" s="1"/>
      <c r="GZI99" s="1"/>
      <c r="GZJ99" s="1"/>
      <c r="GZK99" s="1"/>
      <c r="GZL99" s="1"/>
      <c r="GZM99" s="1"/>
      <c r="GZN99" s="1"/>
      <c r="GZO99" s="1"/>
      <c r="GZP99" s="1"/>
      <c r="GZQ99" s="1"/>
      <c r="GZR99" s="1"/>
      <c r="GZS99" s="1"/>
      <c r="GZT99" s="1"/>
      <c r="GZU99" s="1"/>
      <c r="GZV99" s="1"/>
      <c r="GZW99" s="1"/>
      <c r="GZX99" s="1"/>
      <c r="GZY99" s="1"/>
      <c r="GZZ99" s="1"/>
      <c r="HAA99" s="1"/>
      <c r="HAB99" s="1"/>
      <c r="HAC99" s="1"/>
      <c r="HAD99" s="1"/>
      <c r="HAE99" s="1"/>
      <c r="HAF99" s="1"/>
      <c r="HAG99" s="1"/>
      <c r="HAH99" s="1"/>
      <c r="HAI99" s="1"/>
      <c r="HAJ99" s="1"/>
      <c r="HAK99" s="1"/>
      <c r="HAL99" s="1"/>
      <c r="HAM99" s="1"/>
      <c r="HAN99" s="1"/>
      <c r="HAO99" s="1"/>
      <c r="HAP99" s="1"/>
      <c r="HAQ99" s="1"/>
      <c r="HAR99" s="1"/>
      <c r="HAS99" s="1"/>
      <c r="HAT99" s="1"/>
      <c r="HAU99" s="1"/>
      <c r="HAV99" s="1"/>
      <c r="HAW99" s="1"/>
      <c r="HAX99" s="1"/>
      <c r="HAY99" s="1"/>
      <c r="HAZ99" s="1"/>
      <c r="HBA99" s="1"/>
      <c r="HBB99" s="1"/>
      <c r="HBC99" s="1"/>
      <c r="HBD99" s="1"/>
      <c r="HBE99" s="1"/>
      <c r="HBF99" s="1"/>
      <c r="HBG99" s="1"/>
      <c r="HBH99" s="1"/>
      <c r="HBI99" s="1"/>
      <c r="HBJ99" s="1"/>
      <c r="HBK99" s="1"/>
      <c r="HBL99" s="1"/>
      <c r="HBM99" s="1"/>
      <c r="HBN99" s="1"/>
      <c r="HBO99" s="1"/>
      <c r="HBP99" s="1"/>
      <c r="HBQ99" s="1"/>
      <c r="HBR99" s="1"/>
      <c r="HBS99" s="1"/>
      <c r="HBT99" s="1"/>
      <c r="HBU99" s="1"/>
      <c r="HBV99" s="1"/>
      <c r="HBW99" s="1"/>
      <c r="HBX99" s="1"/>
      <c r="HBY99" s="1"/>
      <c r="HBZ99" s="1"/>
      <c r="HCA99" s="1"/>
      <c r="HCB99" s="1"/>
      <c r="HCC99" s="1"/>
      <c r="HCD99" s="1"/>
      <c r="HCE99" s="1"/>
      <c r="HCF99" s="1"/>
      <c r="HCG99" s="1"/>
      <c r="HCH99" s="1"/>
      <c r="HCI99" s="1"/>
      <c r="HCJ99" s="1"/>
      <c r="HCK99" s="1"/>
      <c r="HCL99" s="1"/>
      <c r="HCM99" s="1"/>
      <c r="HCN99" s="1"/>
      <c r="HCO99" s="1"/>
      <c r="HCP99" s="1"/>
      <c r="HCQ99" s="1"/>
      <c r="HCR99" s="1"/>
      <c r="HCS99" s="1"/>
      <c r="HCT99" s="1"/>
      <c r="HCU99" s="1"/>
      <c r="HCV99" s="1"/>
      <c r="HCW99" s="1"/>
      <c r="HCX99" s="1"/>
      <c r="HCY99" s="1"/>
      <c r="HCZ99" s="1"/>
      <c r="HDA99" s="1"/>
      <c r="HDB99" s="1"/>
      <c r="HDC99" s="1"/>
      <c r="HDD99" s="1"/>
      <c r="HDE99" s="1"/>
      <c r="HDF99" s="1"/>
      <c r="HDG99" s="1"/>
      <c r="HDH99" s="1"/>
      <c r="HDI99" s="1"/>
      <c r="HDJ99" s="1"/>
      <c r="HDK99" s="1"/>
      <c r="HDL99" s="1"/>
      <c r="HDM99" s="1"/>
      <c r="HDN99" s="1"/>
      <c r="HDO99" s="1"/>
      <c r="HDP99" s="1"/>
      <c r="HDQ99" s="1"/>
      <c r="HDR99" s="1"/>
      <c r="HDS99" s="1"/>
      <c r="HDT99" s="1"/>
      <c r="HDU99" s="1"/>
      <c r="HDV99" s="1"/>
      <c r="HDW99" s="1"/>
      <c r="HDX99" s="1"/>
      <c r="HDY99" s="1"/>
      <c r="HDZ99" s="1"/>
      <c r="HEA99" s="1"/>
      <c r="HEB99" s="1"/>
      <c r="HEC99" s="1"/>
      <c r="HED99" s="1"/>
      <c r="HEE99" s="1"/>
      <c r="HEF99" s="1"/>
      <c r="HEG99" s="1"/>
      <c r="HEH99" s="1"/>
      <c r="HEI99" s="1"/>
      <c r="HEJ99" s="1"/>
      <c r="HEK99" s="1"/>
      <c r="HEL99" s="1"/>
      <c r="HEM99" s="1"/>
      <c r="HEN99" s="1"/>
      <c r="HEO99" s="1"/>
      <c r="HEP99" s="1"/>
      <c r="HEQ99" s="1"/>
      <c r="HER99" s="1"/>
      <c r="HES99" s="1"/>
      <c r="HET99" s="1"/>
      <c r="HEU99" s="1"/>
      <c r="HEV99" s="1"/>
      <c r="HEW99" s="1"/>
      <c r="HEX99" s="1"/>
      <c r="HEY99" s="1"/>
      <c r="HEZ99" s="1"/>
      <c r="HFA99" s="1"/>
      <c r="HFB99" s="1"/>
      <c r="HFC99" s="1"/>
      <c r="HFD99" s="1"/>
      <c r="HFE99" s="1"/>
      <c r="HFF99" s="1"/>
      <c r="HFG99" s="1"/>
      <c r="HFH99" s="1"/>
      <c r="HFI99" s="1"/>
      <c r="HFJ99" s="1"/>
      <c r="HFK99" s="1"/>
      <c r="HFL99" s="1"/>
      <c r="HFM99" s="1"/>
      <c r="HFN99" s="1"/>
      <c r="HFO99" s="1"/>
      <c r="HFP99" s="1"/>
      <c r="HFQ99" s="1"/>
      <c r="HFR99" s="1"/>
      <c r="HFS99" s="1"/>
      <c r="HFT99" s="1"/>
      <c r="HFU99" s="1"/>
      <c r="HFV99" s="1"/>
      <c r="HFW99" s="1"/>
      <c r="HFX99" s="1"/>
      <c r="HFY99" s="1"/>
      <c r="HFZ99" s="1"/>
      <c r="HGA99" s="1"/>
      <c r="HGB99" s="1"/>
      <c r="HGC99" s="1"/>
      <c r="HGD99" s="1"/>
      <c r="HGE99" s="1"/>
      <c r="HGF99" s="1"/>
      <c r="HGG99" s="1"/>
      <c r="HGH99" s="1"/>
      <c r="HGI99" s="1"/>
      <c r="HGJ99" s="1"/>
      <c r="HGK99" s="1"/>
      <c r="HGL99" s="1"/>
      <c r="HGM99" s="1"/>
      <c r="HGN99" s="1"/>
      <c r="HGO99" s="1"/>
      <c r="HGP99" s="1"/>
      <c r="HGQ99" s="1"/>
      <c r="HGR99" s="1"/>
      <c r="HGS99" s="1"/>
      <c r="HGT99" s="1"/>
      <c r="HGU99" s="1"/>
      <c r="HGV99" s="1"/>
      <c r="HGW99" s="1"/>
      <c r="HGX99" s="1"/>
      <c r="HGY99" s="1"/>
      <c r="HGZ99" s="1"/>
      <c r="HHA99" s="1"/>
      <c r="HHB99" s="1"/>
      <c r="HHC99" s="1"/>
      <c r="HHD99" s="1"/>
      <c r="HHE99" s="1"/>
      <c r="HHF99" s="1"/>
      <c r="HHG99" s="1"/>
      <c r="HHH99" s="1"/>
      <c r="HHI99" s="1"/>
      <c r="HHJ99" s="1"/>
      <c r="HHK99" s="1"/>
      <c r="HHL99" s="1"/>
      <c r="HHM99" s="1"/>
      <c r="HHN99" s="1"/>
      <c r="HHO99" s="1"/>
      <c r="HHP99" s="1"/>
      <c r="HHQ99" s="1"/>
      <c r="HHR99" s="1"/>
      <c r="HHS99" s="1"/>
      <c r="HHT99" s="1"/>
      <c r="HHU99" s="1"/>
      <c r="HHV99" s="1"/>
      <c r="HHW99" s="1"/>
      <c r="HHX99" s="1"/>
      <c r="HHY99" s="1"/>
      <c r="HHZ99" s="1"/>
      <c r="HIA99" s="1"/>
      <c r="HIB99" s="1"/>
      <c r="HIC99" s="1"/>
      <c r="HID99" s="1"/>
      <c r="HIE99" s="1"/>
      <c r="HIF99" s="1"/>
      <c r="HIG99" s="1"/>
      <c r="HIH99" s="1"/>
      <c r="HII99" s="1"/>
      <c r="HIJ99" s="1"/>
      <c r="HIK99" s="1"/>
      <c r="HIL99" s="1"/>
      <c r="HIM99" s="1"/>
      <c r="HIN99" s="1"/>
      <c r="HIO99" s="1"/>
      <c r="HIP99" s="1"/>
      <c r="HIQ99" s="1"/>
      <c r="HIR99" s="1"/>
      <c r="HIS99" s="1"/>
      <c r="HIT99" s="1"/>
      <c r="HIU99" s="1"/>
      <c r="HIV99" s="1"/>
      <c r="HIW99" s="1"/>
      <c r="HIX99" s="1"/>
      <c r="HIY99" s="1"/>
      <c r="HIZ99" s="1"/>
      <c r="HJA99" s="1"/>
      <c r="HJB99" s="1"/>
      <c r="HJC99" s="1"/>
      <c r="HJD99" s="1"/>
      <c r="HJE99" s="1"/>
      <c r="HJF99" s="1"/>
      <c r="HJG99" s="1"/>
      <c r="HJH99" s="1"/>
      <c r="HJI99" s="1"/>
      <c r="HJJ99" s="1"/>
      <c r="HJK99" s="1"/>
      <c r="HJL99" s="1"/>
      <c r="HJM99" s="1"/>
      <c r="HJN99" s="1"/>
      <c r="HJO99" s="1"/>
      <c r="HJP99" s="1"/>
      <c r="HJQ99" s="1"/>
      <c r="HJR99" s="1"/>
      <c r="HJS99" s="1"/>
      <c r="HJT99" s="1"/>
      <c r="HJU99" s="1"/>
      <c r="HJV99" s="1"/>
      <c r="HJW99" s="1"/>
      <c r="HJX99" s="1"/>
      <c r="HJY99" s="1"/>
      <c r="HJZ99" s="1"/>
      <c r="HKA99" s="1"/>
      <c r="HKB99" s="1"/>
      <c r="HKC99" s="1"/>
      <c r="HKD99" s="1"/>
      <c r="HKE99" s="1"/>
      <c r="HKF99" s="1"/>
      <c r="HKG99" s="1"/>
      <c r="HKH99" s="1"/>
      <c r="HKI99" s="1"/>
      <c r="HKJ99" s="1"/>
      <c r="HKK99" s="1"/>
      <c r="HKL99" s="1"/>
      <c r="HKM99" s="1"/>
      <c r="HKN99" s="1"/>
      <c r="HKO99" s="1"/>
      <c r="HKP99" s="1"/>
      <c r="HKQ99" s="1"/>
      <c r="HKR99" s="1"/>
      <c r="HKS99" s="1"/>
      <c r="HKT99" s="1"/>
      <c r="HKU99" s="1"/>
      <c r="HKV99" s="1"/>
      <c r="HKW99" s="1"/>
      <c r="HKX99" s="1"/>
      <c r="HKY99" s="1"/>
      <c r="HKZ99" s="1"/>
      <c r="HLA99" s="1"/>
      <c r="HLB99" s="1"/>
      <c r="HLC99" s="1"/>
      <c r="HLD99" s="1"/>
      <c r="HLE99" s="1"/>
      <c r="HLF99" s="1"/>
      <c r="HLG99" s="1"/>
      <c r="HLH99" s="1"/>
      <c r="HLI99" s="1"/>
      <c r="HLJ99" s="1"/>
      <c r="HLK99" s="1"/>
      <c r="HLL99" s="1"/>
      <c r="HLM99" s="1"/>
      <c r="HLN99" s="1"/>
      <c r="HLO99" s="1"/>
      <c r="HLP99" s="1"/>
      <c r="HLQ99" s="1"/>
      <c r="HLR99" s="1"/>
      <c r="HLS99" s="1"/>
      <c r="HLT99" s="1"/>
      <c r="HLU99" s="1"/>
      <c r="HLV99" s="1"/>
      <c r="HLW99" s="1"/>
      <c r="HLX99" s="1"/>
      <c r="HLY99" s="1"/>
      <c r="HLZ99" s="1"/>
      <c r="HMA99" s="1"/>
      <c r="HMB99" s="1"/>
      <c r="HMC99" s="1"/>
      <c r="HMD99" s="1"/>
      <c r="HME99" s="1"/>
      <c r="HMF99" s="1"/>
      <c r="HMG99" s="1"/>
      <c r="HMH99" s="1"/>
      <c r="HMI99" s="1"/>
      <c r="HMJ99" s="1"/>
      <c r="HMK99" s="1"/>
      <c r="HML99" s="1"/>
      <c r="HMM99" s="1"/>
      <c r="HMN99" s="1"/>
      <c r="HMO99" s="1"/>
      <c r="HMP99" s="1"/>
      <c r="HMQ99" s="1"/>
      <c r="HMR99" s="1"/>
      <c r="HMS99" s="1"/>
      <c r="HMT99" s="1"/>
      <c r="HMU99" s="1"/>
      <c r="HMV99" s="1"/>
      <c r="HMW99" s="1"/>
      <c r="HMX99" s="1"/>
      <c r="HMY99" s="1"/>
      <c r="HMZ99" s="1"/>
      <c r="HNA99" s="1"/>
      <c r="HNB99" s="1"/>
      <c r="HNC99" s="1"/>
      <c r="HND99" s="1"/>
      <c r="HNE99" s="1"/>
      <c r="HNF99" s="1"/>
      <c r="HNG99" s="1"/>
      <c r="HNH99" s="1"/>
      <c r="HNI99" s="1"/>
      <c r="HNJ99" s="1"/>
      <c r="HNK99" s="1"/>
      <c r="HNL99" s="1"/>
      <c r="HNM99" s="1"/>
      <c r="HNN99" s="1"/>
      <c r="HNO99" s="1"/>
      <c r="HNP99" s="1"/>
      <c r="HNQ99" s="1"/>
      <c r="HNR99" s="1"/>
      <c r="HNS99" s="1"/>
      <c r="HNT99" s="1"/>
      <c r="HNU99" s="1"/>
      <c r="HNV99" s="1"/>
      <c r="HNW99" s="1"/>
      <c r="HNX99" s="1"/>
      <c r="HNY99" s="1"/>
      <c r="HNZ99" s="1"/>
      <c r="HOA99" s="1"/>
      <c r="HOB99" s="1"/>
      <c r="HOC99" s="1"/>
      <c r="HOD99" s="1"/>
      <c r="HOE99" s="1"/>
      <c r="HOF99" s="1"/>
      <c r="HOG99" s="1"/>
      <c r="HOH99" s="1"/>
      <c r="HOI99" s="1"/>
      <c r="HOJ99" s="1"/>
      <c r="HOK99" s="1"/>
      <c r="HOL99" s="1"/>
      <c r="HOM99" s="1"/>
      <c r="HON99" s="1"/>
      <c r="HOO99" s="1"/>
      <c r="HOP99" s="1"/>
      <c r="HOQ99" s="1"/>
      <c r="HOR99" s="1"/>
      <c r="HOS99" s="1"/>
      <c r="HOT99" s="1"/>
      <c r="HOU99" s="1"/>
      <c r="HOV99" s="1"/>
      <c r="HOW99" s="1"/>
      <c r="HOX99" s="1"/>
      <c r="HOY99" s="1"/>
      <c r="HOZ99" s="1"/>
      <c r="HPA99" s="1"/>
      <c r="HPB99" s="1"/>
      <c r="HPC99" s="1"/>
      <c r="HPD99" s="1"/>
      <c r="HPE99" s="1"/>
      <c r="HPF99" s="1"/>
      <c r="HPG99" s="1"/>
      <c r="HPH99" s="1"/>
      <c r="HPI99" s="1"/>
      <c r="HPJ99" s="1"/>
      <c r="HPK99" s="1"/>
      <c r="HPL99" s="1"/>
      <c r="HPM99" s="1"/>
      <c r="HPN99" s="1"/>
      <c r="HPO99" s="1"/>
      <c r="HPP99" s="1"/>
      <c r="HPQ99" s="1"/>
      <c r="HPR99" s="1"/>
      <c r="HPS99" s="1"/>
      <c r="HPT99" s="1"/>
      <c r="HPU99" s="1"/>
      <c r="HPV99" s="1"/>
      <c r="HPW99" s="1"/>
      <c r="HPX99" s="1"/>
      <c r="HPY99" s="1"/>
      <c r="HPZ99" s="1"/>
      <c r="HQA99" s="1"/>
      <c r="HQB99" s="1"/>
      <c r="HQC99" s="1"/>
      <c r="HQD99" s="1"/>
      <c r="HQE99" s="1"/>
      <c r="HQF99" s="1"/>
      <c r="HQG99" s="1"/>
      <c r="HQH99" s="1"/>
      <c r="HQI99" s="1"/>
      <c r="HQJ99" s="1"/>
      <c r="HQK99" s="1"/>
      <c r="HQL99" s="1"/>
      <c r="HQM99" s="1"/>
      <c r="HQN99" s="1"/>
      <c r="HQO99" s="1"/>
      <c r="HQP99" s="1"/>
      <c r="HQQ99" s="1"/>
      <c r="HQR99" s="1"/>
      <c r="HQS99" s="1"/>
      <c r="HQT99" s="1"/>
      <c r="HQU99" s="1"/>
      <c r="HQV99" s="1"/>
      <c r="HQW99" s="1"/>
      <c r="HQX99" s="1"/>
      <c r="HQY99" s="1"/>
      <c r="HQZ99" s="1"/>
      <c r="HRA99" s="1"/>
      <c r="HRB99" s="1"/>
      <c r="HRC99" s="1"/>
      <c r="HRD99" s="1"/>
      <c r="HRE99" s="1"/>
      <c r="HRF99" s="1"/>
      <c r="HRG99" s="1"/>
      <c r="HRH99" s="1"/>
      <c r="HRI99" s="1"/>
      <c r="HRJ99" s="1"/>
      <c r="HRK99" s="1"/>
      <c r="HRL99" s="1"/>
      <c r="HRM99" s="1"/>
      <c r="HRN99" s="1"/>
      <c r="HRO99" s="1"/>
      <c r="HRP99" s="1"/>
      <c r="HRQ99" s="1"/>
      <c r="HRR99" s="1"/>
      <c r="HRS99" s="1"/>
      <c r="HRT99" s="1"/>
      <c r="HRU99" s="1"/>
      <c r="HRV99" s="1"/>
      <c r="HRW99" s="1"/>
      <c r="HRX99" s="1"/>
      <c r="HRY99" s="1"/>
      <c r="HRZ99" s="1"/>
      <c r="HSA99" s="1"/>
      <c r="HSB99" s="1"/>
      <c r="HSC99" s="1"/>
      <c r="HSD99" s="1"/>
      <c r="HSE99" s="1"/>
      <c r="HSF99" s="1"/>
      <c r="HSG99" s="1"/>
      <c r="HSH99" s="1"/>
      <c r="HSI99" s="1"/>
      <c r="HSJ99" s="1"/>
      <c r="HSK99" s="1"/>
      <c r="HSL99" s="1"/>
      <c r="HSM99" s="1"/>
      <c r="HSN99" s="1"/>
      <c r="HSO99" s="1"/>
      <c r="HSP99" s="1"/>
      <c r="HSQ99" s="1"/>
      <c r="HSR99" s="1"/>
      <c r="HSS99" s="1"/>
      <c r="HST99" s="1"/>
      <c r="HSU99" s="1"/>
      <c r="HSV99" s="1"/>
      <c r="HSW99" s="1"/>
      <c r="HSX99" s="1"/>
      <c r="HSY99" s="1"/>
      <c r="HSZ99" s="1"/>
      <c r="HTA99" s="1"/>
      <c r="HTB99" s="1"/>
      <c r="HTC99" s="1"/>
      <c r="HTD99" s="1"/>
      <c r="HTE99" s="1"/>
      <c r="HTF99" s="1"/>
      <c r="HTG99" s="1"/>
      <c r="HTH99" s="1"/>
      <c r="HTI99" s="1"/>
      <c r="HTJ99" s="1"/>
      <c r="HTK99" s="1"/>
      <c r="HTL99" s="1"/>
      <c r="HTM99" s="1"/>
      <c r="HTN99" s="1"/>
      <c r="HTO99" s="1"/>
      <c r="HTP99" s="1"/>
      <c r="HTQ99" s="1"/>
      <c r="HTR99" s="1"/>
      <c r="HTS99" s="1"/>
      <c r="HTT99" s="1"/>
      <c r="HTU99" s="1"/>
      <c r="HTV99" s="1"/>
      <c r="HTW99" s="1"/>
      <c r="HTX99" s="1"/>
      <c r="HTY99" s="1"/>
      <c r="HTZ99" s="1"/>
      <c r="HUA99" s="1"/>
      <c r="HUB99" s="1"/>
      <c r="HUC99" s="1"/>
      <c r="HUD99" s="1"/>
      <c r="HUE99" s="1"/>
      <c r="HUF99" s="1"/>
      <c r="HUG99" s="1"/>
      <c r="HUH99" s="1"/>
      <c r="HUI99" s="1"/>
      <c r="HUJ99" s="1"/>
      <c r="HUK99" s="1"/>
      <c r="HUL99" s="1"/>
      <c r="HUM99" s="1"/>
      <c r="HUN99" s="1"/>
      <c r="HUO99" s="1"/>
      <c r="HUP99" s="1"/>
      <c r="HUQ99" s="1"/>
      <c r="HUR99" s="1"/>
      <c r="HUS99" s="1"/>
      <c r="HUT99" s="1"/>
      <c r="HUU99" s="1"/>
      <c r="HUV99" s="1"/>
      <c r="HUW99" s="1"/>
      <c r="HUX99" s="1"/>
      <c r="HUY99" s="1"/>
      <c r="HUZ99" s="1"/>
      <c r="HVA99" s="1"/>
      <c r="HVB99" s="1"/>
      <c r="HVC99" s="1"/>
      <c r="HVD99" s="1"/>
      <c r="HVE99" s="1"/>
      <c r="HVF99" s="1"/>
      <c r="HVG99" s="1"/>
      <c r="HVH99" s="1"/>
      <c r="HVI99" s="1"/>
      <c r="HVJ99" s="1"/>
      <c r="HVK99" s="1"/>
      <c r="HVL99" s="1"/>
      <c r="HVM99" s="1"/>
      <c r="HVN99" s="1"/>
      <c r="HVO99" s="1"/>
      <c r="HVP99" s="1"/>
      <c r="HVQ99" s="1"/>
      <c r="HVR99" s="1"/>
      <c r="HVS99" s="1"/>
      <c r="HVT99" s="1"/>
      <c r="HVU99" s="1"/>
      <c r="HVV99" s="1"/>
      <c r="HVW99" s="1"/>
      <c r="HVX99" s="1"/>
      <c r="HVY99" s="1"/>
      <c r="HVZ99" s="1"/>
      <c r="HWA99" s="1"/>
      <c r="HWB99" s="1"/>
      <c r="HWC99" s="1"/>
      <c r="HWD99" s="1"/>
      <c r="HWE99" s="1"/>
      <c r="HWF99" s="1"/>
      <c r="HWG99" s="1"/>
      <c r="HWH99" s="1"/>
      <c r="HWI99" s="1"/>
      <c r="HWJ99" s="1"/>
      <c r="HWK99" s="1"/>
      <c r="HWL99" s="1"/>
      <c r="HWM99" s="1"/>
      <c r="HWN99" s="1"/>
      <c r="HWO99" s="1"/>
      <c r="HWP99" s="1"/>
      <c r="HWQ99" s="1"/>
      <c r="HWR99" s="1"/>
      <c r="HWS99" s="1"/>
      <c r="HWT99" s="1"/>
      <c r="HWU99" s="1"/>
      <c r="HWV99" s="1"/>
      <c r="HWW99" s="1"/>
      <c r="HWX99" s="1"/>
      <c r="HWY99" s="1"/>
      <c r="HWZ99" s="1"/>
      <c r="HXA99" s="1"/>
      <c r="HXB99" s="1"/>
      <c r="HXC99" s="1"/>
      <c r="HXD99" s="1"/>
      <c r="HXE99" s="1"/>
      <c r="HXF99" s="1"/>
      <c r="HXG99" s="1"/>
      <c r="HXH99" s="1"/>
      <c r="HXI99" s="1"/>
      <c r="HXJ99" s="1"/>
      <c r="HXK99" s="1"/>
      <c r="HXL99" s="1"/>
      <c r="HXM99" s="1"/>
      <c r="HXN99" s="1"/>
      <c r="HXO99" s="1"/>
      <c r="HXP99" s="1"/>
      <c r="HXQ99" s="1"/>
      <c r="HXR99" s="1"/>
      <c r="HXS99" s="1"/>
      <c r="HXT99" s="1"/>
      <c r="HXU99" s="1"/>
      <c r="HXV99" s="1"/>
      <c r="HXW99" s="1"/>
      <c r="HXX99" s="1"/>
      <c r="HXY99" s="1"/>
      <c r="HXZ99" s="1"/>
      <c r="HYA99" s="1"/>
      <c r="HYB99" s="1"/>
      <c r="HYC99" s="1"/>
      <c r="HYD99" s="1"/>
      <c r="HYE99" s="1"/>
      <c r="HYF99" s="1"/>
      <c r="HYG99" s="1"/>
      <c r="HYH99" s="1"/>
      <c r="HYI99" s="1"/>
      <c r="HYJ99" s="1"/>
      <c r="HYK99" s="1"/>
      <c r="HYL99" s="1"/>
      <c r="HYM99" s="1"/>
      <c r="HYN99" s="1"/>
      <c r="HYO99" s="1"/>
      <c r="HYP99" s="1"/>
      <c r="HYQ99" s="1"/>
      <c r="HYR99" s="1"/>
      <c r="HYS99" s="1"/>
      <c r="HYT99" s="1"/>
      <c r="HYU99" s="1"/>
      <c r="HYV99" s="1"/>
      <c r="HYW99" s="1"/>
      <c r="HYX99" s="1"/>
      <c r="HYY99" s="1"/>
      <c r="HYZ99" s="1"/>
      <c r="HZA99" s="1"/>
      <c r="HZB99" s="1"/>
      <c r="HZC99" s="1"/>
      <c r="HZD99" s="1"/>
      <c r="HZE99" s="1"/>
      <c r="HZF99" s="1"/>
      <c r="HZG99" s="1"/>
      <c r="HZH99" s="1"/>
      <c r="HZI99" s="1"/>
      <c r="HZJ99" s="1"/>
      <c r="HZK99" s="1"/>
      <c r="HZL99" s="1"/>
      <c r="HZM99" s="1"/>
      <c r="HZN99" s="1"/>
      <c r="HZO99" s="1"/>
      <c r="HZP99" s="1"/>
      <c r="HZQ99" s="1"/>
      <c r="HZR99" s="1"/>
      <c r="HZS99" s="1"/>
      <c r="HZT99" s="1"/>
      <c r="HZU99" s="1"/>
      <c r="HZV99" s="1"/>
      <c r="HZW99" s="1"/>
      <c r="HZX99" s="1"/>
      <c r="HZY99" s="1"/>
      <c r="HZZ99" s="1"/>
      <c r="IAA99" s="1"/>
      <c r="IAB99" s="1"/>
      <c r="IAC99" s="1"/>
      <c r="IAD99" s="1"/>
      <c r="IAE99" s="1"/>
      <c r="IAF99" s="1"/>
      <c r="IAG99" s="1"/>
      <c r="IAH99" s="1"/>
      <c r="IAI99" s="1"/>
      <c r="IAJ99" s="1"/>
      <c r="IAK99" s="1"/>
      <c r="IAL99" s="1"/>
      <c r="IAM99" s="1"/>
      <c r="IAN99" s="1"/>
      <c r="IAO99" s="1"/>
      <c r="IAP99" s="1"/>
      <c r="IAQ99" s="1"/>
      <c r="IAR99" s="1"/>
      <c r="IAS99" s="1"/>
      <c r="IAT99" s="1"/>
      <c r="IAU99" s="1"/>
      <c r="IAV99" s="1"/>
      <c r="IAW99" s="1"/>
      <c r="IAX99" s="1"/>
      <c r="IAY99" s="1"/>
      <c r="IAZ99" s="1"/>
      <c r="IBA99" s="1"/>
      <c r="IBB99" s="1"/>
      <c r="IBC99" s="1"/>
      <c r="IBD99" s="1"/>
      <c r="IBE99" s="1"/>
      <c r="IBF99" s="1"/>
      <c r="IBG99" s="1"/>
      <c r="IBH99" s="1"/>
      <c r="IBI99" s="1"/>
      <c r="IBJ99" s="1"/>
      <c r="IBK99" s="1"/>
      <c r="IBL99" s="1"/>
      <c r="IBM99" s="1"/>
      <c r="IBN99" s="1"/>
      <c r="IBO99" s="1"/>
      <c r="IBP99" s="1"/>
      <c r="IBQ99" s="1"/>
      <c r="IBR99" s="1"/>
      <c r="IBS99" s="1"/>
      <c r="IBT99" s="1"/>
      <c r="IBU99" s="1"/>
      <c r="IBV99" s="1"/>
      <c r="IBW99" s="1"/>
      <c r="IBX99" s="1"/>
      <c r="IBY99" s="1"/>
      <c r="IBZ99" s="1"/>
      <c r="ICA99" s="1"/>
      <c r="ICB99" s="1"/>
      <c r="ICC99" s="1"/>
      <c r="ICD99" s="1"/>
      <c r="ICE99" s="1"/>
      <c r="ICF99" s="1"/>
      <c r="ICG99" s="1"/>
      <c r="ICH99" s="1"/>
      <c r="ICI99" s="1"/>
      <c r="ICJ99" s="1"/>
      <c r="ICK99" s="1"/>
      <c r="ICL99" s="1"/>
      <c r="ICM99" s="1"/>
      <c r="ICN99" s="1"/>
      <c r="ICO99" s="1"/>
      <c r="ICP99" s="1"/>
      <c r="ICQ99" s="1"/>
      <c r="ICR99" s="1"/>
      <c r="ICS99" s="1"/>
      <c r="ICT99" s="1"/>
      <c r="ICU99" s="1"/>
      <c r="ICV99" s="1"/>
      <c r="ICW99" s="1"/>
      <c r="ICX99" s="1"/>
      <c r="ICY99" s="1"/>
      <c r="ICZ99" s="1"/>
      <c r="IDA99" s="1"/>
      <c r="IDB99" s="1"/>
      <c r="IDC99" s="1"/>
      <c r="IDD99" s="1"/>
      <c r="IDE99" s="1"/>
      <c r="IDF99" s="1"/>
      <c r="IDG99" s="1"/>
      <c r="IDH99" s="1"/>
      <c r="IDI99" s="1"/>
      <c r="IDJ99" s="1"/>
      <c r="IDK99" s="1"/>
      <c r="IDL99" s="1"/>
      <c r="IDM99" s="1"/>
      <c r="IDN99" s="1"/>
      <c r="IDO99" s="1"/>
      <c r="IDP99" s="1"/>
      <c r="IDQ99" s="1"/>
      <c r="IDR99" s="1"/>
      <c r="IDS99" s="1"/>
      <c r="IDT99" s="1"/>
      <c r="IDU99" s="1"/>
      <c r="IDV99" s="1"/>
      <c r="IDW99" s="1"/>
      <c r="IDX99" s="1"/>
      <c r="IDY99" s="1"/>
      <c r="IDZ99" s="1"/>
      <c r="IEA99" s="1"/>
      <c r="IEB99" s="1"/>
      <c r="IEC99" s="1"/>
      <c r="IED99" s="1"/>
      <c r="IEE99" s="1"/>
      <c r="IEF99" s="1"/>
      <c r="IEG99" s="1"/>
      <c r="IEH99" s="1"/>
      <c r="IEI99" s="1"/>
      <c r="IEJ99" s="1"/>
      <c r="IEK99" s="1"/>
      <c r="IEL99" s="1"/>
      <c r="IEM99" s="1"/>
      <c r="IEN99" s="1"/>
      <c r="IEO99" s="1"/>
      <c r="IEP99" s="1"/>
      <c r="IEQ99" s="1"/>
      <c r="IER99" s="1"/>
      <c r="IES99" s="1"/>
      <c r="IET99" s="1"/>
      <c r="IEU99" s="1"/>
      <c r="IEV99" s="1"/>
      <c r="IEW99" s="1"/>
      <c r="IEX99" s="1"/>
      <c r="IEY99" s="1"/>
      <c r="IEZ99" s="1"/>
      <c r="IFA99" s="1"/>
      <c r="IFB99" s="1"/>
      <c r="IFC99" s="1"/>
      <c r="IFD99" s="1"/>
      <c r="IFE99" s="1"/>
      <c r="IFF99" s="1"/>
      <c r="IFG99" s="1"/>
      <c r="IFH99" s="1"/>
      <c r="IFI99" s="1"/>
      <c r="IFJ99" s="1"/>
      <c r="IFK99" s="1"/>
      <c r="IFL99" s="1"/>
      <c r="IFM99" s="1"/>
      <c r="IFN99" s="1"/>
      <c r="IFO99" s="1"/>
      <c r="IFP99" s="1"/>
      <c r="IFQ99" s="1"/>
      <c r="IFR99" s="1"/>
      <c r="IFS99" s="1"/>
      <c r="IFT99" s="1"/>
      <c r="IFU99" s="1"/>
      <c r="IFV99" s="1"/>
      <c r="IFW99" s="1"/>
      <c r="IFX99" s="1"/>
      <c r="IFY99" s="1"/>
      <c r="IFZ99" s="1"/>
      <c r="IGA99" s="1"/>
      <c r="IGB99" s="1"/>
      <c r="IGC99" s="1"/>
      <c r="IGD99" s="1"/>
      <c r="IGE99" s="1"/>
      <c r="IGF99" s="1"/>
      <c r="IGG99" s="1"/>
      <c r="IGH99" s="1"/>
      <c r="IGI99" s="1"/>
      <c r="IGJ99" s="1"/>
      <c r="IGK99" s="1"/>
      <c r="IGL99" s="1"/>
      <c r="IGM99" s="1"/>
      <c r="IGN99" s="1"/>
      <c r="IGO99" s="1"/>
      <c r="IGP99" s="1"/>
      <c r="IGQ99" s="1"/>
      <c r="IGR99" s="1"/>
      <c r="IGS99" s="1"/>
      <c r="IGT99" s="1"/>
      <c r="IGU99" s="1"/>
      <c r="IGV99" s="1"/>
      <c r="IGW99" s="1"/>
      <c r="IGX99" s="1"/>
      <c r="IGY99" s="1"/>
      <c r="IGZ99" s="1"/>
      <c r="IHA99" s="1"/>
      <c r="IHB99" s="1"/>
      <c r="IHC99" s="1"/>
      <c r="IHD99" s="1"/>
      <c r="IHE99" s="1"/>
      <c r="IHF99" s="1"/>
      <c r="IHG99" s="1"/>
      <c r="IHH99" s="1"/>
      <c r="IHI99" s="1"/>
      <c r="IHJ99" s="1"/>
      <c r="IHK99" s="1"/>
      <c r="IHL99" s="1"/>
      <c r="IHM99" s="1"/>
      <c r="IHN99" s="1"/>
      <c r="IHO99" s="1"/>
      <c r="IHP99" s="1"/>
      <c r="IHQ99" s="1"/>
      <c r="IHR99" s="1"/>
      <c r="IHS99" s="1"/>
      <c r="IHT99" s="1"/>
      <c r="IHU99" s="1"/>
      <c r="IHV99" s="1"/>
      <c r="IHW99" s="1"/>
      <c r="IHX99" s="1"/>
      <c r="IHY99" s="1"/>
      <c r="IHZ99" s="1"/>
      <c r="IIA99" s="1"/>
      <c r="IIB99" s="1"/>
      <c r="IIC99" s="1"/>
      <c r="IID99" s="1"/>
      <c r="IIE99" s="1"/>
      <c r="IIF99" s="1"/>
      <c r="IIG99" s="1"/>
      <c r="IIH99" s="1"/>
      <c r="III99" s="1"/>
      <c r="IIJ99" s="1"/>
      <c r="IIK99" s="1"/>
      <c r="IIL99" s="1"/>
      <c r="IIM99" s="1"/>
      <c r="IIN99" s="1"/>
      <c r="IIO99" s="1"/>
      <c r="IIP99" s="1"/>
      <c r="IIQ99" s="1"/>
      <c r="IIR99" s="1"/>
      <c r="IIS99" s="1"/>
      <c r="IIT99" s="1"/>
      <c r="IIU99" s="1"/>
      <c r="IIV99" s="1"/>
      <c r="IIW99" s="1"/>
      <c r="IIX99" s="1"/>
      <c r="IIY99" s="1"/>
      <c r="IIZ99" s="1"/>
      <c r="IJA99" s="1"/>
      <c r="IJB99" s="1"/>
      <c r="IJC99" s="1"/>
      <c r="IJD99" s="1"/>
      <c r="IJE99" s="1"/>
      <c r="IJF99" s="1"/>
      <c r="IJG99" s="1"/>
      <c r="IJH99" s="1"/>
      <c r="IJI99" s="1"/>
      <c r="IJJ99" s="1"/>
      <c r="IJK99" s="1"/>
      <c r="IJL99" s="1"/>
      <c r="IJM99" s="1"/>
      <c r="IJN99" s="1"/>
      <c r="IJO99" s="1"/>
      <c r="IJP99" s="1"/>
      <c r="IJQ99" s="1"/>
      <c r="IJR99" s="1"/>
      <c r="IJS99" s="1"/>
      <c r="IJT99" s="1"/>
      <c r="IJU99" s="1"/>
      <c r="IJV99" s="1"/>
      <c r="IJW99" s="1"/>
      <c r="IJX99" s="1"/>
      <c r="IJY99" s="1"/>
      <c r="IJZ99" s="1"/>
      <c r="IKA99" s="1"/>
      <c r="IKB99" s="1"/>
      <c r="IKC99" s="1"/>
      <c r="IKD99" s="1"/>
      <c r="IKE99" s="1"/>
      <c r="IKF99" s="1"/>
      <c r="IKG99" s="1"/>
      <c r="IKH99" s="1"/>
      <c r="IKI99" s="1"/>
      <c r="IKJ99" s="1"/>
      <c r="IKK99" s="1"/>
      <c r="IKL99" s="1"/>
      <c r="IKM99" s="1"/>
      <c r="IKN99" s="1"/>
      <c r="IKO99" s="1"/>
      <c r="IKP99" s="1"/>
      <c r="IKQ99" s="1"/>
      <c r="IKR99" s="1"/>
      <c r="IKS99" s="1"/>
      <c r="IKT99" s="1"/>
      <c r="IKU99" s="1"/>
      <c r="IKV99" s="1"/>
      <c r="IKW99" s="1"/>
      <c r="IKX99" s="1"/>
      <c r="IKY99" s="1"/>
      <c r="IKZ99" s="1"/>
      <c r="ILA99" s="1"/>
      <c r="ILB99" s="1"/>
      <c r="ILC99" s="1"/>
      <c r="ILD99" s="1"/>
      <c r="ILE99" s="1"/>
      <c r="ILF99" s="1"/>
      <c r="ILG99" s="1"/>
      <c r="ILH99" s="1"/>
      <c r="ILI99" s="1"/>
      <c r="ILJ99" s="1"/>
      <c r="ILK99" s="1"/>
      <c r="ILL99" s="1"/>
      <c r="ILM99" s="1"/>
      <c r="ILN99" s="1"/>
      <c r="ILO99" s="1"/>
      <c r="ILP99" s="1"/>
      <c r="ILQ99" s="1"/>
      <c r="ILR99" s="1"/>
      <c r="ILS99" s="1"/>
      <c r="ILT99" s="1"/>
      <c r="ILU99" s="1"/>
      <c r="ILV99" s="1"/>
      <c r="ILW99" s="1"/>
      <c r="ILX99" s="1"/>
      <c r="ILY99" s="1"/>
      <c r="ILZ99" s="1"/>
      <c r="IMA99" s="1"/>
      <c r="IMB99" s="1"/>
      <c r="IMC99" s="1"/>
      <c r="IMD99" s="1"/>
      <c r="IME99" s="1"/>
      <c r="IMF99" s="1"/>
      <c r="IMG99" s="1"/>
      <c r="IMH99" s="1"/>
      <c r="IMI99" s="1"/>
      <c r="IMJ99" s="1"/>
      <c r="IMK99" s="1"/>
      <c r="IML99" s="1"/>
      <c r="IMM99" s="1"/>
      <c r="IMN99" s="1"/>
      <c r="IMO99" s="1"/>
      <c r="IMP99" s="1"/>
      <c r="IMQ99" s="1"/>
      <c r="IMR99" s="1"/>
      <c r="IMS99" s="1"/>
      <c r="IMT99" s="1"/>
      <c r="IMU99" s="1"/>
      <c r="IMV99" s="1"/>
      <c r="IMW99" s="1"/>
      <c r="IMX99" s="1"/>
      <c r="IMY99" s="1"/>
      <c r="IMZ99" s="1"/>
      <c r="INA99" s="1"/>
      <c r="INB99" s="1"/>
      <c r="INC99" s="1"/>
      <c r="IND99" s="1"/>
      <c r="INE99" s="1"/>
      <c r="INF99" s="1"/>
      <c r="ING99" s="1"/>
      <c r="INH99" s="1"/>
      <c r="INI99" s="1"/>
      <c r="INJ99" s="1"/>
      <c r="INK99" s="1"/>
      <c r="INL99" s="1"/>
      <c r="INM99" s="1"/>
      <c r="INN99" s="1"/>
      <c r="INO99" s="1"/>
      <c r="INP99" s="1"/>
      <c r="INQ99" s="1"/>
      <c r="INR99" s="1"/>
      <c r="INS99" s="1"/>
      <c r="INT99" s="1"/>
      <c r="INU99" s="1"/>
      <c r="INV99" s="1"/>
      <c r="INW99" s="1"/>
      <c r="INX99" s="1"/>
      <c r="INY99" s="1"/>
      <c r="INZ99" s="1"/>
      <c r="IOA99" s="1"/>
      <c r="IOB99" s="1"/>
      <c r="IOC99" s="1"/>
      <c r="IOD99" s="1"/>
      <c r="IOE99" s="1"/>
      <c r="IOF99" s="1"/>
      <c r="IOG99" s="1"/>
      <c r="IOH99" s="1"/>
      <c r="IOI99" s="1"/>
      <c r="IOJ99" s="1"/>
      <c r="IOK99" s="1"/>
      <c r="IOL99" s="1"/>
      <c r="IOM99" s="1"/>
      <c r="ION99" s="1"/>
      <c r="IOO99" s="1"/>
      <c r="IOP99" s="1"/>
      <c r="IOQ99" s="1"/>
      <c r="IOR99" s="1"/>
      <c r="IOS99" s="1"/>
      <c r="IOT99" s="1"/>
      <c r="IOU99" s="1"/>
      <c r="IOV99" s="1"/>
      <c r="IOW99" s="1"/>
      <c r="IOX99" s="1"/>
      <c r="IOY99" s="1"/>
      <c r="IOZ99" s="1"/>
      <c r="IPA99" s="1"/>
      <c r="IPB99" s="1"/>
      <c r="IPC99" s="1"/>
      <c r="IPD99" s="1"/>
      <c r="IPE99" s="1"/>
      <c r="IPF99" s="1"/>
      <c r="IPG99" s="1"/>
      <c r="IPH99" s="1"/>
      <c r="IPI99" s="1"/>
      <c r="IPJ99" s="1"/>
      <c r="IPK99" s="1"/>
      <c r="IPL99" s="1"/>
      <c r="IPM99" s="1"/>
      <c r="IPN99" s="1"/>
      <c r="IPO99" s="1"/>
      <c r="IPP99" s="1"/>
      <c r="IPQ99" s="1"/>
      <c r="IPR99" s="1"/>
      <c r="IPS99" s="1"/>
      <c r="IPT99" s="1"/>
      <c r="IPU99" s="1"/>
      <c r="IPV99" s="1"/>
      <c r="IPW99" s="1"/>
      <c r="IPX99" s="1"/>
      <c r="IPY99" s="1"/>
      <c r="IPZ99" s="1"/>
      <c r="IQA99" s="1"/>
      <c r="IQB99" s="1"/>
      <c r="IQC99" s="1"/>
      <c r="IQD99" s="1"/>
      <c r="IQE99" s="1"/>
      <c r="IQF99" s="1"/>
      <c r="IQG99" s="1"/>
      <c r="IQH99" s="1"/>
      <c r="IQI99" s="1"/>
      <c r="IQJ99" s="1"/>
      <c r="IQK99" s="1"/>
      <c r="IQL99" s="1"/>
      <c r="IQM99" s="1"/>
      <c r="IQN99" s="1"/>
      <c r="IQO99" s="1"/>
      <c r="IQP99" s="1"/>
      <c r="IQQ99" s="1"/>
      <c r="IQR99" s="1"/>
      <c r="IQS99" s="1"/>
      <c r="IQT99" s="1"/>
      <c r="IQU99" s="1"/>
      <c r="IQV99" s="1"/>
      <c r="IQW99" s="1"/>
      <c r="IQX99" s="1"/>
      <c r="IQY99" s="1"/>
      <c r="IQZ99" s="1"/>
      <c r="IRA99" s="1"/>
      <c r="IRB99" s="1"/>
      <c r="IRC99" s="1"/>
      <c r="IRD99" s="1"/>
      <c r="IRE99" s="1"/>
      <c r="IRF99" s="1"/>
      <c r="IRG99" s="1"/>
      <c r="IRH99" s="1"/>
      <c r="IRI99" s="1"/>
      <c r="IRJ99" s="1"/>
      <c r="IRK99" s="1"/>
      <c r="IRL99" s="1"/>
      <c r="IRM99" s="1"/>
      <c r="IRN99" s="1"/>
      <c r="IRO99" s="1"/>
      <c r="IRP99" s="1"/>
      <c r="IRQ99" s="1"/>
      <c r="IRR99" s="1"/>
      <c r="IRS99" s="1"/>
      <c r="IRT99" s="1"/>
      <c r="IRU99" s="1"/>
      <c r="IRV99" s="1"/>
      <c r="IRW99" s="1"/>
      <c r="IRX99" s="1"/>
      <c r="IRY99" s="1"/>
      <c r="IRZ99" s="1"/>
      <c r="ISA99" s="1"/>
      <c r="ISB99" s="1"/>
      <c r="ISC99" s="1"/>
      <c r="ISD99" s="1"/>
      <c r="ISE99" s="1"/>
      <c r="ISF99" s="1"/>
      <c r="ISG99" s="1"/>
      <c r="ISH99" s="1"/>
      <c r="ISI99" s="1"/>
      <c r="ISJ99" s="1"/>
      <c r="ISK99" s="1"/>
      <c r="ISL99" s="1"/>
      <c r="ISM99" s="1"/>
      <c r="ISN99" s="1"/>
      <c r="ISO99" s="1"/>
      <c r="ISP99" s="1"/>
      <c r="ISQ99" s="1"/>
      <c r="ISR99" s="1"/>
      <c r="ISS99" s="1"/>
      <c r="IST99" s="1"/>
      <c r="ISU99" s="1"/>
      <c r="ISV99" s="1"/>
      <c r="ISW99" s="1"/>
      <c r="ISX99" s="1"/>
      <c r="ISY99" s="1"/>
      <c r="ISZ99" s="1"/>
      <c r="ITA99" s="1"/>
      <c r="ITB99" s="1"/>
      <c r="ITC99" s="1"/>
      <c r="ITD99" s="1"/>
      <c r="ITE99" s="1"/>
      <c r="ITF99" s="1"/>
      <c r="ITG99" s="1"/>
      <c r="ITH99" s="1"/>
      <c r="ITI99" s="1"/>
      <c r="ITJ99" s="1"/>
      <c r="ITK99" s="1"/>
      <c r="ITL99" s="1"/>
      <c r="ITM99" s="1"/>
      <c r="ITN99" s="1"/>
      <c r="ITO99" s="1"/>
      <c r="ITP99" s="1"/>
      <c r="ITQ99" s="1"/>
      <c r="ITR99" s="1"/>
      <c r="ITS99" s="1"/>
      <c r="ITT99" s="1"/>
      <c r="ITU99" s="1"/>
      <c r="ITV99" s="1"/>
      <c r="ITW99" s="1"/>
      <c r="ITX99" s="1"/>
      <c r="ITY99" s="1"/>
      <c r="ITZ99" s="1"/>
      <c r="IUA99" s="1"/>
      <c r="IUB99" s="1"/>
      <c r="IUC99" s="1"/>
      <c r="IUD99" s="1"/>
      <c r="IUE99" s="1"/>
      <c r="IUF99" s="1"/>
      <c r="IUG99" s="1"/>
      <c r="IUH99" s="1"/>
      <c r="IUI99" s="1"/>
      <c r="IUJ99" s="1"/>
      <c r="IUK99" s="1"/>
      <c r="IUL99" s="1"/>
      <c r="IUM99" s="1"/>
      <c r="IUN99" s="1"/>
      <c r="IUO99" s="1"/>
      <c r="IUP99" s="1"/>
      <c r="IUQ99" s="1"/>
      <c r="IUR99" s="1"/>
      <c r="IUS99" s="1"/>
      <c r="IUT99" s="1"/>
      <c r="IUU99" s="1"/>
      <c r="IUV99" s="1"/>
      <c r="IUW99" s="1"/>
      <c r="IUX99" s="1"/>
      <c r="IUY99" s="1"/>
      <c r="IUZ99" s="1"/>
      <c r="IVA99" s="1"/>
      <c r="IVB99" s="1"/>
      <c r="IVC99" s="1"/>
      <c r="IVD99" s="1"/>
      <c r="IVE99" s="1"/>
      <c r="IVF99" s="1"/>
      <c r="IVG99" s="1"/>
      <c r="IVH99" s="1"/>
      <c r="IVI99" s="1"/>
      <c r="IVJ99" s="1"/>
      <c r="IVK99" s="1"/>
      <c r="IVL99" s="1"/>
      <c r="IVM99" s="1"/>
      <c r="IVN99" s="1"/>
      <c r="IVO99" s="1"/>
      <c r="IVP99" s="1"/>
      <c r="IVQ99" s="1"/>
      <c r="IVR99" s="1"/>
      <c r="IVS99" s="1"/>
      <c r="IVT99" s="1"/>
      <c r="IVU99" s="1"/>
      <c r="IVV99" s="1"/>
      <c r="IVW99" s="1"/>
      <c r="IVX99" s="1"/>
      <c r="IVY99" s="1"/>
      <c r="IVZ99" s="1"/>
      <c r="IWA99" s="1"/>
      <c r="IWB99" s="1"/>
      <c r="IWC99" s="1"/>
      <c r="IWD99" s="1"/>
      <c r="IWE99" s="1"/>
      <c r="IWF99" s="1"/>
      <c r="IWG99" s="1"/>
      <c r="IWH99" s="1"/>
      <c r="IWI99" s="1"/>
      <c r="IWJ99" s="1"/>
      <c r="IWK99" s="1"/>
      <c r="IWL99" s="1"/>
      <c r="IWM99" s="1"/>
      <c r="IWN99" s="1"/>
      <c r="IWO99" s="1"/>
      <c r="IWP99" s="1"/>
      <c r="IWQ99" s="1"/>
      <c r="IWR99" s="1"/>
      <c r="IWS99" s="1"/>
      <c r="IWT99" s="1"/>
      <c r="IWU99" s="1"/>
      <c r="IWV99" s="1"/>
      <c r="IWW99" s="1"/>
      <c r="IWX99" s="1"/>
      <c r="IWY99" s="1"/>
      <c r="IWZ99" s="1"/>
      <c r="IXA99" s="1"/>
      <c r="IXB99" s="1"/>
      <c r="IXC99" s="1"/>
      <c r="IXD99" s="1"/>
      <c r="IXE99" s="1"/>
      <c r="IXF99" s="1"/>
      <c r="IXG99" s="1"/>
      <c r="IXH99" s="1"/>
      <c r="IXI99" s="1"/>
      <c r="IXJ99" s="1"/>
      <c r="IXK99" s="1"/>
      <c r="IXL99" s="1"/>
      <c r="IXM99" s="1"/>
      <c r="IXN99" s="1"/>
      <c r="IXO99" s="1"/>
      <c r="IXP99" s="1"/>
      <c r="IXQ99" s="1"/>
      <c r="IXR99" s="1"/>
      <c r="IXS99" s="1"/>
      <c r="IXT99" s="1"/>
      <c r="IXU99" s="1"/>
      <c r="IXV99" s="1"/>
      <c r="IXW99" s="1"/>
      <c r="IXX99" s="1"/>
      <c r="IXY99" s="1"/>
      <c r="IXZ99" s="1"/>
      <c r="IYA99" s="1"/>
      <c r="IYB99" s="1"/>
      <c r="IYC99" s="1"/>
      <c r="IYD99" s="1"/>
      <c r="IYE99" s="1"/>
      <c r="IYF99" s="1"/>
      <c r="IYG99" s="1"/>
      <c r="IYH99" s="1"/>
      <c r="IYI99" s="1"/>
      <c r="IYJ99" s="1"/>
      <c r="IYK99" s="1"/>
      <c r="IYL99" s="1"/>
      <c r="IYM99" s="1"/>
      <c r="IYN99" s="1"/>
      <c r="IYO99" s="1"/>
      <c r="IYP99" s="1"/>
      <c r="IYQ99" s="1"/>
      <c r="IYR99" s="1"/>
      <c r="IYS99" s="1"/>
      <c r="IYT99" s="1"/>
      <c r="IYU99" s="1"/>
      <c r="IYV99" s="1"/>
      <c r="IYW99" s="1"/>
      <c r="IYX99" s="1"/>
      <c r="IYY99" s="1"/>
      <c r="IYZ99" s="1"/>
      <c r="IZA99" s="1"/>
      <c r="IZB99" s="1"/>
      <c r="IZC99" s="1"/>
      <c r="IZD99" s="1"/>
      <c r="IZE99" s="1"/>
      <c r="IZF99" s="1"/>
      <c r="IZG99" s="1"/>
      <c r="IZH99" s="1"/>
      <c r="IZI99" s="1"/>
      <c r="IZJ99" s="1"/>
      <c r="IZK99" s="1"/>
      <c r="IZL99" s="1"/>
      <c r="IZM99" s="1"/>
      <c r="IZN99" s="1"/>
      <c r="IZO99" s="1"/>
      <c r="IZP99" s="1"/>
      <c r="IZQ99" s="1"/>
      <c r="IZR99" s="1"/>
      <c r="IZS99" s="1"/>
      <c r="IZT99" s="1"/>
      <c r="IZU99" s="1"/>
      <c r="IZV99" s="1"/>
      <c r="IZW99" s="1"/>
      <c r="IZX99" s="1"/>
      <c r="IZY99" s="1"/>
      <c r="IZZ99" s="1"/>
      <c r="JAA99" s="1"/>
      <c r="JAB99" s="1"/>
      <c r="JAC99" s="1"/>
      <c r="JAD99" s="1"/>
      <c r="JAE99" s="1"/>
      <c r="JAF99" s="1"/>
      <c r="JAG99" s="1"/>
      <c r="JAH99" s="1"/>
      <c r="JAI99" s="1"/>
      <c r="JAJ99" s="1"/>
      <c r="JAK99" s="1"/>
      <c r="JAL99" s="1"/>
      <c r="JAM99" s="1"/>
      <c r="JAN99" s="1"/>
      <c r="JAO99" s="1"/>
      <c r="JAP99" s="1"/>
      <c r="JAQ99" s="1"/>
      <c r="JAR99" s="1"/>
      <c r="JAS99" s="1"/>
      <c r="JAT99" s="1"/>
      <c r="JAU99" s="1"/>
      <c r="JAV99" s="1"/>
      <c r="JAW99" s="1"/>
      <c r="JAX99" s="1"/>
      <c r="JAY99" s="1"/>
      <c r="JAZ99" s="1"/>
      <c r="JBA99" s="1"/>
      <c r="JBB99" s="1"/>
      <c r="JBC99" s="1"/>
      <c r="JBD99" s="1"/>
      <c r="JBE99" s="1"/>
      <c r="JBF99" s="1"/>
      <c r="JBG99" s="1"/>
      <c r="JBH99" s="1"/>
      <c r="JBI99" s="1"/>
      <c r="JBJ99" s="1"/>
      <c r="JBK99" s="1"/>
      <c r="JBL99" s="1"/>
      <c r="JBM99" s="1"/>
      <c r="JBN99" s="1"/>
      <c r="JBO99" s="1"/>
      <c r="JBP99" s="1"/>
      <c r="JBQ99" s="1"/>
      <c r="JBR99" s="1"/>
      <c r="JBS99" s="1"/>
      <c r="JBT99" s="1"/>
      <c r="JBU99" s="1"/>
      <c r="JBV99" s="1"/>
      <c r="JBW99" s="1"/>
      <c r="JBX99" s="1"/>
      <c r="JBY99" s="1"/>
      <c r="JBZ99" s="1"/>
      <c r="JCA99" s="1"/>
      <c r="JCB99" s="1"/>
      <c r="JCC99" s="1"/>
      <c r="JCD99" s="1"/>
      <c r="JCE99" s="1"/>
      <c r="JCF99" s="1"/>
      <c r="JCG99" s="1"/>
      <c r="JCH99" s="1"/>
      <c r="JCI99" s="1"/>
      <c r="JCJ99" s="1"/>
      <c r="JCK99" s="1"/>
      <c r="JCL99" s="1"/>
      <c r="JCM99" s="1"/>
      <c r="JCN99" s="1"/>
      <c r="JCO99" s="1"/>
      <c r="JCP99" s="1"/>
      <c r="JCQ99" s="1"/>
      <c r="JCR99" s="1"/>
      <c r="JCS99" s="1"/>
      <c r="JCT99" s="1"/>
      <c r="JCU99" s="1"/>
      <c r="JCV99" s="1"/>
      <c r="JCW99" s="1"/>
      <c r="JCX99" s="1"/>
      <c r="JCY99" s="1"/>
      <c r="JCZ99" s="1"/>
      <c r="JDA99" s="1"/>
      <c r="JDB99" s="1"/>
      <c r="JDC99" s="1"/>
      <c r="JDD99" s="1"/>
      <c r="JDE99" s="1"/>
      <c r="JDF99" s="1"/>
      <c r="JDG99" s="1"/>
      <c r="JDH99" s="1"/>
      <c r="JDI99" s="1"/>
      <c r="JDJ99" s="1"/>
      <c r="JDK99" s="1"/>
      <c r="JDL99" s="1"/>
      <c r="JDM99" s="1"/>
      <c r="JDN99" s="1"/>
      <c r="JDO99" s="1"/>
      <c r="JDP99" s="1"/>
      <c r="JDQ99" s="1"/>
      <c r="JDR99" s="1"/>
      <c r="JDS99" s="1"/>
      <c r="JDT99" s="1"/>
      <c r="JDU99" s="1"/>
      <c r="JDV99" s="1"/>
      <c r="JDW99" s="1"/>
      <c r="JDX99" s="1"/>
      <c r="JDY99" s="1"/>
      <c r="JDZ99" s="1"/>
      <c r="JEA99" s="1"/>
      <c r="JEB99" s="1"/>
      <c r="JEC99" s="1"/>
      <c r="JED99" s="1"/>
      <c r="JEE99" s="1"/>
      <c r="JEF99" s="1"/>
      <c r="JEG99" s="1"/>
      <c r="JEH99" s="1"/>
      <c r="JEI99" s="1"/>
      <c r="JEJ99" s="1"/>
      <c r="JEK99" s="1"/>
      <c r="JEL99" s="1"/>
      <c r="JEM99" s="1"/>
      <c r="JEN99" s="1"/>
      <c r="JEO99" s="1"/>
      <c r="JEP99" s="1"/>
      <c r="JEQ99" s="1"/>
      <c r="JER99" s="1"/>
      <c r="JES99" s="1"/>
      <c r="JET99" s="1"/>
      <c r="JEU99" s="1"/>
      <c r="JEV99" s="1"/>
      <c r="JEW99" s="1"/>
      <c r="JEX99" s="1"/>
      <c r="JEY99" s="1"/>
      <c r="JEZ99" s="1"/>
      <c r="JFA99" s="1"/>
      <c r="JFB99" s="1"/>
      <c r="JFC99" s="1"/>
      <c r="JFD99" s="1"/>
      <c r="JFE99" s="1"/>
      <c r="JFF99" s="1"/>
      <c r="JFG99" s="1"/>
      <c r="JFH99" s="1"/>
      <c r="JFI99" s="1"/>
      <c r="JFJ99" s="1"/>
      <c r="JFK99" s="1"/>
      <c r="JFL99" s="1"/>
      <c r="JFM99" s="1"/>
      <c r="JFN99" s="1"/>
      <c r="JFO99" s="1"/>
      <c r="JFP99" s="1"/>
      <c r="JFQ99" s="1"/>
      <c r="JFR99" s="1"/>
      <c r="JFS99" s="1"/>
      <c r="JFT99" s="1"/>
      <c r="JFU99" s="1"/>
      <c r="JFV99" s="1"/>
      <c r="JFW99" s="1"/>
      <c r="JFX99" s="1"/>
      <c r="JFY99" s="1"/>
      <c r="JFZ99" s="1"/>
      <c r="JGA99" s="1"/>
      <c r="JGB99" s="1"/>
      <c r="JGC99" s="1"/>
      <c r="JGD99" s="1"/>
      <c r="JGE99" s="1"/>
      <c r="JGF99" s="1"/>
      <c r="JGG99" s="1"/>
      <c r="JGH99" s="1"/>
      <c r="JGI99" s="1"/>
      <c r="JGJ99" s="1"/>
      <c r="JGK99" s="1"/>
      <c r="JGL99" s="1"/>
      <c r="JGM99" s="1"/>
      <c r="JGN99" s="1"/>
      <c r="JGO99" s="1"/>
      <c r="JGP99" s="1"/>
      <c r="JGQ99" s="1"/>
      <c r="JGR99" s="1"/>
      <c r="JGS99" s="1"/>
      <c r="JGT99" s="1"/>
      <c r="JGU99" s="1"/>
      <c r="JGV99" s="1"/>
      <c r="JGW99" s="1"/>
      <c r="JGX99" s="1"/>
      <c r="JGY99" s="1"/>
      <c r="JGZ99" s="1"/>
      <c r="JHA99" s="1"/>
      <c r="JHB99" s="1"/>
      <c r="JHC99" s="1"/>
      <c r="JHD99" s="1"/>
      <c r="JHE99" s="1"/>
      <c r="JHF99" s="1"/>
      <c r="JHG99" s="1"/>
      <c r="JHH99" s="1"/>
      <c r="JHI99" s="1"/>
      <c r="JHJ99" s="1"/>
      <c r="JHK99" s="1"/>
      <c r="JHL99" s="1"/>
      <c r="JHM99" s="1"/>
      <c r="JHN99" s="1"/>
      <c r="JHO99" s="1"/>
      <c r="JHP99" s="1"/>
      <c r="JHQ99" s="1"/>
      <c r="JHR99" s="1"/>
      <c r="JHS99" s="1"/>
      <c r="JHT99" s="1"/>
      <c r="JHU99" s="1"/>
      <c r="JHV99" s="1"/>
      <c r="JHW99" s="1"/>
      <c r="JHX99" s="1"/>
      <c r="JHY99" s="1"/>
      <c r="JHZ99" s="1"/>
      <c r="JIA99" s="1"/>
      <c r="JIB99" s="1"/>
      <c r="JIC99" s="1"/>
      <c r="JID99" s="1"/>
      <c r="JIE99" s="1"/>
      <c r="JIF99" s="1"/>
      <c r="JIG99" s="1"/>
      <c r="JIH99" s="1"/>
      <c r="JII99" s="1"/>
      <c r="JIJ99" s="1"/>
      <c r="JIK99" s="1"/>
      <c r="JIL99" s="1"/>
      <c r="JIM99" s="1"/>
      <c r="JIN99" s="1"/>
      <c r="JIO99" s="1"/>
      <c r="JIP99" s="1"/>
      <c r="JIQ99" s="1"/>
      <c r="JIR99" s="1"/>
      <c r="JIS99" s="1"/>
      <c r="JIT99" s="1"/>
      <c r="JIU99" s="1"/>
      <c r="JIV99" s="1"/>
      <c r="JIW99" s="1"/>
      <c r="JIX99" s="1"/>
      <c r="JIY99" s="1"/>
      <c r="JIZ99" s="1"/>
      <c r="JJA99" s="1"/>
      <c r="JJB99" s="1"/>
      <c r="JJC99" s="1"/>
      <c r="JJD99" s="1"/>
      <c r="JJE99" s="1"/>
      <c r="JJF99" s="1"/>
      <c r="JJG99" s="1"/>
      <c r="JJH99" s="1"/>
      <c r="JJI99" s="1"/>
      <c r="JJJ99" s="1"/>
      <c r="JJK99" s="1"/>
      <c r="JJL99" s="1"/>
      <c r="JJM99" s="1"/>
      <c r="JJN99" s="1"/>
      <c r="JJO99" s="1"/>
      <c r="JJP99" s="1"/>
      <c r="JJQ99" s="1"/>
      <c r="JJR99" s="1"/>
      <c r="JJS99" s="1"/>
      <c r="JJT99" s="1"/>
      <c r="JJU99" s="1"/>
      <c r="JJV99" s="1"/>
      <c r="JJW99" s="1"/>
      <c r="JJX99" s="1"/>
      <c r="JJY99" s="1"/>
      <c r="JJZ99" s="1"/>
      <c r="JKA99" s="1"/>
      <c r="JKB99" s="1"/>
      <c r="JKC99" s="1"/>
      <c r="JKD99" s="1"/>
      <c r="JKE99" s="1"/>
      <c r="JKF99" s="1"/>
      <c r="JKG99" s="1"/>
      <c r="JKH99" s="1"/>
      <c r="JKI99" s="1"/>
      <c r="JKJ99" s="1"/>
      <c r="JKK99" s="1"/>
      <c r="JKL99" s="1"/>
      <c r="JKM99" s="1"/>
      <c r="JKN99" s="1"/>
      <c r="JKO99" s="1"/>
      <c r="JKP99" s="1"/>
      <c r="JKQ99" s="1"/>
      <c r="JKR99" s="1"/>
      <c r="JKS99" s="1"/>
      <c r="JKT99" s="1"/>
      <c r="JKU99" s="1"/>
      <c r="JKV99" s="1"/>
      <c r="JKW99" s="1"/>
      <c r="JKX99" s="1"/>
      <c r="JKY99" s="1"/>
      <c r="JKZ99" s="1"/>
      <c r="JLA99" s="1"/>
      <c r="JLB99" s="1"/>
      <c r="JLC99" s="1"/>
      <c r="JLD99" s="1"/>
      <c r="JLE99" s="1"/>
      <c r="JLF99" s="1"/>
      <c r="JLG99" s="1"/>
      <c r="JLH99" s="1"/>
      <c r="JLI99" s="1"/>
      <c r="JLJ99" s="1"/>
      <c r="JLK99" s="1"/>
      <c r="JLL99" s="1"/>
      <c r="JLM99" s="1"/>
      <c r="JLN99" s="1"/>
      <c r="JLO99" s="1"/>
      <c r="JLP99" s="1"/>
      <c r="JLQ99" s="1"/>
      <c r="JLR99" s="1"/>
      <c r="JLS99" s="1"/>
      <c r="JLT99" s="1"/>
      <c r="JLU99" s="1"/>
      <c r="JLV99" s="1"/>
      <c r="JLW99" s="1"/>
      <c r="JLX99" s="1"/>
      <c r="JLY99" s="1"/>
      <c r="JLZ99" s="1"/>
      <c r="JMA99" s="1"/>
      <c r="JMB99" s="1"/>
      <c r="JMC99" s="1"/>
      <c r="JMD99" s="1"/>
      <c r="JME99" s="1"/>
      <c r="JMF99" s="1"/>
      <c r="JMG99" s="1"/>
      <c r="JMH99" s="1"/>
      <c r="JMI99" s="1"/>
      <c r="JMJ99" s="1"/>
      <c r="JMK99" s="1"/>
      <c r="JML99" s="1"/>
      <c r="JMM99" s="1"/>
      <c r="JMN99" s="1"/>
      <c r="JMO99" s="1"/>
      <c r="JMP99" s="1"/>
      <c r="JMQ99" s="1"/>
      <c r="JMR99" s="1"/>
      <c r="JMS99" s="1"/>
      <c r="JMT99" s="1"/>
      <c r="JMU99" s="1"/>
      <c r="JMV99" s="1"/>
      <c r="JMW99" s="1"/>
      <c r="JMX99" s="1"/>
      <c r="JMY99" s="1"/>
      <c r="JMZ99" s="1"/>
      <c r="JNA99" s="1"/>
      <c r="JNB99" s="1"/>
      <c r="JNC99" s="1"/>
      <c r="JND99" s="1"/>
      <c r="JNE99" s="1"/>
      <c r="JNF99" s="1"/>
      <c r="JNG99" s="1"/>
      <c r="JNH99" s="1"/>
      <c r="JNI99" s="1"/>
      <c r="JNJ99" s="1"/>
      <c r="JNK99" s="1"/>
      <c r="JNL99" s="1"/>
      <c r="JNM99" s="1"/>
      <c r="JNN99" s="1"/>
      <c r="JNO99" s="1"/>
      <c r="JNP99" s="1"/>
      <c r="JNQ99" s="1"/>
      <c r="JNR99" s="1"/>
      <c r="JNS99" s="1"/>
      <c r="JNT99" s="1"/>
      <c r="JNU99" s="1"/>
      <c r="JNV99" s="1"/>
      <c r="JNW99" s="1"/>
      <c r="JNX99" s="1"/>
      <c r="JNY99" s="1"/>
      <c r="JNZ99" s="1"/>
      <c r="JOA99" s="1"/>
      <c r="JOB99" s="1"/>
      <c r="JOC99" s="1"/>
      <c r="JOD99" s="1"/>
      <c r="JOE99" s="1"/>
      <c r="JOF99" s="1"/>
      <c r="JOG99" s="1"/>
      <c r="JOH99" s="1"/>
      <c r="JOI99" s="1"/>
      <c r="JOJ99" s="1"/>
      <c r="JOK99" s="1"/>
      <c r="JOL99" s="1"/>
      <c r="JOM99" s="1"/>
      <c r="JON99" s="1"/>
      <c r="JOO99" s="1"/>
      <c r="JOP99" s="1"/>
      <c r="JOQ99" s="1"/>
      <c r="JOR99" s="1"/>
      <c r="JOS99" s="1"/>
      <c r="JOT99" s="1"/>
      <c r="JOU99" s="1"/>
      <c r="JOV99" s="1"/>
      <c r="JOW99" s="1"/>
      <c r="JOX99" s="1"/>
      <c r="JOY99" s="1"/>
      <c r="JOZ99" s="1"/>
      <c r="JPA99" s="1"/>
      <c r="JPB99" s="1"/>
      <c r="JPC99" s="1"/>
      <c r="JPD99" s="1"/>
      <c r="JPE99" s="1"/>
      <c r="JPF99" s="1"/>
      <c r="JPG99" s="1"/>
      <c r="JPH99" s="1"/>
      <c r="JPI99" s="1"/>
      <c r="JPJ99" s="1"/>
      <c r="JPK99" s="1"/>
      <c r="JPL99" s="1"/>
      <c r="JPM99" s="1"/>
      <c r="JPN99" s="1"/>
      <c r="JPO99" s="1"/>
      <c r="JPP99" s="1"/>
      <c r="JPQ99" s="1"/>
      <c r="JPR99" s="1"/>
      <c r="JPS99" s="1"/>
      <c r="JPT99" s="1"/>
      <c r="JPU99" s="1"/>
      <c r="JPV99" s="1"/>
      <c r="JPW99" s="1"/>
      <c r="JPX99" s="1"/>
      <c r="JPY99" s="1"/>
      <c r="JPZ99" s="1"/>
      <c r="JQA99" s="1"/>
      <c r="JQB99" s="1"/>
      <c r="JQC99" s="1"/>
      <c r="JQD99" s="1"/>
      <c r="JQE99" s="1"/>
      <c r="JQF99" s="1"/>
      <c r="JQG99" s="1"/>
      <c r="JQH99" s="1"/>
      <c r="JQI99" s="1"/>
      <c r="JQJ99" s="1"/>
      <c r="JQK99" s="1"/>
      <c r="JQL99" s="1"/>
      <c r="JQM99" s="1"/>
      <c r="JQN99" s="1"/>
      <c r="JQO99" s="1"/>
      <c r="JQP99" s="1"/>
      <c r="JQQ99" s="1"/>
      <c r="JQR99" s="1"/>
      <c r="JQS99" s="1"/>
      <c r="JQT99" s="1"/>
      <c r="JQU99" s="1"/>
      <c r="JQV99" s="1"/>
      <c r="JQW99" s="1"/>
      <c r="JQX99" s="1"/>
      <c r="JQY99" s="1"/>
      <c r="JQZ99" s="1"/>
      <c r="JRA99" s="1"/>
      <c r="JRB99" s="1"/>
      <c r="JRC99" s="1"/>
      <c r="JRD99" s="1"/>
      <c r="JRE99" s="1"/>
      <c r="JRF99" s="1"/>
      <c r="JRG99" s="1"/>
      <c r="JRH99" s="1"/>
      <c r="JRI99" s="1"/>
      <c r="JRJ99" s="1"/>
      <c r="JRK99" s="1"/>
      <c r="JRL99" s="1"/>
      <c r="JRM99" s="1"/>
      <c r="JRN99" s="1"/>
      <c r="JRO99" s="1"/>
      <c r="JRP99" s="1"/>
      <c r="JRQ99" s="1"/>
      <c r="JRR99" s="1"/>
      <c r="JRS99" s="1"/>
      <c r="JRT99" s="1"/>
      <c r="JRU99" s="1"/>
      <c r="JRV99" s="1"/>
      <c r="JRW99" s="1"/>
      <c r="JRX99" s="1"/>
      <c r="JRY99" s="1"/>
      <c r="JRZ99" s="1"/>
      <c r="JSA99" s="1"/>
      <c r="JSB99" s="1"/>
      <c r="JSC99" s="1"/>
      <c r="JSD99" s="1"/>
      <c r="JSE99" s="1"/>
      <c r="JSF99" s="1"/>
      <c r="JSG99" s="1"/>
      <c r="JSH99" s="1"/>
      <c r="JSI99" s="1"/>
      <c r="JSJ99" s="1"/>
      <c r="JSK99" s="1"/>
      <c r="JSL99" s="1"/>
      <c r="JSM99" s="1"/>
      <c r="JSN99" s="1"/>
      <c r="JSO99" s="1"/>
      <c r="JSP99" s="1"/>
      <c r="JSQ99" s="1"/>
      <c r="JSR99" s="1"/>
      <c r="JSS99" s="1"/>
      <c r="JST99" s="1"/>
      <c r="JSU99" s="1"/>
      <c r="JSV99" s="1"/>
      <c r="JSW99" s="1"/>
      <c r="JSX99" s="1"/>
      <c r="JSY99" s="1"/>
      <c r="JSZ99" s="1"/>
      <c r="JTA99" s="1"/>
      <c r="JTB99" s="1"/>
      <c r="JTC99" s="1"/>
      <c r="JTD99" s="1"/>
      <c r="JTE99" s="1"/>
      <c r="JTF99" s="1"/>
      <c r="JTG99" s="1"/>
      <c r="JTH99" s="1"/>
      <c r="JTI99" s="1"/>
      <c r="JTJ99" s="1"/>
      <c r="JTK99" s="1"/>
      <c r="JTL99" s="1"/>
      <c r="JTM99" s="1"/>
      <c r="JTN99" s="1"/>
      <c r="JTO99" s="1"/>
      <c r="JTP99" s="1"/>
      <c r="JTQ99" s="1"/>
      <c r="JTR99" s="1"/>
      <c r="JTS99" s="1"/>
      <c r="JTT99" s="1"/>
      <c r="JTU99" s="1"/>
      <c r="JTV99" s="1"/>
      <c r="JTW99" s="1"/>
      <c r="JTX99" s="1"/>
      <c r="JTY99" s="1"/>
      <c r="JTZ99" s="1"/>
      <c r="JUA99" s="1"/>
      <c r="JUB99" s="1"/>
      <c r="JUC99" s="1"/>
      <c r="JUD99" s="1"/>
      <c r="JUE99" s="1"/>
      <c r="JUF99" s="1"/>
      <c r="JUG99" s="1"/>
      <c r="JUH99" s="1"/>
      <c r="JUI99" s="1"/>
      <c r="JUJ99" s="1"/>
      <c r="JUK99" s="1"/>
      <c r="JUL99" s="1"/>
      <c r="JUM99" s="1"/>
      <c r="JUN99" s="1"/>
      <c r="JUO99" s="1"/>
      <c r="JUP99" s="1"/>
      <c r="JUQ99" s="1"/>
      <c r="JUR99" s="1"/>
      <c r="JUS99" s="1"/>
      <c r="JUT99" s="1"/>
      <c r="JUU99" s="1"/>
      <c r="JUV99" s="1"/>
      <c r="JUW99" s="1"/>
      <c r="JUX99" s="1"/>
      <c r="JUY99" s="1"/>
      <c r="JUZ99" s="1"/>
      <c r="JVA99" s="1"/>
      <c r="JVB99" s="1"/>
      <c r="JVC99" s="1"/>
      <c r="JVD99" s="1"/>
      <c r="JVE99" s="1"/>
      <c r="JVF99" s="1"/>
      <c r="JVG99" s="1"/>
      <c r="JVH99" s="1"/>
      <c r="JVI99" s="1"/>
      <c r="JVJ99" s="1"/>
      <c r="JVK99" s="1"/>
      <c r="JVL99" s="1"/>
      <c r="JVM99" s="1"/>
      <c r="JVN99" s="1"/>
      <c r="JVO99" s="1"/>
      <c r="JVP99" s="1"/>
      <c r="JVQ99" s="1"/>
      <c r="JVR99" s="1"/>
      <c r="JVS99" s="1"/>
      <c r="JVT99" s="1"/>
      <c r="JVU99" s="1"/>
      <c r="JVV99" s="1"/>
      <c r="JVW99" s="1"/>
      <c r="JVX99" s="1"/>
      <c r="JVY99" s="1"/>
      <c r="JVZ99" s="1"/>
      <c r="JWA99" s="1"/>
      <c r="JWB99" s="1"/>
      <c r="JWC99" s="1"/>
      <c r="JWD99" s="1"/>
      <c r="JWE99" s="1"/>
      <c r="JWF99" s="1"/>
      <c r="JWG99" s="1"/>
      <c r="JWH99" s="1"/>
      <c r="JWI99" s="1"/>
      <c r="JWJ99" s="1"/>
      <c r="JWK99" s="1"/>
      <c r="JWL99" s="1"/>
      <c r="JWM99" s="1"/>
      <c r="JWN99" s="1"/>
      <c r="JWO99" s="1"/>
      <c r="JWP99" s="1"/>
      <c r="JWQ99" s="1"/>
      <c r="JWR99" s="1"/>
      <c r="JWS99" s="1"/>
      <c r="JWT99" s="1"/>
      <c r="JWU99" s="1"/>
      <c r="JWV99" s="1"/>
      <c r="JWW99" s="1"/>
      <c r="JWX99" s="1"/>
      <c r="JWY99" s="1"/>
      <c r="JWZ99" s="1"/>
      <c r="JXA99" s="1"/>
      <c r="JXB99" s="1"/>
      <c r="JXC99" s="1"/>
      <c r="JXD99" s="1"/>
      <c r="JXE99" s="1"/>
      <c r="JXF99" s="1"/>
      <c r="JXG99" s="1"/>
      <c r="JXH99" s="1"/>
      <c r="JXI99" s="1"/>
      <c r="JXJ99" s="1"/>
      <c r="JXK99" s="1"/>
      <c r="JXL99" s="1"/>
      <c r="JXM99" s="1"/>
      <c r="JXN99" s="1"/>
      <c r="JXO99" s="1"/>
      <c r="JXP99" s="1"/>
      <c r="JXQ99" s="1"/>
      <c r="JXR99" s="1"/>
      <c r="JXS99" s="1"/>
      <c r="JXT99" s="1"/>
      <c r="JXU99" s="1"/>
      <c r="JXV99" s="1"/>
      <c r="JXW99" s="1"/>
      <c r="JXX99" s="1"/>
      <c r="JXY99" s="1"/>
      <c r="JXZ99" s="1"/>
      <c r="JYA99" s="1"/>
      <c r="JYB99" s="1"/>
      <c r="JYC99" s="1"/>
      <c r="JYD99" s="1"/>
      <c r="JYE99" s="1"/>
      <c r="JYF99" s="1"/>
      <c r="JYG99" s="1"/>
      <c r="JYH99" s="1"/>
      <c r="JYI99" s="1"/>
      <c r="JYJ99" s="1"/>
      <c r="JYK99" s="1"/>
      <c r="JYL99" s="1"/>
      <c r="JYM99" s="1"/>
      <c r="JYN99" s="1"/>
      <c r="JYO99" s="1"/>
      <c r="JYP99" s="1"/>
      <c r="JYQ99" s="1"/>
      <c r="JYR99" s="1"/>
      <c r="JYS99" s="1"/>
      <c r="JYT99" s="1"/>
      <c r="JYU99" s="1"/>
      <c r="JYV99" s="1"/>
      <c r="JYW99" s="1"/>
      <c r="JYX99" s="1"/>
      <c r="JYY99" s="1"/>
      <c r="JYZ99" s="1"/>
      <c r="JZA99" s="1"/>
      <c r="JZB99" s="1"/>
      <c r="JZC99" s="1"/>
      <c r="JZD99" s="1"/>
      <c r="JZE99" s="1"/>
      <c r="JZF99" s="1"/>
      <c r="JZG99" s="1"/>
      <c r="JZH99" s="1"/>
      <c r="JZI99" s="1"/>
      <c r="JZJ99" s="1"/>
      <c r="JZK99" s="1"/>
      <c r="JZL99" s="1"/>
      <c r="JZM99" s="1"/>
      <c r="JZN99" s="1"/>
      <c r="JZO99" s="1"/>
      <c r="JZP99" s="1"/>
      <c r="JZQ99" s="1"/>
      <c r="JZR99" s="1"/>
      <c r="JZS99" s="1"/>
      <c r="JZT99" s="1"/>
      <c r="JZU99" s="1"/>
      <c r="JZV99" s="1"/>
      <c r="JZW99" s="1"/>
      <c r="JZX99" s="1"/>
      <c r="JZY99" s="1"/>
      <c r="JZZ99" s="1"/>
      <c r="KAA99" s="1"/>
      <c r="KAB99" s="1"/>
      <c r="KAC99" s="1"/>
      <c r="KAD99" s="1"/>
      <c r="KAE99" s="1"/>
      <c r="KAF99" s="1"/>
      <c r="KAG99" s="1"/>
      <c r="KAH99" s="1"/>
      <c r="KAI99" s="1"/>
      <c r="KAJ99" s="1"/>
      <c r="KAK99" s="1"/>
      <c r="KAL99" s="1"/>
      <c r="KAM99" s="1"/>
      <c r="KAN99" s="1"/>
      <c r="KAO99" s="1"/>
      <c r="KAP99" s="1"/>
      <c r="KAQ99" s="1"/>
      <c r="KAR99" s="1"/>
      <c r="KAS99" s="1"/>
      <c r="KAT99" s="1"/>
      <c r="KAU99" s="1"/>
      <c r="KAV99" s="1"/>
      <c r="KAW99" s="1"/>
      <c r="KAX99" s="1"/>
      <c r="KAY99" s="1"/>
      <c r="KAZ99" s="1"/>
      <c r="KBA99" s="1"/>
      <c r="KBB99" s="1"/>
      <c r="KBC99" s="1"/>
      <c r="KBD99" s="1"/>
      <c r="KBE99" s="1"/>
      <c r="KBF99" s="1"/>
      <c r="KBG99" s="1"/>
      <c r="KBH99" s="1"/>
      <c r="KBI99" s="1"/>
      <c r="KBJ99" s="1"/>
      <c r="KBK99" s="1"/>
      <c r="KBL99" s="1"/>
      <c r="KBM99" s="1"/>
      <c r="KBN99" s="1"/>
      <c r="KBO99" s="1"/>
      <c r="KBP99" s="1"/>
      <c r="KBQ99" s="1"/>
      <c r="KBR99" s="1"/>
      <c r="KBS99" s="1"/>
      <c r="KBT99" s="1"/>
      <c r="KBU99" s="1"/>
      <c r="KBV99" s="1"/>
      <c r="KBW99" s="1"/>
      <c r="KBX99" s="1"/>
      <c r="KBY99" s="1"/>
      <c r="KBZ99" s="1"/>
      <c r="KCA99" s="1"/>
      <c r="KCB99" s="1"/>
      <c r="KCC99" s="1"/>
      <c r="KCD99" s="1"/>
      <c r="KCE99" s="1"/>
      <c r="KCF99" s="1"/>
      <c r="KCG99" s="1"/>
      <c r="KCH99" s="1"/>
      <c r="KCI99" s="1"/>
      <c r="KCJ99" s="1"/>
      <c r="KCK99" s="1"/>
      <c r="KCL99" s="1"/>
      <c r="KCM99" s="1"/>
      <c r="KCN99" s="1"/>
      <c r="KCO99" s="1"/>
      <c r="KCP99" s="1"/>
      <c r="KCQ99" s="1"/>
      <c r="KCR99" s="1"/>
      <c r="KCS99" s="1"/>
      <c r="KCT99" s="1"/>
      <c r="KCU99" s="1"/>
      <c r="KCV99" s="1"/>
      <c r="KCW99" s="1"/>
      <c r="KCX99" s="1"/>
      <c r="KCY99" s="1"/>
      <c r="KCZ99" s="1"/>
      <c r="KDA99" s="1"/>
      <c r="KDB99" s="1"/>
      <c r="KDC99" s="1"/>
      <c r="KDD99" s="1"/>
      <c r="KDE99" s="1"/>
      <c r="KDF99" s="1"/>
      <c r="KDG99" s="1"/>
      <c r="KDH99" s="1"/>
      <c r="KDI99" s="1"/>
      <c r="KDJ99" s="1"/>
      <c r="KDK99" s="1"/>
      <c r="KDL99" s="1"/>
      <c r="KDM99" s="1"/>
      <c r="KDN99" s="1"/>
      <c r="KDO99" s="1"/>
      <c r="KDP99" s="1"/>
      <c r="KDQ99" s="1"/>
      <c r="KDR99" s="1"/>
      <c r="KDS99" s="1"/>
      <c r="KDT99" s="1"/>
      <c r="KDU99" s="1"/>
      <c r="KDV99" s="1"/>
      <c r="KDW99" s="1"/>
      <c r="KDX99" s="1"/>
      <c r="KDY99" s="1"/>
      <c r="KDZ99" s="1"/>
      <c r="KEA99" s="1"/>
      <c r="KEB99" s="1"/>
      <c r="KEC99" s="1"/>
      <c r="KED99" s="1"/>
      <c r="KEE99" s="1"/>
      <c r="KEF99" s="1"/>
      <c r="KEG99" s="1"/>
      <c r="KEH99" s="1"/>
      <c r="KEI99" s="1"/>
      <c r="KEJ99" s="1"/>
      <c r="KEK99" s="1"/>
      <c r="KEL99" s="1"/>
      <c r="KEM99" s="1"/>
      <c r="KEN99" s="1"/>
      <c r="KEO99" s="1"/>
      <c r="KEP99" s="1"/>
      <c r="KEQ99" s="1"/>
      <c r="KER99" s="1"/>
      <c r="KES99" s="1"/>
      <c r="KET99" s="1"/>
      <c r="KEU99" s="1"/>
      <c r="KEV99" s="1"/>
      <c r="KEW99" s="1"/>
      <c r="KEX99" s="1"/>
      <c r="KEY99" s="1"/>
      <c r="KEZ99" s="1"/>
      <c r="KFA99" s="1"/>
      <c r="KFB99" s="1"/>
      <c r="KFC99" s="1"/>
      <c r="KFD99" s="1"/>
      <c r="KFE99" s="1"/>
      <c r="KFF99" s="1"/>
      <c r="KFG99" s="1"/>
      <c r="KFH99" s="1"/>
      <c r="KFI99" s="1"/>
      <c r="KFJ99" s="1"/>
      <c r="KFK99" s="1"/>
      <c r="KFL99" s="1"/>
      <c r="KFM99" s="1"/>
      <c r="KFN99" s="1"/>
      <c r="KFO99" s="1"/>
      <c r="KFP99" s="1"/>
      <c r="KFQ99" s="1"/>
      <c r="KFR99" s="1"/>
      <c r="KFS99" s="1"/>
      <c r="KFT99" s="1"/>
      <c r="KFU99" s="1"/>
      <c r="KFV99" s="1"/>
      <c r="KFW99" s="1"/>
      <c r="KFX99" s="1"/>
      <c r="KFY99" s="1"/>
      <c r="KFZ99" s="1"/>
      <c r="KGA99" s="1"/>
      <c r="KGB99" s="1"/>
      <c r="KGC99" s="1"/>
      <c r="KGD99" s="1"/>
      <c r="KGE99" s="1"/>
      <c r="KGF99" s="1"/>
      <c r="KGG99" s="1"/>
      <c r="KGH99" s="1"/>
      <c r="KGI99" s="1"/>
      <c r="KGJ99" s="1"/>
      <c r="KGK99" s="1"/>
      <c r="KGL99" s="1"/>
      <c r="KGM99" s="1"/>
      <c r="KGN99" s="1"/>
      <c r="KGO99" s="1"/>
      <c r="KGP99" s="1"/>
      <c r="KGQ99" s="1"/>
      <c r="KGR99" s="1"/>
      <c r="KGS99" s="1"/>
      <c r="KGT99" s="1"/>
      <c r="KGU99" s="1"/>
      <c r="KGV99" s="1"/>
      <c r="KGW99" s="1"/>
      <c r="KGX99" s="1"/>
      <c r="KGY99" s="1"/>
      <c r="KGZ99" s="1"/>
      <c r="KHA99" s="1"/>
      <c r="KHB99" s="1"/>
      <c r="KHC99" s="1"/>
      <c r="KHD99" s="1"/>
      <c r="KHE99" s="1"/>
      <c r="KHF99" s="1"/>
      <c r="KHG99" s="1"/>
      <c r="KHH99" s="1"/>
      <c r="KHI99" s="1"/>
      <c r="KHJ99" s="1"/>
      <c r="KHK99" s="1"/>
      <c r="KHL99" s="1"/>
      <c r="KHM99" s="1"/>
      <c r="KHN99" s="1"/>
      <c r="KHO99" s="1"/>
      <c r="KHP99" s="1"/>
      <c r="KHQ99" s="1"/>
      <c r="KHR99" s="1"/>
      <c r="KHS99" s="1"/>
      <c r="KHT99" s="1"/>
      <c r="KHU99" s="1"/>
      <c r="KHV99" s="1"/>
      <c r="KHW99" s="1"/>
      <c r="KHX99" s="1"/>
      <c r="KHY99" s="1"/>
      <c r="KHZ99" s="1"/>
      <c r="KIA99" s="1"/>
      <c r="KIB99" s="1"/>
      <c r="KIC99" s="1"/>
      <c r="KID99" s="1"/>
      <c r="KIE99" s="1"/>
      <c r="KIF99" s="1"/>
      <c r="KIG99" s="1"/>
      <c r="KIH99" s="1"/>
      <c r="KII99" s="1"/>
      <c r="KIJ99" s="1"/>
      <c r="KIK99" s="1"/>
      <c r="KIL99" s="1"/>
      <c r="KIM99" s="1"/>
      <c r="KIN99" s="1"/>
      <c r="KIO99" s="1"/>
      <c r="KIP99" s="1"/>
      <c r="KIQ99" s="1"/>
      <c r="KIR99" s="1"/>
      <c r="KIS99" s="1"/>
      <c r="KIT99" s="1"/>
      <c r="KIU99" s="1"/>
      <c r="KIV99" s="1"/>
      <c r="KIW99" s="1"/>
      <c r="KIX99" s="1"/>
      <c r="KIY99" s="1"/>
      <c r="KIZ99" s="1"/>
      <c r="KJA99" s="1"/>
      <c r="KJB99" s="1"/>
      <c r="KJC99" s="1"/>
      <c r="KJD99" s="1"/>
      <c r="KJE99" s="1"/>
      <c r="KJF99" s="1"/>
      <c r="KJG99" s="1"/>
      <c r="KJH99" s="1"/>
      <c r="KJI99" s="1"/>
      <c r="KJJ99" s="1"/>
      <c r="KJK99" s="1"/>
      <c r="KJL99" s="1"/>
      <c r="KJM99" s="1"/>
      <c r="KJN99" s="1"/>
      <c r="KJO99" s="1"/>
      <c r="KJP99" s="1"/>
      <c r="KJQ99" s="1"/>
      <c r="KJR99" s="1"/>
      <c r="KJS99" s="1"/>
      <c r="KJT99" s="1"/>
      <c r="KJU99" s="1"/>
      <c r="KJV99" s="1"/>
      <c r="KJW99" s="1"/>
      <c r="KJX99" s="1"/>
      <c r="KJY99" s="1"/>
      <c r="KJZ99" s="1"/>
      <c r="KKA99" s="1"/>
      <c r="KKB99" s="1"/>
      <c r="KKC99" s="1"/>
      <c r="KKD99" s="1"/>
      <c r="KKE99" s="1"/>
      <c r="KKF99" s="1"/>
      <c r="KKG99" s="1"/>
      <c r="KKH99" s="1"/>
      <c r="KKI99" s="1"/>
      <c r="KKJ99" s="1"/>
      <c r="KKK99" s="1"/>
      <c r="KKL99" s="1"/>
      <c r="KKM99" s="1"/>
      <c r="KKN99" s="1"/>
      <c r="KKO99" s="1"/>
      <c r="KKP99" s="1"/>
      <c r="KKQ99" s="1"/>
      <c r="KKR99" s="1"/>
      <c r="KKS99" s="1"/>
      <c r="KKT99" s="1"/>
      <c r="KKU99" s="1"/>
      <c r="KKV99" s="1"/>
      <c r="KKW99" s="1"/>
      <c r="KKX99" s="1"/>
      <c r="KKY99" s="1"/>
      <c r="KKZ99" s="1"/>
      <c r="KLA99" s="1"/>
      <c r="KLB99" s="1"/>
      <c r="KLC99" s="1"/>
      <c r="KLD99" s="1"/>
      <c r="KLE99" s="1"/>
      <c r="KLF99" s="1"/>
      <c r="KLG99" s="1"/>
      <c r="KLH99" s="1"/>
      <c r="KLI99" s="1"/>
      <c r="KLJ99" s="1"/>
      <c r="KLK99" s="1"/>
      <c r="KLL99" s="1"/>
      <c r="KLM99" s="1"/>
      <c r="KLN99" s="1"/>
      <c r="KLO99" s="1"/>
      <c r="KLP99" s="1"/>
      <c r="KLQ99" s="1"/>
      <c r="KLR99" s="1"/>
      <c r="KLS99" s="1"/>
      <c r="KLT99" s="1"/>
      <c r="KLU99" s="1"/>
      <c r="KLV99" s="1"/>
      <c r="KLW99" s="1"/>
      <c r="KLX99" s="1"/>
      <c r="KLY99" s="1"/>
      <c r="KLZ99" s="1"/>
      <c r="KMA99" s="1"/>
      <c r="KMB99" s="1"/>
      <c r="KMC99" s="1"/>
      <c r="KMD99" s="1"/>
      <c r="KME99" s="1"/>
      <c r="KMF99" s="1"/>
      <c r="KMG99" s="1"/>
      <c r="KMH99" s="1"/>
      <c r="KMI99" s="1"/>
      <c r="KMJ99" s="1"/>
      <c r="KMK99" s="1"/>
      <c r="KML99" s="1"/>
      <c r="KMM99" s="1"/>
      <c r="KMN99" s="1"/>
      <c r="KMO99" s="1"/>
      <c r="KMP99" s="1"/>
      <c r="KMQ99" s="1"/>
      <c r="KMR99" s="1"/>
      <c r="KMS99" s="1"/>
      <c r="KMT99" s="1"/>
      <c r="KMU99" s="1"/>
      <c r="KMV99" s="1"/>
      <c r="KMW99" s="1"/>
      <c r="KMX99" s="1"/>
      <c r="KMY99" s="1"/>
      <c r="KMZ99" s="1"/>
      <c r="KNA99" s="1"/>
      <c r="KNB99" s="1"/>
      <c r="KNC99" s="1"/>
      <c r="KND99" s="1"/>
      <c r="KNE99" s="1"/>
      <c r="KNF99" s="1"/>
      <c r="KNG99" s="1"/>
      <c r="KNH99" s="1"/>
      <c r="KNI99" s="1"/>
      <c r="KNJ99" s="1"/>
      <c r="KNK99" s="1"/>
      <c r="KNL99" s="1"/>
      <c r="KNM99" s="1"/>
      <c r="KNN99" s="1"/>
      <c r="KNO99" s="1"/>
      <c r="KNP99" s="1"/>
      <c r="KNQ99" s="1"/>
      <c r="KNR99" s="1"/>
      <c r="KNS99" s="1"/>
      <c r="KNT99" s="1"/>
      <c r="KNU99" s="1"/>
      <c r="KNV99" s="1"/>
      <c r="KNW99" s="1"/>
      <c r="KNX99" s="1"/>
      <c r="KNY99" s="1"/>
      <c r="KNZ99" s="1"/>
      <c r="KOA99" s="1"/>
      <c r="KOB99" s="1"/>
      <c r="KOC99" s="1"/>
      <c r="KOD99" s="1"/>
      <c r="KOE99" s="1"/>
      <c r="KOF99" s="1"/>
      <c r="KOG99" s="1"/>
      <c r="KOH99" s="1"/>
      <c r="KOI99" s="1"/>
      <c r="KOJ99" s="1"/>
      <c r="KOK99" s="1"/>
      <c r="KOL99" s="1"/>
      <c r="KOM99" s="1"/>
      <c r="KON99" s="1"/>
      <c r="KOO99" s="1"/>
      <c r="KOP99" s="1"/>
      <c r="KOQ99" s="1"/>
      <c r="KOR99" s="1"/>
      <c r="KOS99" s="1"/>
      <c r="KOT99" s="1"/>
      <c r="KOU99" s="1"/>
      <c r="KOV99" s="1"/>
      <c r="KOW99" s="1"/>
      <c r="KOX99" s="1"/>
      <c r="KOY99" s="1"/>
      <c r="KOZ99" s="1"/>
      <c r="KPA99" s="1"/>
      <c r="KPB99" s="1"/>
      <c r="KPC99" s="1"/>
      <c r="KPD99" s="1"/>
      <c r="KPE99" s="1"/>
      <c r="KPF99" s="1"/>
      <c r="KPG99" s="1"/>
      <c r="KPH99" s="1"/>
      <c r="KPI99" s="1"/>
      <c r="KPJ99" s="1"/>
      <c r="KPK99" s="1"/>
      <c r="KPL99" s="1"/>
      <c r="KPM99" s="1"/>
      <c r="KPN99" s="1"/>
      <c r="KPO99" s="1"/>
      <c r="KPP99" s="1"/>
      <c r="KPQ99" s="1"/>
      <c r="KPR99" s="1"/>
      <c r="KPS99" s="1"/>
      <c r="KPT99" s="1"/>
      <c r="KPU99" s="1"/>
      <c r="KPV99" s="1"/>
      <c r="KPW99" s="1"/>
      <c r="KPX99" s="1"/>
      <c r="KPY99" s="1"/>
      <c r="KPZ99" s="1"/>
      <c r="KQA99" s="1"/>
      <c r="KQB99" s="1"/>
      <c r="KQC99" s="1"/>
      <c r="KQD99" s="1"/>
      <c r="KQE99" s="1"/>
      <c r="KQF99" s="1"/>
      <c r="KQG99" s="1"/>
      <c r="KQH99" s="1"/>
      <c r="KQI99" s="1"/>
      <c r="KQJ99" s="1"/>
      <c r="KQK99" s="1"/>
      <c r="KQL99" s="1"/>
      <c r="KQM99" s="1"/>
      <c r="KQN99" s="1"/>
      <c r="KQO99" s="1"/>
      <c r="KQP99" s="1"/>
      <c r="KQQ99" s="1"/>
      <c r="KQR99" s="1"/>
      <c r="KQS99" s="1"/>
      <c r="KQT99" s="1"/>
      <c r="KQU99" s="1"/>
      <c r="KQV99" s="1"/>
      <c r="KQW99" s="1"/>
      <c r="KQX99" s="1"/>
      <c r="KQY99" s="1"/>
      <c r="KQZ99" s="1"/>
      <c r="KRA99" s="1"/>
      <c r="KRB99" s="1"/>
      <c r="KRC99" s="1"/>
      <c r="KRD99" s="1"/>
      <c r="KRE99" s="1"/>
      <c r="KRF99" s="1"/>
      <c r="KRG99" s="1"/>
      <c r="KRH99" s="1"/>
      <c r="KRI99" s="1"/>
      <c r="KRJ99" s="1"/>
      <c r="KRK99" s="1"/>
      <c r="KRL99" s="1"/>
      <c r="KRM99" s="1"/>
      <c r="KRN99" s="1"/>
      <c r="KRO99" s="1"/>
      <c r="KRP99" s="1"/>
      <c r="KRQ99" s="1"/>
      <c r="KRR99" s="1"/>
      <c r="KRS99" s="1"/>
      <c r="KRT99" s="1"/>
      <c r="KRU99" s="1"/>
      <c r="KRV99" s="1"/>
      <c r="KRW99" s="1"/>
      <c r="KRX99" s="1"/>
      <c r="KRY99" s="1"/>
      <c r="KRZ99" s="1"/>
      <c r="KSA99" s="1"/>
      <c r="KSB99" s="1"/>
      <c r="KSC99" s="1"/>
      <c r="KSD99" s="1"/>
      <c r="KSE99" s="1"/>
      <c r="KSF99" s="1"/>
      <c r="KSG99" s="1"/>
      <c r="KSH99" s="1"/>
      <c r="KSI99" s="1"/>
      <c r="KSJ99" s="1"/>
      <c r="KSK99" s="1"/>
      <c r="KSL99" s="1"/>
      <c r="KSM99" s="1"/>
      <c r="KSN99" s="1"/>
      <c r="KSO99" s="1"/>
      <c r="KSP99" s="1"/>
      <c r="KSQ99" s="1"/>
      <c r="KSR99" s="1"/>
      <c r="KSS99" s="1"/>
      <c r="KST99" s="1"/>
      <c r="KSU99" s="1"/>
      <c r="KSV99" s="1"/>
      <c r="KSW99" s="1"/>
      <c r="KSX99" s="1"/>
      <c r="KSY99" s="1"/>
      <c r="KSZ99" s="1"/>
      <c r="KTA99" s="1"/>
      <c r="KTB99" s="1"/>
      <c r="KTC99" s="1"/>
      <c r="KTD99" s="1"/>
      <c r="KTE99" s="1"/>
      <c r="KTF99" s="1"/>
      <c r="KTG99" s="1"/>
      <c r="KTH99" s="1"/>
      <c r="KTI99" s="1"/>
      <c r="KTJ99" s="1"/>
      <c r="KTK99" s="1"/>
      <c r="KTL99" s="1"/>
      <c r="KTM99" s="1"/>
      <c r="KTN99" s="1"/>
      <c r="KTO99" s="1"/>
      <c r="KTP99" s="1"/>
      <c r="KTQ99" s="1"/>
      <c r="KTR99" s="1"/>
      <c r="KTS99" s="1"/>
      <c r="KTT99" s="1"/>
      <c r="KTU99" s="1"/>
      <c r="KTV99" s="1"/>
      <c r="KTW99" s="1"/>
      <c r="KTX99" s="1"/>
      <c r="KTY99" s="1"/>
      <c r="KTZ99" s="1"/>
      <c r="KUA99" s="1"/>
      <c r="KUB99" s="1"/>
      <c r="KUC99" s="1"/>
      <c r="KUD99" s="1"/>
      <c r="KUE99" s="1"/>
      <c r="KUF99" s="1"/>
      <c r="KUG99" s="1"/>
      <c r="KUH99" s="1"/>
      <c r="KUI99" s="1"/>
      <c r="KUJ99" s="1"/>
      <c r="KUK99" s="1"/>
      <c r="KUL99" s="1"/>
      <c r="KUM99" s="1"/>
      <c r="KUN99" s="1"/>
      <c r="KUO99" s="1"/>
      <c r="KUP99" s="1"/>
      <c r="KUQ99" s="1"/>
      <c r="KUR99" s="1"/>
      <c r="KUS99" s="1"/>
      <c r="KUT99" s="1"/>
      <c r="KUU99" s="1"/>
      <c r="KUV99" s="1"/>
      <c r="KUW99" s="1"/>
      <c r="KUX99" s="1"/>
      <c r="KUY99" s="1"/>
      <c r="KUZ99" s="1"/>
      <c r="KVA99" s="1"/>
      <c r="KVB99" s="1"/>
      <c r="KVC99" s="1"/>
      <c r="KVD99" s="1"/>
      <c r="KVE99" s="1"/>
      <c r="KVF99" s="1"/>
      <c r="KVG99" s="1"/>
      <c r="KVH99" s="1"/>
      <c r="KVI99" s="1"/>
      <c r="KVJ99" s="1"/>
      <c r="KVK99" s="1"/>
      <c r="KVL99" s="1"/>
      <c r="KVM99" s="1"/>
      <c r="KVN99" s="1"/>
      <c r="KVO99" s="1"/>
      <c r="KVP99" s="1"/>
      <c r="KVQ99" s="1"/>
      <c r="KVR99" s="1"/>
      <c r="KVS99" s="1"/>
      <c r="KVT99" s="1"/>
      <c r="KVU99" s="1"/>
      <c r="KVV99" s="1"/>
      <c r="KVW99" s="1"/>
      <c r="KVX99" s="1"/>
      <c r="KVY99" s="1"/>
      <c r="KVZ99" s="1"/>
      <c r="KWA99" s="1"/>
      <c r="KWB99" s="1"/>
      <c r="KWC99" s="1"/>
      <c r="KWD99" s="1"/>
      <c r="KWE99" s="1"/>
      <c r="KWF99" s="1"/>
      <c r="KWG99" s="1"/>
      <c r="KWH99" s="1"/>
      <c r="KWI99" s="1"/>
      <c r="KWJ99" s="1"/>
      <c r="KWK99" s="1"/>
      <c r="KWL99" s="1"/>
      <c r="KWM99" s="1"/>
      <c r="KWN99" s="1"/>
      <c r="KWO99" s="1"/>
      <c r="KWP99" s="1"/>
      <c r="KWQ99" s="1"/>
      <c r="KWR99" s="1"/>
      <c r="KWS99" s="1"/>
      <c r="KWT99" s="1"/>
      <c r="KWU99" s="1"/>
      <c r="KWV99" s="1"/>
      <c r="KWW99" s="1"/>
      <c r="KWX99" s="1"/>
      <c r="KWY99" s="1"/>
      <c r="KWZ99" s="1"/>
      <c r="KXA99" s="1"/>
      <c r="KXB99" s="1"/>
      <c r="KXC99" s="1"/>
      <c r="KXD99" s="1"/>
      <c r="KXE99" s="1"/>
      <c r="KXF99" s="1"/>
      <c r="KXG99" s="1"/>
      <c r="KXH99" s="1"/>
      <c r="KXI99" s="1"/>
      <c r="KXJ99" s="1"/>
      <c r="KXK99" s="1"/>
      <c r="KXL99" s="1"/>
      <c r="KXM99" s="1"/>
      <c r="KXN99" s="1"/>
      <c r="KXO99" s="1"/>
      <c r="KXP99" s="1"/>
      <c r="KXQ99" s="1"/>
      <c r="KXR99" s="1"/>
      <c r="KXS99" s="1"/>
      <c r="KXT99" s="1"/>
      <c r="KXU99" s="1"/>
      <c r="KXV99" s="1"/>
      <c r="KXW99" s="1"/>
      <c r="KXX99" s="1"/>
      <c r="KXY99" s="1"/>
      <c r="KXZ99" s="1"/>
      <c r="KYA99" s="1"/>
      <c r="KYB99" s="1"/>
      <c r="KYC99" s="1"/>
      <c r="KYD99" s="1"/>
      <c r="KYE99" s="1"/>
      <c r="KYF99" s="1"/>
      <c r="KYG99" s="1"/>
      <c r="KYH99" s="1"/>
      <c r="KYI99" s="1"/>
      <c r="KYJ99" s="1"/>
      <c r="KYK99" s="1"/>
      <c r="KYL99" s="1"/>
      <c r="KYM99" s="1"/>
      <c r="KYN99" s="1"/>
      <c r="KYO99" s="1"/>
      <c r="KYP99" s="1"/>
      <c r="KYQ99" s="1"/>
      <c r="KYR99" s="1"/>
      <c r="KYS99" s="1"/>
      <c r="KYT99" s="1"/>
      <c r="KYU99" s="1"/>
      <c r="KYV99" s="1"/>
      <c r="KYW99" s="1"/>
      <c r="KYX99" s="1"/>
      <c r="KYY99" s="1"/>
      <c r="KYZ99" s="1"/>
      <c r="KZA99" s="1"/>
      <c r="KZB99" s="1"/>
      <c r="KZC99" s="1"/>
      <c r="KZD99" s="1"/>
      <c r="KZE99" s="1"/>
      <c r="KZF99" s="1"/>
      <c r="KZG99" s="1"/>
      <c r="KZH99" s="1"/>
      <c r="KZI99" s="1"/>
      <c r="KZJ99" s="1"/>
      <c r="KZK99" s="1"/>
      <c r="KZL99" s="1"/>
      <c r="KZM99" s="1"/>
      <c r="KZN99" s="1"/>
      <c r="KZO99" s="1"/>
      <c r="KZP99" s="1"/>
      <c r="KZQ99" s="1"/>
      <c r="KZR99" s="1"/>
      <c r="KZS99" s="1"/>
      <c r="KZT99" s="1"/>
      <c r="KZU99" s="1"/>
      <c r="KZV99" s="1"/>
      <c r="KZW99" s="1"/>
      <c r="KZX99" s="1"/>
      <c r="KZY99" s="1"/>
      <c r="KZZ99" s="1"/>
      <c r="LAA99" s="1"/>
      <c r="LAB99" s="1"/>
      <c r="LAC99" s="1"/>
      <c r="LAD99" s="1"/>
      <c r="LAE99" s="1"/>
      <c r="LAF99" s="1"/>
      <c r="LAG99" s="1"/>
      <c r="LAH99" s="1"/>
      <c r="LAI99" s="1"/>
      <c r="LAJ99" s="1"/>
      <c r="LAK99" s="1"/>
      <c r="LAL99" s="1"/>
      <c r="LAM99" s="1"/>
      <c r="LAN99" s="1"/>
      <c r="LAO99" s="1"/>
      <c r="LAP99" s="1"/>
      <c r="LAQ99" s="1"/>
      <c r="LAR99" s="1"/>
      <c r="LAS99" s="1"/>
      <c r="LAT99" s="1"/>
      <c r="LAU99" s="1"/>
      <c r="LAV99" s="1"/>
      <c r="LAW99" s="1"/>
      <c r="LAX99" s="1"/>
      <c r="LAY99" s="1"/>
      <c r="LAZ99" s="1"/>
      <c r="LBA99" s="1"/>
      <c r="LBB99" s="1"/>
      <c r="LBC99" s="1"/>
      <c r="LBD99" s="1"/>
      <c r="LBE99" s="1"/>
      <c r="LBF99" s="1"/>
      <c r="LBG99" s="1"/>
      <c r="LBH99" s="1"/>
      <c r="LBI99" s="1"/>
      <c r="LBJ99" s="1"/>
      <c r="LBK99" s="1"/>
      <c r="LBL99" s="1"/>
      <c r="LBM99" s="1"/>
      <c r="LBN99" s="1"/>
      <c r="LBO99" s="1"/>
      <c r="LBP99" s="1"/>
      <c r="LBQ99" s="1"/>
      <c r="LBR99" s="1"/>
      <c r="LBS99" s="1"/>
      <c r="LBT99" s="1"/>
      <c r="LBU99" s="1"/>
      <c r="LBV99" s="1"/>
      <c r="LBW99" s="1"/>
      <c r="LBX99" s="1"/>
      <c r="LBY99" s="1"/>
      <c r="LBZ99" s="1"/>
      <c r="LCA99" s="1"/>
      <c r="LCB99" s="1"/>
      <c r="LCC99" s="1"/>
      <c r="LCD99" s="1"/>
      <c r="LCE99" s="1"/>
      <c r="LCF99" s="1"/>
      <c r="LCG99" s="1"/>
      <c r="LCH99" s="1"/>
      <c r="LCI99" s="1"/>
      <c r="LCJ99" s="1"/>
      <c r="LCK99" s="1"/>
      <c r="LCL99" s="1"/>
      <c r="LCM99" s="1"/>
      <c r="LCN99" s="1"/>
      <c r="LCO99" s="1"/>
      <c r="LCP99" s="1"/>
      <c r="LCQ99" s="1"/>
      <c r="LCR99" s="1"/>
      <c r="LCS99" s="1"/>
      <c r="LCT99" s="1"/>
      <c r="LCU99" s="1"/>
      <c r="LCV99" s="1"/>
      <c r="LCW99" s="1"/>
      <c r="LCX99" s="1"/>
      <c r="LCY99" s="1"/>
      <c r="LCZ99" s="1"/>
      <c r="LDA99" s="1"/>
      <c r="LDB99" s="1"/>
      <c r="LDC99" s="1"/>
      <c r="LDD99" s="1"/>
      <c r="LDE99" s="1"/>
      <c r="LDF99" s="1"/>
      <c r="LDG99" s="1"/>
      <c r="LDH99" s="1"/>
      <c r="LDI99" s="1"/>
      <c r="LDJ99" s="1"/>
      <c r="LDK99" s="1"/>
      <c r="LDL99" s="1"/>
      <c r="LDM99" s="1"/>
      <c r="LDN99" s="1"/>
      <c r="LDO99" s="1"/>
      <c r="LDP99" s="1"/>
      <c r="LDQ99" s="1"/>
      <c r="LDR99" s="1"/>
      <c r="LDS99" s="1"/>
      <c r="LDT99" s="1"/>
      <c r="LDU99" s="1"/>
      <c r="LDV99" s="1"/>
      <c r="LDW99" s="1"/>
      <c r="LDX99" s="1"/>
      <c r="LDY99" s="1"/>
      <c r="LDZ99" s="1"/>
      <c r="LEA99" s="1"/>
      <c r="LEB99" s="1"/>
      <c r="LEC99" s="1"/>
      <c r="LED99" s="1"/>
      <c r="LEE99" s="1"/>
      <c r="LEF99" s="1"/>
      <c r="LEG99" s="1"/>
      <c r="LEH99" s="1"/>
      <c r="LEI99" s="1"/>
      <c r="LEJ99" s="1"/>
      <c r="LEK99" s="1"/>
      <c r="LEL99" s="1"/>
      <c r="LEM99" s="1"/>
      <c r="LEN99" s="1"/>
      <c r="LEO99" s="1"/>
      <c r="LEP99" s="1"/>
      <c r="LEQ99" s="1"/>
      <c r="LER99" s="1"/>
      <c r="LES99" s="1"/>
      <c r="LET99" s="1"/>
      <c r="LEU99" s="1"/>
      <c r="LEV99" s="1"/>
      <c r="LEW99" s="1"/>
      <c r="LEX99" s="1"/>
      <c r="LEY99" s="1"/>
      <c r="LEZ99" s="1"/>
      <c r="LFA99" s="1"/>
      <c r="LFB99" s="1"/>
      <c r="LFC99" s="1"/>
      <c r="LFD99" s="1"/>
      <c r="LFE99" s="1"/>
      <c r="LFF99" s="1"/>
      <c r="LFG99" s="1"/>
      <c r="LFH99" s="1"/>
      <c r="LFI99" s="1"/>
      <c r="LFJ99" s="1"/>
      <c r="LFK99" s="1"/>
      <c r="LFL99" s="1"/>
      <c r="LFM99" s="1"/>
      <c r="LFN99" s="1"/>
      <c r="LFO99" s="1"/>
      <c r="LFP99" s="1"/>
      <c r="LFQ99" s="1"/>
      <c r="LFR99" s="1"/>
      <c r="LFS99" s="1"/>
      <c r="LFT99" s="1"/>
      <c r="LFU99" s="1"/>
      <c r="LFV99" s="1"/>
      <c r="LFW99" s="1"/>
      <c r="LFX99" s="1"/>
      <c r="LFY99" s="1"/>
      <c r="LFZ99" s="1"/>
      <c r="LGA99" s="1"/>
      <c r="LGB99" s="1"/>
      <c r="LGC99" s="1"/>
      <c r="LGD99" s="1"/>
      <c r="LGE99" s="1"/>
      <c r="LGF99" s="1"/>
      <c r="LGG99" s="1"/>
      <c r="LGH99" s="1"/>
      <c r="LGI99" s="1"/>
      <c r="LGJ99" s="1"/>
      <c r="LGK99" s="1"/>
      <c r="LGL99" s="1"/>
      <c r="LGM99" s="1"/>
      <c r="LGN99" s="1"/>
      <c r="LGO99" s="1"/>
      <c r="LGP99" s="1"/>
      <c r="LGQ99" s="1"/>
      <c r="LGR99" s="1"/>
      <c r="LGS99" s="1"/>
      <c r="LGT99" s="1"/>
      <c r="LGU99" s="1"/>
      <c r="LGV99" s="1"/>
      <c r="LGW99" s="1"/>
      <c r="LGX99" s="1"/>
      <c r="LGY99" s="1"/>
      <c r="LGZ99" s="1"/>
      <c r="LHA99" s="1"/>
      <c r="LHB99" s="1"/>
      <c r="LHC99" s="1"/>
      <c r="LHD99" s="1"/>
      <c r="LHE99" s="1"/>
      <c r="LHF99" s="1"/>
      <c r="LHG99" s="1"/>
      <c r="LHH99" s="1"/>
      <c r="LHI99" s="1"/>
      <c r="LHJ99" s="1"/>
      <c r="LHK99" s="1"/>
      <c r="LHL99" s="1"/>
      <c r="LHM99" s="1"/>
      <c r="LHN99" s="1"/>
      <c r="LHO99" s="1"/>
      <c r="LHP99" s="1"/>
      <c r="LHQ99" s="1"/>
      <c r="LHR99" s="1"/>
      <c r="LHS99" s="1"/>
      <c r="LHT99" s="1"/>
      <c r="LHU99" s="1"/>
      <c r="LHV99" s="1"/>
      <c r="LHW99" s="1"/>
      <c r="LHX99" s="1"/>
      <c r="LHY99" s="1"/>
      <c r="LHZ99" s="1"/>
      <c r="LIA99" s="1"/>
      <c r="LIB99" s="1"/>
      <c r="LIC99" s="1"/>
      <c r="LID99" s="1"/>
      <c r="LIE99" s="1"/>
      <c r="LIF99" s="1"/>
      <c r="LIG99" s="1"/>
      <c r="LIH99" s="1"/>
      <c r="LII99" s="1"/>
      <c r="LIJ99" s="1"/>
      <c r="LIK99" s="1"/>
      <c r="LIL99" s="1"/>
      <c r="LIM99" s="1"/>
      <c r="LIN99" s="1"/>
      <c r="LIO99" s="1"/>
      <c r="LIP99" s="1"/>
      <c r="LIQ99" s="1"/>
      <c r="LIR99" s="1"/>
      <c r="LIS99" s="1"/>
      <c r="LIT99" s="1"/>
      <c r="LIU99" s="1"/>
      <c r="LIV99" s="1"/>
      <c r="LIW99" s="1"/>
      <c r="LIX99" s="1"/>
      <c r="LIY99" s="1"/>
      <c r="LIZ99" s="1"/>
      <c r="LJA99" s="1"/>
      <c r="LJB99" s="1"/>
      <c r="LJC99" s="1"/>
      <c r="LJD99" s="1"/>
      <c r="LJE99" s="1"/>
      <c r="LJF99" s="1"/>
      <c r="LJG99" s="1"/>
      <c r="LJH99" s="1"/>
      <c r="LJI99" s="1"/>
      <c r="LJJ99" s="1"/>
      <c r="LJK99" s="1"/>
      <c r="LJL99" s="1"/>
      <c r="LJM99" s="1"/>
      <c r="LJN99" s="1"/>
      <c r="LJO99" s="1"/>
      <c r="LJP99" s="1"/>
      <c r="LJQ99" s="1"/>
      <c r="LJR99" s="1"/>
      <c r="LJS99" s="1"/>
      <c r="LJT99" s="1"/>
      <c r="LJU99" s="1"/>
      <c r="LJV99" s="1"/>
      <c r="LJW99" s="1"/>
      <c r="LJX99" s="1"/>
      <c r="LJY99" s="1"/>
      <c r="LJZ99" s="1"/>
      <c r="LKA99" s="1"/>
      <c r="LKB99" s="1"/>
      <c r="LKC99" s="1"/>
      <c r="LKD99" s="1"/>
      <c r="LKE99" s="1"/>
      <c r="LKF99" s="1"/>
      <c r="LKG99" s="1"/>
      <c r="LKH99" s="1"/>
      <c r="LKI99" s="1"/>
      <c r="LKJ99" s="1"/>
      <c r="LKK99" s="1"/>
      <c r="LKL99" s="1"/>
      <c r="LKM99" s="1"/>
      <c r="LKN99" s="1"/>
      <c r="LKO99" s="1"/>
      <c r="LKP99" s="1"/>
      <c r="LKQ99" s="1"/>
      <c r="LKR99" s="1"/>
      <c r="LKS99" s="1"/>
      <c r="LKT99" s="1"/>
      <c r="LKU99" s="1"/>
      <c r="LKV99" s="1"/>
      <c r="LKW99" s="1"/>
      <c r="LKX99" s="1"/>
      <c r="LKY99" s="1"/>
      <c r="LKZ99" s="1"/>
      <c r="LLA99" s="1"/>
      <c r="LLB99" s="1"/>
      <c r="LLC99" s="1"/>
      <c r="LLD99" s="1"/>
      <c r="LLE99" s="1"/>
      <c r="LLF99" s="1"/>
      <c r="LLG99" s="1"/>
      <c r="LLH99" s="1"/>
      <c r="LLI99" s="1"/>
      <c r="LLJ99" s="1"/>
      <c r="LLK99" s="1"/>
      <c r="LLL99" s="1"/>
      <c r="LLM99" s="1"/>
      <c r="LLN99" s="1"/>
      <c r="LLO99" s="1"/>
      <c r="LLP99" s="1"/>
      <c r="LLQ99" s="1"/>
      <c r="LLR99" s="1"/>
      <c r="LLS99" s="1"/>
      <c r="LLT99" s="1"/>
      <c r="LLU99" s="1"/>
      <c r="LLV99" s="1"/>
      <c r="LLW99" s="1"/>
      <c r="LLX99" s="1"/>
      <c r="LLY99" s="1"/>
      <c r="LLZ99" s="1"/>
      <c r="LMA99" s="1"/>
      <c r="LMB99" s="1"/>
      <c r="LMC99" s="1"/>
      <c r="LMD99" s="1"/>
      <c r="LME99" s="1"/>
      <c r="LMF99" s="1"/>
      <c r="LMG99" s="1"/>
      <c r="LMH99" s="1"/>
      <c r="LMI99" s="1"/>
      <c r="LMJ99" s="1"/>
      <c r="LMK99" s="1"/>
      <c r="LML99" s="1"/>
      <c r="LMM99" s="1"/>
      <c r="LMN99" s="1"/>
      <c r="LMO99" s="1"/>
      <c r="LMP99" s="1"/>
      <c r="LMQ99" s="1"/>
      <c r="LMR99" s="1"/>
      <c r="LMS99" s="1"/>
      <c r="LMT99" s="1"/>
      <c r="LMU99" s="1"/>
      <c r="LMV99" s="1"/>
      <c r="LMW99" s="1"/>
      <c r="LMX99" s="1"/>
      <c r="LMY99" s="1"/>
      <c r="LMZ99" s="1"/>
      <c r="LNA99" s="1"/>
      <c r="LNB99" s="1"/>
      <c r="LNC99" s="1"/>
      <c r="LND99" s="1"/>
      <c r="LNE99" s="1"/>
      <c r="LNF99" s="1"/>
      <c r="LNG99" s="1"/>
      <c r="LNH99" s="1"/>
      <c r="LNI99" s="1"/>
      <c r="LNJ99" s="1"/>
      <c r="LNK99" s="1"/>
      <c r="LNL99" s="1"/>
      <c r="LNM99" s="1"/>
      <c r="LNN99" s="1"/>
      <c r="LNO99" s="1"/>
      <c r="LNP99" s="1"/>
      <c r="LNQ99" s="1"/>
      <c r="LNR99" s="1"/>
      <c r="LNS99" s="1"/>
      <c r="LNT99" s="1"/>
      <c r="LNU99" s="1"/>
      <c r="LNV99" s="1"/>
      <c r="LNW99" s="1"/>
      <c r="LNX99" s="1"/>
      <c r="LNY99" s="1"/>
      <c r="LNZ99" s="1"/>
      <c r="LOA99" s="1"/>
      <c r="LOB99" s="1"/>
      <c r="LOC99" s="1"/>
      <c r="LOD99" s="1"/>
      <c r="LOE99" s="1"/>
      <c r="LOF99" s="1"/>
      <c r="LOG99" s="1"/>
      <c r="LOH99" s="1"/>
      <c r="LOI99" s="1"/>
      <c r="LOJ99" s="1"/>
      <c r="LOK99" s="1"/>
      <c r="LOL99" s="1"/>
      <c r="LOM99" s="1"/>
      <c r="LON99" s="1"/>
      <c r="LOO99" s="1"/>
      <c r="LOP99" s="1"/>
      <c r="LOQ99" s="1"/>
      <c r="LOR99" s="1"/>
      <c r="LOS99" s="1"/>
      <c r="LOT99" s="1"/>
      <c r="LOU99" s="1"/>
      <c r="LOV99" s="1"/>
      <c r="LOW99" s="1"/>
      <c r="LOX99" s="1"/>
      <c r="LOY99" s="1"/>
      <c r="LOZ99" s="1"/>
      <c r="LPA99" s="1"/>
      <c r="LPB99" s="1"/>
      <c r="LPC99" s="1"/>
      <c r="LPD99" s="1"/>
      <c r="LPE99" s="1"/>
      <c r="LPF99" s="1"/>
      <c r="LPG99" s="1"/>
      <c r="LPH99" s="1"/>
      <c r="LPI99" s="1"/>
      <c r="LPJ99" s="1"/>
      <c r="LPK99" s="1"/>
      <c r="LPL99" s="1"/>
      <c r="LPM99" s="1"/>
      <c r="LPN99" s="1"/>
      <c r="LPO99" s="1"/>
      <c r="LPP99" s="1"/>
      <c r="LPQ99" s="1"/>
      <c r="LPR99" s="1"/>
      <c r="LPS99" s="1"/>
      <c r="LPT99" s="1"/>
      <c r="LPU99" s="1"/>
      <c r="LPV99" s="1"/>
      <c r="LPW99" s="1"/>
      <c r="LPX99" s="1"/>
      <c r="LPY99" s="1"/>
      <c r="LPZ99" s="1"/>
      <c r="LQA99" s="1"/>
      <c r="LQB99" s="1"/>
      <c r="LQC99" s="1"/>
      <c r="LQD99" s="1"/>
      <c r="LQE99" s="1"/>
      <c r="LQF99" s="1"/>
      <c r="LQG99" s="1"/>
      <c r="LQH99" s="1"/>
      <c r="LQI99" s="1"/>
      <c r="LQJ99" s="1"/>
      <c r="LQK99" s="1"/>
      <c r="LQL99" s="1"/>
      <c r="LQM99" s="1"/>
      <c r="LQN99" s="1"/>
      <c r="LQO99" s="1"/>
      <c r="LQP99" s="1"/>
      <c r="LQQ99" s="1"/>
      <c r="LQR99" s="1"/>
      <c r="LQS99" s="1"/>
      <c r="LQT99" s="1"/>
      <c r="LQU99" s="1"/>
      <c r="LQV99" s="1"/>
      <c r="LQW99" s="1"/>
      <c r="LQX99" s="1"/>
      <c r="LQY99" s="1"/>
      <c r="LQZ99" s="1"/>
      <c r="LRA99" s="1"/>
      <c r="LRB99" s="1"/>
      <c r="LRC99" s="1"/>
      <c r="LRD99" s="1"/>
      <c r="LRE99" s="1"/>
      <c r="LRF99" s="1"/>
      <c r="LRG99" s="1"/>
      <c r="LRH99" s="1"/>
      <c r="LRI99" s="1"/>
      <c r="LRJ99" s="1"/>
      <c r="LRK99" s="1"/>
      <c r="LRL99" s="1"/>
      <c r="LRM99" s="1"/>
      <c r="LRN99" s="1"/>
      <c r="LRO99" s="1"/>
      <c r="LRP99" s="1"/>
      <c r="LRQ99" s="1"/>
      <c r="LRR99" s="1"/>
      <c r="LRS99" s="1"/>
      <c r="LRT99" s="1"/>
      <c r="LRU99" s="1"/>
      <c r="LRV99" s="1"/>
      <c r="LRW99" s="1"/>
      <c r="LRX99" s="1"/>
      <c r="LRY99" s="1"/>
      <c r="LRZ99" s="1"/>
      <c r="LSA99" s="1"/>
      <c r="LSB99" s="1"/>
      <c r="LSC99" s="1"/>
      <c r="LSD99" s="1"/>
      <c r="LSE99" s="1"/>
      <c r="LSF99" s="1"/>
      <c r="LSG99" s="1"/>
      <c r="LSH99" s="1"/>
      <c r="LSI99" s="1"/>
      <c r="LSJ99" s="1"/>
      <c r="LSK99" s="1"/>
      <c r="LSL99" s="1"/>
      <c r="LSM99" s="1"/>
      <c r="LSN99" s="1"/>
      <c r="LSO99" s="1"/>
      <c r="LSP99" s="1"/>
      <c r="LSQ99" s="1"/>
      <c r="LSR99" s="1"/>
      <c r="LSS99" s="1"/>
      <c r="LST99" s="1"/>
      <c r="LSU99" s="1"/>
      <c r="LSV99" s="1"/>
      <c r="LSW99" s="1"/>
      <c r="LSX99" s="1"/>
      <c r="LSY99" s="1"/>
      <c r="LSZ99" s="1"/>
      <c r="LTA99" s="1"/>
      <c r="LTB99" s="1"/>
      <c r="LTC99" s="1"/>
      <c r="LTD99" s="1"/>
      <c r="LTE99" s="1"/>
      <c r="LTF99" s="1"/>
      <c r="LTG99" s="1"/>
      <c r="LTH99" s="1"/>
      <c r="LTI99" s="1"/>
      <c r="LTJ99" s="1"/>
      <c r="LTK99" s="1"/>
      <c r="LTL99" s="1"/>
      <c r="LTM99" s="1"/>
      <c r="LTN99" s="1"/>
      <c r="LTO99" s="1"/>
      <c r="LTP99" s="1"/>
      <c r="LTQ99" s="1"/>
      <c r="LTR99" s="1"/>
      <c r="LTS99" s="1"/>
      <c r="LTT99" s="1"/>
      <c r="LTU99" s="1"/>
      <c r="LTV99" s="1"/>
      <c r="LTW99" s="1"/>
      <c r="LTX99" s="1"/>
      <c r="LTY99" s="1"/>
      <c r="LTZ99" s="1"/>
      <c r="LUA99" s="1"/>
      <c r="LUB99" s="1"/>
      <c r="LUC99" s="1"/>
      <c r="LUD99" s="1"/>
      <c r="LUE99" s="1"/>
      <c r="LUF99" s="1"/>
      <c r="LUG99" s="1"/>
      <c r="LUH99" s="1"/>
      <c r="LUI99" s="1"/>
      <c r="LUJ99" s="1"/>
      <c r="LUK99" s="1"/>
      <c r="LUL99" s="1"/>
      <c r="LUM99" s="1"/>
      <c r="LUN99" s="1"/>
      <c r="LUO99" s="1"/>
      <c r="LUP99" s="1"/>
      <c r="LUQ99" s="1"/>
      <c r="LUR99" s="1"/>
      <c r="LUS99" s="1"/>
      <c r="LUT99" s="1"/>
      <c r="LUU99" s="1"/>
      <c r="LUV99" s="1"/>
      <c r="LUW99" s="1"/>
      <c r="LUX99" s="1"/>
      <c r="LUY99" s="1"/>
      <c r="LUZ99" s="1"/>
      <c r="LVA99" s="1"/>
      <c r="LVB99" s="1"/>
      <c r="LVC99" s="1"/>
      <c r="LVD99" s="1"/>
      <c r="LVE99" s="1"/>
      <c r="LVF99" s="1"/>
      <c r="LVG99" s="1"/>
      <c r="LVH99" s="1"/>
      <c r="LVI99" s="1"/>
      <c r="LVJ99" s="1"/>
      <c r="LVK99" s="1"/>
      <c r="LVL99" s="1"/>
      <c r="LVM99" s="1"/>
      <c r="LVN99" s="1"/>
      <c r="LVO99" s="1"/>
      <c r="LVP99" s="1"/>
      <c r="LVQ99" s="1"/>
      <c r="LVR99" s="1"/>
      <c r="LVS99" s="1"/>
      <c r="LVT99" s="1"/>
      <c r="LVU99" s="1"/>
      <c r="LVV99" s="1"/>
      <c r="LVW99" s="1"/>
      <c r="LVX99" s="1"/>
      <c r="LVY99" s="1"/>
      <c r="LVZ99" s="1"/>
      <c r="LWA99" s="1"/>
      <c r="LWB99" s="1"/>
      <c r="LWC99" s="1"/>
      <c r="LWD99" s="1"/>
      <c r="LWE99" s="1"/>
      <c r="LWF99" s="1"/>
      <c r="LWG99" s="1"/>
      <c r="LWH99" s="1"/>
      <c r="LWI99" s="1"/>
      <c r="LWJ99" s="1"/>
      <c r="LWK99" s="1"/>
      <c r="LWL99" s="1"/>
      <c r="LWM99" s="1"/>
      <c r="LWN99" s="1"/>
      <c r="LWO99" s="1"/>
      <c r="LWP99" s="1"/>
      <c r="LWQ99" s="1"/>
      <c r="LWR99" s="1"/>
      <c r="LWS99" s="1"/>
      <c r="LWT99" s="1"/>
      <c r="LWU99" s="1"/>
      <c r="LWV99" s="1"/>
      <c r="LWW99" s="1"/>
      <c r="LWX99" s="1"/>
      <c r="LWY99" s="1"/>
      <c r="LWZ99" s="1"/>
      <c r="LXA99" s="1"/>
      <c r="LXB99" s="1"/>
      <c r="LXC99" s="1"/>
      <c r="LXD99" s="1"/>
      <c r="LXE99" s="1"/>
      <c r="LXF99" s="1"/>
      <c r="LXG99" s="1"/>
      <c r="LXH99" s="1"/>
      <c r="LXI99" s="1"/>
      <c r="LXJ99" s="1"/>
      <c r="LXK99" s="1"/>
      <c r="LXL99" s="1"/>
      <c r="LXM99" s="1"/>
      <c r="LXN99" s="1"/>
      <c r="LXO99" s="1"/>
      <c r="LXP99" s="1"/>
      <c r="LXQ99" s="1"/>
      <c r="LXR99" s="1"/>
      <c r="LXS99" s="1"/>
      <c r="LXT99" s="1"/>
      <c r="LXU99" s="1"/>
      <c r="LXV99" s="1"/>
      <c r="LXW99" s="1"/>
      <c r="LXX99" s="1"/>
      <c r="LXY99" s="1"/>
      <c r="LXZ99" s="1"/>
      <c r="LYA99" s="1"/>
      <c r="LYB99" s="1"/>
      <c r="LYC99" s="1"/>
      <c r="LYD99" s="1"/>
      <c r="LYE99" s="1"/>
      <c r="LYF99" s="1"/>
      <c r="LYG99" s="1"/>
      <c r="LYH99" s="1"/>
      <c r="LYI99" s="1"/>
      <c r="LYJ99" s="1"/>
      <c r="LYK99" s="1"/>
      <c r="LYL99" s="1"/>
      <c r="LYM99" s="1"/>
      <c r="LYN99" s="1"/>
      <c r="LYO99" s="1"/>
      <c r="LYP99" s="1"/>
      <c r="LYQ99" s="1"/>
      <c r="LYR99" s="1"/>
      <c r="LYS99" s="1"/>
      <c r="LYT99" s="1"/>
      <c r="LYU99" s="1"/>
      <c r="LYV99" s="1"/>
      <c r="LYW99" s="1"/>
      <c r="LYX99" s="1"/>
      <c r="LYY99" s="1"/>
      <c r="LYZ99" s="1"/>
      <c r="LZA99" s="1"/>
      <c r="LZB99" s="1"/>
      <c r="LZC99" s="1"/>
      <c r="LZD99" s="1"/>
      <c r="LZE99" s="1"/>
      <c r="LZF99" s="1"/>
      <c r="LZG99" s="1"/>
      <c r="LZH99" s="1"/>
      <c r="LZI99" s="1"/>
      <c r="LZJ99" s="1"/>
      <c r="LZK99" s="1"/>
      <c r="LZL99" s="1"/>
      <c r="LZM99" s="1"/>
      <c r="LZN99" s="1"/>
      <c r="LZO99" s="1"/>
      <c r="LZP99" s="1"/>
      <c r="LZQ99" s="1"/>
      <c r="LZR99" s="1"/>
      <c r="LZS99" s="1"/>
      <c r="LZT99" s="1"/>
      <c r="LZU99" s="1"/>
      <c r="LZV99" s="1"/>
      <c r="LZW99" s="1"/>
      <c r="LZX99" s="1"/>
      <c r="LZY99" s="1"/>
      <c r="LZZ99" s="1"/>
      <c r="MAA99" s="1"/>
      <c r="MAB99" s="1"/>
      <c r="MAC99" s="1"/>
      <c r="MAD99" s="1"/>
      <c r="MAE99" s="1"/>
      <c r="MAF99" s="1"/>
      <c r="MAG99" s="1"/>
      <c r="MAH99" s="1"/>
      <c r="MAI99" s="1"/>
      <c r="MAJ99" s="1"/>
      <c r="MAK99" s="1"/>
      <c r="MAL99" s="1"/>
      <c r="MAM99" s="1"/>
      <c r="MAN99" s="1"/>
      <c r="MAO99" s="1"/>
      <c r="MAP99" s="1"/>
      <c r="MAQ99" s="1"/>
      <c r="MAR99" s="1"/>
      <c r="MAS99" s="1"/>
      <c r="MAT99" s="1"/>
      <c r="MAU99" s="1"/>
      <c r="MAV99" s="1"/>
      <c r="MAW99" s="1"/>
      <c r="MAX99" s="1"/>
      <c r="MAY99" s="1"/>
      <c r="MAZ99" s="1"/>
      <c r="MBA99" s="1"/>
      <c r="MBB99" s="1"/>
      <c r="MBC99" s="1"/>
      <c r="MBD99" s="1"/>
      <c r="MBE99" s="1"/>
      <c r="MBF99" s="1"/>
      <c r="MBG99" s="1"/>
      <c r="MBH99" s="1"/>
      <c r="MBI99" s="1"/>
      <c r="MBJ99" s="1"/>
      <c r="MBK99" s="1"/>
      <c r="MBL99" s="1"/>
      <c r="MBM99" s="1"/>
      <c r="MBN99" s="1"/>
      <c r="MBO99" s="1"/>
      <c r="MBP99" s="1"/>
      <c r="MBQ99" s="1"/>
      <c r="MBR99" s="1"/>
      <c r="MBS99" s="1"/>
      <c r="MBT99" s="1"/>
      <c r="MBU99" s="1"/>
      <c r="MBV99" s="1"/>
      <c r="MBW99" s="1"/>
      <c r="MBX99" s="1"/>
      <c r="MBY99" s="1"/>
      <c r="MBZ99" s="1"/>
      <c r="MCA99" s="1"/>
      <c r="MCB99" s="1"/>
      <c r="MCC99" s="1"/>
      <c r="MCD99" s="1"/>
      <c r="MCE99" s="1"/>
      <c r="MCF99" s="1"/>
      <c r="MCG99" s="1"/>
      <c r="MCH99" s="1"/>
      <c r="MCI99" s="1"/>
      <c r="MCJ99" s="1"/>
      <c r="MCK99" s="1"/>
      <c r="MCL99" s="1"/>
      <c r="MCM99" s="1"/>
      <c r="MCN99" s="1"/>
      <c r="MCO99" s="1"/>
      <c r="MCP99" s="1"/>
      <c r="MCQ99" s="1"/>
      <c r="MCR99" s="1"/>
      <c r="MCS99" s="1"/>
      <c r="MCT99" s="1"/>
      <c r="MCU99" s="1"/>
      <c r="MCV99" s="1"/>
      <c r="MCW99" s="1"/>
      <c r="MCX99" s="1"/>
      <c r="MCY99" s="1"/>
      <c r="MCZ99" s="1"/>
      <c r="MDA99" s="1"/>
      <c r="MDB99" s="1"/>
      <c r="MDC99" s="1"/>
      <c r="MDD99" s="1"/>
      <c r="MDE99" s="1"/>
      <c r="MDF99" s="1"/>
      <c r="MDG99" s="1"/>
      <c r="MDH99" s="1"/>
      <c r="MDI99" s="1"/>
      <c r="MDJ99" s="1"/>
      <c r="MDK99" s="1"/>
      <c r="MDL99" s="1"/>
      <c r="MDM99" s="1"/>
      <c r="MDN99" s="1"/>
      <c r="MDO99" s="1"/>
      <c r="MDP99" s="1"/>
      <c r="MDQ99" s="1"/>
      <c r="MDR99" s="1"/>
      <c r="MDS99" s="1"/>
      <c r="MDT99" s="1"/>
      <c r="MDU99" s="1"/>
      <c r="MDV99" s="1"/>
      <c r="MDW99" s="1"/>
      <c r="MDX99" s="1"/>
      <c r="MDY99" s="1"/>
      <c r="MDZ99" s="1"/>
      <c r="MEA99" s="1"/>
      <c r="MEB99" s="1"/>
      <c r="MEC99" s="1"/>
      <c r="MED99" s="1"/>
      <c r="MEE99" s="1"/>
      <c r="MEF99" s="1"/>
      <c r="MEG99" s="1"/>
      <c r="MEH99" s="1"/>
      <c r="MEI99" s="1"/>
      <c r="MEJ99" s="1"/>
      <c r="MEK99" s="1"/>
      <c r="MEL99" s="1"/>
      <c r="MEM99" s="1"/>
      <c r="MEN99" s="1"/>
      <c r="MEO99" s="1"/>
      <c r="MEP99" s="1"/>
      <c r="MEQ99" s="1"/>
      <c r="MER99" s="1"/>
      <c r="MES99" s="1"/>
      <c r="MET99" s="1"/>
      <c r="MEU99" s="1"/>
      <c r="MEV99" s="1"/>
      <c r="MEW99" s="1"/>
      <c r="MEX99" s="1"/>
      <c r="MEY99" s="1"/>
      <c r="MEZ99" s="1"/>
      <c r="MFA99" s="1"/>
      <c r="MFB99" s="1"/>
      <c r="MFC99" s="1"/>
      <c r="MFD99" s="1"/>
      <c r="MFE99" s="1"/>
      <c r="MFF99" s="1"/>
      <c r="MFG99" s="1"/>
      <c r="MFH99" s="1"/>
      <c r="MFI99" s="1"/>
      <c r="MFJ99" s="1"/>
      <c r="MFK99" s="1"/>
      <c r="MFL99" s="1"/>
      <c r="MFM99" s="1"/>
      <c r="MFN99" s="1"/>
      <c r="MFO99" s="1"/>
      <c r="MFP99" s="1"/>
      <c r="MFQ99" s="1"/>
      <c r="MFR99" s="1"/>
      <c r="MFS99" s="1"/>
      <c r="MFT99" s="1"/>
      <c r="MFU99" s="1"/>
      <c r="MFV99" s="1"/>
      <c r="MFW99" s="1"/>
      <c r="MFX99" s="1"/>
      <c r="MFY99" s="1"/>
      <c r="MFZ99" s="1"/>
      <c r="MGA99" s="1"/>
      <c r="MGB99" s="1"/>
      <c r="MGC99" s="1"/>
      <c r="MGD99" s="1"/>
      <c r="MGE99" s="1"/>
      <c r="MGF99" s="1"/>
      <c r="MGG99" s="1"/>
      <c r="MGH99" s="1"/>
      <c r="MGI99" s="1"/>
      <c r="MGJ99" s="1"/>
      <c r="MGK99" s="1"/>
      <c r="MGL99" s="1"/>
      <c r="MGM99" s="1"/>
      <c r="MGN99" s="1"/>
      <c r="MGO99" s="1"/>
      <c r="MGP99" s="1"/>
      <c r="MGQ99" s="1"/>
      <c r="MGR99" s="1"/>
      <c r="MGS99" s="1"/>
      <c r="MGT99" s="1"/>
      <c r="MGU99" s="1"/>
      <c r="MGV99" s="1"/>
      <c r="MGW99" s="1"/>
      <c r="MGX99" s="1"/>
      <c r="MGY99" s="1"/>
      <c r="MGZ99" s="1"/>
      <c r="MHA99" s="1"/>
      <c r="MHB99" s="1"/>
      <c r="MHC99" s="1"/>
      <c r="MHD99" s="1"/>
      <c r="MHE99" s="1"/>
      <c r="MHF99" s="1"/>
      <c r="MHG99" s="1"/>
      <c r="MHH99" s="1"/>
      <c r="MHI99" s="1"/>
      <c r="MHJ99" s="1"/>
      <c r="MHK99" s="1"/>
      <c r="MHL99" s="1"/>
      <c r="MHM99" s="1"/>
      <c r="MHN99" s="1"/>
      <c r="MHO99" s="1"/>
      <c r="MHP99" s="1"/>
      <c r="MHQ99" s="1"/>
      <c r="MHR99" s="1"/>
      <c r="MHS99" s="1"/>
      <c r="MHT99" s="1"/>
      <c r="MHU99" s="1"/>
      <c r="MHV99" s="1"/>
      <c r="MHW99" s="1"/>
      <c r="MHX99" s="1"/>
      <c r="MHY99" s="1"/>
      <c r="MHZ99" s="1"/>
      <c r="MIA99" s="1"/>
      <c r="MIB99" s="1"/>
      <c r="MIC99" s="1"/>
      <c r="MID99" s="1"/>
      <c r="MIE99" s="1"/>
      <c r="MIF99" s="1"/>
      <c r="MIG99" s="1"/>
      <c r="MIH99" s="1"/>
      <c r="MII99" s="1"/>
      <c r="MIJ99" s="1"/>
      <c r="MIK99" s="1"/>
      <c r="MIL99" s="1"/>
      <c r="MIM99" s="1"/>
      <c r="MIN99" s="1"/>
      <c r="MIO99" s="1"/>
      <c r="MIP99" s="1"/>
      <c r="MIQ99" s="1"/>
      <c r="MIR99" s="1"/>
      <c r="MIS99" s="1"/>
      <c r="MIT99" s="1"/>
      <c r="MIU99" s="1"/>
      <c r="MIV99" s="1"/>
      <c r="MIW99" s="1"/>
      <c r="MIX99" s="1"/>
      <c r="MIY99" s="1"/>
      <c r="MIZ99" s="1"/>
      <c r="MJA99" s="1"/>
      <c r="MJB99" s="1"/>
      <c r="MJC99" s="1"/>
      <c r="MJD99" s="1"/>
      <c r="MJE99" s="1"/>
      <c r="MJF99" s="1"/>
      <c r="MJG99" s="1"/>
      <c r="MJH99" s="1"/>
      <c r="MJI99" s="1"/>
      <c r="MJJ99" s="1"/>
      <c r="MJK99" s="1"/>
      <c r="MJL99" s="1"/>
      <c r="MJM99" s="1"/>
      <c r="MJN99" s="1"/>
      <c r="MJO99" s="1"/>
      <c r="MJP99" s="1"/>
      <c r="MJQ99" s="1"/>
      <c r="MJR99" s="1"/>
      <c r="MJS99" s="1"/>
      <c r="MJT99" s="1"/>
      <c r="MJU99" s="1"/>
      <c r="MJV99" s="1"/>
      <c r="MJW99" s="1"/>
      <c r="MJX99" s="1"/>
      <c r="MJY99" s="1"/>
      <c r="MJZ99" s="1"/>
      <c r="MKA99" s="1"/>
      <c r="MKB99" s="1"/>
      <c r="MKC99" s="1"/>
      <c r="MKD99" s="1"/>
      <c r="MKE99" s="1"/>
      <c r="MKF99" s="1"/>
      <c r="MKG99" s="1"/>
      <c r="MKH99" s="1"/>
      <c r="MKI99" s="1"/>
      <c r="MKJ99" s="1"/>
      <c r="MKK99" s="1"/>
      <c r="MKL99" s="1"/>
      <c r="MKM99" s="1"/>
      <c r="MKN99" s="1"/>
      <c r="MKO99" s="1"/>
      <c r="MKP99" s="1"/>
      <c r="MKQ99" s="1"/>
      <c r="MKR99" s="1"/>
      <c r="MKS99" s="1"/>
      <c r="MKT99" s="1"/>
      <c r="MKU99" s="1"/>
      <c r="MKV99" s="1"/>
      <c r="MKW99" s="1"/>
      <c r="MKX99" s="1"/>
      <c r="MKY99" s="1"/>
      <c r="MKZ99" s="1"/>
      <c r="MLA99" s="1"/>
      <c r="MLB99" s="1"/>
      <c r="MLC99" s="1"/>
      <c r="MLD99" s="1"/>
      <c r="MLE99" s="1"/>
      <c r="MLF99" s="1"/>
      <c r="MLG99" s="1"/>
      <c r="MLH99" s="1"/>
      <c r="MLI99" s="1"/>
      <c r="MLJ99" s="1"/>
      <c r="MLK99" s="1"/>
      <c r="MLL99" s="1"/>
      <c r="MLM99" s="1"/>
      <c r="MLN99" s="1"/>
      <c r="MLO99" s="1"/>
      <c r="MLP99" s="1"/>
      <c r="MLQ99" s="1"/>
      <c r="MLR99" s="1"/>
      <c r="MLS99" s="1"/>
      <c r="MLT99" s="1"/>
      <c r="MLU99" s="1"/>
      <c r="MLV99" s="1"/>
      <c r="MLW99" s="1"/>
      <c r="MLX99" s="1"/>
      <c r="MLY99" s="1"/>
      <c r="MLZ99" s="1"/>
      <c r="MMA99" s="1"/>
      <c r="MMB99" s="1"/>
      <c r="MMC99" s="1"/>
      <c r="MMD99" s="1"/>
      <c r="MME99" s="1"/>
      <c r="MMF99" s="1"/>
      <c r="MMG99" s="1"/>
      <c r="MMH99" s="1"/>
      <c r="MMI99" s="1"/>
      <c r="MMJ99" s="1"/>
      <c r="MMK99" s="1"/>
      <c r="MML99" s="1"/>
      <c r="MMM99" s="1"/>
      <c r="MMN99" s="1"/>
      <c r="MMO99" s="1"/>
      <c r="MMP99" s="1"/>
      <c r="MMQ99" s="1"/>
      <c r="MMR99" s="1"/>
      <c r="MMS99" s="1"/>
      <c r="MMT99" s="1"/>
      <c r="MMU99" s="1"/>
      <c r="MMV99" s="1"/>
      <c r="MMW99" s="1"/>
      <c r="MMX99" s="1"/>
      <c r="MMY99" s="1"/>
      <c r="MMZ99" s="1"/>
      <c r="MNA99" s="1"/>
      <c r="MNB99" s="1"/>
      <c r="MNC99" s="1"/>
      <c r="MND99" s="1"/>
      <c r="MNE99" s="1"/>
      <c r="MNF99" s="1"/>
      <c r="MNG99" s="1"/>
      <c r="MNH99" s="1"/>
      <c r="MNI99" s="1"/>
      <c r="MNJ99" s="1"/>
      <c r="MNK99" s="1"/>
      <c r="MNL99" s="1"/>
      <c r="MNM99" s="1"/>
      <c r="MNN99" s="1"/>
      <c r="MNO99" s="1"/>
      <c r="MNP99" s="1"/>
      <c r="MNQ99" s="1"/>
      <c r="MNR99" s="1"/>
      <c r="MNS99" s="1"/>
      <c r="MNT99" s="1"/>
      <c r="MNU99" s="1"/>
      <c r="MNV99" s="1"/>
      <c r="MNW99" s="1"/>
      <c r="MNX99" s="1"/>
      <c r="MNY99" s="1"/>
      <c r="MNZ99" s="1"/>
      <c r="MOA99" s="1"/>
      <c r="MOB99" s="1"/>
      <c r="MOC99" s="1"/>
      <c r="MOD99" s="1"/>
      <c r="MOE99" s="1"/>
      <c r="MOF99" s="1"/>
      <c r="MOG99" s="1"/>
      <c r="MOH99" s="1"/>
      <c r="MOI99" s="1"/>
      <c r="MOJ99" s="1"/>
      <c r="MOK99" s="1"/>
      <c r="MOL99" s="1"/>
      <c r="MOM99" s="1"/>
      <c r="MON99" s="1"/>
      <c r="MOO99" s="1"/>
      <c r="MOP99" s="1"/>
      <c r="MOQ99" s="1"/>
      <c r="MOR99" s="1"/>
      <c r="MOS99" s="1"/>
      <c r="MOT99" s="1"/>
      <c r="MOU99" s="1"/>
      <c r="MOV99" s="1"/>
      <c r="MOW99" s="1"/>
      <c r="MOX99" s="1"/>
      <c r="MOY99" s="1"/>
      <c r="MOZ99" s="1"/>
      <c r="MPA99" s="1"/>
      <c r="MPB99" s="1"/>
      <c r="MPC99" s="1"/>
      <c r="MPD99" s="1"/>
      <c r="MPE99" s="1"/>
      <c r="MPF99" s="1"/>
      <c r="MPG99" s="1"/>
      <c r="MPH99" s="1"/>
      <c r="MPI99" s="1"/>
      <c r="MPJ99" s="1"/>
      <c r="MPK99" s="1"/>
      <c r="MPL99" s="1"/>
      <c r="MPM99" s="1"/>
      <c r="MPN99" s="1"/>
      <c r="MPO99" s="1"/>
      <c r="MPP99" s="1"/>
      <c r="MPQ99" s="1"/>
      <c r="MPR99" s="1"/>
      <c r="MPS99" s="1"/>
      <c r="MPT99" s="1"/>
      <c r="MPU99" s="1"/>
      <c r="MPV99" s="1"/>
      <c r="MPW99" s="1"/>
      <c r="MPX99" s="1"/>
      <c r="MPY99" s="1"/>
      <c r="MPZ99" s="1"/>
      <c r="MQA99" s="1"/>
      <c r="MQB99" s="1"/>
      <c r="MQC99" s="1"/>
      <c r="MQD99" s="1"/>
      <c r="MQE99" s="1"/>
      <c r="MQF99" s="1"/>
      <c r="MQG99" s="1"/>
      <c r="MQH99" s="1"/>
      <c r="MQI99" s="1"/>
      <c r="MQJ99" s="1"/>
      <c r="MQK99" s="1"/>
      <c r="MQL99" s="1"/>
      <c r="MQM99" s="1"/>
      <c r="MQN99" s="1"/>
      <c r="MQO99" s="1"/>
      <c r="MQP99" s="1"/>
      <c r="MQQ99" s="1"/>
      <c r="MQR99" s="1"/>
      <c r="MQS99" s="1"/>
      <c r="MQT99" s="1"/>
      <c r="MQU99" s="1"/>
      <c r="MQV99" s="1"/>
      <c r="MQW99" s="1"/>
      <c r="MQX99" s="1"/>
      <c r="MQY99" s="1"/>
      <c r="MQZ99" s="1"/>
      <c r="MRA99" s="1"/>
      <c r="MRB99" s="1"/>
      <c r="MRC99" s="1"/>
      <c r="MRD99" s="1"/>
      <c r="MRE99" s="1"/>
      <c r="MRF99" s="1"/>
      <c r="MRG99" s="1"/>
      <c r="MRH99" s="1"/>
      <c r="MRI99" s="1"/>
      <c r="MRJ99" s="1"/>
      <c r="MRK99" s="1"/>
      <c r="MRL99" s="1"/>
      <c r="MRM99" s="1"/>
      <c r="MRN99" s="1"/>
      <c r="MRO99" s="1"/>
      <c r="MRP99" s="1"/>
      <c r="MRQ99" s="1"/>
      <c r="MRR99" s="1"/>
      <c r="MRS99" s="1"/>
      <c r="MRT99" s="1"/>
      <c r="MRU99" s="1"/>
      <c r="MRV99" s="1"/>
      <c r="MRW99" s="1"/>
      <c r="MRX99" s="1"/>
      <c r="MRY99" s="1"/>
      <c r="MRZ99" s="1"/>
      <c r="MSA99" s="1"/>
      <c r="MSB99" s="1"/>
      <c r="MSC99" s="1"/>
      <c r="MSD99" s="1"/>
      <c r="MSE99" s="1"/>
      <c r="MSF99" s="1"/>
      <c r="MSG99" s="1"/>
      <c r="MSH99" s="1"/>
      <c r="MSI99" s="1"/>
      <c r="MSJ99" s="1"/>
      <c r="MSK99" s="1"/>
      <c r="MSL99" s="1"/>
      <c r="MSM99" s="1"/>
      <c r="MSN99" s="1"/>
      <c r="MSO99" s="1"/>
      <c r="MSP99" s="1"/>
      <c r="MSQ99" s="1"/>
      <c r="MSR99" s="1"/>
      <c r="MSS99" s="1"/>
      <c r="MST99" s="1"/>
      <c r="MSU99" s="1"/>
      <c r="MSV99" s="1"/>
      <c r="MSW99" s="1"/>
      <c r="MSX99" s="1"/>
      <c r="MSY99" s="1"/>
      <c r="MSZ99" s="1"/>
      <c r="MTA99" s="1"/>
      <c r="MTB99" s="1"/>
      <c r="MTC99" s="1"/>
      <c r="MTD99" s="1"/>
      <c r="MTE99" s="1"/>
      <c r="MTF99" s="1"/>
      <c r="MTG99" s="1"/>
      <c r="MTH99" s="1"/>
      <c r="MTI99" s="1"/>
      <c r="MTJ99" s="1"/>
      <c r="MTK99" s="1"/>
      <c r="MTL99" s="1"/>
      <c r="MTM99" s="1"/>
      <c r="MTN99" s="1"/>
      <c r="MTO99" s="1"/>
      <c r="MTP99" s="1"/>
      <c r="MTQ99" s="1"/>
      <c r="MTR99" s="1"/>
      <c r="MTS99" s="1"/>
      <c r="MTT99" s="1"/>
      <c r="MTU99" s="1"/>
      <c r="MTV99" s="1"/>
      <c r="MTW99" s="1"/>
      <c r="MTX99" s="1"/>
      <c r="MTY99" s="1"/>
      <c r="MTZ99" s="1"/>
      <c r="MUA99" s="1"/>
      <c r="MUB99" s="1"/>
      <c r="MUC99" s="1"/>
      <c r="MUD99" s="1"/>
      <c r="MUE99" s="1"/>
      <c r="MUF99" s="1"/>
      <c r="MUG99" s="1"/>
      <c r="MUH99" s="1"/>
      <c r="MUI99" s="1"/>
      <c r="MUJ99" s="1"/>
      <c r="MUK99" s="1"/>
      <c r="MUL99" s="1"/>
      <c r="MUM99" s="1"/>
      <c r="MUN99" s="1"/>
      <c r="MUO99" s="1"/>
      <c r="MUP99" s="1"/>
      <c r="MUQ99" s="1"/>
      <c r="MUR99" s="1"/>
      <c r="MUS99" s="1"/>
      <c r="MUT99" s="1"/>
      <c r="MUU99" s="1"/>
      <c r="MUV99" s="1"/>
      <c r="MUW99" s="1"/>
      <c r="MUX99" s="1"/>
      <c r="MUY99" s="1"/>
      <c r="MUZ99" s="1"/>
      <c r="MVA99" s="1"/>
      <c r="MVB99" s="1"/>
      <c r="MVC99" s="1"/>
      <c r="MVD99" s="1"/>
      <c r="MVE99" s="1"/>
      <c r="MVF99" s="1"/>
      <c r="MVG99" s="1"/>
      <c r="MVH99" s="1"/>
      <c r="MVI99" s="1"/>
      <c r="MVJ99" s="1"/>
      <c r="MVK99" s="1"/>
      <c r="MVL99" s="1"/>
      <c r="MVM99" s="1"/>
      <c r="MVN99" s="1"/>
      <c r="MVO99" s="1"/>
      <c r="MVP99" s="1"/>
      <c r="MVQ99" s="1"/>
      <c r="MVR99" s="1"/>
      <c r="MVS99" s="1"/>
      <c r="MVT99" s="1"/>
      <c r="MVU99" s="1"/>
      <c r="MVV99" s="1"/>
      <c r="MVW99" s="1"/>
      <c r="MVX99" s="1"/>
      <c r="MVY99" s="1"/>
      <c r="MVZ99" s="1"/>
      <c r="MWA99" s="1"/>
      <c r="MWB99" s="1"/>
      <c r="MWC99" s="1"/>
      <c r="MWD99" s="1"/>
      <c r="MWE99" s="1"/>
      <c r="MWF99" s="1"/>
      <c r="MWG99" s="1"/>
      <c r="MWH99" s="1"/>
      <c r="MWI99" s="1"/>
      <c r="MWJ99" s="1"/>
      <c r="MWK99" s="1"/>
      <c r="MWL99" s="1"/>
      <c r="MWM99" s="1"/>
      <c r="MWN99" s="1"/>
      <c r="MWO99" s="1"/>
      <c r="MWP99" s="1"/>
      <c r="MWQ99" s="1"/>
      <c r="MWR99" s="1"/>
      <c r="MWS99" s="1"/>
      <c r="MWT99" s="1"/>
      <c r="MWU99" s="1"/>
      <c r="MWV99" s="1"/>
      <c r="MWW99" s="1"/>
      <c r="MWX99" s="1"/>
      <c r="MWY99" s="1"/>
      <c r="MWZ99" s="1"/>
      <c r="MXA99" s="1"/>
      <c r="MXB99" s="1"/>
      <c r="MXC99" s="1"/>
      <c r="MXD99" s="1"/>
      <c r="MXE99" s="1"/>
      <c r="MXF99" s="1"/>
      <c r="MXG99" s="1"/>
      <c r="MXH99" s="1"/>
      <c r="MXI99" s="1"/>
      <c r="MXJ99" s="1"/>
      <c r="MXK99" s="1"/>
      <c r="MXL99" s="1"/>
      <c r="MXM99" s="1"/>
      <c r="MXN99" s="1"/>
      <c r="MXO99" s="1"/>
      <c r="MXP99" s="1"/>
      <c r="MXQ99" s="1"/>
      <c r="MXR99" s="1"/>
      <c r="MXS99" s="1"/>
      <c r="MXT99" s="1"/>
      <c r="MXU99" s="1"/>
      <c r="MXV99" s="1"/>
      <c r="MXW99" s="1"/>
      <c r="MXX99" s="1"/>
      <c r="MXY99" s="1"/>
      <c r="MXZ99" s="1"/>
      <c r="MYA99" s="1"/>
      <c r="MYB99" s="1"/>
      <c r="MYC99" s="1"/>
      <c r="MYD99" s="1"/>
      <c r="MYE99" s="1"/>
      <c r="MYF99" s="1"/>
      <c r="MYG99" s="1"/>
      <c r="MYH99" s="1"/>
      <c r="MYI99" s="1"/>
      <c r="MYJ99" s="1"/>
      <c r="MYK99" s="1"/>
      <c r="MYL99" s="1"/>
      <c r="MYM99" s="1"/>
      <c r="MYN99" s="1"/>
      <c r="MYO99" s="1"/>
      <c r="MYP99" s="1"/>
      <c r="MYQ99" s="1"/>
      <c r="MYR99" s="1"/>
      <c r="MYS99" s="1"/>
      <c r="MYT99" s="1"/>
      <c r="MYU99" s="1"/>
      <c r="MYV99" s="1"/>
      <c r="MYW99" s="1"/>
      <c r="MYX99" s="1"/>
      <c r="MYY99" s="1"/>
      <c r="MYZ99" s="1"/>
      <c r="MZA99" s="1"/>
      <c r="MZB99" s="1"/>
      <c r="MZC99" s="1"/>
      <c r="MZD99" s="1"/>
      <c r="MZE99" s="1"/>
      <c r="MZF99" s="1"/>
      <c r="MZG99" s="1"/>
      <c r="MZH99" s="1"/>
      <c r="MZI99" s="1"/>
      <c r="MZJ99" s="1"/>
      <c r="MZK99" s="1"/>
      <c r="MZL99" s="1"/>
      <c r="MZM99" s="1"/>
      <c r="MZN99" s="1"/>
      <c r="MZO99" s="1"/>
      <c r="MZP99" s="1"/>
      <c r="MZQ99" s="1"/>
      <c r="MZR99" s="1"/>
      <c r="MZS99" s="1"/>
      <c r="MZT99" s="1"/>
      <c r="MZU99" s="1"/>
      <c r="MZV99" s="1"/>
      <c r="MZW99" s="1"/>
      <c r="MZX99" s="1"/>
      <c r="MZY99" s="1"/>
      <c r="MZZ99" s="1"/>
      <c r="NAA99" s="1"/>
      <c r="NAB99" s="1"/>
      <c r="NAC99" s="1"/>
      <c r="NAD99" s="1"/>
      <c r="NAE99" s="1"/>
      <c r="NAF99" s="1"/>
      <c r="NAG99" s="1"/>
      <c r="NAH99" s="1"/>
      <c r="NAI99" s="1"/>
      <c r="NAJ99" s="1"/>
      <c r="NAK99" s="1"/>
      <c r="NAL99" s="1"/>
      <c r="NAM99" s="1"/>
      <c r="NAN99" s="1"/>
      <c r="NAO99" s="1"/>
      <c r="NAP99" s="1"/>
      <c r="NAQ99" s="1"/>
      <c r="NAR99" s="1"/>
      <c r="NAS99" s="1"/>
      <c r="NAT99" s="1"/>
      <c r="NAU99" s="1"/>
      <c r="NAV99" s="1"/>
      <c r="NAW99" s="1"/>
      <c r="NAX99" s="1"/>
      <c r="NAY99" s="1"/>
      <c r="NAZ99" s="1"/>
      <c r="NBA99" s="1"/>
      <c r="NBB99" s="1"/>
      <c r="NBC99" s="1"/>
      <c r="NBD99" s="1"/>
      <c r="NBE99" s="1"/>
      <c r="NBF99" s="1"/>
      <c r="NBG99" s="1"/>
      <c r="NBH99" s="1"/>
      <c r="NBI99" s="1"/>
      <c r="NBJ99" s="1"/>
      <c r="NBK99" s="1"/>
      <c r="NBL99" s="1"/>
      <c r="NBM99" s="1"/>
      <c r="NBN99" s="1"/>
      <c r="NBO99" s="1"/>
      <c r="NBP99" s="1"/>
      <c r="NBQ99" s="1"/>
      <c r="NBR99" s="1"/>
      <c r="NBS99" s="1"/>
      <c r="NBT99" s="1"/>
      <c r="NBU99" s="1"/>
      <c r="NBV99" s="1"/>
      <c r="NBW99" s="1"/>
      <c r="NBX99" s="1"/>
      <c r="NBY99" s="1"/>
      <c r="NBZ99" s="1"/>
      <c r="NCA99" s="1"/>
      <c r="NCB99" s="1"/>
      <c r="NCC99" s="1"/>
      <c r="NCD99" s="1"/>
      <c r="NCE99" s="1"/>
      <c r="NCF99" s="1"/>
      <c r="NCG99" s="1"/>
      <c r="NCH99" s="1"/>
      <c r="NCI99" s="1"/>
      <c r="NCJ99" s="1"/>
      <c r="NCK99" s="1"/>
      <c r="NCL99" s="1"/>
      <c r="NCM99" s="1"/>
      <c r="NCN99" s="1"/>
      <c r="NCO99" s="1"/>
      <c r="NCP99" s="1"/>
      <c r="NCQ99" s="1"/>
      <c r="NCR99" s="1"/>
      <c r="NCS99" s="1"/>
      <c r="NCT99" s="1"/>
      <c r="NCU99" s="1"/>
      <c r="NCV99" s="1"/>
      <c r="NCW99" s="1"/>
      <c r="NCX99" s="1"/>
      <c r="NCY99" s="1"/>
      <c r="NCZ99" s="1"/>
      <c r="NDA99" s="1"/>
      <c r="NDB99" s="1"/>
      <c r="NDC99" s="1"/>
      <c r="NDD99" s="1"/>
      <c r="NDE99" s="1"/>
      <c r="NDF99" s="1"/>
      <c r="NDG99" s="1"/>
      <c r="NDH99" s="1"/>
      <c r="NDI99" s="1"/>
      <c r="NDJ99" s="1"/>
      <c r="NDK99" s="1"/>
      <c r="NDL99" s="1"/>
      <c r="NDM99" s="1"/>
      <c r="NDN99" s="1"/>
      <c r="NDO99" s="1"/>
      <c r="NDP99" s="1"/>
      <c r="NDQ99" s="1"/>
      <c r="NDR99" s="1"/>
      <c r="NDS99" s="1"/>
      <c r="NDT99" s="1"/>
      <c r="NDU99" s="1"/>
      <c r="NDV99" s="1"/>
      <c r="NDW99" s="1"/>
      <c r="NDX99" s="1"/>
      <c r="NDY99" s="1"/>
      <c r="NDZ99" s="1"/>
      <c r="NEA99" s="1"/>
      <c r="NEB99" s="1"/>
      <c r="NEC99" s="1"/>
      <c r="NED99" s="1"/>
      <c r="NEE99" s="1"/>
      <c r="NEF99" s="1"/>
      <c r="NEG99" s="1"/>
      <c r="NEH99" s="1"/>
      <c r="NEI99" s="1"/>
      <c r="NEJ99" s="1"/>
      <c r="NEK99" s="1"/>
      <c r="NEL99" s="1"/>
      <c r="NEM99" s="1"/>
      <c r="NEN99" s="1"/>
      <c r="NEO99" s="1"/>
      <c r="NEP99" s="1"/>
      <c r="NEQ99" s="1"/>
      <c r="NER99" s="1"/>
      <c r="NES99" s="1"/>
      <c r="NET99" s="1"/>
      <c r="NEU99" s="1"/>
      <c r="NEV99" s="1"/>
      <c r="NEW99" s="1"/>
      <c r="NEX99" s="1"/>
      <c r="NEY99" s="1"/>
      <c r="NEZ99" s="1"/>
      <c r="NFA99" s="1"/>
      <c r="NFB99" s="1"/>
      <c r="NFC99" s="1"/>
      <c r="NFD99" s="1"/>
      <c r="NFE99" s="1"/>
      <c r="NFF99" s="1"/>
      <c r="NFG99" s="1"/>
      <c r="NFH99" s="1"/>
      <c r="NFI99" s="1"/>
      <c r="NFJ99" s="1"/>
      <c r="NFK99" s="1"/>
      <c r="NFL99" s="1"/>
      <c r="NFM99" s="1"/>
      <c r="NFN99" s="1"/>
      <c r="NFO99" s="1"/>
      <c r="NFP99" s="1"/>
      <c r="NFQ99" s="1"/>
      <c r="NFR99" s="1"/>
      <c r="NFS99" s="1"/>
      <c r="NFT99" s="1"/>
      <c r="NFU99" s="1"/>
      <c r="NFV99" s="1"/>
      <c r="NFW99" s="1"/>
      <c r="NFX99" s="1"/>
      <c r="NFY99" s="1"/>
      <c r="NFZ99" s="1"/>
      <c r="NGA99" s="1"/>
      <c r="NGB99" s="1"/>
      <c r="NGC99" s="1"/>
      <c r="NGD99" s="1"/>
      <c r="NGE99" s="1"/>
      <c r="NGF99" s="1"/>
      <c r="NGG99" s="1"/>
      <c r="NGH99" s="1"/>
      <c r="NGI99" s="1"/>
      <c r="NGJ99" s="1"/>
      <c r="NGK99" s="1"/>
      <c r="NGL99" s="1"/>
      <c r="NGM99" s="1"/>
      <c r="NGN99" s="1"/>
      <c r="NGO99" s="1"/>
      <c r="NGP99" s="1"/>
      <c r="NGQ99" s="1"/>
      <c r="NGR99" s="1"/>
      <c r="NGS99" s="1"/>
      <c r="NGT99" s="1"/>
      <c r="NGU99" s="1"/>
      <c r="NGV99" s="1"/>
      <c r="NGW99" s="1"/>
      <c r="NGX99" s="1"/>
      <c r="NGY99" s="1"/>
      <c r="NGZ99" s="1"/>
      <c r="NHA99" s="1"/>
      <c r="NHB99" s="1"/>
      <c r="NHC99" s="1"/>
      <c r="NHD99" s="1"/>
      <c r="NHE99" s="1"/>
      <c r="NHF99" s="1"/>
      <c r="NHG99" s="1"/>
      <c r="NHH99" s="1"/>
      <c r="NHI99" s="1"/>
      <c r="NHJ99" s="1"/>
      <c r="NHK99" s="1"/>
      <c r="NHL99" s="1"/>
      <c r="NHM99" s="1"/>
      <c r="NHN99" s="1"/>
      <c r="NHO99" s="1"/>
      <c r="NHP99" s="1"/>
      <c r="NHQ99" s="1"/>
      <c r="NHR99" s="1"/>
      <c r="NHS99" s="1"/>
      <c r="NHT99" s="1"/>
      <c r="NHU99" s="1"/>
      <c r="NHV99" s="1"/>
      <c r="NHW99" s="1"/>
      <c r="NHX99" s="1"/>
      <c r="NHY99" s="1"/>
      <c r="NHZ99" s="1"/>
      <c r="NIA99" s="1"/>
      <c r="NIB99" s="1"/>
      <c r="NIC99" s="1"/>
      <c r="NID99" s="1"/>
      <c r="NIE99" s="1"/>
      <c r="NIF99" s="1"/>
      <c r="NIG99" s="1"/>
      <c r="NIH99" s="1"/>
      <c r="NII99" s="1"/>
      <c r="NIJ99" s="1"/>
      <c r="NIK99" s="1"/>
      <c r="NIL99" s="1"/>
      <c r="NIM99" s="1"/>
      <c r="NIN99" s="1"/>
      <c r="NIO99" s="1"/>
      <c r="NIP99" s="1"/>
      <c r="NIQ99" s="1"/>
      <c r="NIR99" s="1"/>
      <c r="NIS99" s="1"/>
      <c r="NIT99" s="1"/>
      <c r="NIU99" s="1"/>
      <c r="NIV99" s="1"/>
      <c r="NIW99" s="1"/>
      <c r="NIX99" s="1"/>
      <c r="NIY99" s="1"/>
      <c r="NIZ99" s="1"/>
      <c r="NJA99" s="1"/>
      <c r="NJB99" s="1"/>
      <c r="NJC99" s="1"/>
      <c r="NJD99" s="1"/>
      <c r="NJE99" s="1"/>
      <c r="NJF99" s="1"/>
      <c r="NJG99" s="1"/>
      <c r="NJH99" s="1"/>
      <c r="NJI99" s="1"/>
      <c r="NJJ99" s="1"/>
      <c r="NJK99" s="1"/>
      <c r="NJL99" s="1"/>
      <c r="NJM99" s="1"/>
      <c r="NJN99" s="1"/>
      <c r="NJO99" s="1"/>
      <c r="NJP99" s="1"/>
      <c r="NJQ99" s="1"/>
      <c r="NJR99" s="1"/>
      <c r="NJS99" s="1"/>
      <c r="NJT99" s="1"/>
      <c r="NJU99" s="1"/>
      <c r="NJV99" s="1"/>
      <c r="NJW99" s="1"/>
      <c r="NJX99" s="1"/>
      <c r="NJY99" s="1"/>
      <c r="NJZ99" s="1"/>
      <c r="NKA99" s="1"/>
      <c r="NKB99" s="1"/>
      <c r="NKC99" s="1"/>
      <c r="NKD99" s="1"/>
      <c r="NKE99" s="1"/>
      <c r="NKF99" s="1"/>
      <c r="NKG99" s="1"/>
      <c r="NKH99" s="1"/>
      <c r="NKI99" s="1"/>
      <c r="NKJ99" s="1"/>
      <c r="NKK99" s="1"/>
      <c r="NKL99" s="1"/>
      <c r="NKM99" s="1"/>
      <c r="NKN99" s="1"/>
      <c r="NKO99" s="1"/>
      <c r="NKP99" s="1"/>
      <c r="NKQ99" s="1"/>
      <c r="NKR99" s="1"/>
      <c r="NKS99" s="1"/>
      <c r="NKT99" s="1"/>
      <c r="NKU99" s="1"/>
      <c r="NKV99" s="1"/>
      <c r="NKW99" s="1"/>
      <c r="NKX99" s="1"/>
      <c r="NKY99" s="1"/>
      <c r="NKZ99" s="1"/>
      <c r="NLA99" s="1"/>
      <c r="NLB99" s="1"/>
      <c r="NLC99" s="1"/>
      <c r="NLD99" s="1"/>
      <c r="NLE99" s="1"/>
      <c r="NLF99" s="1"/>
      <c r="NLG99" s="1"/>
      <c r="NLH99" s="1"/>
      <c r="NLI99" s="1"/>
      <c r="NLJ99" s="1"/>
      <c r="NLK99" s="1"/>
      <c r="NLL99" s="1"/>
      <c r="NLM99" s="1"/>
      <c r="NLN99" s="1"/>
      <c r="NLO99" s="1"/>
      <c r="NLP99" s="1"/>
      <c r="NLQ99" s="1"/>
      <c r="NLR99" s="1"/>
      <c r="NLS99" s="1"/>
      <c r="NLT99" s="1"/>
      <c r="NLU99" s="1"/>
      <c r="NLV99" s="1"/>
      <c r="NLW99" s="1"/>
      <c r="NLX99" s="1"/>
      <c r="NLY99" s="1"/>
      <c r="NLZ99" s="1"/>
      <c r="NMA99" s="1"/>
      <c r="NMB99" s="1"/>
      <c r="NMC99" s="1"/>
      <c r="NMD99" s="1"/>
      <c r="NME99" s="1"/>
      <c r="NMF99" s="1"/>
      <c r="NMG99" s="1"/>
      <c r="NMH99" s="1"/>
      <c r="NMI99" s="1"/>
      <c r="NMJ99" s="1"/>
      <c r="NMK99" s="1"/>
      <c r="NML99" s="1"/>
      <c r="NMM99" s="1"/>
      <c r="NMN99" s="1"/>
      <c r="NMO99" s="1"/>
      <c r="NMP99" s="1"/>
      <c r="NMQ99" s="1"/>
      <c r="NMR99" s="1"/>
      <c r="NMS99" s="1"/>
      <c r="NMT99" s="1"/>
      <c r="NMU99" s="1"/>
      <c r="NMV99" s="1"/>
      <c r="NMW99" s="1"/>
      <c r="NMX99" s="1"/>
      <c r="NMY99" s="1"/>
      <c r="NMZ99" s="1"/>
      <c r="NNA99" s="1"/>
      <c r="NNB99" s="1"/>
      <c r="NNC99" s="1"/>
      <c r="NND99" s="1"/>
      <c r="NNE99" s="1"/>
      <c r="NNF99" s="1"/>
      <c r="NNG99" s="1"/>
      <c r="NNH99" s="1"/>
      <c r="NNI99" s="1"/>
      <c r="NNJ99" s="1"/>
      <c r="NNK99" s="1"/>
      <c r="NNL99" s="1"/>
      <c r="NNM99" s="1"/>
      <c r="NNN99" s="1"/>
      <c r="NNO99" s="1"/>
      <c r="NNP99" s="1"/>
      <c r="NNQ99" s="1"/>
      <c r="NNR99" s="1"/>
      <c r="NNS99" s="1"/>
      <c r="NNT99" s="1"/>
      <c r="NNU99" s="1"/>
      <c r="NNV99" s="1"/>
      <c r="NNW99" s="1"/>
      <c r="NNX99" s="1"/>
      <c r="NNY99" s="1"/>
      <c r="NNZ99" s="1"/>
      <c r="NOA99" s="1"/>
      <c r="NOB99" s="1"/>
      <c r="NOC99" s="1"/>
      <c r="NOD99" s="1"/>
      <c r="NOE99" s="1"/>
      <c r="NOF99" s="1"/>
      <c r="NOG99" s="1"/>
      <c r="NOH99" s="1"/>
      <c r="NOI99" s="1"/>
      <c r="NOJ99" s="1"/>
      <c r="NOK99" s="1"/>
      <c r="NOL99" s="1"/>
      <c r="NOM99" s="1"/>
      <c r="NON99" s="1"/>
      <c r="NOO99" s="1"/>
      <c r="NOP99" s="1"/>
      <c r="NOQ99" s="1"/>
      <c r="NOR99" s="1"/>
      <c r="NOS99" s="1"/>
      <c r="NOT99" s="1"/>
      <c r="NOU99" s="1"/>
      <c r="NOV99" s="1"/>
      <c r="NOW99" s="1"/>
      <c r="NOX99" s="1"/>
      <c r="NOY99" s="1"/>
      <c r="NOZ99" s="1"/>
      <c r="NPA99" s="1"/>
      <c r="NPB99" s="1"/>
      <c r="NPC99" s="1"/>
      <c r="NPD99" s="1"/>
      <c r="NPE99" s="1"/>
      <c r="NPF99" s="1"/>
      <c r="NPG99" s="1"/>
      <c r="NPH99" s="1"/>
      <c r="NPI99" s="1"/>
      <c r="NPJ99" s="1"/>
      <c r="NPK99" s="1"/>
      <c r="NPL99" s="1"/>
      <c r="NPM99" s="1"/>
      <c r="NPN99" s="1"/>
      <c r="NPO99" s="1"/>
      <c r="NPP99" s="1"/>
      <c r="NPQ99" s="1"/>
      <c r="NPR99" s="1"/>
      <c r="NPS99" s="1"/>
      <c r="NPT99" s="1"/>
      <c r="NPU99" s="1"/>
      <c r="NPV99" s="1"/>
      <c r="NPW99" s="1"/>
      <c r="NPX99" s="1"/>
      <c r="NPY99" s="1"/>
      <c r="NPZ99" s="1"/>
      <c r="NQA99" s="1"/>
      <c r="NQB99" s="1"/>
      <c r="NQC99" s="1"/>
      <c r="NQD99" s="1"/>
      <c r="NQE99" s="1"/>
      <c r="NQF99" s="1"/>
      <c r="NQG99" s="1"/>
      <c r="NQH99" s="1"/>
      <c r="NQI99" s="1"/>
      <c r="NQJ99" s="1"/>
      <c r="NQK99" s="1"/>
      <c r="NQL99" s="1"/>
      <c r="NQM99" s="1"/>
      <c r="NQN99" s="1"/>
      <c r="NQO99" s="1"/>
      <c r="NQP99" s="1"/>
      <c r="NQQ99" s="1"/>
      <c r="NQR99" s="1"/>
      <c r="NQS99" s="1"/>
      <c r="NQT99" s="1"/>
      <c r="NQU99" s="1"/>
      <c r="NQV99" s="1"/>
      <c r="NQW99" s="1"/>
      <c r="NQX99" s="1"/>
      <c r="NQY99" s="1"/>
      <c r="NQZ99" s="1"/>
      <c r="NRA99" s="1"/>
      <c r="NRB99" s="1"/>
      <c r="NRC99" s="1"/>
      <c r="NRD99" s="1"/>
      <c r="NRE99" s="1"/>
      <c r="NRF99" s="1"/>
      <c r="NRG99" s="1"/>
      <c r="NRH99" s="1"/>
      <c r="NRI99" s="1"/>
      <c r="NRJ99" s="1"/>
      <c r="NRK99" s="1"/>
      <c r="NRL99" s="1"/>
      <c r="NRM99" s="1"/>
      <c r="NRN99" s="1"/>
      <c r="NRO99" s="1"/>
      <c r="NRP99" s="1"/>
      <c r="NRQ99" s="1"/>
      <c r="NRR99" s="1"/>
      <c r="NRS99" s="1"/>
      <c r="NRT99" s="1"/>
      <c r="NRU99" s="1"/>
      <c r="NRV99" s="1"/>
      <c r="NRW99" s="1"/>
      <c r="NRX99" s="1"/>
      <c r="NRY99" s="1"/>
      <c r="NRZ99" s="1"/>
      <c r="NSA99" s="1"/>
      <c r="NSB99" s="1"/>
      <c r="NSC99" s="1"/>
      <c r="NSD99" s="1"/>
      <c r="NSE99" s="1"/>
      <c r="NSF99" s="1"/>
      <c r="NSG99" s="1"/>
      <c r="NSH99" s="1"/>
      <c r="NSI99" s="1"/>
      <c r="NSJ99" s="1"/>
      <c r="NSK99" s="1"/>
      <c r="NSL99" s="1"/>
      <c r="NSM99" s="1"/>
      <c r="NSN99" s="1"/>
      <c r="NSO99" s="1"/>
      <c r="NSP99" s="1"/>
      <c r="NSQ99" s="1"/>
      <c r="NSR99" s="1"/>
      <c r="NSS99" s="1"/>
      <c r="NST99" s="1"/>
      <c r="NSU99" s="1"/>
      <c r="NSV99" s="1"/>
      <c r="NSW99" s="1"/>
      <c r="NSX99" s="1"/>
      <c r="NSY99" s="1"/>
      <c r="NSZ99" s="1"/>
      <c r="NTA99" s="1"/>
      <c r="NTB99" s="1"/>
      <c r="NTC99" s="1"/>
      <c r="NTD99" s="1"/>
      <c r="NTE99" s="1"/>
      <c r="NTF99" s="1"/>
      <c r="NTG99" s="1"/>
      <c r="NTH99" s="1"/>
      <c r="NTI99" s="1"/>
      <c r="NTJ99" s="1"/>
      <c r="NTK99" s="1"/>
      <c r="NTL99" s="1"/>
      <c r="NTM99" s="1"/>
      <c r="NTN99" s="1"/>
      <c r="NTO99" s="1"/>
      <c r="NTP99" s="1"/>
      <c r="NTQ99" s="1"/>
      <c r="NTR99" s="1"/>
      <c r="NTS99" s="1"/>
      <c r="NTT99" s="1"/>
      <c r="NTU99" s="1"/>
      <c r="NTV99" s="1"/>
      <c r="NTW99" s="1"/>
      <c r="NTX99" s="1"/>
      <c r="NTY99" s="1"/>
      <c r="NTZ99" s="1"/>
      <c r="NUA99" s="1"/>
      <c r="NUB99" s="1"/>
      <c r="NUC99" s="1"/>
      <c r="NUD99" s="1"/>
      <c r="NUE99" s="1"/>
      <c r="NUF99" s="1"/>
      <c r="NUG99" s="1"/>
      <c r="NUH99" s="1"/>
      <c r="NUI99" s="1"/>
      <c r="NUJ99" s="1"/>
      <c r="NUK99" s="1"/>
      <c r="NUL99" s="1"/>
      <c r="NUM99" s="1"/>
      <c r="NUN99" s="1"/>
      <c r="NUO99" s="1"/>
      <c r="NUP99" s="1"/>
      <c r="NUQ99" s="1"/>
      <c r="NUR99" s="1"/>
      <c r="NUS99" s="1"/>
      <c r="NUT99" s="1"/>
      <c r="NUU99" s="1"/>
      <c r="NUV99" s="1"/>
      <c r="NUW99" s="1"/>
      <c r="NUX99" s="1"/>
      <c r="NUY99" s="1"/>
      <c r="NUZ99" s="1"/>
      <c r="NVA99" s="1"/>
      <c r="NVB99" s="1"/>
      <c r="NVC99" s="1"/>
      <c r="NVD99" s="1"/>
      <c r="NVE99" s="1"/>
      <c r="NVF99" s="1"/>
      <c r="NVG99" s="1"/>
      <c r="NVH99" s="1"/>
      <c r="NVI99" s="1"/>
      <c r="NVJ99" s="1"/>
      <c r="NVK99" s="1"/>
      <c r="NVL99" s="1"/>
      <c r="NVM99" s="1"/>
      <c r="NVN99" s="1"/>
      <c r="NVO99" s="1"/>
      <c r="NVP99" s="1"/>
      <c r="NVQ99" s="1"/>
      <c r="NVR99" s="1"/>
      <c r="NVS99" s="1"/>
      <c r="NVT99" s="1"/>
      <c r="NVU99" s="1"/>
      <c r="NVV99" s="1"/>
      <c r="NVW99" s="1"/>
      <c r="NVX99" s="1"/>
      <c r="NVY99" s="1"/>
      <c r="NVZ99" s="1"/>
      <c r="NWA99" s="1"/>
      <c r="NWB99" s="1"/>
      <c r="NWC99" s="1"/>
      <c r="NWD99" s="1"/>
      <c r="NWE99" s="1"/>
      <c r="NWF99" s="1"/>
      <c r="NWG99" s="1"/>
      <c r="NWH99" s="1"/>
      <c r="NWI99" s="1"/>
      <c r="NWJ99" s="1"/>
      <c r="NWK99" s="1"/>
      <c r="NWL99" s="1"/>
      <c r="NWM99" s="1"/>
      <c r="NWN99" s="1"/>
      <c r="NWO99" s="1"/>
      <c r="NWP99" s="1"/>
      <c r="NWQ99" s="1"/>
      <c r="NWR99" s="1"/>
      <c r="NWS99" s="1"/>
      <c r="NWT99" s="1"/>
      <c r="NWU99" s="1"/>
      <c r="NWV99" s="1"/>
      <c r="NWW99" s="1"/>
      <c r="NWX99" s="1"/>
      <c r="NWY99" s="1"/>
      <c r="NWZ99" s="1"/>
      <c r="NXA99" s="1"/>
      <c r="NXB99" s="1"/>
      <c r="NXC99" s="1"/>
      <c r="NXD99" s="1"/>
      <c r="NXE99" s="1"/>
      <c r="NXF99" s="1"/>
      <c r="NXG99" s="1"/>
      <c r="NXH99" s="1"/>
      <c r="NXI99" s="1"/>
      <c r="NXJ99" s="1"/>
      <c r="NXK99" s="1"/>
      <c r="NXL99" s="1"/>
      <c r="NXM99" s="1"/>
      <c r="NXN99" s="1"/>
      <c r="NXO99" s="1"/>
      <c r="NXP99" s="1"/>
      <c r="NXQ99" s="1"/>
      <c r="NXR99" s="1"/>
      <c r="NXS99" s="1"/>
      <c r="NXT99" s="1"/>
      <c r="NXU99" s="1"/>
      <c r="NXV99" s="1"/>
      <c r="NXW99" s="1"/>
      <c r="NXX99" s="1"/>
      <c r="NXY99" s="1"/>
      <c r="NXZ99" s="1"/>
      <c r="NYA99" s="1"/>
      <c r="NYB99" s="1"/>
      <c r="NYC99" s="1"/>
      <c r="NYD99" s="1"/>
      <c r="NYE99" s="1"/>
      <c r="NYF99" s="1"/>
      <c r="NYG99" s="1"/>
      <c r="NYH99" s="1"/>
      <c r="NYI99" s="1"/>
      <c r="NYJ99" s="1"/>
      <c r="NYK99" s="1"/>
      <c r="NYL99" s="1"/>
      <c r="NYM99" s="1"/>
      <c r="NYN99" s="1"/>
      <c r="NYO99" s="1"/>
      <c r="NYP99" s="1"/>
      <c r="NYQ99" s="1"/>
      <c r="NYR99" s="1"/>
      <c r="NYS99" s="1"/>
      <c r="NYT99" s="1"/>
      <c r="NYU99" s="1"/>
      <c r="NYV99" s="1"/>
      <c r="NYW99" s="1"/>
      <c r="NYX99" s="1"/>
      <c r="NYY99" s="1"/>
      <c r="NYZ99" s="1"/>
      <c r="NZA99" s="1"/>
      <c r="NZB99" s="1"/>
      <c r="NZC99" s="1"/>
      <c r="NZD99" s="1"/>
      <c r="NZE99" s="1"/>
      <c r="NZF99" s="1"/>
      <c r="NZG99" s="1"/>
      <c r="NZH99" s="1"/>
      <c r="NZI99" s="1"/>
      <c r="NZJ99" s="1"/>
      <c r="NZK99" s="1"/>
      <c r="NZL99" s="1"/>
      <c r="NZM99" s="1"/>
      <c r="NZN99" s="1"/>
      <c r="NZO99" s="1"/>
      <c r="NZP99" s="1"/>
      <c r="NZQ99" s="1"/>
      <c r="NZR99" s="1"/>
      <c r="NZS99" s="1"/>
      <c r="NZT99" s="1"/>
      <c r="NZU99" s="1"/>
      <c r="NZV99" s="1"/>
      <c r="NZW99" s="1"/>
      <c r="NZX99" s="1"/>
      <c r="NZY99" s="1"/>
      <c r="NZZ99" s="1"/>
      <c r="OAA99" s="1"/>
      <c r="OAB99" s="1"/>
      <c r="OAC99" s="1"/>
      <c r="OAD99" s="1"/>
      <c r="OAE99" s="1"/>
      <c r="OAF99" s="1"/>
      <c r="OAG99" s="1"/>
      <c r="OAH99" s="1"/>
      <c r="OAI99" s="1"/>
      <c r="OAJ99" s="1"/>
      <c r="OAK99" s="1"/>
      <c r="OAL99" s="1"/>
      <c r="OAM99" s="1"/>
      <c r="OAN99" s="1"/>
      <c r="OAO99" s="1"/>
      <c r="OAP99" s="1"/>
      <c r="OAQ99" s="1"/>
      <c r="OAR99" s="1"/>
      <c r="OAS99" s="1"/>
      <c r="OAT99" s="1"/>
      <c r="OAU99" s="1"/>
      <c r="OAV99" s="1"/>
      <c r="OAW99" s="1"/>
      <c r="OAX99" s="1"/>
      <c r="OAY99" s="1"/>
      <c r="OAZ99" s="1"/>
      <c r="OBA99" s="1"/>
      <c r="OBB99" s="1"/>
      <c r="OBC99" s="1"/>
      <c r="OBD99" s="1"/>
      <c r="OBE99" s="1"/>
      <c r="OBF99" s="1"/>
      <c r="OBG99" s="1"/>
      <c r="OBH99" s="1"/>
      <c r="OBI99" s="1"/>
      <c r="OBJ99" s="1"/>
      <c r="OBK99" s="1"/>
      <c r="OBL99" s="1"/>
      <c r="OBM99" s="1"/>
      <c r="OBN99" s="1"/>
      <c r="OBO99" s="1"/>
      <c r="OBP99" s="1"/>
      <c r="OBQ99" s="1"/>
      <c r="OBR99" s="1"/>
      <c r="OBS99" s="1"/>
      <c r="OBT99" s="1"/>
      <c r="OBU99" s="1"/>
      <c r="OBV99" s="1"/>
      <c r="OBW99" s="1"/>
      <c r="OBX99" s="1"/>
      <c r="OBY99" s="1"/>
      <c r="OBZ99" s="1"/>
      <c r="OCA99" s="1"/>
      <c r="OCB99" s="1"/>
      <c r="OCC99" s="1"/>
      <c r="OCD99" s="1"/>
      <c r="OCE99" s="1"/>
      <c r="OCF99" s="1"/>
      <c r="OCG99" s="1"/>
      <c r="OCH99" s="1"/>
      <c r="OCI99" s="1"/>
      <c r="OCJ99" s="1"/>
      <c r="OCK99" s="1"/>
      <c r="OCL99" s="1"/>
      <c r="OCM99" s="1"/>
      <c r="OCN99" s="1"/>
      <c r="OCO99" s="1"/>
      <c r="OCP99" s="1"/>
      <c r="OCQ99" s="1"/>
      <c r="OCR99" s="1"/>
      <c r="OCS99" s="1"/>
      <c r="OCT99" s="1"/>
      <c r="OCU99" s="1"/>
      <c r="OCV99" s="1"/>
      <c r="OCW99" s="1"/>
      <c r="OCX99" s="1"/>
      <c r="OCY99" s="1"/>
      <c r="OCZ99" s="1"/>
      <c r="ODA99" s="1"/>
      <c r="ODB99" s="1"/>
      <c r="ODC99" s="1"/>
      <c r="ODD99" s="1"/>
      <c r="ODE99" s="1"/>
      <c r="ODF99" s="1"/>
      <c r="ODG99" s="1"/>
      <c r="ODH99" s="1"/>
      <c r="ODI99" s="1"/>
      <c r="ODJ99" s="1"/>
      <c r="ODK99" s="1"/>
      <c r="ODL99" s="1"/>
      <c r="ODM99" s="1"/>
      <c r="ODN99" s="1"/>
      <c r="ODO99" s="1"/>
      <c r="ODP99" s="1"/>
      <c r="ODQ99" s="1"/>
      <c r="ODR99" s="1"/>
      <c r="ODS99" s="1"/>
      <c r="ODT99" s="1"/>
      <c r="ODU99" s="1"/>
      <c r="ODV99" s="1"/>
      <c r="ODW99" s="1"/>
      <c r="ODX99" s="1"/>
      <c r="ODY99" s="1"/>
      <c r="ODZ99" s="1"/>
      <c r="OEA99" s="1"/>
      <c r="OEB99" s="1"/>
      <c r="OEC99" s="1"/>
      <c r="OED99" s="1"/>
      <c r="OEE99" s="1"/>
      <c r="OEF99" s="1"/>
      <c r="OEG99" s="1"/>
      <c r="OEH99" s="1"/>
      <c r="OEI99" s="1"/>
      <c r="OEJ99" s="1"/>
      <c r="OEK99" s="1"/>
      <c r="OEL99" s="1"/>
      <c r="OEM99" s="1"/>
      <c r="OEN99" s="1"/>
      <c r="OEO99" s="1"/>
      <c r="OEP99" s="1"/>
      <c r="OEQ99" s="1"/>
      <c r="OER99" s="1"/>
      <c r="OES99" s="1"/>
      <c r="OET99" s="1"/>
      <c r="OEU99" s="1"/>
      <c r="OEV99" s="1"/>
      <c r="OEW99" s="1"/>
      <c r="OEX99" s="1"/>
      <c r="OEY99" s="1"/>
      <c r="OEZ99" s="1"/>
      <c r="OFA99" s="1"/>
      <c r="OFB99" s="1"/>
      <c r="OFC99" s="1"/>
      <c r="OFD99" s="1"/>
      <c r="OFE99" s="1"/>
      <c r="OFF99" s="1"/>
      <c r="OFG99" s="1"/>
      <c r="OFH99" s="1"/>
      <c r="OFI99" s="1"/>
      <c r="OFJ99" s="1"/>
      <c r="OFK99" s="1"/>
      <c r="OFL99" s="1"/>
      <c r="OFM99" s="1"/>
      <c r="OFN99" s="1"/>
      <c r="OFO99" s="1"/>
      <c r="OFP99" s="1"/>
      <c r="OFQ99" s="1"/>
      <c r="OFR99" s="1"/>
      <c r="OFS99" s="1"/>
      <c r="OFT99" s="1"/>
      <c r="OFU99" s="1"/>
      <c r="OFV99" s="1"/>
      <c r="OFW99" s="1"/>
      <c r="OFX99" s="1"/>
      <c r="OFY99" s="1"/>
      <c r="OFZ99" s="1"/>
      <c r="OGA99" s="1"/>
      <c r="OGB99" s="1"/>
      <c r="OGC99" s="1"/>
      <c r="OGD99" s="1"/>
      <c r="OGE99" s="1"/>
      <c r="OGF99" s="1"/>
      <c r="OGG99" s="1"/>
      <c r="OGH99" s="1"/>
      <c r="OGI99" s="1"/>
      <c r="OGJ99" s="1"/>
      <c r="OGK99" s="1"/>
      <c r="OGL99" s="1"/>
      <c r="OGM99" s="1"/>
      <c r="OGN99" s="1"/>
      <c r="OGO99" s="1"/>
      <c r="OGP99" s="1"/>
      <c r="OGQ99" s="1"/>
      <c r="OGR99" s="1"/>
      <c r="OGS99" s="1"/>
      <c r="OGT99" s="1"/>
      <c r="OGU99" s="1"/>
      <c r="OGV99" s="1"/>
      <c r="OGW99" s="1"/>
      <c r="OGX99" s="1"/>
      <c r="OGY99" s="1"/>
      <c r="OGZ99" s="1"/>
      <c r="OHA99" s="1"/>
      <c r="OHB99" s="1"/>
      <c r="OHC99" s="1"/>
      <c r="OHD99" s="1"/>
      <c r="OHE99" s="1"/>
      <c r="OHF99" s="1"/>
      <c r="OHG99" s="1"/>
      <c r="OHH99" s="1"/>
      <c r="OHI99" s="1"/>
      <c r="OHJ99" s="1"/>
      <c r="OHK99" s="1"/>
      <c r="OHL99" s="1"/>
      <c r="OHM99" s="1"/>
      <c r="OHN99" s="1"/>
      <c r="OHO99" s="1"/>
      <c r="OHP99" s="1"/>
      <c r="OHQ99" s="1"/>
      <c r="OHR99" s="1"/>
      <c r="OHS99" s="1"/>
      <c r="OHT99" s="1"/>
      <c r="OHU99" s="1"/>
      <c r="OHV99" s="1"/>
      <c r="OHW99" s="1"/>
      <c r="OHX99" s="1"/>
      <c r="OHY99" s="1"/>
      <c r="OHZ99" s="1"/>
      <c r="OIA99" s="1"/>
      <c r="OIB99" s="1"/>
      <c r="OIC99" s="1"/>
      <c r="OID99" s="1"/>
      <c r="OIE99" s="1"/>
      <c r="OIF99" s="1"/>
      <c r="OIG99" s="1"/>
      <c r="OIH99" s="1"/>
      <c r="OII99" s="1"/>
      <c r="OIJ99" s="1"/>
      <c r="OIK99" s="1"/>
      <c r="OIL99" s="1"/>
      <c r="OIM99" s="1"/>
      <c r="OIN99" s="1"/>
      <c r="OIO99" s="1"/>
      <c r="OIP99" s="1"/>
      <c r="OIQ99" s="1"/>
      <c r="OIR99" s="1"/>
      <c r="OIS99" s="1"/>
      <c r="OIT99" s="1"/>
      <c r="OIU99" s="1"/>
      <c r="OIV99" s="1"/>
      <c r="OIW99" s="1"/>
      <c r="OIX99" s="1"/>
      <c r="OIY99" s="1"/>
      <c r="OIZ99" s="1"/>
      <c r="OJA99" s="1"/>
      <c r="OJB99" s="1"/>
      <c r="OJC99" s="1"/>
      <c r="OJD99" s="1"/>
      <c r="OJE99" s="1"/>
      <c r="OJF99" s="1"/>
      <c r="OJG99" s="1"/>
      <c r="OJH99" s="1"/>
      <c r="OJI99" s="1"/>
      <c r="OJJ99" s="1"/>
      <c r="OJK99" s="1"/>
      <c r="OJL99" s="1"/>
      <c r="OJM99" s="1"/>
      <c r="OJN99" s="1"/>
      <c r="OJO99" s="1"/>
      <c r="OJP99" s="1"/>
      <c r="OJQ99" s="1"/>
      <c r="OJR99" s="1"/>
      <c r="OJS99" s="1"/>
      <c r="OJT99" s="1"/>
      <c r="OJU99" s="1"/>
      <c r="OJV99" s="1"/>
      <c r="OJW99" s="1"/>
      <c r="OJX99" s="1"/>
      <c r="OJY99" s="1"/>
      <c r="OJZ99" s="1"/>
      <c r="OKA99" s="1"/>
      <c r="OKB99" s="1"/>
      <c r="OKC99" s="1"/>
      <c r="OKD99" s="1"/>
      <c r="OKE99" s="1"/>
      <c r="OKF99" s="1"/>
      <c r="OKG99" s="1"/>
      <c r="OKH99" s="1"/>
      <c r="OKI99" s="1"/>
      <c r="OKJ99" s="1"/>
      <c r="OKK99" s="1"/>
      <c r="OKL99" s="1"/>
      <c r="OKM99" s="1"/>
      <c r="OKN99" s="1"/>
      <c r="OKO99" s="1"/>
      <c r="OKP99" s="1"/>
      <c r="OKQ99" s="1"/>
      <c r="OKR99" s="1"/>
      <c r="OKS99" s="1"/>
      <c r="OKT99" s="1"/>
      <c r="OKU99" s="1"/>
      <c r="OKV99" s="1"/>
      <c r="OKW99" s="1"/>
      <c r="OKX99" s="1"/>
      <c r="OKY99" s="1"/>
      <c r="OKZ99" s="1"/>
      <c r="OLA99" s="1"/>
      <c r="OLB99" s="1"/>
      <c r="OLC99" s="1"/>
      <c r="OLD99" s="1"/>
      <c r="OLE99" s="1"/>
      <c r="OLF99" s="1"/>
      <c r="OLG99" s="1"/>
      <c r="OLH99" s="1"/>
      <c r="OLI99" s="1"/>
      <c r="OLJ99" s="1"/>
      <c r="OLK99" s="1"/>
      <c r="OLL99" s="1"/>
      <c r="OLM99" s="1"/>
      <c r="OLN99" s="1"/>
      <c r="OLO99" s="1"/>
      <c r="OLP99" s="1"/>
      <c r="OLQ99" s="1"/>
      <c r="OLR99" s="1"/>
      <c r="OLS99" s="1"/>
      <c r="OLT99" s="1"/>
      <c r="OLU99" s="1"/>
      <c r="OLV99" s="1"/>
      <c r="OLW99" s="1"/>
      <c r="OLX99" s="1"/>
      <c r="OLY99" s="1"/>
      <c r="OLZ99" s="1"/>
      <c r="OMA99" s="1"/>
      <c r="OMB99" s="1"/>
      <c r="OMC99" s="1"/>
      <c r="OMD99" s="1"/>
      <c r="OME99" s="1"/>
      <c r="OMF99" s="1"/>
      <c r="OMG99" s="1"/>
      <c r="OMH99" s="1"/>
      <c r="OMI99" s="1"/>
      <c r="OMJ99" s="1"/>
      <c r="OMK99" s="1"/>
      <c r="OML99" s="1"/>
      <c r="OMM99" s="1"/>
      <c r="OMN99" s="1"/>
      <c r="OMO99" s="1"/>
      <c r="OMP99" s="1"/>
      <c r="OMQ99" s="1"/>
      <c r="OMR99" s="1"/>
      <c r="OMS99" s="1"/>
      <c r="OMT99" s="1"/>
      <c r="OMU99" s="1"/>
      <c r="OMV99" s="1"/>
      <c r="OMW99" s="1"/>
      <c r="OMX99" s="1"/>
      <c r="OMY99" s="1"/>
      <c r="OMZ99" s="1"/>
      <c r="ONA99" s="1"/>
      <c r="ONB99" s="1"/>
      <c r="ONC99" s="1"/>
      <c r="OND99" s="1"/>
      <c r="ONE99" s="1"/>
      <c r="ONF99" s="1"/>
      <c r="ONG99" s="1"/>
      <c r="ONH99" s="1"/>
      <c r="ONI99" s="1"/>
      <c r="ONJ99" s="1"/>
      <c r="ONK99" s="1"/>
      <c r="ONL99" s="1"/>
      <c r="ONM99" s="1"/>
      <c r="ONN99" s="1"/>
      <c r="ONO99" s="1"/>
      <c r="ONP99" s="1"/>
      <c r="ONQ99" s="1"/>
      <c r="ONR99" s="1"/>
      <c r="ONS99" s="1"/>
      <c r="ONT99" s="1"/>
      <c r="ONU99" s="1"/>
      <c r="ONV99" s="1"/>
      <c r="ONW99" s="1"/>
      <c r="ONX99" s="1"/>
      <c r="ONY99" s="1"/>
      <c r="ONZ99" s="1"/>
      <c r="OOA99" s="1"/>
      <c r="OOB99" s="1"/>
      <c r="OOC99" s="1"/>
      <c r="OOD99" s="1"/>
      <c r="OOE99" s="1"/>
      <c r="OOF99" s="1"/>
      <c r="OOG99" s="1"/>
      <c r="OOH99" s="1"/>
      <c r="OOI99" s="1"/>
      <c r="OOJ99" s="1"/>
      <c r="OOK99" s="1"/>
      <c r="OOL99" s="1"/>
      <c r="OOM99" s="1"/>
      <c r="OON99" s="1"/>
      <c r="OOO99" s="1"/>
      <c r="OOP99" s="1"/>
      <c r="OOQ99" s="1"/>
      <c r="OOR99" s="1"/>
      <c r="OOS99" s="1"/>
      <c r="OOT99" s="1"/>
      <c r="OOU99" s="1"/>
      <c r="OOV99" s="1"/>
      <c r="OOW99" s="1"/>
      <c r="OOX99" s="1"/>
      <c r="OOY99" s="1"/>
      <c r="OOZ99" s="1"/>
      <c r="OPA99" s="1"/>
      <c r="OPB99" s="1"/>
      <c r="OPC99" s="1"/>
      <c r="OPD99" s="1"/>
      <c r="OPE99" s="1"/>
      <c r="OPF99" s="1"/>
      <c r="OPG99" s="1"/>
      <c r="OPH99" s="1"/>
      <c r="OPI99" s="1"/>
      <c r="OPJ99" s="1"/>
      <c r="OPK99" s="1"/>
      <c r="OPL99" s="1"/>
      <c r="OPM99" s="1"/>
      <c r="OPN99" s="1"/>
      <c r="OPO99" s="1"/>
      <c r="OPP99" s="1"/>
      <c r="OPQ99" s="1"/>
      <c r="OPR99" s="1"/>
      <c r="OPS99" s="1"/>
      <c r="OPT99" s="1"/>
      <c r="OPU99" s="1"/>
      <c r="OPV99" s="1"/>
      <c r="OPW99" s="1"/>
      <c r="OPX99" s="1"/>
      <c r="OPY99" s="1"/>
      <c r="OPZ99" s="1"/>
      <c r="OQA99" s="1"/>
      <c r="OQB99" s="1"/>
      <c r="OQC99" s="1"/>
      <c r="OQD99" s="1"/>
      <c r="OQE99" s="1"/>
      <c r="OQF99" s="1"/>
      <c r="OQG99" s="1"/>
      <c r="OQH99" s="1"/>
      <c r="OQI99" s="1"/>
      <c r="OQJ99" s="1"/>
      <c r="OQK99" s="1"/>
      <c r="OQL99" s="1"/>
      <c r="OQM99" s="1"/>
      <c r="OQN99" s="1"/>
      <c r="OQO99" s="1"/>
      <c r="OQP99" s="1"/>
      <c r="OQQ99" s="1"/>
      <c r="OQR99" s="1"/>
      <c r="OQS99" s="1"/>
      <c r="OQT99" s="1"/>
      <c r="OQU99" s="1"/>
      <c r="OQV99" s="1"/>
      <c r="OQW99" s="1"/>
      <c r="OQX99" s="1"/>
      <c r="OQY99" s="1"/>
      <c r="OQZ99" s="1"/>
      <c r="ORA99" s="1"/>
      <c r="ORB99" s="1"/>
      <c r="ORC99" s="1"/>
      <c r="ORD99" s="1"/>
      <c r="ORE99" s="1"/>
      <c r="ORF99" s="1"/>
      <c r="ORG99" s="1"/>
      <c r="ORH99" s="1"/>
      <c r="ORI99" s="1"/>
      <c r="ORJ99" s="1"/>
      <c r="ORK99" s="1"/>
      <c r="ORL99" s="1"/>
      <c r="ORM99" s="1"/>
      <c r="ORN99" s="1"/>
      <c r="ORO99" s="1"/>
      <c r="ORP99" s="1"/>
      <c r="ORQ99" s="1"/>
      <c r="ORR99" s="1"/>
      <c r="ORS99" s="1"/>
      <c r="ORT99" s="1"/>
      <c r="ORU99" s="1"/>
      <c r="ORV99" s="1"/>
      <c r="ORW99" s="1"/>
      <c r="ORX99" s="1"/>
      <c r="ORY99" s="1"/>
      <c r="ORZ99" s="1"/>
      <c r="OSA99" s="1"/>
      <c r="OSB99" s="1"/>
      <c r="OSC99" s="1"/>
      <c r="OSD99" s="1"/>
      <c r="OSE99" s="1"/>
      <c r="OSF99" s="1"/>
      <c r="OSG99" s="1"/>
      <c r="OSH99" s="1"/>
      <c r="OSI99" s="1"/>
      <c r="OSJ99" s="1"/>
      <c r="OSK99" s="1"/>
      <c r="OSL99" s="1"/>
      <c r="OSM99" s="1"/>
      <c r="OSN99" s="1"/>
      <c r="OSO99" s="1"/>
      <c r="OSP99" s="1"/>
      <c r="OSQ99" s="1"/>
      <c r="OSR99" s="1"/>
      <c r="OSS99" s="1"/>
      <c r="OST99" s="1"/>
      <c r="OSU99" s="1"/>
      <c r="OSV99" s="1"/>
      <c r="OSW99" s="1"/>
      <c r="OSX99" s="1"/>
      <c r="OSY99" s="1"/>
      <c r="OSZ99" s="1"/>
      <c r="OTA99" s="1"/>
      <c r="OTB99" s="1"/>
      <c r="OTC99" s="1"/>
      <c r="OTD99" s="1"/>
      <c r="OTE99" s="1"/>
      <c r="OTF99" s="1"/>
      <c r="OTG99" s="1"/>
      <c r="OTH99" s="1"/>
      <c r="OTI99" s="1"/>
      <c r="OTJ99" s="1"/>
      <c r="OTK99" s="1"/>
      <c r="OTL99" s="1"/>
      <c r="OTM99" s="1"/>
      <c r="OTN99" s="1"/>
      <c r="OTO99" s="1"/>
      <c r="OTP99" s="1"/>
      <c r="OTQ99" s="1"/>
      <c r="OTR99" s="1"/>
      <c r="OTS99" s="1"/>
      <c r="OTT99" s="1"/>
      <c r="OTU99" s="1"/>
      <c r="OTV99" s="1"/>
      <c r="OTW99" s="1"/>
      <c r="OTX99" s="1"/>
      <c r="OTY99" s="1"/>
      <c r="OTZ99" s="1"/>
      <c r="OUA99" s="1"/>
      <c r="OUB99" s="1"/>
      <c r="OUC99" s="1"/>
      <c r="OUD99" s="1"/>
      <c r="OUE99" s="1"/>
      <c r="OUF99" s="1"/>
      <c r="OUG99" s="1"/>
      <c r="OUH99" s="1"/>
      <c r="OUI99" s="1"/>
      <c r="OUJ99" s="1"/>
      <c r="OUK99" s="1"/>
      <c r="OUL99" s="1"/>
      <c r="OUM99" s="1"/>
      <c r="OUN99" s="1"/>
      <c r="OUO99" s="1"/>
      <c r="OUP99" s="1"/>
      <c r="OUQ99" s="1"/>
      <c r="OUR99" s="1"/>
      <c r="OUS99" s="1"/>
      <c r="OUT99" s="1"/>
      <c r="OUU99" s="1"/>
      <c r="OUV99" s="1"/>
      <c r="OUW99" s="1"/>
      <c r="OUX99" s="1"/>
      <c r="OUY99" s="1"/>
      <c r="OUZ99" s="1"/>
      <c r="OVA99" s="1"/>
      <c r="OVB99" s="1"/>
      <c r="OVC99" s="1"/>
      <c r="OVD99" s="1"/>
      <c r="OVE99" s="1"/>
      <c r="OVF99" s="1"/>
      <c r="OVG99" s="1"/>
      <c r="OVH99" s="1"/>
      <c r="OVI99" s="1"/>
      <c r="OVJ99" s="1"/>
      <c r="OVK99" s="1"/>
      <c r="OVL99" s="1"/>
      <c r="OVM99" s="1"/>
      <c r="OVN99" s="1"/>
      <c r="OVO99" s="1"/>
      <c r="OVP99" s="1"/>
      <c r="OVQ99" s="1"/>
      <c r="OVR99" s="1"/>
      <c r="OVS99" s="1"/>
      <c r="OVT99" s="1"/>
      <c r="OVU99" s="1"/>
      <c r="OVV99" s="1"/>
      <c r="OVW99" s="1"/>
      <c r="OVX99" s="1"/>
      <c r="OVY99" s="1"/>
      <c r="OVZ99" s="1"/>
      <c r="OWA99" s="1"/>
      <c r="OWB99" s="1"/>
      <c r="OWC99" s="1"/>
      <c r="OWD99" s="1"/>
      <c r="OWE99" s="1"/>
      <c r="OWF99" s="1"/>
      <c r="OWG99" s="1"/>
      <c r="OWH99" s="1"/>
      <c r="OWI99" s="1"/>
      <c r="OWJ99" s="1"/>
      <c r="OWK99" s="1"/>
      <c r="OWL99" s="1"/>
      <c r="OWM99" s="1"/>
      <c r="OWN99" s="1"/>
      <c r="OWO99" s="1"/>
      <c r="OWP99" s="1"/>
      <c r="OWQ99" s="1"/>
      <c r="OWR99" s="1"/>
      <c r="OWS99" s="1"/>
      <c r="OWT99" s="1"/>
      <c r="OWU99" s="1"/>
      <c r="OWV99" s="1"/>
      <c r="OWW99" s="1"/>
      <c r="OWX99" s="1"/>
      <c r="OWY99" s="1"/>
      <c r="OWZ99" s="1"/>
      <c r="OXA99" s="1"/>
      <c r="OXB99" s="1"/>
      <c r="OXC99" s="1"/>
      <c r="OXD99" s="1"/>
      <c r="OXE99" s="1"/>
      <c r="OXF99" s="1"/>
      <c r="OXG99" s="1"/>
      <c r="OXH99" s="1"/>
      <c r="OXI99" s="1"/>
      <c r="OXJ99" s="1"/>
      <c r="OXK99" s="1"/>
      <c r="OXL99" s="1"/>
      <c r="OXM99" s="1"/>
      <c r="OXN99" s="1"/>
      <c r="OXO99" s="1"/>
      <c r="OXP99" s="1"/>
      <c r="OXQ99" s="1"/>
      <c r="OXR99" s="1"/>
      <c r="OXS99" s="1"/>
      <c r="OXT99" s="1"/>
      <c r="OXU99" s="1"/>
      <c r="OXV99" s="1"/>
      <c r="OXW99" s="1"/>
      <c r="OXX99" s="1"/>
      <c r="OXY99" s="1"/>
      <c r="OXZ99" s="1"/>
      <c r="OYA99" s="1"/>
      <c r="OYB99" s="1"/>
      <c r="OYC99" s="1"/>
      <c r="OYD99" s="1"/>
      <c r="OYE99" s="1"/>
      <c r="OYF99" s="1"/>
      <c r="OYG99" s="1"/>
      <c r="OYH99" s="1"/>
      <c r="OYI99" s="1"/>
      <c r="OYJ99" s="1"/>
      <c r="OYK99" s="1"/>
      <c r="OYL99" s="1"/>
      <c r="OYM99" s="1"/>
      <c r="OYN99" s="1"/>
      <c r="OYO99" s="1"/>
      <c r="OYP99" s="1"/>
      <c r="OYQ99" s="1"/>
      <c r="OYR99" s="1"/>
      <c r="OYS99" s="1"/>
      <c r="OYT99" s="1"/>
      <c r="OYU99" s="1"/>
      <c r="OYV99" s="1"/>
      <c r="OYW99" s="1"/>
      <c r="OYX99" s="1"/>
      <c r="OYY99" s="1"/>
      <c r="OYZ99" s="1"/>
      <c r="OZA99" s="1"/>
      <c r="OZB99" s="1"/>
      <c r="OZC99" s="1"/>
      <c r="OZD99" s="1"/>
      <c r="OZE99" s="1"/>
      <c r="OZF99" s="1"/>
      <c r="OZG99" s="1"/>
      <c r="OZH99" s="1"/>
      <c r="OZI99" s="1"/>
      <c r="OZJ99" s="1"/>
      <c r="OZK99" s="1"/>
      <c r="OZL99" s="1"/>
      <c r="OZM99" s="1"/>
      <c r="OZN99" s="1"/>
      <c r="OZO99" s="1"/>
      <c r="OZP99" s="1"/>
      <c r="OZQ99" s="1"/>
      <c r="OZR99" s="1"/>
      <c r="OZS99" s="1"/>
      <c r="OZT99" s="1"/>
      <c r="OZU99" s="1"/>
      <c r="OZV99" s="1"/>
      <c r="OZW99" s="1"/>
      <c r="OZX99" s="1"/>
      <c r="OZY99" s="1"/>
      <c r="OZZ99" s="1"/>
      <c r="PAA99" s="1"/>
      <c r="PAB99" s="1"/>
      <c r="PAC99" s="1"/>
      <c r="PAD99" s="1"/>
      <c r="PAE99" s="1"/>
      <c r="PAF99" s="1"/>
      <c r="PAG99" s="1"/>
      <c r="PAH99" s="1"/>
      <c r="PAI99" s="1"/>
      <c r="PAJ99" s="1"/>
      <c r="PAK99" s="1"/>
      <c r="PAL99" s="1"/>
      <c r="PAM99" s="1"/>
      <c r="PAN99" s="1"/>
      <c r="PAO99" s="1"/>
      <c r="PAP99" s="1"/>
      <c r="PAQ99" s="1"/>
      <c r="PAR99" s="1"/>
      <c r="PAS99" s="1"/>
      <c r="PAT99" s="1"/>
      <c r="PAU99" s="1"/>
      <c r="PAV99" s="1"/>
      <c r="PAW99" s="1"/>
      <c r="PAX99" s="1"/>
      <c r="PAY99" s="1"/>
      <c r="PAZ99" s="1"/>
      <c r="PBA99" s="1"/>
      <c r="PBB99" s="1"/>
      <c r="PBC99" s="1"/>
      <c r="PBD99" s="1"/>
      <c r="PBE99" s="1"/>
      <c r="PBF99" s="1"/>
      <c r="PBG99" s="1"/>
      <c r="PBH99" s="1"/>
      <c r="PBI99" s="1"/>
      <c r="PBJ99" s="1"/>
      <c r="PBK99" s="1"/>
      <c r="PBL99" s="1"/>
      <c r="PBM99" s="1"/>
      <c r="PBN99" s="1"/>
      <c r="PBO99" s="1"/>
      <c r="PBP99" s="1"/>
      <c r="PBQ99" s="1"/>
      <c r="PBR99" s="1"/>
      <c r="PBS99" s="1"/>
      <c r="PBT99" s="1"/>
      <c r="PBU99" s="1"/>
      <c r="PBV99" s="1"/>
      <c r="PBW99" s="1"/>
      <c r="PBX99" s="1"/>
      <c r="PBY99" s="1"/>
      <c r="PBZ99" s="1"/>
      <c r="PCA99" s="1"/>
      <c r="PCB99" s="1"/>
      <c r="PCC99" s="1"/>
      <c r="PCD99" s="1"/>
      <c r="PCE99" s="1"/>
      <c r="PCF99" s="1"/>
      <c r="PCG99" s="1"/>
      <c r="PCH99" s="1"/>
      <c r="PCI99" s="1"/>
      <c r="PCJ99" s="1"/>
      <c r="PCK99" s="1"/>
      <c r="PCL99" s="1"/>
      <c r="PCM99" s="1"/>
      <c r="PCN99" s="1"/>
      <c r="PCO99" s="1"/>
      <c r="PCP99" s="1"/>
      <c r="PCQ99" s="1"/>
      <c r="PCR99" s="1"/>
      <c r="PCS99" s="1"/>
      <c r="PCT99" s="1"/>
      <c r="PCU99" s="1"/>
      <c r="PCV99" s="1"/>
      <c r="PCW99" s="1"/>
      <c r="PCX99" s="1"/>
      <c r="PCY99" s="1"/>
      <c r="PCZ99" s="1"/>
      <c r="PDA99" s="1"/>
      <c r="PDB99" s="1"/>
      <c r="PDC99" s="1"/>
      <c r="PDD99" s="1"/>
      <c r="PDE99" s="1"/>
      <c r="PDF99" s="1"/>
      <c r="PDG99" s="1"/>
      <c r="PDH99" s="1"/>
      <c r="PDI99" s="1"/>
      <c r="PDJ99" s="1"/>
      <c r="PDK99" s="1"/>
      <c r="PDL99" s="1"/>
      <c r="PDM99" s="1"/>
      <c r="PDN99" s="1"/>
      <c r="PDO99" s="1"/>
      <c r="PDP99" s="1"/>
      <c r="PDQ99" s="1"/>
      <c r="PDR99" s="1"/>
      <c r="PDS99" s="1"/>
      <c r="PDT99" s="1"/>
      <c r="PDU99" s="1"/>
      <c r="PDV99" s="1"/>
      <c r="PDW99" s="1"/>
      <c r="PDX99" s="1"/>
      <c r="PDY99" s="1"/>
      <c r="PDZ99" s="1"/>
      <c r="PEA99" s="1"/>
      <c r="PEB99" s="1"/>
      <c r="PEC99" s="1"/>
      <c r="PED99" s="1"/>
      <c r="PEE99" s="1"/>
      <c r="PEF99" s="1"/>
      <c r="PEG99" s="1"/>
      <c r="PEH99" s="1"/>
      <c r="PEI99" s="1"/>
      <c r="PEJ99" s="1"/>
      <c r="PEK99" s="1"/>
      <c r="PEL99" s="1"/>
      <c r="PEM99" s="1"/>
      <c r="PEN99" s="1"/>
      <c r="PEO99" s="1"/>
      <c r="PEP99" s="1"/>
      <c r="PEQ99" s="1"/>
      <c r="PER99" s="1"/>
      <c r="PES99" s="1"/>
      <c r="PET99" s="1"/>
      <c r="PEU99" s="1"/>
      <c r="PEV99" s="1"/>
      <c r="PEW99" s="1"/>
      <c r="PEX99" s="1"/>
      <c r="PEY99" s="1"/>
      <c r="PEZ99" s="1"/>
      <c r="PFA99" s="1"/>
      <c r="PFB99" s="1"/>
      <c r="PFC99" s="1"/>
      <c r="PFD99" s="1"/>
      <c r="PFE99" s="1"/>
      <c r="PFF99" s="1"/>
      <c r="PFG99" s="1"/>
      <c r="PFH99" s="1"/>
      <c r="PFI99" s="1"/>
      <c r="PFJ99" s="1"/>
      <c r="PFK99" s="1"/>
      <c r="PFL99" s="1"/>
      <c r="PFM99" s="1"/>
      <c r="PFN99" s="1"/>
      <c r="PFO99" s="1"/>
      <c r="PFP99" s="1"/>
      <c r="PFQ99" s="1"/>
      <c r="PFR99" s="1"/>
      <c r="PFS99" s="1"/>
      <c r="PFT99" s="1"/>
      <c r="PFU99" s="1"/>
      <c r="PFV99" s="1"/>
      <c r="PFW99" s="1"/>
      <c r="PFX99" s="1"/>
      <c r="PFY99" s="1"/>
      <c r="PFZ99" s="1"/>
      <c r="PGA99" s="1"/>
      <c r="PGB99" s="1"/>
      <c r="PGC99" s="1"/>
      <c r="PGD99" s="1"/>
      <c r="PGE99" s="1"/>
      <c r="PGF99" s="1"/>
      <c r="PGG99" s="1"/>
      <c r="PGH99" s="1"/>
      <c r="PGI99" s="1"/>
      <c r="PGJ99" s="1"/>
      <c r="PGK99" s="1"/>
      <c r="PGL99" s="1"/>
      <c r="PGM99" s="1"/>
      <c r="PGN99" s="1"/>
      <c r="PGO99" s="1"/>
      <c r="PGP99" s="1"/>
      <c r="PGQ99" s="1"/>
      <c r="PGR99" s="1"/>
      <c r="PGS99" s="1"/>
      <c r="PGT99" s="1"/>
      <c r="PGU99" s="1"/>
      <c r="PGV99" s="1"/>
      <c r="PGW99" s="1"/>
      <c r="PGX99" s="1"/>
      <c r="PGY99" s="1"/>
      <c r="PGZ99" s="1"/>
      <c r="PHA99" s="1"/>
      <c r="PHB99" s="1"/>
      <c r="PHC99" s="1"/>
      <c r="PHD99" s="1"/>
      <c r="PHE99" s="1"/>
      <c r="PHF99" s="1"/>
      <c r="PHG99" s="1"/>
      <c r="PHH99" s="1"/>
      <c r="PHI99" s="1"/>
      <c r="PHJ99" s="1"/>
      <c r="PHK99" s="1"/>
      <c r="PHL99" s="1"/>
      <c r="PHM99" s="1"/>
      <c r="PHN99" s="1"/>
      <c r="PHO99" s="1"/>
      <c r="PHP99" s="1"/>
      <c r="PHQ99" s="1"/>
      <c r="PHR99" s="1"/>
      <c r="PHS99" s="1"/>
      <c r="PHT99" s="1"/>
      <c r="PHU99" s="1"/>
      <c r="PHV99" s="1"/>
      <c r="PHW99" s="1"/>
      <c r="PHX99" s="1"/>
      <c r="PHY99" s="1"/>
      <c r="PHZ99" s="1"/>
      <c r="PIA99" s="1"/>
      <c r="PIB99" s="1"/>
      <c r="PIC99" s="1"/>
      <c r="PID99" s="1"/>
      <c r="PIE99" s="1"/>
      <c r="PIF99" s="1"/>
      <c r="PIG99" s="1"/>
      <c r="PIH99" s="1"/>
      <c r="PII99" s="1"/>
      <c r="PIJ99" s="1"/>
      <c r="PIK99" s="1"/>
      <c r="PIL99" s="1"/>
      <c r="PIM99" s="1"/>
      <c r="PIN99" s="1"/>
      <c r="PIO99" s="1"/>
      <c r="PIP99" s="1"/>
      <c r="PIQ99" s="1"/>
      <c r="PIR99" s="1"/>
      <c r="PIS99" s="1"/>
      <c r="PIT99" s="1"/>
      <c r="PIU99" s="1"/>
      <c r="PIV99" s="1"/>
      <c r="PIW99" s="1"/>
      <c r="PIX99" s="1"/>
      <c r="PIY99" s="1"/>
      <c r="PIZ99" s="1"/>
      <c r="PJA99" s="1"/>
      <c r="PJB99" s="1"/>
      <c r="PJC99" s="1"/>
      <c r="PJD99" s="1"/>
      <c r="PJE99" s="1"/>
      <c r="PJF99" s="1"/>
      <c r="PJG99" s="1"/>
      <c r="PJH99" s="1"/>
      <c r="PJI99" s="1"/>
      <c r="PJJ99" s="1"/>
      <c r="PJK99" s="1"/>
      <c r="PJL99" s="1"/>
      <c r="PJM99" s="1"/>
      <c r="PJN99" s="1"/>
      <c r="PJO99" s="1"/>
      <c r="PJP99" s="1"/>
      <c r="PJQ99" s="1"/>
      <c r="PJR99" s="1"/>
      <c r="PJS99" s="1"/>
      <c r="PJT99" s="1"/>
      <c r="PJU99" s="1"/>
      <c r="PJV99" s="1"/>
      <c r="PJW99" s="1"/>
      <c r="PJX99" s="1"/>
      <c r="PJY99" s="1"/>
      <c r="PJZ99" s="1"/>
      <c r="PKA99" s="1"/>
      <c r="PKB99" s="1"/>
      <c r="PKC99" s="1"/>
      <c r="PKD99" s="1"/>
      <c r="PKE99" s="1"/>
      <c r="PKF99" s="1"/>
      <c r="PKG99" s="1"/>
      <c r="PKH99" s="1"/>
      <c r="PKI99" s="1"/>
      <c r="PKJ99" s="1"/>
      <c r="PKK99" s="1"/>
      <c r="PKL99" s="1"/>
      <c r="PKM99" s="1"/>
      <c r="PKN99" s="1"/>
      <c r="PKO99" s="1"/>
      <c r="PKP99" s="1"/>
      <c r="PKQ99" s="1"/>
      <c r="PKR99" s="1"/>
      <c r="PKS99" s="1"/>
      <c r="PKT99" s="1"/>
      <c r="PKU99" s="1"/>
      <c r="PKV99" s="1"/>
      <c r="PKW99" s="1"/>
      <c r="PKX99" s="1"/>
      <c r="PKY99" s="1"/>
      <c r="PKZ99" s="1"/>
      <c r="PLA99" s="1"/>
      <c r="PLB99" s="1"/>
      <c r="PLC99" s="1"/>
      <c r="PLD99" s="1"/>
      <c r="PLE99" s="1"/>
      <c r="PLF99" s="1"/>
      <c r="PLG99" s="1"/>
      <c r="PLH99" s="1"/>
      <c r="PLI99" s="1"/>
      <c r="PLJ99" s="1"/>
      <c r="PLK99" s="1"/>
      <c r="PLL99" s="1"/>
      <c r="PLM99" s="1"/>
      <c r="PLN99" s="1"/>
      <c r="PLO99" s="1"/>
      <c r="PLP99" s="1"/>
      <c r="PLQ99" s="1"/>
      <c r="PLR99" s="1"/>
      <c r="PLS99" s="1"/>
      <c r="PLT99" s="1"/>
      <c r="PLU99" s="1"/>
      <c r="PLV99" s="1"/>
      <c r="PLW99" s="1"/>
      <c r="PLX99" s="1"/>
      <c r="PLY99" s="1"/>
      <c r="PLZ99" s="1"/>
      <c r="PMA99" s="1"/>
      <c r="PMB99" s="1"/>
      <c r="PMC99" s="1"/>
      <c r="PMD99" s="1"/>
      <c r="PME99" s="1"/>
      <c r="PMF99" s="1"/>
      <c r="PMG99" s="1"/>
      <c r="PMH99" s="1"/>
      <c r="PMI99" s="1"/>
      <c r="PMJ99" s="1"/>
      <c r="PMK99" s="1"/>
      <c r="PML99" s="1"/>
      <c r="PMM99" s="1"/>
      <c r="PMN99" s="1"/>
      <c r="PMO99" s="1"/>
      <c r="PMP99" s="1"/>
      <c r="PMQ99" s="1"/>
      <c r="PMR99" s="1"/>
      <c r="PMS99" s="1"/>
      <c r="PMT99" s="1"/>
      <c r="PMU99" s="1"/>
      <c r="PMV99" s="1"/>
      <c r="PMW99" s="1"/>
      <c r="PMX99" s="1"/>
      <c r="PMY99" s="1"/>
      <c r="PMZ99" s="1"/>
      <c r="PNA99" s="1"/>
      <c r="PNB99" s="1"/>
      <c r="PNC99" s="1"/>
      <c r="PND99" s="1"/>
      <c r="PNE99" s="1"/>
      <c r="PNF99" s="1"/>
      <c r="PNG99" s="1"/>
      <c r="PNH99" s="1"/>
      <c r="PNI99" s="1"/>
      <c r="PNJ99" s="1"/>
      <c r="PNK99" s="1"/>
      <c r="PNL99" s="1"/>
      <c r="PNM99" s="1"/>
      <c r="PNN99" s="1"/>
      <c r="PNO99" s="1"/>
      <c r="PNP99" s="1"/>
      <c r="PNQ99" s="1"/>
      <c r="PNR99" s="1"/>
      <c r="PNS99" s="1"/>
      <c r="PNT99" s="1"/>
      <c r="PNU99" s="1"/>
      <c r="PNV99" s="1"/>
      <c r="PNW99" s="1"/>
      <c r="PNX99" s="1"/>
      <c r="PNY99" s="1"/>
      <c r="PNZ99" s="1"/>
      <c r="POA99" s="1"/>
      <c r="POB99" s="1"/>
      <c r="POC99" s="1"/>
      <c r="POD99" s="1"/>
      <c r="POE99" s="1"/>
      <c r="POF99" s="1"/>
      <c r="POG99" s="1"/>
      <c r="POH99" s="1"/>
      <c r="POI99" s="1"/>
      <c r="POJ99" s="1"/>
      <c r="POK99" s="1"/>
      <c r="POL99" s="1"/>
      <c r="POM99" s="1"/>
      <c r="PON99" s="1"/>
      <c r="POO99" s="1"/>
      <c r="POP99" s="1"/>
      <c r="POQ99" s="1"/>
      <c r="POR99" s="1"/>
      <c r="POS99" s="1"/>
      <c r="POT99" s="1"/>
      <c r="POU99" s="1"/>
      <c r="POV99" s="1"/>
      <c r="POW99" s="1"/>
      <c r="POX99" s="1"/>
      <c r="POY99" s="1"/>
      <c r="POZ99" s="1"/>
      <c r="PPA99" s="1"/>
      <c r="PPB99" s="1"/>
      <c r="PPC99" s="1"/>
      <c r="PPD99" s="1"/>
      <c r="PPE99" s="1"/>
      <c r="PPF99" s="1"/>
      <c r="PPG99" s="1"/>
      <c r="PPH99" s="1"/>
      <c r="PPI99" s="1"/>
      <c r="PPJ99" s="1"/>
      <c r="PPK99" s="1"/>
      <c r="PPL99" s="1"/>
      <c r="PPM99" s="1"/>
      <c r="PPN99" s="1"/>
      <c r="PPO99" s="1"/>
      <c r="PPP99" s="1"/>
      <c r="PPQ99" s="1"/>
      <c r="PPR99" s="1"/>
      <c r="PPS99" s="1"/>
      <c r="PPT99" s="1"/>
      <c r="PPU99" s="1"/>
      <c r="PPV99" s="1"/>
      <c r="PPW99" s="1"/>
      <c r="PPX99" s="1"/>
      <c r="PPY99" s="1"/>
      <c r="PPZ99" s="1"/>
      <c r="PQA99" s="1"/>
      <c r="PQB99" s="1"/>
      <c r="PQC99" s="1"/>
      <c r="PQD99" s="1"/>
      <c r="PQE99" s="1"/>
      <c r="PQF99" s="1"/>
      <c r="PQG99" s="1"/>
      <c r="PQH99" s="1"/>
      <c r="PQI99" s="1"/>
      <c r="PQJ99" s="1"/>
      <c r="PQK99" s="1"/>
      <c r="PQL99" s="1"/>
      <c r="PQM99" s="1"/>
      <c r="PQN99" s="1"/>
      <c r="PQO99" s="1"/>
      <c r="PQP99" s="1"/>
      <c r="PQQ99" s="1"/>
      <c r="PQR99" s="1"/>
      <c r="PQS99" s="1"/>
      <c r="PQT99" s="1"/>
      <c r="PQU99" s="1"/>
      <c r="PQV99" s="1"/>
      <c r="PQW99" s="1"/>
      <c r="PQX99" s="1"/>
      <c r="PQY99" s="1"/>
      <c r="PQZ99" s="1"/>
      <c r="PRA99" s="1"/>
      <c r="PRB99" s="1"/>
      <c r="PRC99" s="1"/>
      <c r="PRD99" s="1"/>
      <c r="PRE99" s="1"/>
      <c r="PRF99" s="1"/>
      <c r="PRG99" s="1"/>
      <c r="PRH99" s="1"/>
      <c r="PRI99" s="1"/>
      <c r="PRJ99" s="1"/>
      <c r="PRK99" s="1"/>
      <c r="PRL99" s="1"/>
      <c r="PRM99" s="1"/>
      <c r="PRN99" s="1"/>
      <c r="PRO99" s="1"/>
      <c r="PRP99" s="1"/>
      <c r="PRQ99" s="1"/>
      <c r="PRR99" s="1"/>
      <c r="PRS99" s="1"/>
      <c r="PRT99" s="1"/>
      <c r="PRU99" s="1"/>
      <c r="PRV99" s="1"/>
      <c r="PRW99" s="1"/>
      <c r="PRX99" s="1"/>
      <c r="PRY99" s="1"/>
      <c r="PRZ99" s="1"/>
      <c r="PSA99" s="1"/>
      <c r="PSB99" s="1"/>
      <c r="PSC99" s="1"/>
      <c r="PSD99" s="1"/>
      <c r="PSE99" s="1"/>
      <c r="PSF99" s="1"/>
      <c r="PSG99" s="1"/>
      <c r="PSH99" s="1"/>
      <c r="PSI99" s="1"/>
      <c r="PSJ99" s="1"/>
      <c r="PSK99" s="1"/>
      <c r="PSL99" s="1"/>
      <c r="PSM99" s="1"/>
      <c r="PSN99" s="1"/>
      <c r="PSO99" s="1"/>
      <c r="PSP99" s="1"/>
      <c r="PSQ99" s="1"/>
      <c r="PSR99" s="1"/>
      <c r="PSS99" s="1"/>
      <c r="PST99" s="1"/>
      <c r="PSU99" s="1"/>
      <c r="PSV99" s="1"/>
      <c r="PSW99" s="1"/>
      <c r="PSX99" s="1"/>
      <c r="PSY99" s="1"/>
      <c r="PSZ99" s="1"/>
      <c r="PTA99" s="1"/>
      <c r="PTB99" s="1"/>
      <c r="PTC99" s="1"/>
      <c r="PTD99" s="1"/>
      <c r="PTE99" s="1"/>
      <c r="PTF99" s="1"/>
      <c r="PTG99" s="1"/>
      <c r="PTH99" s="1"/>
      <c r="PTI99" s="1"/>
      <c r="PTJ99" s="1"/>
      <c r="PTK99" s="1"/>
      <c r="PTL99" s="1"/>
      <c r="PTM99" s="1"/>
      <c r="PTN99" s="1"/>
      <c r="PTO99" s="1"/>
      <c r="PTP99" s="1"/>
      <c r="PTQ99" s="1"/>
      <c r="PTR99" s="1"/>
      <c r="PTS99" s="1"/>
      <c r="PTT99" s="1"/>
      <c r="PTU99" s="1"/>
      <c r="PTV99" s="1"/>
      <c r="PTW99" s="1"/>
      <c r="PTX99" s="1"/>
      <c r="PTY99" s="1"/>
      <c r="PTZ99" s="1"/>
      <c r="PUA99" s="1"/>
      <c r="PUB99" s="1"/>
      <c r="PUC99" s="1"/>
      <c r="PUD99" s="1"/>
      <c r="PUE99" s="1"/>
      <c r="PUF99" s="1"/>
      <c r="PUG99" s="1"/>
      <c r="PUH99" s="1"/>
      <c r="PUI99" s="1"/>
      <c r="PUJ99" s="1"/>
      <c r="PUK99" s="1"/>
      <c r="PUL99" s="1"/>
      <c r="PUM99" s="1"/>
      <c r="PUN99" s="1"/>
      <c r="PUO99" s="1"/>
      <c r="PUP99" s="1"/>
      <c r="PUQ99" s="1"/>
      <c r="PUR99" s="1"/>
      <c r="PUS99" s="1"/>
      <c r="PUT99" s="1"/>
      <c r="PUU99" s="1"/>
      <c r="PUV99" s="1"/>
      <c r="PUW99" s="1"/>
      <c r="PUX99" s="1"/>
      <c r="PUY99" s="1"/>
      <c r="PUZ99" s="1"/>
      <c r="PVA99" s="1"/>
      <c r="PVB99" s="1"/>
      <c r="PVC99" s="1"/>
      <c r="PVD99" s="1"/>
      <c r="PVE99" s="1"/>
      <c r="PVF99" s="1"/>
      <c r="PVG99" s="1"/>
      <c r="PVH99" s="1"/>
      <c r="PVI99" s="1"/>
      <c r="PVJ99" s="1"/>
      <c r="PVK99" s="1"/>
      <c r="PVL99" s="1"/>
      <c r="PVM99" s="1"/>
      <c r="PVN99" s="1"/>
      <c r="PVO99" s="1"/>
      <c r="PVP99" s="1"/>
      <c r="PVQ99" s="1"/>
      <c r="PVR99" s="1"/>
      <c r="PVS99" s="1"/>
      <c r="PVT99" s="1"/>
      <c r="PVU99" s="1"/>
      <c r="PVV99" s="1"/>
      <c r="PVW99" s="1"/>
      <c r="PVX99" s="1"/>
      <c r="PVY99" s="1"/>
      <c r="PVZ99" s="1"/>
      <c r="PWA99" s="1"/>
      <c r="PWB99" s="1"/>
      <c r="PWC99" s="1"/>
      <c r="PWD99" s="1"/>
      <c r="PWE99" s="1"/>
      <c r="PWF99" s="1"/>
      <c r="PWG99" s="1"/>
      <c r="PWH99" s="1"/>
      <c r="PWI99" s="1"/>
      <c r="PWJ99" s="1"/>
      <c r="PWK99" s="1"/>
      <c r="PWL99" s="1"/>
      <c r="PWM99" s="1"/>
      <c r="PWN99" s="1"/>
      <c r="PWO99" s="1"/>
      <c r="PWP99" s="1"/>
      <c r="PWQ99" s="1"/>
      <c r="PWR99" s="1"/>
      <c r="PWS99" s="1"/>
      <c r="PWT99" s="1"/>
      <c r="PWU99" s="1"/>
      <c r="PWV99" s="1"/>
      <c r="PWW99" s="1"/>
      <c r="PWX99" s="1"/>
      <c r="PWY99" s="1"/>
      <c r="PWZ99" s="1"/>
      <c r="PXA99" s="1"/>
      <c r="PXB99" s="1"/>
      <c r="PXC99" s="1"/>
      <c r="PXD99" s="1"/>
      <c r="PXE99" s="1"/>
      <c r="PXF99" s="1"/>
      <c r="PXG99" s="1"/>
      <c r="PXH99" s="1"/>
      <c r="PXI99" s="1"/>
      <c r="PXJ99" s="1"/>
      <c r="PXK99" s="1"/>
      <c r="PXL99" s="1"/>
      <c r="PXM99" s="1"/>
      <c r="PXN99" s="1"/>
      <c r="PXO99" s="1"/>
      <c r="PXP99" s="1"/>
      <c r="PXQ99" s="1"/>
      <c r="PXR99" s="1"/>
      <c r="PXS99" s="1"/>
      <c r="PXT99" s="1"/>
      <c r="PXU99" s="1"/>
      <c r="PXV99" s="1"/>
      <c r="PXW99" s="1"/>
      <c r="PXX99" s="1"/>
      <c r="PXY99" s="1"/>
      <c r="PXZ99" s="1"/>
      <c r="PYA99" s="1"/>
      <c r="PYB99" s="1"/>
      <c r="PYC99" s="1"/>
      <c r="PYD99" s="1"/>
      <c r="PYE99" s="1"/>
      <c r="PYF99" s="1"/>
      <c r="PYG99" s="1"/>
      <c r="PYH99" s="1"/>
      <c r="PYI99" s="1"/>
      <c r="PYJ99" s="1"/>
      <c r="PYK99" s="1"/>
      <c r="PYL99" s="1"/>
      <c r="PYM99" s="1"/>
      <c r="PYN99" s="1"/>
      <c r="PYO99" s="1"/>
      <c r="PYP99" s="1"/>
      <c r="PYQ99" s="1"/>
      <c r="PYR99" s="1"/>
      <c r="PYS99" s="1"/>
      <c r="PYT99" s="1"/>
      <c r="PYU99" s="1"/>
      <c r="PYV99" s="1"/>
      <c r="PYW99" s="1"/>
      <c r="PYX99" s="1"/>
      <c r="PYY99" s="1"/>
      <c r="PYZ99" s="1"/>
      <c r="PZA99" s="1"/>
      <c r="PZB99" s="1"/>
      <c r="PZC99" s="1"/>
      <c r="PZD99" s="1"/>
      <c r="PZE99" s="1"/>
      <c r="PZF99" s="1"/>
      <c r="PZG99" s="1"/>
      <c r="PZH99" s="1"/>
      <c r="PZI99" s="1"/>
      <c r="PZJ99" s="1"/>
      <c r="PZK99" s="1"/>
      <c r="PZL99" s="1"/>
      <c r="PZM99" s="1"/>
      <c r="PZN99" s="1"/>
      <c r="PZO99" s="1"/>
      <c r="PZP99" s="1"/>
      <c r="PZQ99" s="1"/>
      <c r="PZR99" s="1"/>
      <c r="PZS99" s="1"/>
      <c r="PZT99" s="1"/>
      <c r="PZU99" s="1"/>
      <c r="PZV99" s="1"/>
      <c r="PZW99" s="1"/>
      <c r="PZX99" s="1"/>
      <c r="PZY99" s="1"/>
      <c r="PZZ99" s="1"/>
      <c r="QAA99" s="1"/>
      <c r="QAB99" s="1"/>
      <c r="QAC99" s="1"/>
      <c r="QAD99" s="1"/>
      <c r="QAE99" s="1"/>
      <c r="QAF99" s="1"/>
      <c r="QAG99" s="1"/>
      <c r="QAH99" s="1"/>
      <c r="QAI99" s="1"/>
      <c r="QAJ99" s="1"/>
      <c r="QAK99" s="1"/>
      <c r="QAL99" s="1"/>
      <c r="QAM99" s="1"/>
      <c r="QAN99" s="1"/>
      <c r="QAO99" s="1"/>
      <c r="QAP99" s="1"/>
      <c r="QAQ99" s="1"/>
      <c r="QAR99" s="1"/>
      <c r="QAS99" s="1"/>
      <c r="QAT99" s="1"/>
      <c r="QAU99" s="1"/>
      <c r="QAV99" s="1"/>
      <c r="QAW99" s="1"/>
      <c r="QAX99" s="1"/>
      <c r="QAY99" s="1"/>
      <c r="QAZ99" s="1"/>
      <c r="QBA99" s="1"/>
      <c r="QBB99" s="1"/>
      <c r="QBC99" s="1"/>
      <c r="QBD99" s="1"/>
      <c r="QBE99" s="1"/>
      <c r="QBF99" s="1"/>
      <c r="QBG99" s="1"/>
      <c r="QBH99" s="1"/>
      <c r="QBI99" s="1"/>
      <c r="QBJ99" s="1"/>
      <c r="QBK99" s="1"/>
      <c r="QBL99" s="1"/>
      <c r="QBM99" s="1"/>
      <c r="QBN99" s="1"/>
      <c r="QBO99" s="1"/>
      <c r="QBP99" s="1"/>
      <c r="QBQ99" s="1"/>
      <c r="QBR99" s="1"/>
      <c r="QBS99" s="1"/>
      <c r="QBT99" s="1"/>
      <c r="QBU99" s="1"/>
      <c r="QBV99" s="1"/>
      <c r="QBW99" s="1"/>
      <c r="QBX99" s="1"/>
      <c r="QBY99" s="1"/>
      <c r="QBZ99" s="1"/>
      <c r="QCA99" s="1"/>
      <c r="QCB99" s="1"/>
      <c r="QCC99" s="1"/>
      <c r="QCD99" s="1"/>
      <c r="QCE99" s="1"/>
      <c r="QCF99" s="1"/>
      <c r="QCG99" s="1"/>
      <c r="QCH99" s="1"/>
      <c r="QCI99" s="1"/>
      <c r="QCJ99" s="1"/>
      <c r="QCK99" s="1"/>
      <c r="QCL99" s="1"/>
      <c r="QCM99" s="1"/>
      <c r="QCN99" s="1"/>
      <c r="QCO99" s="1"/>
      <c r="QCP99" s="1"/>
      <c r="QCQ99" s="1"/>
      <c r="QCR99" s="1"/>
      <c r="QCS99" s="1"/>
      <c r="QCT99" s="1"/>
      <c r="QCU99" s="1"/>
      <c r="QCV99" s="1"/>
      <c r="QCW99" s="1"/>
      <c r="QCX99" s="1"/>
      <c r="QCY99" s="1"/>
      <c r="QCZ99" s="1"/>
      <c r="QDA99" s="1"/>
      <c r="QDB99" s="1"/>
      <c r="QDC99" s="1"/>
      <c r="QDD99" s="1"/>
      <c r="QDE99" s="1"/>
      <c r="QDF99" s="1"/>
      <c r="QDG99" s="1"/>
      <c r="QDH99" s="1"/>
      <c r="QDI99" s="1"/>
      <c r="QDJ99" s="1"/>
      <c r="QDK99" s="1"/>
      <c r="QDL99" s="1"/>
      <c r="QDM99" s="1"/>
      <c r="QDN99" s="1"/>
      <c r="QDO99" s="1"/>
      <c r="QDP99" s="1"/>
      <c r="QDQ99" s="1"/>
      <c r="QDR99" s="1"/>
      <c r="QDS99" s="1"/>
      <c r="QDT99" s="1"/>
      <c r="QDU99" s="1"/>
      <c r="QDV99" s="1"/>
      <c r="QDW99" s="1"/>
      <c r="QDX99" s="1"/>
      <c r="QDY99" s="1"/>
      <c r="QDZ99" s="1"/>
      <c r="QEA99" s="1"/>
      <c r="QEB99" s="1"/>
      <c r="QEC99" s="1"/>
      <c r="QED99" s="1"/>
      <c r="QEE99" s="1"/>
      <c r="QEF99" s="1"/>
      <c r="QEG99" s="1"/>
      <c r="QEH99" s="1"/>
      <c r="QEI99" s="1"/>
      <c r="QEJ99" s="1"/>
      <c r="QEK99" s="1"/>
      <c r="QEL99" s="1"/>
      <c r="QEM99" s="1"/>
      <c r="QEN99" s="1"/>
      <c r="QEO99" s="1"/>
      <c r="QEP99" s="1"/>
      <c r="QEQ99" s="1"/>
      <c r="QER99" s="1"/>
      <c r="QES99" s="1"/>
      <c r="QET99" s="1"/>
      <c r="QEU99" s="1"/>
      <c r="QEV99" s="1"/>
      <c r="QEW99" s="1"/>
      <c r="QEX99" s="1"/>
      <c r="QEY99" s="1"/>
      <c r="QEZ99" s="1"/>
      <c r="QFA99" s="1"/>
      <c r="QFB99" s="1"/>
      <c r="QFC99" s="1"/>
      <c r="QFD99" s="1"/>
      <c r="QFE99" s="1"/>
      <c r="QFF99" s="1"/>
      <c r="QFG99" s="1"/>
      <c r="QFH99" s="1"/>
      <c r="QFI99" s="1"/>
      <c r="QFJ99" s="1"/>
      <c r="QFK99" s="1"/>
      <c r="QFL99" s="1"/>
      <c r="QFM99" s="1"/>
      <c r="QFN99" s="1"/>
      <c r="QFO99" s="1"/>
      <c r="QFP99" s="1"/>
      <c r="QFQ99" s="1"/>
      <c r="QFR99" s="1"/>
      <c r="QFS99" s="1"/>
      <c r="QFT99" s="1"/>
      <c r="QFU99" s="1"/>
      <c r="QFV99" s="1"/>
      <c r="QFW99" s="1"/>
      <c r="QFX99" s="1"/>
      <c r="QFY99" s="1"/>
      <c r="QFZ99" s="1"/>
      <c r="QGA99" s="1"/>
      <c r="QGB99" s="1"/>
      <c r="QGC99" s="1"/>
      <c r="QGD99" s="1"/>
      <c r="QGE99" s="1"/>
      <c r="QGF99" s="1"/>
      <c r="QGG99" s="1"/>
      <c r="QGH99" s="1"/>
      <c r="QGI99" s="1"/>
      <c r="QGJ99" s="1"/>
      <c r="QGK99" s="1"/>
      <c r="QGL99" s="1"/>
      <c r="QGM99" s="1"/>
      <c r="QGN99" s="1"/>
      <c r="QGO99" s="1"/>
      <c r="QGP99" s="1"/>
      <c r="QGQ99" s="1"/>
      <c r="QGR99" s="1"/>
      <c r="QGS99" s="1"/>
      <c r="QGT99" s="1"/>
      <c r="QGU99" s="1"/>
      <c r="QGV99" s="1"/>
      <c r="QGW99" s="1"/>
      <c r="QGX99" s="1"/>
      <c r="QGY99" s="1"/>
      <c r="QGZ99" s="1"/>
      <c r="QHA99" s="1"/>
      <c r="QHB99" s="1"/>
      <c r="QHC99" s="1"/>
      <c r="QHD99" s="1"/>
      <c r="QHE99" s="1"/>
      <c r="QHF99" s="1"/>
      <c r="QHG99" s="1"/>
      <c r="QHH99" s="1"/>
      <c r="QHI99" s="1"/>
      <c r="QHJ99" s="1"/>
      <c r="QHK99" s="1"/>
      <c r="QHL99" s="1"/>
      <c r="QHM99" s="1"/>
      <c r="QHN99" s="1"/>
      <c r="QHO99" s="1"/>
      <c r="QHP99" s="1"/>
      <c r="QHQ99" s="1"/>
      <c r="QHR99" s="1"/>
      <c r="QHS99" s="1"/>
      <c r="QHT99" s="1"/>
      <c r="QHU99" s="1"/>
      <c r="QHV99" s="1"/>
      <c r="QHW99" s="1"/>
      <c r="QHX99" s="1"/>
      <c r="QHY99" s="1"/>
      <c r="QHZ99" s="1"/>
      <c r="QIA99" s="1"/>
      <c r="QIB99" s="1"/>
      <c r="QIC99" s="1"/>
      <c r="QID99" s="1"/>
      <c r="QIE99" s="1"/>
      <c r="QIF99" s="1"/>
      <c r="QIG99" s="1"/>
      <c r="QIH99" s="1"/>
      <c r="QII99" s="1"/>
      <c r="QIJ99" s="1"/>
      <c r="QIK99" s="1"/>
      <c r="QIL99" s="1"/>
      <c r="QIM99" s="1"/>
      <c r="QIN99" s="1"/>
      <c r="QIO99" s="1"/>
      <c r="QIP99" s="1"/>
      <c r="QIQ99" s="1"/>
      <c r="QIR99" s="1"/>
      <c r="QIS99" s="1"/>
      <c r="QIT99" s="1"/>
      <c r="QIU99" s="1"/>
      <c r="QIV99" s="1"/>
      <c r="QIW99" s="1"/>
      <c r="QIX99" s="1"/>
      <c r="QIY99" s="1"/>
      <c r="QIZ99" s="1"/>
      <c r="QJA99" s="1"/>
      <c r="QJB99" s="1"/>
      <c r="QJC99" s="1"/>
      <c r="QJD99" s="1"/>
      <c r="QJE99" s="1"/>
      <c r="QJF99" s="1"/>
      <c r="QJG99" s="1"/>
      <c r="QJH99" s="1"/>
      <c r="QJI99" s="1"/>
      <c r="QJJ99" s="1"/>
      <c r="QJK99" s="1"/>
      <c r="QJL99" s="1"/>
      <c r="QJM99" s="1"/>
      <c r="QJN99" s="1"/>
      <c r="QJO99" s="1"/>
      <c r="QJP99" s="1"/>
      <c r="QJQ99" s="1"/>
      <c r="QJR99" s="1"/>
      <c r="QJS99" s="1"/>
      <c r="QJT99" s="1"/>
      <c r="QJU99" s="1"/>
      <c r="QJV99" s="1"/>
      <c r="QJW99" s="1"/>
      <c r="QJX99" s="1"/>
      <c r="QJY99" s="1"/>
      <c r="QJZ99" s="1"/>
      <c r="QKA99" s="1"/>
      <c r="QKB99" s="1"/>
      <c r="QKC99" s="1"/>
      <c r="QKD99" s="1"/>
      <c r="QKE99" s="1"/>
      <c r="QKF99" s="1"/>
      <c r="QKG99" s="1"/>
      <c r="QKH99" s="1"/>
      <c r="QKI99" s="1"/>
      <c r="QKJ99" s="1"/>
      <c r="QKK99" s="1"/>
      <c r="QKL99" s="1"/>
      <c r="QKM99" s="1"/>
      <c r="QKN99" s="1"/>
      <c r="QKO99" s="1"/>
      <c r="QKP99" s="1"/>
      <c r="QKQ99" s="1"/>
      <c r="QKR99" s="1"/>
      <c r="QKS99" s="1"/>
      <c r="QKT99" s="1"/>
      <c r="QKU99" s="1"/>
      <c r="QKV99" s="1"/>
      <c r="QKW99" s="1"/>
      <c r="QKX99" s="1"/>
      <c r="QKY99" s="1"/>
      <c r="QKZ99" s="1"/>
      <c r="QLA99" s="1"/>
      <c r="QLB99" s="1"/>
      <c r="QLC99" s="1"/>
      <c r="QLD99" s="1"/>
      <c r="QLE99" s="1"/>
      <c r="QLF99" s="1"/>
      <c r="QLG99" s="1"/>
      <c r="QLH99" s="1"/>
      <c r="QLI99" s="1"/>
      <c r="QLJ99" s="1"/>
      <c r="QLK99" s="1"/>
      <c r="QLL99" s="1"/>
      <c r="QLM99" s="1"/>
      <c r="QLN99" s="1"/>
      <c r="QLO99" s="1"/>
      <c r="QLP99" s="1"/>
      <c r="QLQ99" s="1"/>
      <c r="QLR99" s="1"/>
      <c r="QLS99" s="1"/>
      <c r="QLT99" s="1"/>
      <c r="QLU99" s="1"/>
      <c r="QLV99" s="1"/>
      <c r="QLW99" s="1"/>
      <c r="QLX99" s="1"/>
      <c r="QLY99" s="1"/>
      <c r="QLZ99" s="1"/>
      <c r="QMA99" s="1"/>
      <c r="QMB99" s="1"/>
      <c r="QMC99" s="1"/>
      <c r="QMD99" s="1"/>
      <c r="QME99" s="1"/>
      <c r="QMF99" s="1"/>
      <c r="QMG99" s="1"/>
      <c r="QMH99" s="1"/>
      <c r="QMI99" s="1"/>
      <c r="QMJ99" s="1"/>
      <c r="QMK99" s="1"/>
      <c r="QML99" s="1"/>
      <c r="QMM99" s="1"/>
      <c r="QMN99" s="1"/>
      <c r="QMO99" s="1"/>
      <c r="QMP99" s="1"/>
      <c r="QMQ99" s="1"/>
      <c r="QMR99" s="1"/>
      <c r="QMS99" s="1"/>
      <c r="QMT99" s="1"/>
      <c r="QMU99" s="1"/>
      <c r="QMV99" s="1"/>
      <c r="QMW99" s="1"/>
      <c r="QMX99" s="1"/>
      <c r="QMY99" s="1"/>
      <c r="QMZ99" s="1"/>
      <c r="QNA99" s="1"/>
      <c r="QNB99" s="1"/>
      <c r="QNC99" s="1"/>
      <c r="QND99" s="1"/>
      <c r="QNE99" s="1"/>
      <c r="QNF99" s="1"/>
      <c r="QNG99" s="1"/>
      <c r="QNH99" s="1"/>
      <c r="QNI99" s="1"/>
      <c r="QNJ99" s="1"/>
      <c r="QNK99" s="1"/>
      <c r="QNL99" s="1"/>
      <c r="QNM99" s="1"/>
      <c r="QNN99" s="1"/>
      <c r="QNO99" s="1"/>
      <c r="QNP99" s="1"/>
      <c r="QNQ99" s="1"/>
      <c r="QNR99" s="1"/>
      <c r="QNS99" s="1"/>
      <c r="QNT99" s="1"/>
      <c r="QNU99" s="1"/>
      <c r="QNV99" s="1"/>
      <c r="QNW99" s="1"/>
      <c r="QNX99" s="1"/>
      <c r="QNY99" s="1"/>
      <c r="QNZ99" s="1"/>
      <c r="QOA99" s="1"/>
      <c r="QOB99" s="1"/>
      <c r="QOC99" s="1"/>
      <c r="QOD99" s="1"/>
      <c r="QOE99" s="1"/>
      <c r="QOF99" s="1"/>
      <c r="QOG99" s="1"/>
      <c r="QOH99" s="1"/>
      <c r="QOI99" s="1"/>
      <c r="QOJ99" s="1"/>
      <c r="QOK99" s="1"/>
      <c r="QOL99" s="1"/>
      <c r="QOM99" s="1"/>
      <c r="QON99" s="1"/>
      <c r="QOO99" s="1"/>
      <c r="QOP99" s="1"/>
      <c r="QOQ99" s="1"/>
      <c r="QOR99" s="1"/>
      <c r="QOS99" s="1"/>
      <c r="QOT99" s="1"/>
      <c r="QOU99" s="1"/>
      <c r="QOV99" s="1"/>
      <c r="QOW99" s="1"/>
      <c r="QOX99" s="1"/>
      <c r="QOY99" s="1"/>
      <c r="QOZ99" s="1"/>
      <c r="QPA99" s="1"/>
      <c r="QPB99" s="1"/>
      <c r="QPC99" s="1"/>
      <c r="QPD99" s="1"/>
      <c r="QPE99" s="1"/>
      <c r="QPF99" s="1"/>
      <c r="QPG99" s="1"/>
      <c r="QPH99" s="1"/>
      <c r="QPI99" s="1"/>
      <c r="QPJ99" s="1"/>
      <c r="QPK99" s="1"/>
      <c r="QPL99" s="1"/>
      <c r="QPM99" s="1"/>
      <c r="QPN99" s="1"/>
      <c r="QPO99" s="1"/>
      <c r="QPP99" s="1"/>
      <c r="QPQ99" s="1"/>
      <c r="QPR99" s="1"/>
      <c r="QPS99" s="1"/>
      <c r="QPT99" s="1"/>
      <c r="QPU99" s="1"/>
      <c r="QPV99" s="1"/>
      <c r="QPW99" s="1"/>
      <c r="QPX99" s="1"/>
      <c r="QPY99" s="1"/>
      <c r="QPZ99" s="1"/>
      <c r="QQA99" s="1"/>
      <c r="QQB99" s="1"/>
      <c r="QQC99" s="1"/>
      <c r="QQD99" s="1"/>
      <c r="QQE99" s="1"/>
      <c r="QQF99" s="1"/>
      <c r="QQG99" s="1"/>
      <c r="QQH99" s="1"/>
      <c r="QQI99" s="1"/>
      <c r="QQJ99" s="1"/>
      <c r="QQK99" s="1"/>
      <c r="QQL99" s="1"/>
      <c r="QQM99" s="1"/>
      <c r="QQN99" s="1"/>
      <c r="QQO99" s="1"/>
      <c r="QQP99" s="1"/>
      <c r="QQQ99" s="1"/>
      <c r="QQR99" s="1"/>
      <c r="QQS99" s="1"/>
      <c r="QQT99" s="1"/>
      <c r="QQU99" s="1"/>
      <c r="QQV99" s="1"/>
      <c r="QQW99" s="1"/>
      <c r="QQX99" s="1"/>
      <c r="QQY99" s="1"/>
      <c r="QQZ99" s="1"/>
      <c r="QRA99" s="1"/>
      <c r="QRB99" s="1"/>
      <c r="QRC99" s="1"/>
      <c r="QRD99" s="1"/>
      <c r="QRE99" s="1"/>
      <c r="QRF99" s="1"/>
      <c r="QRG99" s="1"/>
      <c r="QRH99" s="1"/>
      <c r="QRI99" s="1"/>
      <c r="QRJ99" s="1"/>
      <c r="QRK99" s="1"/>
      <c r="QRL99" s="1"/>
      <c r="QRM99" s="1"/>
      <c r="QRN99" s="1"/>
      <c r="QRO99" s="1"/>
      <c r="QRP99" s="1"/>
      <c r="QRQ99" s="1"/>
      <c r="QRR99" s="1"/>
      <c r="QRS99" s="1"/>
      <c r="QRT99" s="1"/>
      <c r="QRU99" s="1"/>
      <c r="QRV99" s="1"/>
      <c r="QRW99" s="1"/>
      <c r="QRX99" s="1"/>
      <c r="QRY99" s="1"/>
      <c r="QRZ99" s="1"/>
      <c r="QSA99" s="1"/>
      <c r="QSB99" s="1"/>
      <c r="QSC99" s="1"/>
      <c r="QSD99" s="1"/>
      <c r="QSE99" s="1"/>
      <c r="QSF99" s="1"/>
      <c r="QSG99" s="1"/>
      <c r="QSH99" s="1"/>
      <c r="QSI99" s="1"/>
      <c r="QSJ99" s="1"/>
      <c r="QSK99" s="1"/>
      <c r="QSL99" s="1"/>
      <c r="QSM99" s="1"/>
      <c r="QSN99" s="1"/>
      <c r="QSO99" s="1"/>
      <c r="QSP99" s="1"/>
      <c r="QSQ99" s="1"/>
      <c r="QSR99" s="1"/>
      <c r="QSS99" s="1"/>
      <c r="QST99" s="1"/>
      <c r="QSU99" s="1"/>
      <c r="QSV99" s="1"/>
      <c r="QSW99" s="1"/>
      <c r="QSX99" s="1"/>
      <c r="QSY99" s="1"/>
      <c r="QSZ99" s="1"/>
      <c r="QTA99" s="1"/>
      <c r="QTB99" s="1"/>
      <c r="QTC99" s="1"/>
      <c r="QTD99" s="1"/>
      <c r="QTE99" s="1"/>
      <c r="QTF99" s="1"/>
      <c r="QTG99" s="1"/>
      <c r="QTH99" s="1"/>
      <c r="QTI99" s="1"/>
      <c r="QTJ99" s="1"/>
      <c r="QTK99" s="1"/>
      <c r="QTL99" s="1"/>
      <c r="QTM99" s="1"/>
      <c r="QTN99" s="1"/>
      <c r="QTO99" s="1"/>
      <c r="QTP99" s="1"/>
      <c r="QTQ99" s="1"/>
      <c r="QTR99" s="1"/>
      <c r="QTS99" s="1"/>
      <c r="QTT99" s="1"/>
      <c r="QTU99" s="1"/>
      <c r="QTV99" s="1"/>
      <c r="QTW99" s="1"/>
      <c r="QTX99" s="1"/>
      <c r="QTY99" s="1"/>
      <c r="QTZ99" s="1"/>
      <c r="QUA99" s="1"/>
      <c r="QUB99" s="1"/>
      <c r="QUC99" s="1"/>
      <c r="QUD99" s="1"/>
      <c r="QUE99" s="1"/>
      <c r="QUF99" s="1"/>
      <c r="QUG99" s="1"/>
      <c r="QUH99" s="1"/>
      <c r="QUI99" s="1"/>
      <c r="QUJ99" s="1"/>
      <c r="QUK99" s="1"/>
      <c r="QUL99" s="1"/>
      <c r="QUM99" s="1"/>
      <c r="QUN99" s="1"/>
      <c r="QUO99" s="1"/>
      <c r="QUP99" s="1"/>
      <c r="QUQ99" s="1"/>
      <c r="QUR99" s="1"/>
      <c r="QUS99" s="1"/>
      <c r="QUT99" s="1"/>
      <c r="QUU99" s="1"/>
      <c r="QUV99" s="1"/>
      <c r="QUW99" s="1"/>
      <c r="QUX99" s="1"/>
      <c r="QUY99" s="1"/>
      <c r="QUZ99" s="1"/>
      <c r="QVA99" s="1"/>
      <c r="QVB99" s="1"/>
      <c r="QVC99" s="1"/>
      <c r="QVD99" s="1"/>
      <c r="QVE99" s="1"/>
      <c r="QVF99" s="1"/>
      <c r="QVG99" s="1"/>
      <c r="QVH99" s="1"/>
      <c r="QVI99" s="1"/>
      <c r="QVJ99" s="1"/>
      <c r="QVK99" s="1"/>
      <c r="QVL99" s="1"/>
      <c r="QVM99" s="1"/>
      <c r="QVN99" s="1"/>
      <c r="QVO99" s="1"/>
      <c r="QVP99" s="1"/>
      <c r="QVQ99" s="1"/>
      <c r="QVR99" s="1"/>
      <c r="QVS99" s="1"/>
      <c r="QVT99" s="1"/>
      <c r="QVU99" s="1"/>
      <c r="QVV99" s="1"/>
      <c r="QVW99" s="1"/>
      <c r="QVX99" s="1"/>
      <c r="QVY99" s="1"/>
      <c r="QVZ99" s="1"/>
      <c r="QWA99" s="1"/>
      <c r="QWB99" s="1"/>
      <c r="QWC99" s="1"/>
      <c r="QWD99" s="1"/>
      <c r="QWE99" s="1"/>
      <c r="QWF99" s="1"/>
      <c r="QWG99" s="1"/>
      <c r="QWH99" s="1"/>
      <c r="QWI99" s="1"/>
      <c r="QWJ99" s="1"/>
      <c r="QWK99" s="1"/>
      <c r="QWL99" s="1"/>
      <c r="QWM99" s="1"/>
      <c r="QWN99" s="1"/>
      <c r="QWO99" s="1"/>
      <c r="QWP99" s="1"/>
      <c r="QWQ99" s="1"/>
      <c r="QWR99" s="1"/>
      <c r="QWS99" s="1"/>
      <c r="QWT99" s="1"/>
      <c r="QWU99" s="1"/>
      <c r="QWV99" s="1"/>
      <c r="QWW99" s="1"/>
      <c r="QWX99" s="1"/>
      <c r="QWY99" s="1"/>
      <c r="QWZ99" s="1"/>
      <c r="QXA99" s="1"/>
      <c r="QXB99" s="1"/>
      <c r="QXC99" s="1"/>
      <c r="QXD99" s="1"/>
      <c r="QXE99" s="1"/>
      <c r="QXF99" s="1"/>
      <c r="QXG99" s="1"/>
      <c r="QXH99" s="1"/>
      <c r="QXI99" s="1"/>
      <c r="QXJ99" s="1"/>
      <c r="QXK99" s="1"/>
      <c r="QXL99" s="1"/>
      <c r="QXM99" s="1"/>
      <c r="QXN99" s="1"/>
      <c r="QXO99" s="1"/>
      <c r="QXP99" s="1"/>
      <c r="QXQ99" s="1"/>
      <c r="QXR99" s="1"/>
      <c r="QXS99" s="1"/>
      <c r="QXT99" s="1"/>
      <c r="QXU99" s="1"/>
      <c r="QXV99" s="1"/>
      <c r="QXW99" s="1"/>
      <c r="QXX99" s="1"/>
      <c r="QXY99" s="1"/>
      <c r="QXZ99" s="1"/>
      <c r="QYA99" s="1"/>
      <c r="QYB99" s="1"/>
      <c r="QYC99" s="1"/>
      <c r="QYD99" s="1"/>
      <c r="QYE99" s="1"/>
      <c r="QYF99" s="1"/>
      <c r="QYG99" s="1"/>
      <c r="QYH99" s="1"/>
      <c r="QYI99" s="1"/>
      <c r="QYJ99" s="1"/>
      <c r="QYK99" s="1"/>
      <c r="QYL99" s="1"/>
      <c r="QYM99" s="1"/>
      <c r="QYN99" s="1"/>
      <c r="QYO99" s="1"/>
      <c r="QYP99" s="1"/>
      <c r="QYQ99" s="1"/>
      <c r="QYR99" s="1"/>
      <c r="QYS99" s="1"/>
      <c r="QYT99" s="1"/>
      <c r="QYU99" s="1"/>
      <c r="QYV99" s="1"/>
      <c r="QYW99" s="1"/>
      <c r="QYX99" s="1"/>
      <c r="QYY99" s="1"/>
      <c r="QYZ99" s="1"/>
      <c r="QZA99" s="1"/>
      <c r="QZB99" s="1"/>
      <c r="QZC99" s="1"/>
      <c r="QZD99" s="1"/>
      <c r="QZE99" s="1"/>
      <c r="QZF99" s="1"/>
      <c r="QZG99" s="1"/>
      <c r="QZH99" s="1"/>
      <c r="QZI99" s="1"/>
      <c r="QZJ99" s="1"/>
      <c r="QZK99" s="1"/>
      <c r="QZL99" s="1"/>
      <c r="QZM99" s="1"/>
      <c r="QZN99" s="1"/>
      <c r="QZO99" s="1"/>
      <c r="QZP99" s="1"/>
      <c r="QZQ99" s="1"/>
      <c r="QZR99" s="1"/>
      <c r="QZS99" s="1"/>
      <c r="QZT99" s="1"/>
      <c r="QZU99" s="1"/>
      <c r="QZV99" s="1"/>
      <c r="QZW99" s="1"/>
      <c r="QZX99" s="1"/>
      <c r="QZY99" s="1"/>
      <c r="QZZ99" s="1"/>
      <c r="RAA99" s="1"/>
      <c r="RAB99" s="1"/>
      <c r="RAC99" s="1"/>
      <c r="RAD99" s="1"/>
      <c r="RAE99" s="1"/>
      <c r="RAF99" s="1"/>
      <c r="RAG99" s="1"/>
      <c r="RAH99" s="1"/>
      <c r="RAI99" s="1"/>
      <c r="RAJ99" s="1"/>
      <c r="RAK99" s="1"/>
      <c r="RAL99" s="1"/>
      <c r="RAM99" s="1"/>
      <c r="RAN99" s="1"/>
      <c r="RAO99" s="1"/>
      <c r="RAP99" s="1"/>
      <c r="RAQ99" s="1"/>
      <c r="RAR99" s="1"/>
      <c r="RAS99" s="1"/>
      <c r="RAT99" s="1"/>
      <c r="RAU99" s="1"/>
      <c r="RAV99" s="1"/>
      <c r="RAW99" s="1"/>
      <c r="RAX99" s="1"/>
      <c r="RAY99" s="1"/>
      <c r="RAZ99" s="1"/>
      <c r="RBA99" s="1"/>
      <c r="RBB99" s="1"/>
      <c r="RBC99" s="1"/>
      <c r="RBD99" s="1"/>
      <c r="RBE99" s="1"/>
      <c r="RBF99" s="1"/>
      <c r="RBG99" s="1"/>
      <c r="RBH99" s="1"/>
      <c r="RBI99" s="1"/>
      <c r="RBJ99" s="1"/>
      <c r="RBK99" s="1"/>
      <c r="RBL99" s="1"/>
      <c r="RBM99" s="1"/>
      <c r="RBN99" s="1"/>
      <c r="RBO99" s="1"/>
      <c r="RBP99" s="1"/>
      <c r="RBQ99" s="1"/>
      <c r="RBR99" s="1"/>
      <c r="RBS99" s="1"/>
      <c r="RBT99" s="1"/>
      <c r="RBU99" s="1"/>
      <c r="RBV99" s="1"/>
      <c r="RBW99" s="1"/>
      <c r="RBX99" s="1"/>
      <c r="RBY99" s="1"/>
      <c r="RBZ99" s="1"/>
      <c r="RCA99" s="1"/>
      <c r="RCB99" s="1"/>
      <c r="RCC99" s="1"/>
      <c r="RCD99" s="1"/>
      <c r="RCE99" s="1"/>
      <c r="RCF99" s="1"/>
      <c r="RCG99" s="1"/>
      <c r="RCH99" s="1"/>
      <c r="RCI99" s="1"/>
      <c r="RCJ99" s="1"/>
      <c r="RCK99" s="1"/>
      <c r="RCL99" s="1"/>
      <c r="RCM99" s="1"/>
      <c r="RCN99" s="1"/>
      <c r="RCO99" s="1"/>
      <c r="RCP99" s="1"/>
      <c r="RCQ99" s="1"/>
      <c r="RCR99" s="1"/>
      <c r="RCS99" s="1"/>
      <c r="RCT99" s="1"/>
      <c r="RCU99" s="1"/>
      <c r="RCV99" s="1"/>
      <c r="RCW99" s="1"/>
      <c r="RCX99" s="1"/>
      <c r="RCY99" s="1"/>
      <c r="RCZ99" s="1"/>
      <c r="RDA99" s="1"/>
      <c r="RDB99" s="1"/>
      <c r="RDC99" s="1"/>
      <c r="RDD99" s="1"/>
      <c r="RDE99" s="1"/>
      <c r="RDF99" s="1"/>
      <c r="RDG99" s="1"/>
      <c r="RDH99" s="1"/>
      <c r="RDI99" s="1"/>
      <c r="RDJ99" s="1"/>
      <c r="RDK99" s="1"/>
      <c r="RDL99" s="1"/>
      <c r="RDM99" s="1"/>
      <c r="RDN99" s="1"/>
      <c r="RDO99" s="1"/>
      <c r="RDP99" s="1"/>
      <c r="RDQ99" s="1"/>
      <c r="RDR99" s="1"/>
      <c r="RDS99" s="1"/>
      <c r="RDT99" s="1"/>
      <c r="RDU99" s="1"/>
      <c r="RDV99" s="1"/>
      <c r="RDW99" s="1"/>
      <c r="RDX99" s="1"/>
      <c r="RDY99" s="1"/>
      <c r="RDZ99" s="1"/>
      <c r="REA99" s="1"/>
      <c r="REB99" s="1"/>
      <c r="REC99" s="1"/>
      <c r="RED99" s="1"/>
      <c r="REE99" s="1"/>
      <c r="REF99" s="1"/>
      <c r="REG99" s="1"/>
      <c r="REH99" s="1"/>
      <c r="REI99" s="1"/>
      <c r="REJ99" s="1"/>
      <c r="REK99" s="1"/>
      <c r="REL99" s="1"/>
      <c r="REM99" s="1"/>
      <c r="REN99" s="1"/>
      <c r="REO99" s="1"/>
      <c r="REP99" s="1"/>
      <c r="REQ99" s="1"/>
      <c r="RER99" s="1"/>
      <c r="RES99" s="1"/>
      <c r="RET99" s="1"/>
      <c r="REU99" s="1"/>
      <c r="REV99" s="1"/>
      <c r="REW99" s="1"/>
      <c r="REX99" s="1"/>
      <c r="REY99" s="1"/>
      <c r="REZ99" s="1"/>
      <c r="RFA99" s="1"/>
      <c r="RFB99" s="1"/>
      <c r="RFC99" s="1"/>
      <c r="RFD99" s="1"/>
      <c r="RFE99" s="1"/>
      <c r="RFF99" s="1"/>
      <c r="RFG99" s="1"/>
      <c r="RFH99" s="1"/>
      <c r="RFI99" s="1"/>
      <c r="RFJ99" s="1"/>
      <c r="RFK99" s="1"/>
      <c r="RFL99" s="1"/>
      <c r="RFM99" s="1"/>
      <c r="RFN99" s="1"/>
      <c r="RFO99" s="1"/>
      <c r="RFP99" s="1"/>
      <c r="RFQ99" s="1"/>
      <c r="RFR99" s="1"/>
      <c r="RFS99" s="1"/>
      <c r="RFT99" s="1"/>
      <c r="RFU99" s="1"/>
      <c r="RFV99" s="1"/>
      <c r="RFW99" s="1"/>
      <c r="RFX99" s="1"/>
      <c r="RFY99" s="1"/>
      <c r="RFZ99" s="1"/>
      <c r="RGA99" s="1"/>
      <c r="RGB99" s="1"/>
      <c r="RGC99" s="1"/>
      <c r="RGD99" s="1"/>
      <c r="RGE99" s="1"/>
      <c r="RGF99" s="1"/>
      <c r="RGG99" s="1"/>
      <c r="RGH99" s="1"/>
      <c r="RGI99" s="1"/>
      <c r="RGJ99" s="1"/>
      <c r="RGK99" s="1"/>
      <c r="RGL99" s="1"/>
      <c r="RGM99" s="1"/>
      <c r="RGN99" s="1"/>
      <c r="RGO99" s="1"/>
      <c r="RGP99" s="1"/>
      <c r="RGQ99" s="1"/>
      <c r="RGR99" s="1"/>
      <c r="RGS99" s="1"/>
      <c r="RGT99" s="1"/>
      <c r="RGU99" s="1"/>
      <c r="RGV99" s="1"/>
      <c r="RGW99" s="1"/>
      <c r="RGX99" s="1"/>
      <c r="RGY99" s="1"/>
      <c r="RGZ99" s="1"/>
      <c r="RHA99" s="1"/>
      <c r="RHB99" s="1"/>
      <c r="RHC99" s="1"/>
      <c r="RHD99" s="1"/>
      <c r="RHE99" s="1"/>
      <c r="RHF99" s="1"/>
      <c r="RHG99" s="1"/>
      <c r="RHH99" s="1"/>
      <c r="RHI99" s="1"/>
      <c r="RHJ99" s="1"/>
      <c r="RHK99" s="1"/>
      <c r="RHL99" s="1"/>
      <c r="RHM99" s="1"/>
      <c r="RHN99" s="1"/>
      <c r="RHO99" s="1"/>
      <c r="RHP99" s="1"/>
      <c r="RHQ99" s="1"/>
      <c r="RHR99" s="1"/>
      <c r="RHS99" s="1"/>
      <c r="RHT99" s="1"/>
      <c r="RHU99" s="1"/>
      <c r="RHV99" s="1"/>
      <c r="RHW99" s="1"/>
      <c r="RHX99" s="1"/>
      <c r="RHY99" s="1"/>
      <c r="RHZ99" s="1"/>
      <c r="RIA99" s="1"/>
      <c r="RIB99" s="1"/>
      <c r="RIC99" s="1"/>
      <c r="RID99" s="1"/>
      <c r="RIE99" s="1"/>
      <c r="RIF99" s="1"/>
      <c r="RIG99" s="1"/>
      <c r="RIH99" s="1"/>
      <c r="RII99" s="1"/>
      <c r="RIJ99" s="1"/>
      <c r="RIK99" s="1"/>
      <c r="RIL99" s="1"/>
      <c r="RIM99" s="1"/>
      <c r="RIN99" s="1"/>
      <c r="RIO99" s="1"/>
      <c r="RIP99" s="1"/>
      <c r="RIQ99" s="1"/>
      <c r="RIR99" s="1"/>
      <c r="RIS99" s="1"/>
      <c r="RIT99" s="1"/>
      <c r="RIU99" s="1"/>
      <c r="RIV99" s="1"/>
      <c r="RIW99" s="1"/>
      <c r="RIX99" s="1"/>
      <c r="RIY99" s="1"/>
      <c r="RIZ99" s="1"/>
      <c r="RJA99" s="1"/>
      <c r="RJB99" s="1"/>
      <c r="RJC99" s="1"/>
      <c r="RJD99" s="1"/>
      <c r="RJE99" s="1"/>
      <c r="RJF99" s="1"/>
      <c r="RJG99" s="1"/>
      <c r="RJH99" s="1"/>
      <c r="RJI99" s="1"/>
      <c r="RJJ99" s="1"/>
      <c r="RJK99" s="1"/>
      <c r="RJL99" s="1"/>
      <c r="RJM99" s="1"/>
      <c r="RJN99" s="1"/>
      <c r="RJO99" s="1"/>
      <c r="RJP99" s="1"/>
      <c r="RJQ99" s="1"/>
      <c r="RJR99" s="1"/>
      <c r="RJS99" s="1"/>
      <c r="RJT99" s="1"/>
      <c r="RJU99" s="1"/>
      <c r="RJV99" s="1"/>
      <c r="RJW99" s="1"/>
      <c r="RJX99" s="1"/>
      <c r="RJY99" s="1"/>
      <c r="RJZ99" s="1"/>
      <c r="RKA99" s="1"/>
      <c r="RKB99" s="1"/>
      <c r="RKC99" s="1"/>
      <c r="RKD99" s="1"/>
      <c r="RKE99" s="1"/>
      <c r="RKF99" s="1"/>
      <c r="RKG99" s="1"/>
      <c r="RKH99" s="1"/>
      <c r="RKI99" s="1"/>
      <c r="RKJ99" s="1"/>
      <c r="RKK99" s="1"/>
      <c r="RKL99" s="1"/>
      <c r="RKM99" s="1"/>
      <c r="RKN99" s="1"/>
      <c r="RKO99" s="1"/>
      <c r="RKP99" s="1"/>
      <c r="RKQ99" s="1"/>
      <c r="RKR99" s="1"/>
      <c r="RKS99" s="1"/>
      <c r="RKT99" s="1"/>
      <c r="RKU99" s="1"/>
      <c r="RKV99" s="1"/>
      <c r="RKW99" s="1"/>
      <c r="RKX99" s="1"/>
      <c r="RKY99" s="1"/>
      <c r="RKZ99" s="1"/>
      <c r="RLA99" s="1"/>
      <c r="RLB99" s="1"/>
      <c r="RLC99" s="1"/>
      <c r="RLD99" s="1"/>
      <c r="RLE99" s="1"/>
      <c r="RLF99" s="1"/>
      <c r="RLG99" s="1"/>
      <c r="RLH99" s="1"/>
      <c r="RLI99" s="1"/>
      <c r="RLJ99" s="1"/>
      <c r="RLK99" s="1"/>
      <c r="RLL99" s="1"/>
      <c r="RLM99" s="1"/>
      <c r="RLN99" s="1"/>
      <c r="RLO99" s="1"/>
      <c r="RLP99" s="1"/>
      <c r="RLQ99" s="1"/>
      <c r="RLR99" s="1"/>
      <c r="RLS99" s="1"/>
      <c r="RLT99" s="1"/>
      <c r="RLU99" s="1"/>
      <c r="RLV99" s="1"/>
      <c r="RLW99" s="1"/>
      <c r="RLX99" s="1"/>
      <c r="RLY99" s="1"/>
      <c r="RLZ99" s="1"/>
      <c r="RMA99" s="1"/>
      <c r="RMB99" s="1"/>
      <c r="RMC99" s="1"/>
      <c r="RMD99" s="1"/>
      <c r="RME99" s="1"/>
      <c r="RMF99" s="1"/>
      <c r="RMG99" s="1"/>
      <c r="RMH99" s="1"/>
      <c r="RMI99" s="1"/>
      <c r="RMJ99" s="1"/>
      <c r="RMK99" s="1"/>
      <c r="RML99" s="1"/>
      <c r="RMM99" s="1"/>
      <c r="RMN99" s="1"/>
      <c r="RMO99" s="1"/>
      <c r="RMP99" s="1"/>
      <c r="RMQ99" s="1"/>
      <c r="RMR99" s="1"/>
      <c r="RMS99" s="1"/>
      <c r="RMT99" s="1"/>
      <c r="RMU99" s="1"/>
      <c r="RMV99" s="1"/>
      <c r="RMW99" s="1"/>
      <c r="RMX99" s="1"/>
      <c r="RMY99" s="1"/>
      <c r="RMZ99" s="1"/>
      <c r="RNA99" s="1"/>
      <c r="RNB99" s="1"/>
      <c r="RNC99" s="1"/>
      <c r="RND99" s="1"/>
      <c r="RNE99" s="1"/>
      <c r="RNF99" s="1"/>
      <c r="RNG99" s="1"/>
      <c r="RNH99" s="1"/>
      <c r="RNI99" s="1"/>
      <c r="RNJ99" s="1"/>
      <c r="RNK99" s="1"/>
      <c r="RNL99" s="1"/>
      <c r="RNM99" s="1"/>
      <c r="RNN99" s="1"/>
      <c r="RNO99" s="1"/>
      <c r="RNP99" s="1"/>
      <c r="RNQ99" s="1"/>
      <c r="RNR99" s="1"/>
      <c r="RNS99" s="1"/>
      <c r="RNT99" s="1"/>
      <c r="RNU99" s="1"/>
      <c r="RNV99" s="1"/>
      <c r="RNW99" s="1"/>
      <c r="RNX99" s="1"/>
      <c r="RNY99" s="1"/>
      <c r="RNZ99" s="1"/>
      <c r="ROA99" s="1"/>
      <c r="ROB99" s="1"/>
      <c r="ROC99" s="1"/>
      <c r="ROD99" s="1"/>
      <c r="ROE99" s="1"/>
      <c r="ROF99" s="1"/>
      <c r="ROG99" s="1"/>
      <c r="ROH99" s="1"/>
      <c r="ROI99" s="1"/>
      <c r="ROJ99" s="1"/>
      <c r="ROK99" s="1"/>
      <c r="ROL99" s="1"/>
      <c r="ROM99" s="1"/>
      <c r="RON99" s="1"/>
      <c r="ROO99" s="1"/>
      <c r="ROP99" s="1"/>
      <c r="ROQ99" s="1"/>
      <c r="ROR99" s="1"/>
      <c r="ROS99" s="1"/>
      <c r="ROT99" s="1"/>
      <c r="ROU99" s="1"/>
      <c r="ROV99" s="1"/>
      <c r="ROW99" s="1"/>
      <c r="ROX99" s="1"/>
      <c r="ROY99" s="1"/>
      <c r="ROZ99" s="1"/>
      <c r="RPA99" s="1"/>
      <c r="RPB99" s="1"/>
      <c r="RPC99" s="1"/>
      <c r="RPD99" s="1"/>
      <c r="RPE99" s="1"/>
      <c r="RPF99" s="1"/>
      <c r="RPG99" s="1"/>
      <c r="RPH99" s="1"/>
      <c r="RPI99" s="1"/>
      <c r="RPJ99" s="1"/>
      <c r="RPK99" s="1"/>
      <c r="RPL99" s="1"/>
      <c r="RPM99" s="1"/>
      <c r="RPN99" s="1"/>
      <c r="RPO99" s="1"/>
      <c r="RPP99" s="1"/>
      <c r="RPQ99" s="1"/>
      <c r="RPR99" s="1"/>
      <c r="RPS99" s="1"/>
      <c r="RPT99" s="1"/>
      <c r="RPU99" s="1"/>
      <c r="RPV99" s="1"/>
      <c r="RPW99" s="1"/>
      <c r="RPX99" s="1"/>
      <c r="RPY99" s="1"/>
      <c r="RPZ99" s="1"/>
      <c r="RQA99" s="1"/>
      <c r="RQB99" s="1"/>
      <c r="RQC99" s="1"/>
      <c r="RQD99" s="1"/>
      <c r="RQE99" s="1"/>
      <c r="RQF99" s="1"/>
      <c r="RQG99" s="1"/>
      <c r="RQH99" s="1"/>
      <c r="RQI99" s="1"/>
      <c r="RQJ99" s="1"/>
      <c r="RQK99" s="1"/>
      <c r="RQL99" s="1"/>
      <c r="RQM99" s="1"/>
      <c r="RQN99" s="1"/>
      <c r="RQO99" s="1"/>
      <c r="RQP99" s="1"/>
      <c r="RQQ99" s="1"/>
      <c r="RQR99" s="1"/>
      <c r="RQS99" s="1"/>
      <c r="RQT99" s="1"/>
      <c r="RQU99" s="1"/>
      <c r="RQV99" s="1"/>
      <c r="RQW99" s="1"/>
      <c r="RQX99" s="1"/>
      <c r="RQY99" s="1"/>
      <c r="RQZ99" s="1"/>
      <c r="RRA99" s="1"/>
      <c r="RRB99" s="1"/>
      <c r="RRC99" s="1"/>
      <c r="RRD99" s="1"/>
      <c r="RRE99" s="1"/>
      <c r="RRF99" s="1"/>
      <c r="RRG99" s="1"/>
      <c r="RRH99" s="1"/>
      <c r="RRI99" s="1"/>
      <c r="RRJ99" s="1"/>
      <c r="RRK99" s="1"/>
      <c r="RRL99" s="1"/>
      <c r="RRM99" s="1"/>
      <c r="RRN99" s="1"/>
      <c r="RRO99" s="1"/>
      <c r="RRP99" s="1"/>
      <c r="RRQ99" s="1"/>
      <c r="RRR99" s="1"/>
      <c r="RRS99" s="1"/>
      <c r="RRT99" s="1"/>
      <c r="RRU99" s="1"/>
      <c r="RRV99" s="1"/>
      <c r="RRW99" s="1"/>
      <c r="RRX99" s="1"/>
      <c r="RRY99" s="1"/>
      <c r="RRZ99" s="1"/>
      <c r="RSA99" s="1"/>
      <c r="RSB99" s="1"/>
      <c r="RSC99" s="1"/>
      <c r="RSD99" s="1"/>
      <c r="RSE99" s="1"/>
      <c r="RSF99" s="1"/>
      <c r="RSG99" s="1"/>
      <c r="RSH99" s="1"/>
      <c r="RSI99" s="1"/>
      <c r="RSJ99" s="1"/>
      <c r="RSK99" s="1"/>
      <c r="RSL99" s="1"/>
      <c r="RSM99" s="1"/>
      <c r="RSN99" s="1"/>
      <c r="RSO99" s="1"/>
      <c r="RSP99" s="1"/>
      <c r="RSQ99" s="1"/>
      <c r="RSR99" s="1"/>
      <c r="RSS99" s="1"/>
      <c r="RST99" s="1"/>
      <c r="RSU99" s="1"/>
      <c r="RSV99" s="1"/>
      <c r="RSW99" s="1"/>
      <c r="RSX99" s="1"/>
      <c r="RSY99" s="1"/>
      <c r="RSZ99" s="1"/>
      <c r="RTA99" s="1"/>
      <c r="RTB99" s="1"/>
      <c r="RTC99" s="1"/>
      <c r="RTD99" s="1"/>
      <c r="RTE99" s="1"/>
      <c r="RTF99" s="1"/>
      <c r="RTG99" s="1"/>
      <c r="RTH99" s="1"/>
      <c r="RTI99" s="1"/>
      <c r="RTJ99" s="1"/>
      <c r="RTK99" s="1"/>
      <c r="RTL99" s="1"/>
      <c r="RTM99" s="1"/>
      <c r="RTN99" s="1"/>
      <c r="RTO99" s="1"/>
      <c r="RTP99" s="1"/>
      <c r="RTQ99" s="1"/>
      <c r="RTR99" s="1"/>
      <c r="RTS99" s="1"/>
      <c r="RTT99" s="1"/>
      <c r="RTU99" s="1"/>
      <c r="RTV99" s="1"/>
      <c r="RTW99" s="1"/>
      <c r="RTX99" s="1"/>
      <c r="RTY99" s="1"/>
      <c r="RTZ99" s="1"/>
      <c r="RUA99" s="1"/>
      <c r="RUB99" s="1"/>
      <c r="RUC99" s="1"/>
      <c r="RUD99" s="1"/>
      <c r="RUE99" s="1"/>
      <c r="RUF99" s="1"/>
      <c r="RUG99" s="1"/>
      <c r="RUH99" s="1"/>
      <c r="RUI99" s="1"/>
      <c r="RUJ99" s="1"/>
      <c r="RUK99" s="1"/>
      <c r="RUL99" s="1"/>
      <c r="RUM99" s="1"/>
      <c r="RUN99" s="1"/>
      <c r="RUO99" s="1"/>
      <c r="RUP99" s="1"/>
      <c r="RUQ99" s="1"/>
      <c r="RUR99" s="1"/>
      <c r="RUS99" s="1"/>
      <c r="RUT99" s="1"/>
      <c r="RUU99" s="1"/>
      <c r="RUV99" s="1"/>
      <c r="RUW99" s="1"/>
      <c r="RUX99" s="1"/>
      <c r="RUY99" s="1"/>
      <c r="RUZ99" s="1"/>
      <c r="RVA99" s="1"/>
      <c r="RVB99" s="1"/>
      <c r="RVC99" s="1"/>
      <c r="RVD99" s="1"/>
      <c r="RVE99" s="1"/>
      <c r="RVF99" s="1"/>
      <c r="RVG99" s="1"/>
      <c r="RVH99" s="1"/>
      <c r="RVI99" s="1"/>
      <c r="RVJ99" s="1"/>
      <c r="RVK99" s="1"/>
      <c r="RVL99" s="1"/>
      <c r="RVM99" s="1"/>
      <c r="RVN99" s="1"/>
      <c r="RVO99" s="1"/>
      <c r="RVP99" s="1"/>
      <c r="RVQ99" s="1"/>
      <c r="RVR99" s="1"/>
      <c r="RVS99" s="1"/>
      <c r="RVT99" s="1"/>
      <c r="RVU99" s="1"/>
      <c r="RVV99" s="1"/>
      <c r="RVW99" s="1"/>
      <c r="RVX99" s="1"/>
      <c r="RVY99" s="1"/>
      <c r="RVZ99" s="1"/>
      <c r="RWA99" s="1"/>
      <c r="RWB99" s="1"/>
      <c r="RWC99" s="1"/>
      <c r="RWD99" s="1"/>
      <c r="RWE99" s="1"/>
      <c r="RWF99" s="1"/>
      <c r="RWG99" s="1"/>
      <c r="RWH99" s="1"/>
      <c r="RWI99" s="1"/>
      <c r="RWJ99" s="1"/>
      <c r="RWK99" s="1"/>
      <c r="RWL99" s="1"/>
      <c r="RWM99" s="1"/>
      <c r="RWN99" s="1"/>
      <c r="RWO99" s="1"/>
      <c r="RWP99" s="1"/>
      <c r="RWQ99" s="1"/>
      <c r="RWR99" s="1"/>
      <c r="RWS99" s="1"/>
      <c r="RWT99" s="1"/>
      <c r="RWU99" s="1"/>
      <c r="RWV99" s="1"/>
      <c r="RWW99" s="1"/>
      <c r="RWX99" s="1"/>
      <c r="RWY99" s="1"/>
      <c r="RWZ99" s="1"/>
      <c r="RXA99" s="1"/>
      <c r="RXB99" s="1"/>
      <c r="RXC99" s="1"/>
      <c r="RXD99" s="1"/>
      <c r="RXE99" s="1"/>
      <c r="RXF99" s="1"/>
      <c r="RXG99" s="1"/>
      <c r="RXH99" s="1"/>
      <c r="RXI99" s="1"/>
      <c r="RXJ99" s="1"/>
      <c r="RXK99" s="1"/>
      <c r="RXL99" s="1"/>
      <c r="RXM99" s="1"/>
      <c r="RXN99" s="1"/>
      <c r="RXO99" s="1"/>
      <c r="RXP99" s="1"/>
      <c r="RXQ99" s="1"/>
      <c r="RXR99" s="1"/>
      <c r="RXS99" s="1"/>
      <c r="RXT99" s="1"/>
      <c r="RXU99" s="1"/>
      <c r="RXV99" s="1"/>
      <c r="RXW99" s="1"/>
      <c r="RXX99" s="1"/>
      <c r="RXY99" s="1"/>
      <c r="RXZ99" s="1"/>
      <c r="RYA99" s="1"/>
      <c r="RYB99" s="1"/>
      <c r="RYC99" s="1"/>
      <c r="RYD99" s="1"/>
      <c r="RYE99" s="1"/>
      <c r="RYF99" s="1"/>
      <c r="RYG99" s="1"/>
      <c r="RYH99" s="1"/>
      <c r="RYI99" s="1"/>
      <c r="RYJ99" s="1"/>
      <c r="RYK99" s="1"/>
      <c r="RYL99" s="1"/>
      <c r="RYM99" s="1"/>
      <c r="RYN99" s="1"/>
      <c r="RYO99" s="1"/>
      <c r="RYP99" s="1"/>
      <c r="RYQ99" s="1"/>
      <c r="RYR99" s="1"/>
      <c r="RYS99" s="1"/>
      <c r="RYT99" s="1"/>
      <c r="RYU99" s="1"/>
      <c r="RYV99" s="1"/>
      <c r="RYW99" s="1"/>
      <c r="RYX99" s="1"/>
      <c r="RYY99" s="1"/>
      <c r="RYZ99" s="1"/>
      <c r="RZA99" s="1"/>
      <c r="RZB99" s="1"/>
      <c r="RZC99" s="1"/>
      <c r="RZD99" s="1"/>
      <c r="RZE99" s="1"/>
      <c r="RZF99" s="1"/>
      <c r="RZG99" s="1"/>
      <c r="RZH99" s="1"/>
      <c r="RZI99" s="1"/>
      <c r="RZJ99" s="1"/>
      <c r="RZK99" s="1"/>
      <c r="RZL99" s="1"/>
      <c r="RZM99" s="1"/>
      <c r="RZN99" s="1"/>
      <c r="RZO99" s="1"/>
      <c r="RZP99" s="1"/>
      <c r="RZQ99" s="1"/>
      <c r="RZR99" s="1"/>
      <c r="RZS99" s="1"/>
      <c r="RZT99" s="1"/>
      <c r="RZU99" s="1"/>
      <c r="RZV99" s="1"/>
      <c r="RZW99" s="1"/>
      <c r="RZX99" s="1"/>
      <c r="RZY99" s="1"/>
      <c r="RZZ99" s="1"/>
      <c r="SAA99" s="1"/>
      <c r="SAB99" s="1"/>
      <c r="SAC99" s="1"/>
      <c r="SAD99" s="1"/>
      <c r="SAE99" s="1"/>
      <c r="SAF99" s="1"/>
      <c r="SAG99" s="1"/>
      <c r="SAH99" s="1"/>
      <c r="SAI99" s="1"/>
      <c r="SAJ99" s="1"/>
      <c r="SAK99" s="1"/>
      <c r="SAL99" s="1"/>
      <c r="SAM99" s="1"/>
      <c r="SAN99" s="1"/>
      <c r="SAO99" s="1"/>
      <c r="SAP99" s="1"/>
      <c r="SAQ99" s="1"/>
      <c r="SAR99" s="1"/>
      <c r="SAS99" s="1"/>
      <c r="SAT99" s="1"/>
      <c r="SAU99" s="1"/>
      <c r="SAV99" s="1"/>
      <c r="SAW99" s="1"/>
      <c r="SAX99" s="1"/>
      <c r="SAY99" s="1"/>
      <c r="SAZ99" s="1"/>
      <c r="SBA99" s="1"/>
      <c r="SBB99" s="1"/>
      <c r="SBC99" s="1"/>
      <c r="SBD99" s="1"/>
      <c r="SBE99" s="1"/>
      <c r="SBF99" s="1"/>
      <c r="SBG99" s="1"/>
      <c r="SBH99" s="1"/>
      <c r="SBI99" s="1"/>
      <c r="SBJ99" s="1"/>
      <c r="SBK99" s="1"/>
      <c r="SBL99" s="1"/>
      <c r="SBM99" s="1"/>
      <c r="SBN99" s="1"/>
      <c r="SBO99" s="1"/>
      <c r="SBP99" s="1"/>
      <c r="SBQ99" s="1"/>
      <c r="SBR99" s="1"/>
      <c r="SBS99" s="1"/>
      <c r="SBT99" s="1"/>
      <c r="SBU99" s="1"/>
      <c r="SBV99" s="1"/>
      <c r="SBW99" s="1"/>
      <c r="SBX99" s="1"/>
      <c r="SBY99" s="1"/>
      <c r="SBZ99" s="1"/>
      <c r="SCA99" s="1"/>
      <c r="SCB99" s="1"/>
      <c r="SCC99" s="1"/>
      <c r="SCD99" s="1"/>
      <c r="SCE99" s="1"/>
      <c r="SCF99" s="1"/>
      <c r="SCG99" s="1"/>
      <c r="SCH99" s="1"/>
      <c r="SCI99" s="1"/>
      <c r="SCJ99" s="1"/>
      <c r="SCK99" s="1"/>
      <c r="SCL99" s="1"/>
      <c r="SCM99" s="1"/>
      <c r="SCN99" s="1"/>
      <c r="SCO99" s="1"/>
      <c r="SCP99" s="1"/>
      <c r="SCQ99" s="1"/>
      <c r="SCR99" s="1"/>
      <c r="SCS99" s="1"/>
      <c r="SCT99" s="1"/>
      <c r="SCU99" s="1"/>
      <c r="SCV99" s="1"/>
      <c r="SCW99" s="1"/>
      <c r="SCX99" s="1"/>
      <c r="SCY99" s="1"/>
      <c r="SCZ99" s="1"/>
      <c r="SDA99" s="1"/>
      <c r="SDB99" s="1"/>
      <c r="SDC99" s="1"/>
      <c r="SDD99" s="1"/>
      <c r="SDE99" s="1"/>
      <c r="SDF99" s="1"/>
      <c r="SDG99" s="1"/>
      <c r="SDH99" s="1"/>
      <c r="SDI99" s="1"/>
      <c r="SDJ99" s="1"/>
      <c r="SDK99" s="1"/>
      <c r="SDL99" s="1"/>
      <c r="SDM99" s="1"/>
      <c r="SDN99" s="1"/>
      <c r="SDO99" s="1"/>
      <c r="SDP99" s="1"/>
      <c r="SDQ99" s="1"/>
      <c r="SDR99" s="1"/>
      <c r="SDS99" s="1"/>
      <c r="SDT99" s="1"/>
      <c r="SDU99" s="1"/>
      <c r="SDV99" s="1"/>
      <c r="SDW99" s="1"/>
      <c r="SDX99" s="1"/>
      <c r="SDY99" s="1"/>
      <c r="SDZ99" s="1"/>
      <c r="SEA99" s="1"/>
      <c r="SEB99" s="1"/>
      <c r="SEC99" s="1"/>
      <c r="SED99" s="1"/>
      <c r="SEE99" s="1"/>
      <c r="SEF99" s="1"/>
      <c r="SEG99" s="1"/>
      <c r="SEH99" s="1"/>
      <c r="SEI99" s="1"/>
      <c r="SEJ99" s="1"/>
      <c r="SEK99" s="1"/>
      <c r="SEL99" s="1"/>
      <c r="SEM99" s="1"/>
      <c r="SEN99" s="1"/>
      <c r="SEO99" s="1"/>
      <c r="SEP99" s="1"/>
      <c r="SEQ99" s="1"/>
      <c r="SER99" s="1"/>
      <c r="SES99" s="1"/>
      <c r="SET99" s="1"/>
      <c r="SEU99" s="1"/>
      <c r="SEV99" s="1"/>
      <c r="SEW99" s="1"/>
      <c r="SEX99" s="1"/>
      <c r="SEY99" s="1"/>
      <c r="SEZ99" s="1"/>
      <c r="SFA99" s="1"/>
      <c r="SFB99" s="1"/>
      <c r="SFC99" s="1"/>
      <c r="SFD99" s="1"/>
      <c r="SFE99" s="1"/>
      <c r="SFF99" s="1"/>
      <c r="SFG99" s="1"/>
      <c r="SFH99" s="1"/>
      <c r="SFI99" s="1"/>
      <c r="SFJ99" s="1"/>
      <c r="SFK99" s="1"/>
      <c r="SFL99" s="1"/>
      <c r="SFM99" s="1"/>
      <c r="SFN99" s="1"/>
      <c r="SFO99" s="1"/>
      <c r="SFP99" s="1"/>
      <c r="SFQ99" s="1"/>
      <c r="SFR99" s="1"/>
      <c r="SFS99" s="1"/>
      <c r="SFT99" s="1"/>
      <c r="SFU99" s="1"/>
      <c r="SFV99" s="1"/>
      <c r="SFW99" s="1"/>
      <c r="SFX99" s="1"/>
      <c r="SFY99" s="1"/>
      <c r="SFZ99" s="1"/>
      <c r="SGA99" s="1"/>
      <c r="SGB99" s="1"/>
      <c r="SGC99" s="1"/>
      <c r="SGD99" s="1"/>
      <c r="SGE99" s="1"/>
      <c r="SGF99" s="1"/>
      <c r="SGG99" s="1"/>
      <c r="SGH99" s="1"/>
      <c r="SGI99" s="1"/>
      <c r="SGJ99" s="1"/>
      <c r="SGK99" s="1"/>
      <c r="SGL99" s="1"/>
      <c r="SGM99" s="1"/>
      <c r="SGN99" s="1"/>
      <c r="SGO99" s="1"/>
      <c r="SGP99" s="1"/>
      <c r="SGQ99" s="1"/>
      <c r="SGR99" s="1"/>
      <c r="SGS99" s="1"/>
      <c r="SGT99" s="1"/>
      <c r="SGU99" s="1"/>
      <c r="SGV99" s="1"/>
      <c r="SGW99" s="1"/>
      <c r="SGX99" s="1"/>
      <c r="SGY99" s="1"/>
      <c r="SGZ99" s="1"/>
      <c r="SHA99" s="1"/>
      <c r="SHB99" s="1"/>
      <c r="SHC99" s="1"/>
      <c r="SHD99" s="1"/>
      <c r="SHE99" s="1"/>
      <c r="SHF99" s="1"/>
      <c r="SHG99" s="1"/>
      <c r="SHH99" s="1"/>
      <c r="SHI99" s="1"/>
      <c r="SHJ99" s="1"/>
      <c r="SHK99" s="1"/>
      <c r="SHL99" s="1"/>
      <c r="SHM99" s="1"/>
      <c r="SHN99" s="1"/>
      <c r="SHO99" s="1"/>
      <c r="SHP99" s="1"/>
      <c r="SHQ99" s="1"/>
      <c r="SHR99" s="1"/>
      <c r="SHS99" s="1"/>
      <c r="SHT99" s="1"/>
      <c r="SHU99" s="1"/>
      <c r="SHV99" s="1"/>
      <c r="SHW99" s="1"/>
      <c r="SHX99" s="1"/>
      <c r="SHY99" s="1"/>
      <c r="SHZ99" s="1"/>
      <c r="SIA99" s="1"/>
      <c r="SIB99" s="1"/>
      <c r="SIC99" s="1"/>
      <c r="SID99" s="1"/>
      <c r="SIE99" s="1"/>
      <c r="SIF99" s="1"/>
      <c r="SIG99" s="1"/>
      <c r="SIH99" s="1"/>
      <c r="SII99" s="1"/>
      <c r="SIJ99" s="1"/>
      <c r="SIK99" s="1"/>
      <c r="SIL99" s="1"/>
      <c r="SIM99" s="1"/>
      <c r="SIN99" s="1"/>
      <c r="SIO99" s="1"/>
      <c r="SIP99" s="1"/>
      <c r="SIQ99" s="1"/>
      <c r="SIR99" s="1"/>
      <c r="SIS99" s="1"/>
      <c r="SIT99" s="1"/>
      <c r="SIU99" s="1"/>
      <c r="SIV99" s="1"/>
      <c r="SIW99" s="1"/>
      <c r="SIX99" s="1"/>
      <c r="SIY99" s="1"/>
      <c r="SIZ99" s="1"/>
      <c r="SJA99" s="1"/>
      <c r="SJB99" s="1"/>
      <c r="SJC99" s="1"/>
      <c r="SJD99" s="1"/>
      <c r="SJE99" s="1"/>
      <c r="SJF99" s="1"/>
      <c r="SJG99" s="1"/>
      <c r="SJH99" s="1"/>
      <c r="SJI99" s="1"/>
      <c r="SJJ99" s="1"/>
      <c r="SJK99" s="1"/>
      <c r="SJL99" s="1"/>
      <c r="SJM99" s="1"/>
      <c r="SJN99" s="1"/>
      <c r="SJO99" s="1"/>
      <c r="SJP99" s="1"/>
      <c r="SJQ99" s="1"/>
      <c r="SJR99" s="1"/>
      <c r="SJS99" s="1"/>
      <c r="SJT99" s="1"/>
      <c r="SJU99" s="1"/>
      <c r="SJV99" s="1"/>
      <c r="SJW99" s="1"/>
      <c r="SJX99" s="1"/>
      <c r="SJY99" s="1"/>
      <c r="SJZ99" s="1"/>
      <c r="SKA99" s="1"/>
      <c r="SKB99" s="1"/>
      <c r="SKC99" s="1"/>
      <c r="SKD99" s="1"/>
      <c r="SKE99" s="1"/>
      <c r="SKF99" s="1"/>
      <c r="SKG99" s="1"/>
      <c r="SKH99" s="1"/>
      <c r="SKI99" s="1"/>
      <c r="SKJ99" s="1"/>
      <c r="SKK99" s="1"/>
      <c r="SKL99" s="1"/>
      <c r="SKM99" s="1"/>
      <c r="SKN99" s="1"/>
      <c r="SKO99" s="1"/>
      <c r="SKP99" s="1"/>
      <c r="SKQ99" s="1"/>
      <c r="SKR99" s="1"/>
      <c r="SKS99" s="1"/>
      <c r="SKT99" s="1"/>
      <c r="SKU99" s="1"/>
      <c r="SKV99" s="1"/>
      <c r="SKW99" s="1"/>
      <c r="SKX99" s="1"/>
      <c r="SKY99" s="1"/>
      <c r="SKZ99" s="1"/>
      <c r="SLA99" s="1"/>
      <c r="SLB99" s="1"/>
      <c r="SLC99" s="1"/>
      <c r="SLD99" s="1"/>
      <c r="SLE99" s="1"/>
      <c r="SLF99" s="1"/>
      <c r="SLG99" s="1"/>
      <c r="SLH99" s="1"/>
      <c r="SLI99" s="1"/>
      <c r="SLJ99" s="1"/>
      <c r="SLK99" s="1"/>
      <c r="SLL99" s="1"/>
      <c r="SLM99" s="1"/>
      <c r="SLN99" s="1"/>
      <c r="SLO99" s="1"/>
      <c r="SLP99" s="1"/>
      <c r="SLQ99" s="1"/>
      <c r="SLR99" s="1"/>
      <c r="SLS99" s="1"/>
      <c r="SLT99" s="1"/>
      <c r="SLU99" s="1"/>
      <c r="SLV99" s="1"/>
      <c r="SLW99" s="1"/>
      <c r="SLX99" s="1"/>
      <c r="SLY99" s="1"/>
      <c r="SLZ99" s="1"/>
      <c r="SMA99" s="1"/>
      <c r="SMB99" s="1"/>
      <c r="SMC99" s="1"/>
      <c r="SMD99" s="1"/>
      <c r="SME99" s="1"/>
      <c r="SMF99" s="1"/>
      <c r="SMG99" s="1"/>
      <c r="SMH99" s="1"/>
      <c r="SMI99" s="1"/>
      <c r="SMJ99" s="1"/>
      <c r="SMK99" s="1"/>
      <c r="SML99" s="1"/>
      <c r="SMM99" s="1"/>
      <c r="SMN99" s="1"/>
      <c r="SMO99" s="1"/>
      <c r="SMP99" s="1"/>
      <c r="SMQ99" s="1"/>
      <c r="SMR99" s="1"/>
      <c r="SMS99" s="1"/>
      <c r="SMT99" s="1"/>
      <c r="SMU99" s="1"/>
      <c r="SMV99" s="1"/>
      <c r="SMW99" s="1"/>
      <c r="SMX99" s="1"/>
      <c r="SMY99" s="1"/>
      <c r="SMZ99" s="1"/>
      <c r="SNA99" s="1"/>
      <c r="SNB99" s="1"/>
      <c r="SNC99" s="1"/>
      <c r="SND99" s="1"/>
      <c r="SNE99" s="1"/>
      <c r="SNF99" s="1"/>
      <c r="SNG99" s="1"/>
      <c r="SNH99" s="1"/>
      <c r="SNI99" s="1"/>
      <c r="SNJ99" s="1"/>
      <c r="SNK99" s="1"/>
      <c r="SNL99" s="1"/>
      <c r="SNM99" s="1"/>
      <c r="SNN99" s="1"/>
      <c r="SNO99" s="1"/>
      <c r="SNP99" s="1"/>
      <c r="SNQ99" s="1"/>
      <c r="SNR99" s="1"/>
      <c r="SNS99" s="1"/>
      <c r="SNT99" s="1"/>
      <c r="SNU99" s="1"/>
      <c r="SNV99" s="1"/>
      <c r="SNW99" s="1"/>
      <c r="SNX99" s="1"/>
      <c r="SNY99" s="1"/>
      <c r="SNZ99" s="1"/>
      <c r="SOA99" s="1"/>
      <c r="SOB99" s="1"/>
      <c r="SOC99" s="1"/>
      <c r="SOD99" s="1"/>
      <c r="SOE99" s="1"/>
      <c r="SOF99" s="1"/>
      <c r="SOG99" s="1"/>
      <c r="SOH99" s="1"/>
      <c r="SOI99" s="1"/>
      <c r="SOJ99" s="1"/>
      <c r="SOK99" s="1"/>
      <c r="SOL99" s="1"/>
      <c r="SOM99" s="1"/>
      <c r="SON99" s="1"/>
      <c r="SOO99" s="1"/>
      <c r="SOP99" s="1"/>
      <c r="SOQ99" s="1"/>
      <c r="SOR99" s="1"/>
      <c r="SOS99" s="1"/>
      <c r="SOT99" s="1"/>
      <c r="SOU99" s="1"/>
      <c r="SOV99" s="1"/>
      <c r="SOW99" s="1"/>
      <c r="SOX99" s="1"/>
      <c r="SOY99" s="1"/>
      <c r="SOZ99" s="1"/>
      <c r="SPA99" s="1"/>
      <c r="SPB99" s="1"/>
      <c r="SPC99" s="1"/>
      <c r="SPD99" s="1"/>
      <c r="SPE99" s="1"/>
      <c r="SPF99" s="1"/>
      <c r="SPG99" s="1"/>
      <c r="SPH99" s="1"/>
      <c r="SPI99" s="1"/>
      <c r="SPJ99" s="1"/>
      <c r="SPK99" s="1"/>
      <c r="SPL99" s="1"/>
      <c r="SPM99" s="1"/>
      <c r="SPN99" s="1"/>
      <c r="SPO99" s="1"/>
      <c r="SPP99" s="1"/>
      <c r="SPQ99" s="1"/>
      <c r="SPR99" s="1"/>
      <c r="SPS99" s="1"/>
      <c r="SPT99" s="1"/>
      <c r="SPU99" s="1"/>
      <c r="SPV99" s="1"/>
      <c r="SPW99" s="1"/>
      <c r="SPX99" s="1"/>
      <c r="SPY99" s="1"/>
      <c r="SPZ99" s="1"/>
      <c r="SQA99" s="1"/>
      <c r="SQB99" s="1"/>
      <c r="SQC99" s="1"/>
      <c r="SQD99" s="1"/>
      <c r="SQE99" s="1"/>
      <c r="SQF99" s="1"/>
      <c r="SQG99" s="1"/>
      <c r="SQH99" s="1"/>
      <c r="SQI99" s="1"/>
      <c r="SQJ99" s="1"/>
      <c r="SQK99" s="1"/>
      <c r="SQL99" s="1"/>
      <c r="SQM99" s="1"/>
      <c r="SQN99" s="1"/>
      <c r="SQO99" s="1"/>
      <c r="SQP99" s="1"/>
      <c r="SQQ99" s="1"/>
      <c r="SQR99" s="1"/>
      <c r="SQS99" s="1"/>
      <c r="SQT99" s="1"/>
      <c r="SQU99" s="1"/>
      <c r="SQV99" s="1"/>
      <c r="SQW99" s="1"/>
      <c r="SQX99" s="1"/>
      <c r="SQY99" s="1"/>
      <c r="SQZ99" s="1"/>
      <c r="SRA99" s="1"/>
      <c r="SRB99" s="1"/>
      <c r="SRC99" s="1"/>
      <c r="SRD99" s="1"/>
      <c r="SRE99" s="1"/>
      <c r="SRF99" s="1"/>
      <c r="SRG99" s="1"/>
      <c r="SRH99" s="1"/>
      <c r="SRI99" s="1"/>
      <c r="SRJ99" s="1"/>
      <c r="SRK99" s="1"/>
      <c r="SRL99" s="1"/>
      <c r="SRM99" s="1"/>
      <c r="SRN99" s="1"/>
      <c r="SRO99" s="1"/>
      <c r="SRP99" s="1"/>
      <c r="SRQ99" s="1"/>
      <c r="SRR99" s="1"/>
      <c r="SRS99" s="1"/>
      <c r="SRT99" s="1"/>
      <c r="SRU99" s="1"/>
      <c r="SRV99" s="1"/>
      <c r="SRW99" s="1"/>
      <c r="SRX99" s="1"/>
      <c r="SRY99" s="1"/>
      <c r="SRZ99" s="1"/>
      <c r="SSA99" s="1"/>
      <c r="SSB99" s="1"/>
      <c r="SSC99" s="1"/>
      <c r="SSD99" s="1"/>
      <c r="SSE99" s="1"/>
      <c r="SSF99" s="1"/>
      <c r="SSG99" s="1"/>
      <c r="SSH99" s="1"/>
      <c r="SSI99" s="1"/>
      <c r="SSJ99" s="1"/>
      <c r="SSK99" s="1"/>
      <c r="SSL99" s="1"/>
      <c r="SSM99" s="1"/>
      <c r="SSN99" s="1"/>
      <c r="SSO99" s="1"/>
      <c r="SSP99" s="1"/>
      <c r="SSQ99" s="1"/>
      <c r="SSR99" s="1"/>
      <c r="SSS99" s="1"/>
      <c r="SST99" s="1"/>
      <c r="SSU99" s="1"/>
      <c r="SSV99" s="1"/>
      <c r="SSW99" s="1"/>
      <c r="SSX99" s="1"/>
      <c r="SSY99" s="1"/>
      <c r="SSZ99" s="1"/>
      <c r="STA99" s="1"/>
      <c r="STB99" s="1"/>
      <c r="STC99" s="1"/>
      <c r="STD99" s="1"/>
      <c r="STE99" s="1"/>
      <c r="STF99" s="1"/>
      <c r="STG99" s="1"/>
      <c r="STH99" s="1"/>
      <c r="STI99" s="1"/>
      <c r="STJ99" s="1"/>
      <c r="STK99" s="1"/>
      <c r="STL99" s="1"/>
      <c r="STM99" s="1"/>
      <c r="STN99" s="1"/>
      <c r="STO99" s="1"/>
      <c r="STP99" s="1"/>
      <c r="STQ99" s="1"/>
      <c r="STR99" s="1"/>
      <c r="STS99" s="1"/>
      <c r="STT99" s="1"/>
      <c r="STU99" s="1"/>
      <c r="STV99" s="1"/>
      <c r="STW99" s="1"/>
      <c r="STX99" s="1"/>
      <c r="STY99" s="1"/>
      <c r="STZ99" s="1"/>
      <c r="SUA99" s="1"/>
      <c r="SUB99" s="1"/>
      <c r="SUC99" s="1"/>
      <c r="SUD99" s="1"/>
      <c r="SUE99" s="1"/>
      <c r="SUF99" s="1"/>
      <c r="SUG99" s="1"/>
      <c r="SUH99" s="1"/>
      <c r="SUI99" s="1"/>
      <c r="SUJ99" s="1"/>
      <c r="SUK99" s="1"/>
      <c r="SUL99" s="1"/>
      <c r="SUM99" s="1"/>
      <c r="SUN99" s="1"/>
      <c r="SUO99" s="1"/>
      <c r="SUP99" s="1"/>
      <c r="SUQ99" s="1"/>
      <c r="SUR99" s="1"/>
      <c r="SUS99" s="1"/>
      <c r="SUT99" s="1"/>
      <c r="SUU99" s="1"/>
      <c r="SUV99" s="1"/>
      <c r="SUW99" s="1"/>
      <c r="SUX99" s="1"/>
      <c r="SUY99" s="1"/>
      <c r="SUZ99" s="1"/>
      <c r="SVA99" s="1"/>
      <c r="SVB99" s="1"/>
      <c r="SVC99" s="1"/>
      <c r="SVD99" s="1"/>
      <c r="SVE99" s="1"/>
      <c r="SVF99" s="1"/>
      <c r="SVG99" s="1"/>
      <c r="SVH99" s="1"/>
      <c r="SVI99" s="1"/>
      <c r="SVJ99" s="1"/>
      <c r="SVK99" s="1"/>
      <c r="SVL99" s="1"/>
      <c r="SVM99" s="1"/>
      <c r="SVN99" s="1"/>
      <c r="SVO99" s="1"/>
      <c r="SVP99" s="1"/>
      <c r="SVQ99" s="1"/>
      <c r="SVR99" s="1"/>
      <c r="SVS99" s="1"/>
      <c r="SVT99" s="1"/>
      <c r="SVU99" s="1"/>
      <c r="SVV99" s="1"/>
      <c r="SVW99" s="1"/>
      <c r="SVX99" s="1"/>
      <c r="SVY99" s="1"/>
      <c r="SVZ99" s="1"/>
      <c r="SWA99" s="1"/>
      <c r="SWB99" s="1"/>
      <c r="SWC99" s="1"/>
      <c r="SWD99" s="1"/>
      <c r="SWE99" s="1"/>
      <c r="SWF99" s="1"/>
      <c r="SWG99" s="1"/>
      <c r="SWH99" s="1"/>
      <c r="SWI99" s="1"/>
      <c r="SWJ99" s="1"/>
      <c r="SWK99" s="1"/>
      <c r="SWL99" s="1"/>
      <c r="SWM99" s="1"/>
      <c r="SWN99" s="1"/>
      <c r="SWO99" s="1"/>
      <c r="SWP99" s="1"/>
      <c r="SWQ99" s="1"/>
      <c r="SWR99" s="1"/>
      <c r="SWS99" s="1"/>
      <c r="SWT99" s="1"/>
      <c r="SWU99" s="1"/>
      <c r="SWV99" s="1"/>
      <c r="SWW99" s="1"/>
      <c r="SWX99" s="1"/>
      <c r="SWY99" s="1"/>
      <c r="SWZ99" s="1"/>
      <c r="SXA99" s="1"/>
      <c r="SXB99" s="1"/>
      <c r="SXC99" s="1"/>
      <c r="SXD99" s="1"/>
      <c r="SXE99" s="1"/>
      <c r="SXF99" s="1"/>
      <c r="SXG99" s="1"/>
      <c r="SXH99" s="1"/>
      <c r="SXI99" s="1"/>
      <c r="SXJ99" s="1"/>
      <c r="SXK99" s="1"/>
      <c r="SXL99" s="1"/>
      <c r="SXM99" s="1"/>
      <c r="SXN99" s="1"/>
      <c r="SXO99" s="1"/>
      <c r="SXP99" s="1"/>
      <c r="SXQ99" s="1"/>
      <c r="SXR99" s="1"/>
      <c r="SXS99" s="1"/>
      <c r="SXT99" s="1"/>
      <c r="SXU99" s="1"/>
      <c r="SXV99" s="1"/>
      <c r="SXW99" s="1"/>
      <c r="SXX99" s="1"/>
      <c r="SXY99" s="1"/>
      <c r="SXZ99" s="1"/>
      <c r="SYA99" s="1"/>
      <c r="SYB99" s="1"/>
      <c r="SYC99" s="1"/>
      <c r="SYD99" s="1"/>
      <c r="SYE99" s="1"/>
      <c r="SYF99" s="1"/>
      <c r="SYG99" s="1"/>
      <c r="SYH99" s="1"/>
      <c r="SYI99" s="1"/>
      <c r="SYJ99" s="1"/>
      <c r="SYK99" s="1"/>
      <c r="SYL99" s="1"/>
      <c r="SYM99" s="1"/>
      <c r="SYN99" s="1"/>
      <c r="SYO99" s="1"/>
      <c r="SYP99" s="1"/>
      <c r="SYQ99" s="1"/>
      <c r="SYR99" s="1"/>
      <c r="SYS99" s="1"/>
      <c r="SYT99" s="1"/>
      <c r="SYU99" s="1"/>
      <c r="SYV99" s="1"/>
      <c r="SYW99" s="1"/>
      <c r="SYX99" s="1"/>
      <c r="SYY99" s="1"/>
      <c r="SYZ99" s="1"/>
      <c r="SZA99" s="1"/>
      <c r="SZB99" s="1"/>
      <c r="SZC99" s="1"/>
      <c r="SZD99" s="1"/>
      <c r="SZE99" s="1"/>
      <c r="SZF99" s="1"/>
      <c r="SZG99" s="1"/>
      <c r="SZH99" s="1"/>
      <c r="SZI99" s="1"/>
      <c r="SZJ99" s="1"/>
      <c r="SZK99" s="1"/>
      <c r="SZL99" s="1"/>
      <c r="SZM99" s="1"/>
      <c r="SZN99" s="1"/>
      <c r="SZO99" s="1"/>
      <c r="SZP99" s="1"/>
      <c r="SZQ99" s="1"/>
      <c r="SZR99" s="1"/>
      <c r="SZS99" s="1"/>
      <c r="SZT99" s="1"/>
      <c r="SZU99" s="1"/>
      <c r="SZV99" s="1"/>
      <c r="SZW99" s="1"/>
      <c r="SZX99" s="1"/>
      <c r="SZY99" s="1"/>
      <c r="SZZ99" s="1"/>
      <c r="TAA99" s="1"/>
      <c r="TAB99" s="1"/>
      <c r="TAC99" s="1"/>
      <c r="TAD99" s="1"/>
      <c r="TAE99" s="1"/>
      <c r="TAF99" s="1"/>
      <c r="TAG99" s="1"/>
      <c r="TAH99" s="1"/>
      <c r="TAI99" s="1"/>
      <c r="TAJ99" s="1"/>
      <c r="TAK99" s="1"/>
      <c r="TAL99" s="1"/>
      <c r="TAM99" s="1"/>
      <c r="TAN99" s="1"/>
      <c r="TAO99" s="1"/>
      <c r="TAP99" s="1"/>
      <c r="TAQ99" s="1"/>
      <c r="TAR99" s="1"/>
      <c r="TAS99" s="1"/>
      <c r="TAT99" s="1"/>
      <c r="TAU99" s="1"/>
      <c r="TAV99" s="1"/>
      <c r="TAW99" s="1"/>
      <c r="TAX99" s="1"/>
      <c r="TAY99" s="1"/>
      <c r="TAZ99" s="1"/>
      <c r="TBA99" s="1"/>
      <c r="TBB99" s="1"/>
      <c r="TBC99" s="1"/>
      <c r="TBD99" s="1"/>
      <c r="TBE99" s="1"/>
      <c r="TBF99" s="1"/>
      <c r="TBG99" s="1"/>
      <c r="TBH99" s="1"/>
      <c r="TBI99" s="1"/>
      <c r="TBJ99" s="1"/>
      <c r="TBK99" s="1"/>
      <c r="TBL99" s="1"/>
      <c r="TBM99" s="1"/>
      <c r="TBN99" s="1"/>
      <c r="TBO99" s="1"/>
      <c r="TBP99" s="1"/>
      <c r="TBQ99" s="1"/>
      <c r="TBR99" s="1"/>
      <c r="TBS99" s="1"/>
      <c r="TBT99" s="1"/>
      <c r="TBU99" s="1"/>
      <c r="TBV99" s="1"/>
      <c r="TBW99" s="1"/>
      <c r="TBX99" s="1"/>
      <c r="TBY99" s="1"/>
      <c r="TBZ99" s="1"/>
      <c r="TCA99" s="1"/>
      <c r="TCB99" s="1"/>
      <c r="TCC99" s="1"/>
      <c r="TCD99" s="1"/>
      <c r="TCE99" s="1"/>
      <c r="TCF99" s="1"/>
      <c r="TCG99" s="1"/>
      <c r="TCH99" s="1"/>
      <c r="TCI99" s="1"/>
      <c r="TCJ99" s="1"/>
      <c r="TCK99" s="1"/>
      <c r="TCL99" s="1"/>
      <c r="TCM99" s="1"/>
      <c r="TCN99" s="1"/>
      <c r="TCO99" s="1"/>
      <c r="TCP99" s="1"/>
      <c r="TCQ99" s="1"/>
      <c r="TCR99" s="1"/>
      <c r="TCS99" s="1"/>
      <c r="TCT99" s="1"/>
      <c r="TCU99" s="1"/>
      <c r="TCV99" s="1"/>
      <c r="TCW99" s="1"/>
      <c r="TCX99" s="1"/>
      <c r="TCY99" s="1"/>
      <c r="TCZ99" s="1"/>
      <c r="TDA99" s="1"/>
      <c r="TDB99" s="1"/>
      <c r="TDC99" s="1"/>
      <c r="TDD99" s="1"/>
      <c r="TDE99" s="1"/>
      <c r="TDF99" s="1"/>
      <c r="TDG99" s="1"/>
      <c r="TDH99" s="1"/>
      <c r="TDI99" s="1"/>
      <c r="TDJ99" s="1"/>
      <c r="TDK99" s="1"/>
      <c r="TDL99" s="1"/>
      <c r="TDM99" s="1"/>
      <c r="TDN99" s="1"/>
      <c r="TDO99" s="1"/>
      <c r="TDP99" s="1"/>
      <c r="TDQ99" s="1"/>
      <c r="TDR99" s="1"/>
      <c r="TDS99" s="1"/>
      <c r="TDT99" s="1"/>
      <c r="TDU99" s="1"/>
      <c r="TDV99" s="1"/>
      <c r="TDW99" s="1"/>
      <c r="TDX99" s="1"/>
      <c r="TDY99" s="1"/>
      <c r="TDZ99" s="1"/>
      <c r="TEA99" s="1"/>
      <c r="TEB99" s="1"/>
      <c r="TEC99" s="1"/>
      <c r="TED99" s="1"/>
      <c r="TEE99" s="1"/>
      <c r="TEF99" s="1"/>
      <c r="TEG99" s="1"/>
      <c r="TEH99" s="1"/>
      <c r="TEI99" s="1"/>
      <c r="TEJ99" s="1"/>
      <c r="TEK99" s="1"/>
      <c r="TEL99" s="1"/>
      <c r="TEM99" s="1"/>
      <c r="TEN99" s="1"/>
      <c r="TEO99" s="1"/>
      <c r="TEP99" s="1"/>
      <c r="TEQ99" s="1"/>
      <c r="TER99" s="1"/>
      <c r="TES99" s="1"/>
      <c r="TET99" s="1"/>
      <c r="TEU99" s="1"/>
      <c r="TEV99" s="1"/>
      <c r="TEW99" s="1"/>
      <c r="TEX99" s="1"/>
      <c r="TEY99" s="1"/>
      <c r="TEZ99" s="1"/>
      <c r="TFA99" s="1"/>
      <c r="TFB99" s="1"/>
      <c r="TFC99" s="1"/>
      <c r="TFD99" s="1"/>
      <c r="TFE99" s="1"/>
      <c r="TFF99" s="1"/>
      <c r="TFG99" s="1"/>
      <c r="TFH99" s="1"/>
      <c r="TFI99" s="1"/>
      <c r="TFJ99" s="1"/>
      <c r="TFK99" s="1"/>
      <c r="TFL99" s="1"/>
      <c r="TFM99" s="1"/>
      <c r="TFN99" s="1"/>
      <c r="TFO99" s="1"/>
      <c r="TFP99" s="1"/>
      <c r="TFQ99" s="1"/>
      <c r="TFR99" s="1"/>
      <c r="TFS99" s="1"/>
      <c r="TFT99" s="1"/>
      <c r="TFU99" s="1"/>
      <c r="TFV99" s="1"/>
      <c r="TFW99" s="1"/>
      <c r="TFX99" s="1"/>
      <c r="TFY99" s="1"/>
      <c r="TFZ99" s="1"/>
      <c r="TGA99" s="1"/>
      <c r="TGB99" s="1"/>
      <c r="TGC99" s="1"/>
      <c r="TGD99" s="1"/>
      <c r="TGE99" s="1"/>
      <c r="TGF99" s="1"/>
      <c r="TGG99" s="1"/>
      <c r="TGH99" s="1"/>
      <c r="TGI99" s="1"/>
      <c r="TGJ99" s="1"/>
      <c r="TGK99" s="1"/>
      <c r="TGL99" s="1"/>
      <c r="TGM99" s="1"/>
      <c r="TGN99" s="1"/>
      <c r="TGO99" s="1"/>
      <c r="TGP99" s="1"/>
      <c r="TGQ99" s="1"/>
      <c r="TGR99" s="1"/>
      <c r="TGS99" s="1"/>
      <c r="TGT99" s="1"/>
      <c r="TGU99" s="1"/>
      <c r="TGV99" s="1"/>
      <c r="TGW99" s="1"/>
      <c r="TGX99" s="1"/>
      <c r="TGY99" s="1"/>
      <c r="TGZ99" s="1"/>
      <c r="THA99" s="1"/>
      <c r="THB99" s="1"/>
      <c r="THC99" s="1"/>
      <c r="THD99" s="1"/>
      <c r="THE99" s="1"/>
      <c r="THF99" s="1"/>
      <c r="THG99" s="1"/>
      <c r="THH99" s="1"/>
      <c r="THI99" s="1"/>
      <c r="THJ99" s="1"/>
      <c r="THK99" s="1"/>
      <c r="THL99" s="1"/>
      <c r="THM99" s="1"/>
      <c r="THN99" s="1"/>
      <c r="THO99" s="1"/>
      <c r="THP99" s="1"/>
      <c r="THQ99" s="1"/>
      <c r="THR99" s="1"/>
      <c r="THS99" s="1"/>
      <c r="THT99" s="1"/>
      <c r="THU99" s="1"/>
      <c r="THV99" s="1"/>
      <c r="THW99" s="1"/>
      <c r="THX99" s="1"/>
      <c r="THY99" s="1"/>
      <c r="THZ99" s="1"/>
      <c r="TIA99" s="1"/>
      <c r="TIB99" s="1"/>
      <c r="TIC99" s="1"/>
      <c r="TID99" s="1"/>
      <c r="TIE99" s="1"/>
      <c r="TIF99" s="1"/>
      <c r="TIG99" s="1"/>
      <c r="TIH99" s="1"/>
      <c r="TII99" s="1"/>
      <c r="TIJ99" s="1"/>
      <c r="TIK99" s="1"/>
      <c r="TIL99" s="1"/>
      <c r="TIM99" s="1"/>
      <c r="TIN99" s="1"/>
      <c r="TIO99" s="1"/>
      <c r="TIP99" s="1"/>
      <c r="TIQ99" s="1"/>
      <c r="TIR99" s="1"/>
      <c r="TIS99" s="1"/>
      <c r="TIT99" s="1"/>
      <c r="TIU99" s="1"/>
      <c r="TIV99" s="1"/>
      <c r="TIW99" s="1"/>
      <c r="TIX99" s="1"/>
      <c r="TIY99" s="1"/>
      <c r="TIZ99" s="1"/>
      <c r="TJA99" s="1"/>
      <c r="TJB99" s="1"/>
      <c r="TJC99" s="1"/>
      <c r="TJD99" s="1"/>
      <c r="TJE99" s="1"/>
      <c r="TJF99" s="1"/>
      <c r="TJG99" s="1"/>
      <c r="TJH99" s="1"/>
      <c r="TJI99" s="1"/>
      <c r="TJJ99" s="1"/>
      <c r="TJK99" s="1"/>
      <c r="TJL99" s="1"/>
      <c r="TJM99" s="1"/>
      <c r="TJN99" s="1"/>
      <c r="TJO99" s="1"/>
      <c r="TJP99" s="1"/>
      <c r="TJQ99" s="1"/>
      <c r="TJR99" s="1"/>
      <c r="TJS99" s="1"/>
      <c r="TJT99" s="1"/>
      <c r="TJU99" s="1"/>
      <c r="TJV99" s="1"/>
      <c r="TJW99" s="1"/>
      <c r="TJX99" s="1"/>
      <c r="TJY99" s="1"/>
      <c r="TJZ99" s="1"/>
      <c r="TKA99" s="1"/>
      <c r="TKB99" s="1"/>
      <c r="TKC99" s="1"/>
      <c r="TKD99" s="1"/>
      <c r="TKE99" s="1"/>
      <c r="TKF99" s="1"/>
      <c r="TKG99" s="1"/>
      <c r="TKH99" s="1"/>
      <c r="TKI99" s="1"/>
      <c r="TKJ99" s="1"/>
      <c r="TKK99" s="1"/>
      <c r="TKL99" s="1"/>
      <c r="TKM99" s="1"/>
      <c r="TKN99" s="1"/>
      <c r="TKO99" s="1"/>
      <c r="TKP99" s="1"/>
      <c r="TKQ99" s="1"/>
      <c r="TKR99" s="1"/>
      <c r="TKS99" s="1"/>
      <c r="TKT99" s="1"/>
      <c r="TKU99" s="1"/>
      <c r="TKV99" s="1"/>
      <c r="TKW99" s="1"/>
      <c r="TKX99" s="1"/>
      <c r="TKY99" s="1"/>
      <c r="TKZ99" s="1"/>
      <c r="TLA99" s="1"/>
      <c r="TLB99" s="1"/>
      <c r="TLC99" s="1"/>
      <c r="TLD99" s="1"/>
      <c r="TLE99" s="1"/>
      <c r="TLF99" s="1"/>
      <c r="TLG99" s="1"/>
      <c r="TLH99" s="1"/>
      <c r="TLI99" s="1"/>
      <c r="TLJ99" s="1"/>
      <c r="TLK99" s="1"/>
      <c r="TLL99" s="1"/>
      <c r="TLM99" s="1"/>
      <c r="TLN99" s="1"/>
      <c r="TLO99" s="1"/>
      <c r="TLP99" s="1"/>
      <c r="TLQ99" s="1"/>
      <c r="TLR99" s="1"/>
      <c r="TLS99" s="1"/>
      <c r="TLT99" s="1"/>
      <c r="TLU99" s="1"/>
      <c r="TLV99" s="1"/>
      <c r="TLW99" s="1"/>
      <c r="TLX99" s="1"/>
      <c r="TLY99" s="1"/>
      <c r="TLZ99" s="1"/>
      <c r="TMA99" s="1"/>
      <c r="TMB99" s="1"/>
      <c r="TMC99" s="1"/>
      <c r="TMD99" s="1"/>
      <c r="TME99" s="1"/>
      <c r="TMF99" s="1"/>
      <c r="TMG99" s="1"/>
      <c r="TMH99" s="1"/>
      <c r="TMI99" s="1"/>
      <c r="TMJ99" s="1"/>
      <c r="TMK99" s="1"/>
      <c r="TML99" s="1"/>
      <c r="TMM99" s="1"/>
      <c r="TMN99" s="1"/>
      <c r="TMO99" s="1"/>
      <c r="TMP99" s="1"/>
      <c r="TMQ99" s="1"/>
      <c r="TMR99" s="1"/>
      <c r="TMS99" s="1"/>
      <c r="TMT99" s="1"/>
      <c r="TMU99" s="1"/>
      <c r="TMV99" s="1"/>
      <c r="TMW99" s="1"/>
      <c r="TMX99" s="1"/>
      <c r="TMY99" s="1"/>
      <c r="TMZ99" s="1"/>
      <c r="TNA99" s="1"/>
      <c r="TNB99" s="1"/>
      <c r="TNC99" s="1"/>
      <c r="TND99" s="1"/>
      <c r="TNE99" s="1"/>
      <c r="TNF99" s="1"/>
      <c r="TNG99" s="1"/>
      <c r="TNH99" s="1"/>
      <c r="TNI99" s="1"/>
      <c r="TNJ99" s="1"/>
      <c r="TNK99" s="1"/>
      <c r="TNL99" s="1"/>
      <c r="TNM99" s="1"/>
      <c r="TNN99" s="1"/>
      <c r="TNO99" s="1"/>
      <c r="TNP99" s="1"/>
      <c r="TNQ99" s="1"/>
      <c r="TNR99" s="1"/>
      <c r="TNS99" s="1"/>
      <c r="TNT99" s="1"/>
      <c r="TNU99" s="1"/>
      <c r="TNV99" s="1"/>
      <c r="TNW99" s="1"/>
      <c r="TNX99" s="1"/>
      <c r="TNY99" s="1"/>
      <c r="TNZ99" s="1"/>
      <c r="TOA99" s="1"/>
      <c r="TOB99" s="1"/>
      <c r="TOC99" s="1"/>
      <c r="TOD99" s="1"/>
      <c r="TOE99" s="1"/>
      <c r="TOF99" s="1"/>
      <c r="TOG99" s="1"/>
      <c r="TOH99" s="1"/>
      <c r="TOI99" s="1"/>
      <c r="TOJ99" s="1"/>
      <c r="TOK99" s="1"/>
      <c r="TOL99" s="1"/>
      <c r="TOM99" s="1"/>
      <c r="TON99" s="1"/>
      <c r="TOO99" s="1"/>
      <c r="TOP99" s="1"/>
      <c r="TOQ99" s="1"/>
      <c r="TOR99" s="1"/>
      <c r="TOS99" s="1"/>
      <c r="TOT99" s="1"/>
      <c r="TOU99" s="1"/>
      <c r="TOV99" s="1"/>
      <c r="TOW99" s="1"/>
      <c r="TOX99" s="1"/>
      <c r="TOY99" s="1"/>
      <c r="TOZ99" s="1"/>
      <c r="TPA99" s="1"/>
      <c r="TPB99" s="1"/>
      <c r="TPC99" s="1"/>
      <c r="TPD99" s="1"/>
      <c r="TPE99" s="1"/>
      <c r="TPF99" s="1"/>
      <c r="TPG99" s="1"/>
      <c r="TPH99" s="1"/>
      <c r="TPI99" s="1"/>
      <c r="TPJ99" s="1"/>
      <c r="TPK99" s="1"/>
      <c r="TPL99" s="1"/>
      <c r="TPM99" s="1"/>
      <c r="TPN99" s="1"/>
      <c r="TPO99" s="1"/>
      <c r="TPP99" s="1"/>
      <c r="TPQ99" s="1"/>
      <c r="TPR99" s="1"/>
      <c r="TPS99" s="1"/>
      <c r="TPT99" s="1"/>
      <c r="TPU99" s="1"/>
      <c r="TPV99" s="1"/>
      <c r="TPW99" s="1"/>
      <c r="TPX99" s="1"/>
      <c r="TPY99" s="1"/>
      <c r="TPZ99" s="1"/>
      <c r="TQA99" s="1"/>
      <c r="TQB99" s="1"/>
      <c r="TQC99" s="1"/>
      <c r="TQD99" s="1"/>
      <c r="TQE99" s="1"/>
      <c r="TQF99" s="1"/>
      <c r="TQG99" s="1"/>
      <c r="TQH99" s="1"/>
      <c r="TQI99" s="1"/>
      <c r="TQJ99" s="1"/>
      <c r="TQK99" s="1"/>
      <c r="TQL99" s="1"/>
      <c r="TQM99" s="1"/>
      <c r="TQN99" s="1"/>
      <c r="TQO99" s="1"/>
      <c r="TQP99" s="1"/>
      <c r="TQQ99" s="1"/>
      <c r="TQR99" s="1"/>
      <c r="TQS99" s="1"/>
      <c r="TQT99" s="1"/>
      <c r="TQU99" s="1"/>
      <c r="TQV99" s="1"/>
      <c r="TQW99" s="1"/>
      <c r="TQX99" s="1"/>
      <c r="TQY99" s="1"/>
      <c r="TQZ99" s="1"/>
      <c r="TRA99" s="1"/>
      <c r="TRB99" s="1"/>
      <c r="TRC99" s="1"/>
      <c r="TRD99" s="1"/>
      <c r="TRE99" s="1"/>
      <c r="TRF99" s="1"/>
      <c r="TRG99" s="1"/>
      <c r="TRH99" s="1"/>
      <c r="TRI99" s="1"/>
      <c r="TRJ99" s="1"/>
      <c r="TRK99" s="1"/>
      <c r="TRL99" s="1"/>
      <c r="TRM99" s="1"/>
      <c r="TRN99" s="1"/>
      <c r="TRO99" s="1"/>
      <c r="TRP99" s="1"/>
      <c r="TRQ99" s="1"/>
      <c r="TRR99" s="1"/>
      <c r="TRS99" s="1"/>
      <c r="TRT99" s="1"/>
      <c r="TRU99" s="1"/>
      <c r="TRV99" s="1"/>
      <c r="TRW99" s="1"/>
      <c r="TRX99" s="1"/>
      <c r="TRY99" s="1"/>
      <c r="TRZ99" s="1"/>
      <c r="TSA99" s="1"/>
      <c r="TSB99" s="1"/>
      <c r="TSC99" s="1"/>
      <c r="TSD99" s="1"/>
      <c r="TSE99" s="1"/>
      <c r="TSF99" s="1"/>
      <c r="TSG99" s="1"/>
      <c r="TSH99" s="1"/>
      <c r="TSI99" s="1"/>
      <c r="TSJ99" s="1"/>
      <c r="TSK99" s="1"/>
      <c r="TSL99" s="1"/>
      <c r="TSM99" s="1"/>
      <c r="TSN99" s="1"/>
      <c r="TSO99" s="1"/>
      <c r="TSP99" s="1"/>
      <c r="TSQ99" s="1"/>
      <c r="TSR99" s="1"/>
      <c r="TSS99" s="1"/>
      <c r="TST99" s="1"/>
      <c r="TSU99" s="1"/>
      <c r="TSV99" s="1"/>
      <c r="TSW99" s="1"/>
      <c r="TSX99" s="1"/>
      <c r="TSY99" s="1"/>
      <c r="TSZ99" s="1"/>
      <c r="TTA99" s="1"/>
      <c r="TTB99" s="1"/>
      <c r="TTC99" s="1"/>
      <c r="TTD99" s="1"/>
      <c r="TTE99" s="1"/>
      <c r="TTF99" s="1"/>
      <c r="TTG99" s="1"/>
      <c r="TTH99" s="1"/>
      <c r="TTI99" s="1"/>
      <c r="TTJ99" s="1"/>
      <c r="TTK99" s="1"/>
      <c r="TTL99" s="1"/>
      <c r="TTM99" s="1"/>
      <c r="TTN99" s="1"/>
      <c r="TTO99" s="1"/>
      <c r="TTP99" s="1"/>
      <c r="TTQ99" s="1"/>
      <c r="TTR99" s="1"/>
      <c r="TTS99" s="1"/>
      <c r="TTT99" s="1"/>
      <c r="TTU99" s="1"/>
      <c r="TTV99" s="1"/>
      <c r="TTW99" s="1"/>
      <c r="TTX99" s="1"/>
      <c r="TTY99" s="1"/>
      <c r="TTZ99" s="1"/>
      <c r="TUA99" s="1"/>
      <c r="TUB99" s="1"/>
      <c r="TUC99" s="1"/>
      <c r="TUD99" s="1"/>
      <c r="TUE99" s="1"/>
      <c r="TUF99" s="1"/>
      <c r="TUG99" s="1"/>
      <c r="TUH99" s="1"/>
      <c r="TUI99" s="1"/>
      <c r="TUJ99" s="1"/>
      <c r="TUK99" s="1"/>
      <c r="TUL99" s="1"/>
      <c r="TUM99" s="1"/>
      <c r="TUN99" s="1"/>
      <c r="TUO99" s="1"/>
      <c r="TUP99" s="1"/>
      <c r="TUQ99" s="1"/>
      <c r="TUR99" s="1"/>
      <c r="TUS99" s="1"/>
      <c r="TUT99" s="1"/>
      <c r="TUU99" s="1"/>
      <c r="TUV99" s="1"/>
      <c r="TUW99" s="1"/>
      <c r="TUX99" s="1"/>
      <c r="TUY99" s="1"/>
      <c r="TUZ99" s="1"/>
      <c r="TVA99" s="1"/>
      <c r="TVB99" s="1"/>
      <c r="TVC99" s="1"/>
      <c r="TVD99" s="1"/>
      <c r="TVE99" s="1"/>
      <c r="TVF99" s="1"/>
      <c r="TVG99" s="1"/>
      <c r="TVH99" s="1"/>
      <c r="TVI99" s="1"/>
      <c r="TVJ99" s="1"/>
      <c r="TVK99" s="1"/>
      <c r="TVL99" s="1"/>
      <c r="TVM99" s="1"/>
      <c r="TVN99" s="1"/>
      <c r="TVO99" s="1"/>
      <c r="TVP99" s="1"/>
      <c r="TVQ99" s="1"/>
      <c r="TVR99" s="1"/>
      <c r="TVS99" s="1"/>
      <c r="TVT99" s="1"/>
      <c r="TVU99" s="1"/>
      <c r="TVV99" s="1"/>
      <c r="TVW99" s="1"/>
      <c r="TVX99" s="1"/>
      <c r="TVY99" s="1"/>
      <c r="TVZ99" s="1"/>
      <c r="TWA99" s="1"/>
      <c r="TWB99" s="1"/>
      <c r="TWC99" s="1"/>
      <c r="TWD99" s="1"/>
      <c r="TWE99" s="1"/>
      <c r="TWF99" s="1"/>
      <c r="TWG99" s="1"/>
      <c r="TWH99" s="1"/>
      <c r="TWI99" s="1"/>
      <c r="TWJ99" s="1"/>
      <c r="TWK99" s="1"/>
      <c r="TWL99" s="1"/>
      <c r="TWM99" s="1"/>
      <c r="TWN99" s="1"/>
      <c r="TWO99" s="1"/>
      <c r="TWP99" s="1"/>
      <c r="TWQ99" s="1"/>
      <c r="TWR99" s="1"/>
      <c r="TWS99" s="1"/>
      <c r="TWT99" s="1"/>
      <c r="TWU99" s="1"/>
      <c r="TWV99" s="1"/>
      <c r="TWW99" s="1"/>
      <c r="TWX99" s="1"/>
      <c r="TWY99" s="1"/>
      <c r="TWZ99" s="1"/>
      <c r="TXA99" s="1"/>
      <c r="TXB99" s="1"/>
      <c r="TXC99" s="1"/>
      <c r="TXD99" s="1"/>
      <c r="TXE99" s="1"/>
      <c r="TXF99" s="1"/>
      <c r="TXG99" s="1"/>
      <c r="TXH99" s="1"/>
      <c r="TXI99" s="1"/>
      <c r="TXJ99" s="1"/>
      <c r="TXK99" s="1"/>
      <c r="TXL99" s="1"/>
      <c r="TXM99" s="1"/>
      <c r="TXN99" s="1"/>
      <c r="TXO99" s="1"/>
      <c r="TXP99" s="1"/>
      <c r="TXQ99" s="1"/>
      <c r="TXR99" s="1"/>
      <c r="TXS99" s="1"/>
      <c r="TXT99" s="1"/>
      <c r="TXU99" s="1"/>
      <c r="TXV99" s="1"/>
      <c r="TXW99" s="1"/>
      <c r="TXX99" s="1"/>
      <c r="TXY99" s="1"/>
      <c r="TXZ99" s="1"/>
      <c r="TYA99" s="1"/>
      <c r="TYB99" s="1"/>
      <c r="TYC99" s="1"/>
      <c r="TYD99" s="1"/>
      <c r="TYE99" s="1"/>
      <c r="TYF99" s="1"/>
      <c r="TYG99" s="1"/>
      <c r="TYH99" s="1"/>
      <c r="TYI99" s="1"/>
      <c r="TYJ99" s="1"/>
      <c r="TYK99" s="1"/>
      <c r="TYL99" s="1"/>
      <c r="TYM99" s="1"/>
      <c r="TYN99" s="1"/>
      <c r="TYO99" s="1"/>
      <c r="TYP99" s="1"/>
      <c r="TYQ99" s="1"/>
      <c r="TYR99" s="1"/>
      <c r="TYS99" s="1"/>
      <c r="TYT99" s="1"/>
      <c r="TYU99" s="1"/>
      <c r="TYV99" s="1"/>
      <c r="TYW99" s="1"/>
      <c r="TYX99" s="1"/>
      <c r="TYY99" s="1"/>
      <c r="TYZ99" s="1"/>
      <c r="TZA99" s="1"/>
      <c r="TZB99" s="1"/>
      <c r="TZC99" s="1"/>
      <c r="TZD99" s="1"/>
      <c r="TZE99" s="1"/>
      <c r="TZF99" s="1"/>
      <c r="TZG99" s="1"/>
      <c r="TZH99" s="1"/>
      <c r="TZI99" s="1"/>
      <c r="TZJ99" s="1"/>
      <c r="TZK99" s="1"/>
      <c r="TZL99" s="1"/>
      <c r="TZM99" s="1"/>
      <c r="TZN99" s="1"/>
      <c r="TZO99" s="1"/>
      <c r="TZP99" s="1"/>
      <c r="TZQ99" s="1"/>
      <c r="TZR99" s="1"/>
      <c r="TZS99" s="1"/>
      <c r="TZT99" s="1"/>
      <c r="TZU99" s="1"/>
      <c r="TZV99" s="1"/>
      <c r="TZW99" s="1"/>
      <c r="TZX99" s="1"/>
      <c r="TZY99" s="1"/>
      <c r="TZZ99" s="1"/>
      <c r="UAA99" s="1"/>
      <c r="UAB99" s="1"/>
      <c r="UAC99" s="1"/>
      <c r="UAD99" s="1"/>
      <c r="UAE99" s="1"/>
      <c r="UAF99" s="1"/>
      <c r="UAG99" s="1"/>
      <c r="UAH99" s="1"/>
      <c r="UAI99" s="1"/>
      <c r="UAJ99" s="1"/>
      <c r="UAK99" s="1"/>
      <c r="UAL99" s="1"/>
      <c r="UAM99" s="1"/>
      <c r="UAN99" s="1"/>
      <c r="UAO99" s="1"/>
      <c r="UAP99" s="1"/>
      <c r="UAQ99" s="1"/>
      <c r="UAR99" s="1"/>
      <c r="UAS99" s="1"/>
      <c r="UAT99" s="1"/>
      <c r="UAU99" s="1"/>
      <c r="UAV99" s="1"/>
      <c r="UAW99" s="1"/>
      <c r="UAX99" s="1"/>
      <c r="UAY99" s="1"/>
      <c r="UAZ99" s="1"/>
      <c r="UBA99" s="1"/>
      <c r="UBB99" s="1"/>
      <c r="UBC99" s="1"/>
      <c r="UBD99" s="1"/>
      <c r="UBE99" s="1"/>
      <c r="UBF99" s="1"/>
      <c r="UBG99" s="1"/>
      <c r="UBH99" s="1"/>
      <c r="UBI99" s="1"/>
      <c r="UBJ99" s="1"/>
      <c r="UBK99" s="1"/>
      <c r="UBL99" s="1"/>
      <c r="UBM99" s="1"/>
      <c r="UBN99" s="1"/>
      <c r="UBO99" s="1"/>
      <c r="UBP99" s="1"/>
      <c r="UBQ99" s="1"/>
      <c r="UBR99" s="1"/>
      <c r="UBS99" s="1"/>
      <c r="UBT99" s="1"/>
      <c r="UBU99" s="1"/>
      <c r="UBV99" s="1"/>
      <c r="UBW99" s="1"/>
      <c r="UBX99" s="1"/>
      <c r="UBY99" s="1"/>
      <c r="UBZ99" s="1"/>
      <c r="UCA99" s="1"/>
      <c r="UCB99" s="1"/>
      <c r="UCC99" s="1"/>
      <c r="UCD99" s="1"/>
      <c r="UCE99" s="1"/>
      <c r="UCF99" s="1"/>
      <c r="UCG99" s="1"/>
      <c r="UCH99" s="1"/>
      <c r="UCI99" s="1"/>
      <c r="UCJ99" s="1"/>
      <c r="UCK99" s="1"/>
      <c r="UCL99" s="1"/>
      <c r="UCM99" s="1"/>
      <c r="UCN99" s="1"/>
      <c r="UCO99" s="1"/>
      <c r="UCP99" s="1"/>
      <c r="UCQ99" s="1"/>
      <c r="UCR99" s="1"/>
      <c r="UCS99" s="1"/>
      <c r="UCT99" s="1"/>
      <c r="UCU99" s="1"/>
      <c r="UCV99" s="1"/>
      <c r="UCW99" s="1"/>
      <c r="UCX99" s="1"/>
      <c r="UCY99" s="1"/>
      <c r="UCZ99" s="1"/>
      <c r="UDA99" s="1"/>
      <c r="UDB99" s="1"/>
      <c r="UDC99" s="1"/>
      <c r="UDD99" s="1"/>
      <c r="UDE99" s="1"/>
      <c r="UDF99" s="1"/>
      <c r="UDG99" s="1"/>
      <c r="UDH99" s="1"/>
      <c r="UDI99" s="1"/>
      <c r="UDJ99" s="1"/>
      <c r="UDK99" s="1"/>
      <c r="UDL99" s="1"/>
      <c r="UDM99" s="1"/>
      <c r="UDN99" s="1"/>
      <c r="UDO99" s="1"/>
      <c r="UDP99" s="1"/>
      <c r="UDQ99" s="1"/>
      <c r="UDR99" s="1"/>
      <c r="UDS99" s="1"/>
      <c r="UDT99" s="1"/>
      <c r="UDU99" s="1"/>
      <c r="UDV99" s="1"/>
      <c r="UDW99" s="1"/>
      <c r="UDX99" s="1"/>
      <c r="UDY99" s="1"/>
      <c r="UDZ99" s="1"/>
      <c r="UEA99" s="1"/>
      <c r="UEB99" s="1"/>
      <c r="UEC99" s="1"/>
      <c r="UED99" s="1"/>
      <c r="UEE99" s="1"/>
      <c r="UEF99" s="1"/>
      <c r="UEG99" s="1"/>
      <c r="UEH99" s="1"/>
      <c r="UEI99" s="1"/>
      <c r="UEJ99" s="1"/>
      <c r="UEK99" s="1"/>
      <c r="UEL99" s="1"/>
      <c r="UEM99" s="1"/>
      <c r="UEN99" s="1"/>
      <c r="UEO99" s="1"/>
      <c r="UEP99" s="1"/>
      <c r="UEQ99" s="1"/>
      <c r="UER99" s="1"/>
      <c r="UES99" s="1"/>
      <c r="UET99" s="1"/>
      <c r="UEU99" s="1"/>
      <c r="UEV99" s="1"/>
      <c r="UEW99" s="1"/>
      <c r="UEX99" s="1"/>
      <c r="UEY99" s="1"/>
      <c r="UEZ99" s="1"/>
      <c r="UFA99" s="1"/>
      <c r="UFB99" s="1"/>
      <c r="UFC99" s="1"/>
      <c r="UFD99" s="1"/>
      <c r="UFE99" s="1"/>
      <c r="UFF99" s="1"/>
      <c r="UFG99" s="1"/>
      <c r="UFH99" s="1"/>
      <c r="UFI99" s="1"/>
      <c r="UFJ99" s="1"/>
      <c r="UFK99" s="1"/>
      <c r="UFL99" s="1"/>
      <c r="UFM99" s="1"/>
      <c r="UFN99" s="1"/>
      <c r="UFO99" s="1"/>
      <c r="UFP99" s="1"/>
      <c r="UFQ99" s="1"/>
      <c r="UFR99" s="1"/>
      <c r="UFS99" s="1"/>
      <c r="UFT99" s="1"/>
      <c r="UFU99" s="1"/>
      <c r="UFV99" s="1"/>
      <c r="UFW99" s="1"/>
      <c r="UFX99" s="1"/>
      <c r="UFY99" s="1"/>
      <c r="UFZ99" s="1"/>
      <c r="UGA99" s="1"/>
      <c r="UGB99" s="1"/>
      <c r="UGC99" s="1"/>
      <c r="UGD99" s="1"/>
      <c r="UGE99" s="1"/>
      <c r="UGF99" s="1"/>
      <c r="UGG99" s="1"/>
      <c r="UGH99" s="1"/>
      <c r="UGI99" s="1"/>
      <c r="UGJ99" s="1"/>
      <c r="UGK99" s="1"/>
      <c r="UGL99" s="1"/>
      <c r="UGM99" s="1"/>
      <c r="UGN99" s="1"/>
      <c r="UGO99" s="1"/>
      <c r="UGP99" s="1"/>
      <c r="UGQ99" s="1"/>
      <c r="UGR99" s="1"/>
      <c r="UGS99" s="1"/>
      <c r="UGT99" s="1"/>
      <c r="UGU99" s="1"/>
      <c r="UGV99" s="1"/>
      <c r="UGW99" s="1"/>
      <c r="UGX99" s="1"/>
      <c r="UGY99" s="1"/>
      <c r="UGZ99" s="1"/>
      <c r="UHA99" s="1"/>
      <c r="UHB99" s="1"/>
      <c r="UHC99" s="1"/>
      <c r="UHD99" s="1"/>
      <c r="UHE99" s="1"/>
      <c r="UHF99" s="1"/>
      <c r="UHG99" s="1"/>
      <c r="UHH99" s="1"/>
      <c r="UHI99" s="1"/>
      <c r="UHJ99" s="1"/>
      <c r="UHK99" s="1"/>
      <c r="UHL99" s="1"/>
      <c r="UHM99" s="1"/>
      <c r="UHN99" s="1"/>
      <c r="UHO99" s="1"/>
      <c r="UHP99" s="1"/>
      <c r="UHQ99" s="1"/>
      <c r="UHR99" s="1"/>
      <c r="UHS99" s="1"/>
      <c r="UHT99" s="1"/>
      <c r="UHU99" s="1"/>
      <c r="UHV99" s="1"/>
      <c r="UHW99" s="1"/>
      <c r="UHX99" s="1"/>
      <c r="UHY99" s="1"/>
      <c r="UHZ99" s="1"/>
      <c r="UIA99" s="1"/>
      <c r="UIB99" s="1"/>
      <c r="UIC99" s="1"/>
      <c r="UID99" s="1"/>
      <c r="UIE99" s="1"/>
      <c r="UIF99" s="1"/>
      <c r="UIG99" s="1"/>
      <c r="UIH99" s="1"/>
      <c r="UII99" s="1"/>
      <c r="UIJ99" s="1"/>
      <c r="UIK99" s="1"/>
      <c r="UIL99" s="1"/>
      <c r="UIM99" s="1"/>
      <c r="UIN99" s="1"/>
      <c r="UIO99" s="1"/>
      <c r="UIP99" s="1"/>
      <c r="UIQ99" s="1"/>
      <c r="UIR99" s="1"/>
      <c r="UIS99" s="1"/>
      <c r="UIT99" s="1"/>
      <c r="UIU99" s="1"/>
      <c r="UIV99" s="1"/>
      <c r="UIW99" s="1"/>
      <c r="UIX99" s="1"/>
      <c r="UIY99" s="1"/>
      <c r="UIZ99" s="1"/>
      <c r="UJA99" s="1"/>
      <c r="UJB99" s="1"/>
      <c r="UJC99" s="1"/>
      <c r="UJD99" s="1"/>
      <c r="UJE99" s="1"/>
      <c r="UJF99" s="1"/>
      <c r="UJG99" s="1"/>
      <c r="UJH99" s="1"/>
      <c r="UJI99" s="1"/>
      <c r="UJJ99" s="1"/>
      <c r="UJK99" s="1"/>
      <c r="UJL99" s="1"/>
      <c r="UJM99" s="1"/>
      <c r="UJN99" s="1"/>
      <c r="UJO99" s="1"/>
      <c r="UJP99" s="1"/>
      <c r="UJQ99" s="1"/>
      <c r="UJR99" s="1"/>
      <c r="UJS99" s="1"/>
      <c r="UJT99" s="1"/>
      <c r="UJU99" s="1"/>
      <c r="UJV99" s="1"/>
      <c r="UJW99" s="1"/>
      <c r="UJX99" s="1"/>
      <c r="UJY99" s="1"/>
      <c r="UJZ99" s="1"/>
      <c r="UKA99" s="1"/>
      <c r="UKB99" s="1"/>
      <c r="UKC99" s="1"/>
      <c r="UKD99" s="1"/>
      <c r="UKE99" s="1"/>
      <c r="UKF99" s="1"/>
      <c r="UKG99" s="1"/>
      <c r="UKH99" s="1"/>
      <c r="UKI99" s="1"/>
      <c r="UKJ99" s="1"/>
      <c r="UKK99" s="1"/>
      <c r="UKL99" s="1"/>
      <c r="UKM99" s="1"/>
      <c r="UKN99" s="1"/>
      <c r="UKO99" s="1"/>
      <c r="UKP99" s="1"/>
      <c r="UKQ99" s="1"/>
      <c r="UKR99" s="1"/>
      <c r="UKS99" s="1"/>
      <c r="UKT99" s="1"/>
      <c r="UKU99" s="1"/>
      <c r="UKV99" s="1"/>
      <c r="UKW99" s="1"/>
      <c r="UKX99" s="1"/>
      <c r="UKY99" s="1"/>
      <c r="UKZ99" s="1"/>
      <c r="ULA99" s="1"/>
      <c r="ULB99" s="1"/>
      <c r="ULC99" s="1"/>
      <c r="ULD99" s="1"/>
      <c r="ULE99" s="1"/>
      <c r="ULF99" s="1"/>
      <c r="ULG99" s="1"/>
      <c r="ULH99" s="1"/>
      <c r="ULI99" s="1"/>
      <c r="ULJ99" s="1"/>
      <c r="ULK99" s="1"/>
      <c r="ULL99" s="1"/>
      <c r="ULM99" s="1"/>
      <c r="ULN99" s="1"/>
      <c r="ULO99" s="1"/>
      <c r="ULP99" s="1"/>
      <c r="ULQ99" s="1"/>
      <c r="ULR99" s="1"/>
      <c r="ULS99" s="1"/>
      <c r="ULT99" s="1"/>
      <c r="ULU99" s="1"/>
      <c r="ULV99" s="1"/>
      <c r="ULW99" s="1"/>
      <c r="ULX99" s="1"/>
      <c r="ULY99" s="1"/>
      <c r="ULZ99" s="1"/>
      <c r="UMA99" s="1"/>
      <c r="UMB99" s="1"/>
      <c r="UMC99" s="1"/>
      <c r="UMD99" s="1"/>
      <c r="UME99" s="1"/>
      <c r="UMF99" s="1"/>
      <c r="UMG99" s="1"/>
      <c r="UMH99" s="1"/>
      <c r="UMI99" s="1"/>
      <c r="UMJ99" s="1"/>
      <c r="UMK99" s="1"/>
      <c r="UML99" s="1"/>
      <c r="UMM99" s="1"/>
      <c r="UMN99" s="1"/>
      <c r="UMO99" s="1"/>
      <c r="UMP99" s="1"/>
      <c r="UMQ99" s="1"/>
      <c r="UMR99" s="1"/>
      <c r="UMS99" s="1"/>
      <c r="UMT99" s="1"/>
      <c r="UMU99" s="1"/>
      <c r="UMV99" s="1"/>
      <c r="UMW99" s="1"/>
      <c r="UMX99" s="1"/>
      <c r="UMY99" s="1"/>
      <c r="UMZ99" s="1"/>
      <c r="UNA99" s="1"/>
      <c r="UNB99" s="1"/>
      <c r="UNC99" s="1"/>
      <c r="UND99" s="1"/>
      <c r="UNE99" s="1"/>
      <c r="UNF99" s="1"/>
      <c r="UNG99" s="1"/>
      <c r="UNH99" s="1"/>
      <c r="UNI99" s="1"/>
      <c r="UNJ99" s="1"/>
      <c r="UNK99" s="1"/>
      <c r="UNL99" s="1"/>
      <c r="UNM99" s="1"/>
      <c r="UNN99" s="1"/>
      <c r="UNO99" s="1"/>
      <c r="UNP99" s="1"/>
      <c r="UNQ99" s="1"/>
      <c r="UNR99" s="1"/>
      <c r="UNS99" s="1"/>
      <c r="UNT99" s="1"/>
      <c r="UNU99" s="1"/>
      <c r="UNV99" s="1"/>
      <c r="UNW99" s="1"/>
      <c r="UNX99" s="1"/>
      <c r="UNY99" s="1"/>
      <c r="UNZ99" s="1"/>
      <c r="UOA99" s="1"/>
      <c r="UOB99" s="1"/>
      <c r="UOC99" s="1"/>
      <c r="UOD99" s="1"/>
      <c r="UOE99" s="1"/>
      <c r="UOF99" s="1"/>
      <c r="UOG99" s="1"/>
      <c r="UOH99" s="1"/>
      <c r="UOI99" s="1"/>
      <c r="UOJ99" s="1"/>
      <c r="UOK99" s="1"/>
      <c r="UOL99" s="1"/>
      <c r="UOM99" s="1"/>
      <c r="UON99" s="1"/>
      <c r="UOO99" s="1"/>
      <c r="UOP99" s="1"/>
      <c r="UOQ99" s="1"/>
      <c r="UOR99" s="1"/>
      <c r="UOS99" s="1"/>
      <c r="UOT99" s="1"/>
      <c r="UOU99" s="1"/>
      <c r="UOV99" s="1"/>
      <c r="UOW99" s="1"/>
      <c r="UOX99" s="1"/>
      <c r="UOY99" s="1"/>
      <c r="UOZ99" s="1"/>
      <c r="UPA99" s="1"/>
      <c r="UPB99" s="1"/>
      <c r="UPC99" s="1"/>
      <c r="UPD99" s="1"/>
      <c r="UPE99" s="1"/>
      <c r="UPF99" s="1"/>
      <c r="UPG99" s="1"/>
      <c r="UPH99" s="1"/>
      <c r="UPI99" s="1"/>
      <c r="UPJ99" s="1"/>
      <c r="UPK99" s="1"/>
      <c r="UPL99" s="1"/>
      <c r="UPM99" s="1"/>
      <c r="UPN99" s="1"/>
      <c r="UPO99" s="1"/>
      <c r="UPP99" s="1"/>
      <c r="UPQ99" s="1"/>
      <c r="UPR99" s="1"/>
      <c r="UPS99" s="1"/>
      <c r="UPT99" s="1"/>
      <c r="UPU99" s="1"/>
      <c r="UPV99" s="1"/>
      <c r="UPW99" s="1"/>
      <c r="UPX99" s="1"/>
      <c r="UPY99" s="1"/>
      <c r="UPZ99" s="1"/>
      <c r="UQA99" s="1"/>
      <c r="UQB99" s="1"/>
      <c r="UQC99" s="1"/>
      <c r="UQD99" s="1"/>
      <c r="UQE99" s="1"/>
      <c r="UQF99" s="1"/>
      <c r="UQG99" s="1"/>
      <c r="UQH99" s="1"/>
      <c r="UQI99" s="1"/>
      <c r="UQJ99" s="1"/>
      <c r="UQK99" s="1"/>
      <c r="UQL99" s="1"/>
      <c r="UQM99" s="1"/>
      <c r="UQN99" s="1"/>
      <c r="UQO99" s="1"/>
      <c r="UQP99" s="1"/>
      <c r="UQQ99" s="1"/>
      <c r="UQR99" s="1"/>
      <c r="UQS99" s="1"/>
      <c r="UQT99" s="1"/>
      <c r="UQU99" s="1"/>
      <c r="UQV99" s="1"/>
      <c r="UQW99" s="1"/>
      <c r="UQX99" s="1"/>
      <c r="UQY99" s="1"/>
      <c r="UQZ99" s="1"/>
      <c r="URA99" s="1"/>
      <c r="URB99" s="1"/>
      <c r="URC99" s="1"/>
      <c r="URD99" s="1"/>
      <c r="URE99" s="1"/>
      <c r="URF99" s="1"/>
      <c r="URG99" s="1"/>
      <c r="URH99" s="1"/>
      <c r="URI99" s="1"/>
      <c r="URJ99" s="1"/>
      <c r="URK99" s="1"/>
      <c r="URL99" s="1"/>
      <c r="URM99" s="1"/>
      <c r="URN99" s="1"/>
      <c r="URO99" s="1"/>
      <c r="URP99" s="1"/>
      <c r="URQ99" s="1"/>
      <c r="URR99" s="1"/>
      <c r="URS99" s="1"/>
      <c r="URT99" s="1"/>
      <c r="URU99" s="1"/>
      <c r="URV99" s="1"/>
      <c r="URW99" s="1"/>
      <c r="URX99" s="1"/>
      <c r="URY99" s="1"/>
      <c r="URZ99" s="1"/>
      <c r="USA99" s="1"/>
      <c r="USB99" s="1"/>
      <c r="USC99" s="1"/>
      <c r="USD99" s="1"/>
      <c r="USE99" s="1"/>
      <c r="USF99" s="1"/>
      <c r="USG99" s="1"/>
      <c r="USH99" s="1"/>
      <c r="USI99" s="1"/>
      <c r="USJ99" s="1"/>
      <c r="USK99" s="1"/>
      <c r="USL99" s="1"/>
      <c r="USM99" s="1"/>
      <c r="USN99" s="1"/>
      <c r="USO99" s="1"/>
      <c r="USP99" s="1"/>
      <c r="USQ99" s="1"/>
      <c r="USR99" s="1"/>
      <c r="USS99" s="1"/>
      <c r="UST99" s="1"/>
      <c r="USU99" s="1"/>
      <c r="USV99" s="1"/>
      <c r="USW99" s="1"/>
      <c r="USX99" s="1"/>
      <c r="USY99" s="1"/>
      <c r="USZ99" s="1"/>
      <c r="UTA99" s="1"/>
      <c r="UTB99" s="1"/>
      <c r="UTC99" s="1"/>
      <c r="UTD99" s="1"/>
      <c r="UTE99" s="1"/>
      <c r="UTF99" s="1"/>
      <c r="UTG99" s="1"/>
      <c r="UTH99" s="1"/>
      <c r="UTI99" s="1"/>
      <c r="UTJ99" s="1"/>
      <c r="UTK99" s="1"/>
      <c r="UTL99" s="1"/>
      <c r="UTM99" s="1"/>
      <c r="UTN99" s="1"/>
      <c r="UTO99" s="1"/>
      <c r="UTP99" s="1"/>
      <c r="UTQ99" s="1"/>
      <c r="UTR99" s="1"/>
      <c r="UTS99" s="1"/>
      <c r="UTT99" s="1"/>
      <c r="UTU99" s="1"/>
      <c r="UTV99" s="1"/>
      <c r="UTW99" s="1"/>
      <c r="UTX99" s="1"/>
      <c r="UTY99" s="1"/>
      <c r="UTZ99" s="1"/>
      <c r="UUA99" s="1"/>
      <c r="UUB99" s="1"/>
      <c r="UUC99" s="1"/>
      <c r="UUD99" s="1"/>
      <c r="UUE99" s="1"/>
      <c r="UUF99" s="1"/>
      <c r="UUG99" s="1"/>
      <c r="UUH99" s="1"/>
      <c r="UUI99" s="1"/>
      <c r="UUJ99" s="1"/>
      <c r="UUK99" s="1"/>
      <c r="UUL99" s="1"/>
      <c r="UUM99" s="1"/>
      <c r="UUN99" s="1"/>
      <c r="UUO99" s="1"/>
      <c r="UUP99" s="1"/>
      <c r="UUQ99" s="1"/>
      <c r="UUR99" s="1"/>
      <c r="UUS99" s="1"/>
      <c r="UUT99" s="1"/>
      <c r="UUU99" s="1"/>
      <c r="UUV99" s="1"/>
      <c r="UUW99" s="1"/>
      <c r="UUX99" s="1"/>
      <c r="UUY99" s="1"/>
      <c r="UUZ99" s="1"/>
      <c r="UVA99" s="1"/>
      <c r="UVB99" s="1"/>
      <c r="UVC99" s="1"/>
      <c r="UVD99" s="1"/>
      <c r="UVE99" s="1"/>
      <c r="UVF99" s="1"/>
      <c r="UVG99" s="1"/>
      <c r="UVH99" s="1"/>
      <c r="UVI99" s="1"/>
      <c r="UVJ99" s="1"/>
      <c r="UVK99" s="1"/>
      <c r="UVL99" s="1"/>
      <c r="UVM99" s="1"/>
      <c r="UVN99" s="1"/>
      <c r="UVO99" s="1"/>
      <c r="UVP99" s="1"/>
      <c r="UVQ99" s="1"/>
      <c r="UVR99" s="1"/>
      <c r="UVS99" s="1"/>
      <c r="UVT99" s="1"/>
      <c r="UVU99" s="1"/>
      <c r="UVV99" s="1"/>
      <c r="UVW99" s="1"/>
      <c r="UVX99" s="1"/>
      <c r="UVY99" s="1"/>
      <c r="UVZ99" s="1"/>
      <c r="UWA99" s="1"/>
      <c r="UWB99" s="1"/>
      <c r="UWC99" s="1"/>
      <c r="UWD99" s="1"/>
      <c r="UWE99" s="1"/>
      <c r="UWF99" s="1"/>
      <c r="UWG99" s="1"/>
      <c r="UWH99" s="1"/>
      <c r="UWI99" s="1"/>
      <c r="UWJ99" s="1"/>
      <c r="UWK99" s="1"/>
      <c r="UWL99" s="1"/>
      <c r="UWM99" s="1"/>
      <c r="UWN99" s="1"/>
      <c r="UWO99" s="1"/>
      <c r="UWP99" s="1"/>
      <c r="UWQ99" s="1"/>
      <c r="UWR99" s="1"/>
      <c r="UWS99" s="1"/>
      <c r="UWT99" s="1"/>
      <c r="UWU99" s="1"/>
      <c r="UWV99" s="1"/>
      <c r="UWW99" s="1"/>
      <c r="UWX99" s="1"/>
      <c r="UWY99" s="1"/>
      <c r="UWZ99" s="1"/>
      <c r="UXA99" s="1"/>
      <c r="UXB99" s="1"/>
      <c r="UXC99" s="1"/>
      <c r="UXD99" s="1"/>
      <c r="UXE99" s="1"/>
      <c r="UXF99" s="1"/>
      <c r="UXG99" s="1"/>
      <c r="UXH99" s="1"/>
      <c r="UXI99" s="1"/>
      <c r="UXJ99" s="1"/>
      <c r="UXK99" s="1"/>
      <c r="UXL99" s="1"/>
      <c r="UXM99" s="1"/>
      <c r="UXN99" s="1"/>
      <c r="UXO99" s="1"/>
      <c r="UXP99" s="1"/>
      <c r="UXQ99" s="1"/>
      <c r="UXR99" s="1"/>
      <c r="UXS99" s="1"/>
      <c r="UXT99" s="1"/>
      <c r="UXU99" s="1"/>
      <c r="UXV99" s="1"/>
      <c r="UXW99" s="1"/>
      <c r="UXX99" s="1"/>
      <c r="UXY99" s="1"/>
      <c r="UXZ99" s="1"/>
      <c r="UYA99" s="1"/>
      <c r="UYB99" s="1"/>
      <c r="UYC99" s="1"/>
      <c r="UYD99" s="1"/>
      <c r="UYE99" s="1"/>
      <c r="UYF99" s="1"/>
      <c r="UYG99" s="1"/>
      <c r="UYH99" s="1"/>
      <c r="UYI99" s="1"/>
      <c r="UYJ99" s="1"/>
      <c r="UYK99" s="1"/>
      <c r="UYL99" s="1"/>
      <c r="UYM99" s="1"/>
      <c r="UYN99" s="1"/>
      <c r="UYO99" s="1"/>
      <c r="UYP99" s="1"/>
      <c r="UYQ99" s="1"/>
      <c r="UYR99" s="1"/>
      <c r="UYS99" s="1"/>
      <c r="UYT99" s="1"/>
      <c r="UYU99" s="1"/>
      <c r="UYV99" s="1"/>
      <c r="UYW99" s="1"/>
      <c r="UYX99" s="1"/>
      <c r="UYY99" s="1"/>
      <c r="UYZ99" s="1"/>
      <c r="UZA99" s="1"/>
      <c r="UZB99" s="1"/>
      <c r="UZC99" s="1"/>
      <c r="UZD99" s="1"/>
      <c r="UZE99" s="1"/>
      <c r="UZF99" s="1"/>
      <c r="UZG99" s="1"/>
      <c r="UZH99" s="1"/>
      <c r="UZI99" s="1"/>
      <c r="UZJ99" s="1"/>
      <c r="UZK99" s="1"/>
      <c r="UZL99" s="1"/>
      <c r="UZM99" s="1"/>
      <c r="UZN99" s="1"/>
      <c r="UZO99" s="1"/>
      <c r="UZP99" s="1"/>
      <c r="UZQ99" s="1"/>
      <c r="UZR99" s="1"/>
      <c r="UZS99" s="1"/>
      <c r="UZT99" s="1"/>
      <c r="UZU99" s="1"/>
      <c r="UZV99" s="1"/>
      <c r="UZW99" s="1"/>
      <c r="UZX99" s="1"/>
      <c r="UZY99" s="1"/>
      <c r="UZZ99" s="1"/>
      <c r="VAA99" s="1"/>
      <c r="VAB99" s="1"/>
      <c r="VAC99" s="1"/>
      <c r="VAD99" s="1"/>
      <c r="VAE99" s="1"/>
      <c r="VAF99" s="1"/>
      <c r="VAG99" s="1"/>
      <c r="VAH99" s="1"/>
      <c r="VAI99" s="1"/>
      <c r="VAJ99" s="1"/>
      <c r="VAK99" s="1"/>
      <c r="VAL99" s="1"/>
      <c r="VAM99" s="1"/>
      <c r="VAN99" s="1"/>
      <c r="VAO99" s="1"/>
      <c r="VAP99" s="1"/>
      <c r="VAQ99" s="1"/>
      <c r="VAR99" s="1"/>
      <c r="VAS99" s="1"/>
      <c r="VAT99" s="1"/>
      <c r="VAU99" s="1"/>
      <c r="VAV99" s="1"/>
      <c r="VAW99" s="1"/>
      <c r="VAX99" s="1"/>
      <c r="VAY99" s="1"/>
      <c r="VAZ99" s="1"/>
      <c r="VBA99" s="1"/>
      <c r="VBB99" s="1"/>
      <c r="VBC99" s="1"/>
      <c r="VBD99" s="1"/>
      <c r="VBE99" s="1"/>
      <c r="VBF99" s="1"/>
      <c r="VBG99" s="1"/>
      <c r="VBH99" s="1"/>
      <c r="VBI99" s="1"/>
      <c r="VBJ99" s="1"/>
      <c r="VBK99" s="1"/>
      <c r="VBL99" s="1"/>
      <c r="VBM99" s="1"/>
      <c r="VBN99" s="1"/>
      <c r="VBO99" s="1"/>
      <c r="VBP99" s="1"/>
      <c r="VBQ99" s="1"/>
      <c r="VBR99" s="1"/>
      <c r="VBS99" s="1"/>
      <c r="VBT99" s="1"/>
      <c r="VBU99" s="1"/>
      <c r="VBV99" s="1"/>
      <c r="VBW99" s="1"/>
      <c r="VBX99" s="1"/>
      <c r="VBY99" s="1"/>
      <c r="VBZ99" s="1"/>
      <c r="VCA99" s="1"/>
      <c r="VCB99" s="1"/>
      <c r="VCC99" s="1"/>
      <c r="VCD99" s="1"/>
      <c r="VCE99" s="1"/>
      <c r="VCF99" s="1"/>
      <c r="VCG99" s="1"/>
      <c r="VCH99" s="1"/>
      <c r="VCI99" s="1"/>
      <c r="VCJ99" s="1"/>
      <c r="VCK99" s="1"/>
      <c r="VCL99" s="1"/>
      <c r="VCM99" s="1"/>
      <c r="VCN99" s="1"/>
      <c r="VCO99" s="1"/>
      <c r="VCP99" s="1"/>
      <c r="VCQ99" s="1"/>
      <c r="VCR99" s="1"/>
      <c r="VCS99" s="1"/>
      <c r="VCT99" s="1"/>
      <c r="VCU99" s="1"/>
      <c r="VCV99" s="1"/>
      <c r="VCW99" s="1"/>
      <c r="VCX99" s="1"/>
      <c r="VCY99" s="1"/>
      <c r="VCZ99" s="1"/>
      <c r="VDA99" s="1"/>
      <c r="VDB99" s="1"/>
      <c r="VDC99" s="1"/>
      <c r="VDD99" s="1"/>
      <c r="VDE99" s="1"/>
      <c r="VDF99" s="1"/>
      <c r="VDG99" s="1"/>
      <c r="VDH99" s="1"/>
      <c r="VDI99" s="1"/>
      <c r="VDJ99" s="1"/>
      <c r="VDK99" s="1"/>
      <c r="VDL99" s="1"/>
      <c r="VDM99" s="1"/>
      <c r="VDN99" s="1"/>
      <c r="VDO99" s="1"/>
      <c r="VDP99" s="1"/>
      <c r="VDQ99" s="1"/>
      <c r="VDR99" s="1"/>
      <c r="VDS99" s="1"/>
      <c r="VDT99" s="1"/>
      <c r="VDU99" s="1"/>
      <c r="VDV99" s="1"/>
      <c r="VDW99" s="1"/>
      <c r="VDX99" s="1"/>
      <c r="VDY99" s="1"/>
      <c r="VDZ99" s="1"/>
      <c r="VEA99" s="1"/>
      <c r="VEB99" s="1"/>
      <c r="VEC99" s="1"/>
      <c r="VED99" s="1"/>
      <c r="VEE99" s="1"/>
      <c r="VEF99" s="1"/>
      <c r="VEG99" s="1"/>
      <c r="VEH99" s="1"/>
      <c r="VEI99" s="1"/>
      <c r="VEJ99" s="1"/>
      <c r="VEK99" s="1"/>
      <c r="VEL99" s="1"/>
      <c r="VEM99" s="1"/>
      <c r="VEN99" s="1"/>
      <c r="VEO99" s="1"/>
      <c r="VEP99" s="1"/>
      <c r="VEQ99" s="1"/>
      <c r="VER99" s="1"/>
      <c r="VES99" s="1"/>
      <c r="VET99" s="1"/>
      <c r="VEU99" s="1"/>
      <c r="VEV99" s="1"/>
      <c r="VEW99" s="1"/>
      <c r="VEX99" s="1"/>
      <c r="VEY99" s="1"/>
      <c r="VEZ99" s="1"/>
      <c r="VFA99" s="1"/>
      <c r="VFB99" s="1"/>
      <c r="VFC99" s="1"/>
      <c r="VFD99" s="1"/>
      <c r="VFE99" s="1"/>
      <c r="VFF99" s="1"/>
      <c r="VFG99" s="1"/>
      <c r="VFH99" s="1"/>
      <c r="VFI99" s="1"/>
      <c r="VFJ99" s="1"/>
      <c r="VFK99" s="1"/>
      <c r="VFL99" s="1"/>
      <c r="VFM99" s="1"/>
      <c r="VFN99" s="1"/>
      <c r="VFO99" s="1"/>
      <c r="VFP99" s="1"/>
      <c r="VFQ99" s="1"/>
      <c r="VFR99" s="1"/>
      <c r="VFS99" s="1"/>
      <c r="VFT99" s="1"/>
      <c r="VFU99" s="1"/>
      <c r="VFV99" s="1"/>
      <c r="VFW99" s="1"/>
      <c r="VFX99" s="1"/>
      <c r="VFY99" s="1"/>
      <c r="VFZ99" s="1"/>
      <c r="VGA99" s="1"/>
      <c r="VGB99" s="1"/>
      <c r="VGC99" s="1"/>
      <c r="VGD99" s="1"/>
      <c r="VGE99" s="1"/>
      <c r="VGF99" s="1"/>
      <c r="VGG99" s="1"/>
      <c r="VGH99" s="1"/>
      <c r="VGI99" s="1"/>
      <c r="VGJ99" s="1"/>
      <c r="VGK99" s="1"/>
      <c r="VGL99" s="1"/>
      <c r="VGM99" s="1"/>
      <c r="VGN99" s="1"/>
      <c r="VGO99" s="1"/>
      <c r="VGP99" s="1"/>
      <c r="VGQ99" s="1"/>
      <c r="VGR99" s="1"/>
      <c r="VGS99" s="1"/>
      <c r="VGT99" s="1"/>
      <c r="VGU99" s="1"/>
      <c r="VGV99" s="1"/>
      <c r="VGW99" s="1"/>
      <c r="VGX99" s="1"/>
      <c r="VGY99" s="1"/>
      <c r="VGZ99" s="1"/>
      <c r="VHA99" s="1"/>
      <c r="VHB99" s="1"/>
      <c r="VHC99" s="1"/>
      <c r="VHD99" s="1"/>
      <c r="VHE99" s="1"/>
      <c r="VHF99" s="1"/>
      <c r="VHG99" s="1"/>
      <c r="VHH99" s="1"/>
      <c r="VHI99" s="1"/>
      <c r="VHJ99" s="1"/>
      <c r="VHK99" s="1"/>
      <c r="VHL99" s="1"/>
      <c r="VHM99" s="1"/>
      <c r="VHN99" s="1"/>
      <c r="VHO99" s="1"/>
      <c r="VHP99" s="1"/>
      <c r="VHQ99" s="1"/>
      <c r="VHR99" s="1"/>
      <c r="VHS99" s="1"/>
      <c r="VHT99" s="1"/>
      <c r="VHU99" s="1"/>
      <c r="VHV99" s="1"/>
      <c r="VHW99" s="1"/>
      <c r="VHX99" s="1"/>
      <c r="VHY99" s="1"/>
      <c r="VHZ99" s="1"/>
      <c r="VIA99" s="1"/>
      <c r="VIB99" s="1"/>
      <c r="VIC99" s="1"/>
      <c r="VID99" s="1"/>
      <c r="VIE99" s="1"/>
      <c r="VIF99" s="1"/>
      <c r="VIG99" s="1"/>
      <c r="VIH99" s="1"/>
      <c r="VII99" s="1"/>
      <c r="VIJ99" s="1"/>
      <c r="VIK99" s="1"/>
      <c r="VIL99" s="1"/>
      <c r="VIM99" s="1"/>
      <c r="VIN99" s="1"/>
      <c r="VIO99" s="1"/>
      <c r="VIP99" s="1"/>
      <c r="VIQ99" s="1"/>
      <c r="VIR99" s="1"/>
      <c r="VIS99" s="1"/>
      <c r="VIT99" s="1"/>
      <c r="VIU99" s="1"/>
      <c r="VIV99" s="1"/>
      <c r="VIW99" s="1"/>
      <c r="VIX99" s="1"/>
      <c r="VIY99" s="1"/>
      <c r="VIZ99" s="1"/>
      <c r="VJA99" s="1"/>
      <c r="VJB99" s="1"/>
      <c r="VJC99" s="1"/>
      <c r="VJD99" s="1"/>
      <c r="VJE99" s="1"/>
      <c r="VJF99" s="1"/>
      <c r="VJG99" s="1"/>
      <c r="VJH99" s="1"/>
      <c r="VJI99" s="1"/>
      <c r="VJJ99" s="1"/>
      <c r="VJK99" s="1"/>
      <c r="VJL99" s="1"/>
      <c r="VJM99" s="1"/>
      <c r="VJN99" s="1"/>
      <c r="VJO99" s="1"/>
      <c r="VJP99" s="1"/>
      <c r="VJQ99" s="1"/>
      <c r="VJR99" s="1"/>
      <c r="VJS99" s="1"/>
      <c r="VJT99" s="1"/>
      <c r="VJU99" s="1"/>
      <c r="VJV99" s="1"/>
      <c r="VJW99" s="1"/>
      <c r="VJX99" s="1"/>
      <c r="VJY99" s="1"/>
      <c r="VJZ99" s="1"/>
      <c r="VKA99" s="1"/>
      <c r="VKB99" s="1"/>
      <c r="VKC99" s="1"/>
      <c r="VKD99" s="1"/>
      <c r="VKE99" s="1"/>
      <c r="VKF99" s="1"/>
      <c r="VKG99" s="1"/>
      <c r="VKH99" s="1"/>
      <c r="VKI99" s="1"/>
      <c r="VKJ99" s="1"/>
      <c r="VKK99" s="1"/>
      <c r="VKL99" s="1"/>
      <c r="VKM99" s="1"/>
      <c r="VKN99" s="1"/>
      <c r="VKO99" s="1"/>
      <c r="VKP99" s="1"/>
      <c r="VKQ99" s="1"/>
      <c r="VKR99" s="1"/>
      <c r="VKS99" s="1"/>
      <c r="VKT99" s="1"/>
      <c r="VKU99" s="1"/>
      <c r="VKV99" s="1"/>
      <c r="VKW99" s="1"/>
      <c r="VKX99" s="1"/>
      <c r="VKY99" s="1"/>
      <c r="VKZ99" s="1"/>
      <c r="VLA99" s="1"/>
      <c r="VLB99" s="1"/>
      <c r="VLC99" s="1"/>
      <c r="VLD99" s="1"/>
      <c r="VLE99" s="1"/>
      <c r="VLF99" s="1"/>
      <c r="VLG99" s="1"/>
      <c r="VLH99" s="1"/>
      <c r="VLI99" s="1"/>
      <c r="VLJ99" s="1"/>
      <c r="VLK99" s="1"/>
      <c r="VLL99" s="1"/>
      <c r="VLM99" s="1"/>
      <c r="VLN99" s="1"/>
      <c r="VLO99" s="1"/>
      <c r="VLP99" s="1"/>
      <c r="VLQ99" s="1"/>
      <c r="VLR99" s="1"/>
      <c r="VLS99" s="1"/>
      <c r="VLT99" s="1"/>
      <c r="VLU99" s="1"/>
      <c r="VLV99" s="1"/>
      <c r="VLW99" s="1"/>
      <c r="VLX99" s="1"/>
      <c r="VLY99" s="1"/>
      <c r="VLZ99" s="1"/>
      <c r="VMA99" s="1"/>
      <c r="VMB99" s="1"/>
      <c r="VMC99" s="1"/>
      <c r="VMD99" s="1"/>
      <c r="VME99" s="1"/>
      <c r="VMF99" s="1"/>
      <c r="VMG99" s="1"/>
      <c r="VMH99" s="1"/>
      <c r="VMI99" s="1"/>
      <c r="VMJ99" s="1"/>
      <c r="VMK99" s="1"/>
      <c r="VML99" s="1"/>
      <c r="VMM99" s="1"/>
      <c r="VMN99" s="1"/>
      <c r="VMO99" s="1"/>
      <c r="VMP99" s="1"/>
      <c r="VMQ99" s="1"/>
      <c r="VMR99" s="1"/>
      <c r="VMS99" s="1"/>
      <c r="VMT99" s="1"/>
      <c r="VMU99" s="1"/>
      <c r="VMV99" s="1"/>
      <c r="VMW99" s="1"/>
      <c r="VMX99" s="1"/>
      <c r="VMY99" s="1"/>
      <c r="VMZ99" s="1"/>
      <c r="VNA99" s="1"/>
      <c r="VNB99" s="1"/>
      <c r="VNC99" s="1"/>
      <c r="VND99" s="1"/>
      <c r="VNE99" s="1"/>
      <c r="VNF99" s="1"/>
      <c r="VNG99" s="1"/>
      <c r="VNH99" s="1"/>
      <c r="VNI99" s="1"/>
      <c r="VNJ99" s="1"/>
      <c r="VNK99" s="1"/>
      <c r="VNL99" s="1"/>
      <c r="VNM99" s="1"/>
      <c r="VNN99" s="1"/>
      <c r="VNO99" s="1"/>
      <c r="VNP99" s="1"/>
      <c r="VNQ99" s="1"/>
      <c r="VNR99" s="1"/>
      <c r="VNS99" s="1"/>
      <c r="VNT99" s="1"/>
      <c r="VNU99" s="1"/>
      <c r="VNV99" s="1"/>
      <c r="VNW99" s="1"/>
      <c r="VNX99" s="1"/>
      <c r="VNY99" s="1"/>
      <c r="VNZ99" s="1"/>
      <c r="VOA99" s="1"/>
      <c r="VOB99" s="1"/>
      <c r="VOC99" s="1"/>
      <c r="VOD99" s="1"/>
      <c r="VOE99" s="1"/>
      <c r="VOF99" s="1"/>
      <c r="VOG99" s="1"/>
      <c r="VOH99" s="1"/>
      <c r="VOI99" s="1"/>
      <c r="VOJ99" s="1"/>
      <c r="VOK99" s="1"/>
      <c r="VOL99" s="1"/>
      <c r="VOM99" s="1"/>
      <c r="VON99" s="1"/>
      <c r="VOO99" s="1"/>
      <c r="VOP99" s="1"/>
      <c r="VOQ99" s="1"/>
      <c r="VOR99" s="1"/>
      <c r="VOS99" s="1"/>
      <c r="VOT99" s="1"/>
      <c r="VOU99" s="1"/>
      <c r="VOV99" s="1"/>
      <c r="VOW99" s="1"/>
      <c r="VOX99" s="1"/>
      <c r="VOY99" s="1"/>
      <c r="VOZ99" s="1"/>
      <c r="VPA99" s="1"/>
      <c r="VPB99" s="1"/>
      <c r="VPC99" s="1"/>
      <c r="VPD99" s="1"/>
      <c r="VPE99" s="1"/>
      <c r="VPF99" s="1"/>
      <c r="VPG99" s="1"/>
      <c r="VPH99" s="1"/>
      <c r="VPI99" s="1"/>
      <c r="VPJ99" s="1"/>
      <c r="VPK99" s="1"/>
      <c r="VPL99" s="1"/>
      <c r="VPM99" s="1"/>
      <c r="VPN99" s="1"/>
      <c r="VPO99" s="1"/>
      <c r="VPP99" s="1"/>
      <c r="VPQ99" s="1"/>
      <c r="VPR99" s="1"/>
      <c r="VPS99" s="1"/>
      <c r="VPT99" s="1"/>
      <c r="VPU99" s="1"/>
      <c r="VPV99" s="1"/>
      <c r="VPW99" s="1"/>
      <c r="VPX99" s="1"/>
      <c r="VPY99" s="1"/>
      <c r="VPZ99" s="1"/>
      <c r="VQA99" s="1"/>
      <c r="VQB99" s="1"/>
      <c r="VQC99" s="1"/>
      <c r="VQD99" s="1"/>
      <c r="VQE99" s="1"/>
      <c r="VQF99" s="1"/>
      <c r="VQG99" s="1"/>
      <c r="VQH99" s="1"/>
      <c r="VQI99" s="1"/>
      <c r="VQJ99" s="1"/>
      <c r="VQK99" s="1"/>
      <c r="VQL99" s="1"/>
      <c r="VQM99" s="1"/>
      <c r="VQN99" s="1"/>
      <c r="VQO99" s="1"/>
      <c r="VQP99" s="1"/>
      <c r="VQQ99" s="1"/>
      <c r="VQR99" s="1"/>
      <c r="VQS99" s="1"/>
      <c r="VQT99" s="1"/>
      <c r="VQU99" s="1"/>
      <c r="VQV99" s="1"/>
      <c r="VQW99" s="1"/>
      <c r="VQX99" s="1"/>
      <c r="VQY99" s="1"/>
      <c r="VQZ99" s="1"/>
      <c r="VRA99" s="1"/>
      <c r="VRB99" s="1"/>
      <c r="VRC99" s="1"/>
      <c r="VRD99" s="1"/>
      <c r="VRE99" s="1"/>
      <c r="VRF99" s="1"/>
      <c r="VRG99" s="1"/>
      <c r="VRH99" s="1"/>
      <c r="VRI99" s="1"/>
      <c r="VRJ99" s="1"/>
      <c r="VRK99" s="1"/>
      <c r="VRL99" s="1"/>
      <c r="VRM99" s="1"/>
      <c r="VRN99" s="1"/>
      <c r="VRO99" s="1"/>
      <c r="VRP99" s="1"/>
      <c r="VRQ99" s="1"/>
      <c r="VRR99" s="1"/>
      <c r="VRS99" s="1"/>
      <c r="VRT99" s="1"/>
      <c r="VRU99" s="1"/>
      <c r="VRV99" s="1"/>
      <c r="VRW99" s="1"/>
      <c r="VRX99" s="1"/>
      <c r="VRY99" s="1"/>
      <c r="VRZ99" s="1"/>
      <c r="VSA99" s="1"/>
      <c r="VSB99" s="1"/>
      <c r="VSC99" s="1"/>
      <c r="VSD99" s="1"/>
      <c r="VSE99" s="1"/>
      <c r="VSF99" s="1"/>
      <c r="VSG99" s="1"/>
      <c r="VSH99" s="1"/>
      <c r="VSI99" s="1"/>
      <c r="VSJ99" s="1"/>
      <c r="VSK99" s="1"/>
      <c r="VSL99" s="1"/>
      <c r="VSM99" s="1"/>
      <c r="VSN99" s="1"/>
      <c r="VSO99" s="1"/>
      <c r="VSP99" s="1"/>
      <c r="VSQ99" s="1"/>
      <c r="VSR99" s="1"/>
      <c r="VSS99" s="1"/>
      <c r="VST99" s="1"/>
      <c r="VSU99" s="1"/>
      <c r="VSV99" s="1"/>
      <c r="VSW99" s="1"/>
      <c r="VSX99" s="1"/>
      <c r="VSY99" s="1"/>
      <c r="VSZ99" s="1"/>
      <c r="VTA99" s="1"/>
      <c r="VTB99" s="1"/>
      <c r="VTC99" s="1"/>
      <c r="VTD99" s="1"/>
      <c r="VTE99" s="1"/>
      <c r="VTF99" s="1"/>
      <c r="VTG99" s="1"/>
      <c r="VTH99" s="1"/>
      <c r="VTI99" s="1"/>
      <c r="VTJ99" s="1"/>
      <c r="VTK99" s="1"/>
      <c r="VTL99" s="1"/>
      <c r="VTM99" s="1"/>
      <c r="VTN99" s="1"/>
      <c r="VTO99" s="1"/>
      <c r="VTP99" s="1"/>
      <c r="VTQ99" s="1"/>
      <c r="VTR99" s="1"/>
      <c r="VTS99" s="1"/>
      <c r="VTT99" s="1"/>
      <c r="VTU99" s="1"/>
      <c r="VTV99" s="1"/>
      <c r="VTW99" s="1"/>
      <c r="VTX99" s="1"/>
      <c r="VTY99" s="1"/>
      <c r="VTZ99" s="1"/>
      <c r="VUA99" s="1"/>
      <c r="VUB99" s="1"/>
      <c r="VUC99" s="1"/>
      <c r="VUD99" s="1"/>
      <c r="VUE99" s="1"/>
      <c r="VUF99" s="1"/>
      <c r="VUG99" s="1"/>
      <c r="VUH99" s="1"/>
      <c r="VUI99" s="1"/>
      <c r="VUJ99" s="1"/>
      <c r="VUK99" s="1"/>
      <c r="VUL99" s="1"/>
      <c r="VUM99" s="1"/>
      <c r="VUN99" s="1"/>
      <c r="VUO99" s="1"/>
      <c r="VUP99" s="1"/>
      <c r="VUQ99" s="1"/>
      <c r="VUR99" s="1"/>
      <c r="VUS99" s="1"/>
      <c r="VUT99" s="1"/>
      <c r="VUU99" s="1"/>
      <c r="VUV99" s="1"/>
      <c r="VUW99" s="1"/>
      <c r="VUX99" s="1"/>
      <c r="VUY99" s="1"/>
      <c r="VUZ99" s="1"/>
      <c r="VVA99" s="1"/>
      <c r="VVB99" s="1"/>
      <c r="VVC99" s="1"/>
      <c r="VVD99" s="1"/>
      <c r="VVE99" s="1"/>
      <c r="VVF99" s="1"/>
      <c r="VVG99" s="1"/>
      <c r="VVH99" s="1"/>
      <c r="VVI99" s="1"/>
      <c r="VVJ99" s="1"/>
      <c r="VVK99" s="1"/>
      <c r="VVL99" s="1"/>
      <c r="VVM99" s="1"/>
      <c r="VVN99" s="1"/>
      <c r="VVO99" s="1"/>
      <c r="VVP99" s="1"/>
      <c r="VVQ99" s="1"/>
      <c r="VVR99" s="1"/>
      <c r="VVS99" s="1"/>
      <c r="VVT99" s="1"/>
      <c r="VVU99" s="1"/>
      <c r="VVV99" s="1"/>
      <c r="VVW99" s="1"/>
      <c r="VVX99" s="1"/>
      <c r="VVY99" s="1"/>
      <c r="VVZ99" s="1"/>
      <c r="VWA99" s="1"/>
      <c r="VWB99" s="1"/>
      <c r="VWC99" s="1"/>
      <c r="VWD99" s="1"/>
      <c r="VWE99" s="1"/>
      <c r="VWF99" s="1"/>
      <c r="VWG99" s="1"/>
      <c r="VWH99" s="1"/>
      <c r="VWI99" s="1"/>
      <c r="VWJ99" s="1"/>
      <c r="VWK99" s="1"/>
      <c r="VWL99" s="1"/>
      <c r="VWM99" s="1"/>
      <c r="VWN99" s="1"/>
      <c r="VWO99" s="1"/>
      <c r="VWP99" s="1"/>
      <c r="VWQ99" s="1"/>
      <c r="VWR99" s="1"/>
      <c r="VWS99" s="1"/>
      <c r="VWT99" s="1"/>
      <c r="VWU99" s="1"/>
      <c r="VWV99" s="1"/>
      <c r="VWW99" s="1"/>
      <c r="VWX99" s="1"/>
      <c r="VWY99" s="1"/>
      <c r="VWZ99" s="1"/>
      <c r="VXA99" s="1"/>
      <c r="VXB99" s="1"/>
      <c r="VXC99" s="1"/>
      <c r="VXD99" s="1"/>
      <c r="VXE99" s="1"/>
      <c r="VXF99" s="1"/>
      <c r="VXG99" s="1"/>
      <c r="VXH99" s="1"/>
      <c r="VXI99" s="1"/>
      <c r="VXJ99" s="1"/>
      <c r="VXK99" s="1"/>
      <c r="VXL99" s="1"/>
      <c r="VXM99" s="1"/>
      <c r="VXN99" s="1"/>
      <c r="VXO99" s="1"/>
      <c r="VXP99" s="1"/>
      <c r="VXQ99" s="1"/>
      <c r="VXR99" s="1"/>
      <c r="VXS99" s="1"/>
      <c r="VXT99" s="1"/>
      <c r="VXU99" s="1"/>
      <c r="VXV99" s="1"/>
      <c r="VXW99" s="1"/>
      <c r="VXX99" s="1"/>
      <c r="VXY99" s="1"/>
      <c r="VXZ99" s="1"/>
      <c r="VYA99" s="1"/>
      <c r="VYB99" s="1"/>
      <c r="VYC99" s="1"/>
      <c r="VYD99" s="1"/>
      <c r="VYE99" s="1"/>
      <c r="VYF99" s="1"/>
      <c r="VYG99" s="1"/>
      <c r="VYH99" s="1"/>
      <c r="VYI99" s="1"/>
      <c r="VYJ99" s="1"/>
      <c r="VYK99" s="1"/>
      <c r="VYL99" s="1"/>
      <c r="VYM99" s="1"/>
      <c r="VYN99" s="1"/>
      <c r="VYO99" s="1"/>
      <c r="VYP99" s="1"/>
      <c r="VYQ99" s="1"/>
      <c r="VYR99" s="1"/>
      <c r="VYS99" s="1"/>
      <c r="VYT99" s="1"/>
      <c r="VYU99" s="1"/>
      <c r="VYV99" s="1"/>
      <c r="VYW99" s="1"/>
      <c r="VYX99" s="1"/>
      <c r="VYY99" s="1"/>
      <c r="VYZ99" s="1"/>
      <c r="VZA99" s="1"/>
      <c r="VZB99" s="1"/>
      <c r="VZC99" s="1"/>
      <c r="VZD99" s="1"/>
      <c r="VZE99" s="1"/>
      <c r="VZF99" s="1"/>
      <c r="VZG99" s="1"/>
      <c r="VZH99" s="1"/>
      <c r="VZI99" s="1"/>
      <c r="VZJ99" s="1"/>
      <c r="VZK99" s="1"/>
      <c r="VZL99" s="1"/>
      <c r="VZM99" s="1"/>
      <c r="VZN99" s="1"/>
      <c r="VZO99" s="1"/>
      <c r="VZP99" s="1"/>
      <c r="VZQ99" s="1"/>
      <c r="VZR99" s="1"/>
      <c r="VZS99" s="1"/>
      <c r="VZT99" s="1"/>
      <c r="VZU99" s="1"/>
      <c r="VZV99" s="1"/>
      <c r="VZW99" s="1"/>
      <c r="VZX99" s="1"/>
      <c r="VZY99" s="1"/>
      <c r="VZZ99" s="1"/>
      <c r="WAA99" s="1"/>
      <c r="WAB99" s="1"/>
      <c r="WAC99" s="1"/>
      <c r="WAD99" s="1"/>
      <c r="WAE99" s="1"/>
      <c r="WAF99" s="1"/>
      <c r="WAG99" s="1"/>
      <c r="WAH99" s="1"/>
      <c r="WAI99" s="1"/>
      <c r="WAJ99" s="1"/>
      <c r="WAK99" s="1"/>
      <c r="WAL99" s="1"/>
      <c r="WAM99" s="1"/>
      <c r="WAN99" s="1"/>
      <c r="WAO99" s="1"/>
      <c r="WAP99" s="1"/>
      <c r="WAQ99" s="1"/>
      <c r="WAR99" s="1"/>
      <c r="WAS99" s="1"/>
      <c r="WAT99" s="1"/>
      <c r="WAU99" s="1"/>
      <c r="WAV99" s="1"/>
      <c r="WAW99" s="1"/>
      <c r="WAX99" s="1"/>
      <c r="WAY99" s="1"/>
      <c r="WAZ99" s="1"/>
      <c r="WBA99" s="1"/>
      <c r="WBB99" s="1"/>
      <c r="WBC99" s="1"/>
      <c r="WBD99" s="1"/>
      <c r="WBE99" s="1"/>
      <c r="WBF99" s="1"/>
      <c r="WBG99" s="1"/>
      <c r="WBH99" s="1"/>
      <c r="WBI99" s="1"/>
      <c r="WBJ99" s="1"/>
      <c r="WBK99" s="1"/>
      <c r="WBL99" s="1"/>
      <c r="WBM99" s="1"/>
      <c r="WBN99" s="1"/>
      <c r="WBO99" s="1"/>
      <c r="WBP99" s="1"/>
      <c r="WBQ99" s="1"/>
      <c r="WBR99" s="1"/>
      <c r="WBS99" s="1"/>
      <c r="WBT99" s="1"/>
      <c r="WBU99" s="1"/>
      <c r="WBV99" s="1"/>
      <c r="WBW99" s="1"/>
      <c r="WBX99" s="1"/>
      <c r="WBY99" s="1"/>
      <c r="WBZ99" s="1"/>
      <c r="WCA99" s="1"/>
      <c r="WCB99" s="1"/>
      <c r="WCC99" s="1"/>
      <c r="WCD99" s="1"/>
      <c r="WCE99" s="1"/>
      <c r="WCF99" s="1"/>
      <c r="WCG99" s="1"/>
      <c r="WCH99" s="1"/>
      <c r="WCI99" s="1"/>
      <c r="WCJ99" s="1"/>
      <c r="WCK99" s="1"/>
      <c r="WCL99" s="1"/>
      <c r="WCM99" s="1"/>
      <c r="WCN99" s="1"/>
      <c r="WCO99" s="1"/>
      <c r="WCP99" s="1"/>
      <c r="WCQ99" s="1"/>
      <c r="WCR99" s="1"/>
      <c r="WCS99" s="1"/>
      <c r="WCT99" s="1"/>
      <c r="WCU99" s="1"/>
      <c r="WCV99" s="1"/>
      <c r="WCW99" s="1"/>
      <c r="WCX99" s="1"/>
      <c r="WCY99" s="1"/>
      <c r="WCZ99" s="1"/>
      <c r="WDA99" s="1"/>
      <c r="WDB99" s="1"/>
      <c r="WDC99" s="1"/>
      <c r="WDD99" s="1"/>
      <c r="WDE99" s="1"/>
      <c r="WDF99" s="1"/>
      <c r="WDG99" s="1"/>
      <c r="WDH99" s="1"/>
      <c r="WDI99" s="1"/>
      <c r="WDJ99" s="1"/>
      <c r="WDK99" s="1"/>
      <c r="WDL99" s="1"/>
      <c r="WDM99" s="1"/>
      <c r="WDN99" s="1"/>
      <c r="WDO99" s="1"/>
      <c r="WDP99" s="1"/>
      <c r="WDQ99" s="1"/>
      <c r="WDR99" s="1"/>
      <c r="WDS99" s="1"/>
      <c r="WDT99" s="1"/>
      <c r="WDU99" s="1"/>
      <c r="WDV99" s="1"/>
      <c r="WDW99" s="1"/>
      <c r="WDX99" s="1"/>
      <c r="WDY99" s="1"/>
      <c r="WDZ99" s="1"/>
      <c r="WEA99" s="1"/>
      <c r="WEB99" s="1"/>
      <c r="WEC99" s="1"/>
      <c r="WED99" s="1"/>
      <c r="WEE99" s="1"/>
      <c r="WEF99" s="1"/>
      <c r="WEG99" s="1"/>
      <c r="WEH99" s="1"/>
      <c r="WEI99" s="1"/>
      <c r="WEJ99" s="1"/>
      <c r="WEK99" s="1"/>
      <c r="WEL99" s="1"/>
      <c r="WEM99" s="1"/>
      <c r="WEN99" s="1"/>
      <c r="WEO99" s="1"/>
      <c r="WEP99" s="1"/>
      <c r="WEQ99" s="1"/>
      <c r="WER99" s="1"/>
      <c r="WES99" s="1"/>
      <c r="WET99" s="1"/>
      <c r="WEU99" s="1"/>
      <c r="WEV99" s="1"/>
      <c r="WEW99" s="1"/>
      <c r="WEX99" s="1"/>
      <c r="WEY99" s="1"/>
      <c r="WEZ99" s="1"/>
      <c r="WFA99" s="1"/>
      <c r="WFB99" s="1"/>
      <c r="WFC99" s="1"/>
      <c r="WFD99" s="1"/>
      <c r="WFE99" s="1"/>
      <c r="WFF99" s="1"/>
      <c r="WFG99" s="1"/>
      <c r="WFH99" s="1"/>
      <c r="WFI99" s="1"/>
      <c r="WFJ99" s="1"/>
      <c r="WFK99" s="1"/>
      <c r="WFL99" s="1"/>
      <c r="WFM99" s="1"/>
      <c r="WFN99" s="1"/>
      <c r="WFO99" s="1"/>
      <c r="WFP99" s="1"/>
      <c r="WFQ99" s="1"/>
      <c r="WFR99" s="1"/>
      <c r="WFS99" s="1"/>
      <c r="WFT99" s="1"/>
      <c r="WFU99" s="1"/>
      <c r="WFV99" s="1"/>
      <c r="WFW99" s="1"/>
      <c r="WFX99" s="1"/>
      <c r="WFY99" s="1"/>
      <c r="WFZ99" s="1"/>
      <c r="WGA99" s="1"/>
      <c r="WGB99" s="1"/>
      <c r="WGC99" s="1"/>
      <c r="WGD99" s="1"/>
      <c r="WGE99" s="1"/>
      <c r="WGF99" s="1"/>
      <c r="WGG99" s="1"/>
      <c r="WGH99" s="1"/>
      <c r="WGI99" s="1"/>
      <c r="WGJ99" s="1"/>
      <c r="WGK99" s="1"/>
      <c r="WGL99" s="1"/>
      <c r="WGM99" s="1"/>
      <c r="WGN99" s="1"/>
      <c r="WGO99" s="1"/>
      <c r="WGP99" s="1"/>
      <c r="WGQ99" s="1"/>
      <c r="WGR99" s="1"/>
      <c r="WGS99" s="1"/>
      <c r="WGT99" s="1"/>
      <c r="WGU99" s="1"/>
      <c r="WGV99" s="1"/>
      <c r="WGW99" s="1"/>
      <c r="WGX99" s="1"/>
      <c r="WGY99" s="1"/>
      <c r="WGZ99" s="1"/>
      <c r="WHA99" s="1"/>
      <c r="WHB99" s="1"/>
      <c r="WHC99" s="1"/>
      <c r="WHD99" s="1"/>
      <c r="WHE99" s="1"/>
      <c r="WHF99" s="1"/>
      <c r="WHG99" s="1"/>
      <c r="WHH99" s="1"/>
      <c r="WHI99" s="1"/>
      <c r="WHJ99" s="1"/>
      <c r="WHK99" s="1"/>
      <c r="WHL99" s="1"/>
      <c r="WHM99" s="1"/>
      <c r="WHN99" s="1"/>
      <c r="WHO99" s="1"/>
      <c r="WHP99" s="1"/>
      <c r="WHQ99" s="1"/>
      <c r="WHR99" s="1"/>
      <c r="WHS99" s="1"/>
      <c r="WHT99" s="1"/>
      <c r="WHU99" s="1"/>
      <c r="WHV99" s="1"/>
      <c r="WHW99" s="1"/>
      <c r="WHX99" s="1"/>
      <c r="WHY99" s="1"/>
      <c r="WHZ99" s="1"/>
      <c r="WIA99" s="1"/>
      <c r="WIB99" s="1"/>
      <c r="WIC99" s="1"/>
      <c r="WID99" s="1"/>
      <c r="WIE99" s="1"/>
      <c r="WIF99" s="1"/>
      <c r="WIG99" s="1"/>
      <c r="WIH99" s="1"/>
      <c r="WII99" s="1"/>
      <c r="WIJ99" s="1"/>
      <c r="WIK99" s="1"/>
      <c r="WIL99" s="1"/>
      <c r="WIM99" s="1"/>
      <c r="WIN99" s="1"/>
      <c r="WIO99" s="1"/>
      <c r="WIP99" s="1"/>
      <c r="WIQ99" s="1"/>
      <c r="WIR99" s="1"/>
      <c r="WIS99" s="1"/>
      <c r="WIT99" s="1"/>
      <c r="WIU99" s="1"/>
      <c r="WIV99" s="1"/>
      <c r="WIW99" s="1"/>
      <c r="WIX99" s="1"/>
      <c r="WIY99" s="1"/>
      <c r="WIZ99" s="1"/>
      <c r="WJA99" s="1"/>
      <c r="WJB99" s="1"/>
      <c r="WJC99" s="1"/>
      <c r="WJD99" s="1"/>
      <c r="WJE99" s="1"/>
      <c r="WJF99" s="1"/>
      <c r="WJG99" s="1"/>
      <c r="WJH99" s="1"/>
      <c r="WJI99" s="1"/>
      <c r="WJJ99" s="1"/>
      <c r="WJK99" s="1"/>
      <c r="WJL99" s="1"/>
      <c r="WJM99" s="1"/>
      <c r="WJN99" s="1"/>
      <c r="WJO99" s="1"/>
      <c r="WJP99" s="1"/>
      <c r="WJQ99" s="1"/>
      <c r="WJR99" s="1"/>
      <c r="WJS99" s="1"/>
      <c r="WJT99" s="1"/>
      <c r="WJU99" s="1"/>
      <c r="WJV99" s="1"/>
      <c r="WJW99" s="1"/>
      <c r="WJX99" s="1"/>
      <c r="WJY99" s="1"/>
      <c r="WJZ99" s="1"/>
      <c r="WKA99" s="1"/>
      <c r="WKB99" s="1"/>
      <c r="WKC99" s="1"/>
      <c r="WKD99" s="1"/>
      <c r="WKE99" s="1"/>
      <c r="WKF99" s="1"/>
      <c r="WKG99" s="1"/>
      <c r="WKH99" s="1"/>
      <c r="WKI99" s="1"/>
      <c r="WKJ99" s="1"/>
      <c r="WKK99" s="1"/>
      <c r="WKL99" s="1"/>
      <c r="WKM99" s="1"/>
      <c r="WKN99" s="1"/>
      <c r="WKO99" s="1"/>
      <c r="WKP99" s="1"/>
      <c r="WKQ99" s="1"/>
      <c r="WKR99" s="1"/>
      <c r="WKS99" s="1"/>
      <c r="WKT99" s="1"/>
      <c r="WKU99" s="1"/>
      <c r="WKV99" s="1"/>
      <c r="WKW99" s="1"/>
      <c r="WKX99" s="1"/>
      <c r="WKY99" s="1"/>
      <c r="WKZ99" s="1"/>
      <c r="WLA99" s="1"/>
      <c r="WLB99" s="1"/>
      <c r="WLC99" s="1"/>
      <c r="WLD99" s="1"/>
      <c r="WLE99" s="1"/>
      <c r="WLF99" s="1"/>
      <c r="WLG99" s="1"/>
      <c r="WLH99" s="1"/>
      <c r="WLI99" s="1"/>
      <c r="WLJ99" s="1"/>
      <c r="WLK99" s="1"/>
      <c r="WLL99" s="1"/>
      <c r="WLM99" s="1"/>
      <c r="WLN99" s="1"/>
      <c r="WLO99" s="1"/>
      <c r="WLP99" s="1"/>
      <c r="WLQ99" s="1"/>
      <c r="WLR99" s="1"/>
      <c r="WLS99" s="1"/>
      <c r="WLT99" s="1"/>
      <c r="WLU99" s="1"/>
      <c r="WLV99" s="1"/>
      <c r="WLW99" s="1"/>
      <c r="WLX99" s="1"/>
      <c r="WLY99" s="1"/>
      <c r="WLZ99" s="1"/>
      <c r="WMA99" s="1"/>
      <c r="WMB99" s="1"/>
      <c r="WMC99" s="1"/>
      <c r="WMD99" s="1"/>
      <c r="WME99" s="1"/>
      <c r="WMF99" s="1"/>
      <c r="WMG99" s="1"/>
      <c r="WMH99" s="1"/>
      <c r="WMI99" s="1"/>
      <c r="WMJ99" s="1"/>
      <c r="WMK99" s="1"/>
      <c r="WML99" s="1"/>
      <c r="WMM99" s="1"/>
      <c r="WMN99" s="1"/>
      <c r="WMO99" s="1"/>
      <c r="WMP99" s="1"/>
      <c r="WMQ99" s="1"/>
      <c r="WMR99" s="1"/>
      <c r="WMS99" s="1"/>
      <c r="WMT99" s="1"/>
      <c r="WMU99" s="1"/>
      <c r="WMV99" s="1"/>
      <c r="WMW99" s="1"/>
      <c r="WMX99" s="1"/>
      <c r="WMY99" s="1"/>
      <c r="WMZ99" s="1"/>
      <c r="WNA99" s="1"/>
      <c r="WNB99" s="1"/>
      <c r="WNC99" s="1"/>
      <c r="WND99" s="1"/>
      <c r="WNE99" s="1"/>
      <c r="WNF99" s="1"/>
      <c r="WNG99" s="1"/>
      <c r="WNH99" s="1"/>
      <c r="WNI99" s="1"/>
      <c r="WNJ99" s="1"/>
      <c r="WNK99" s="1"/>
      <c r="WNL99" s="1"/>
      <c r="WNM99" s="1"/>
      <c r="WNN99" s="1"/>
      <c r="WNO99" s="1"/>
      <c r="WNP99" s="1"/>
      <c r="WNQ99" s="1"/>
      <c r="WNR99" s="1"/>
      <c r="WNS99" s="1"/>
      <c r="WNT99" s="1"/>
      <c r="WNU99" s="1"/>
      <c r="WNV99" s="1"/>
      <c r="WNW99" s="1"/>
      <c r="WNX99" s="1"/>
      <c r="WNY99" s="1"/>
      <c r="WNZ99" s="1"/>
      <c r="WOA99" s="1"/>
      <c r="WOB99" s="1"/>
      <c r="WOC99" s="1"/>
      <c r="WOD99" s="1"/>
      <c r="WOE99" s="1"/>
      <c r="WOF99" s="1"/>
      <c r="WOG99" s="1"/>
      <c r="WOH99" s="1"/>
      <c r="WOI99" s="1"/>
      <c r="WOJ99" s="1"/>
      <c r="WOK99" s="1"/>
      <c r="WOL99" s="1"/>
      <c r="WOM99" s="1"/>
      <c r="WON99" s="1"/>
      <c r="WOO99" s="1"/>
      <c r="WOP99" s="1"/>
      <c r="WOQ99" s="1"/>
      <c r="WOR99" s="1"/>
      <c r="WOS99" s="1"/>
      <c r="WOT99" s="1"/>
      <c r="WOU99" s="1"/>
      <c r="WOV99" s="1"/>
      <c r="WOW99" s="1"/>
      <c r="WOX99" s="1"/>
      <c r="WOY99" s="1"/>
      <c r="WOZ99" s="1"/>
      <c r="WPA99" s="1"/>
      <c r="WPB99" s="1"/>
      <c r="WPC99" s="1"/>
      <c r="WPD99" s="1"/>
      <c r="WPE99" s="1"/>
      <c r="WPF99" s="1"/>
      <c r="WPG99" s="1"/>
      <c r="WPH99" s="1"/>
      <c r="WPI99" s="1"/>
      <c r="WPJ99" s="1"/>
      <c r="WPK99" s="1"/>
      <c r="WPL99" s="1"/>
      <c r="WPM99" s="1"/>
      <c r="WPN99" s="1"/>
      <c r="WPO99" s="1"/>
      <c r="WPP99" s="1"/>
      <c r="WPQ99" s="1"/>
      <c r="WPR99" s="1"/>
      <c r="WPS99" s="1"/>
      <c r="WPT99" s="1"/>
      <c r="WPU99" s="1"/>
      <c r="WPV99" s="1"/>
      <c r="WPW99" s="1"/>
      <c r="WPX99" s="1"/>
      <c r="WPY99" s="1"/>
      <c r="WPZ99" s="1"/>
      <c r="WQA99" s="1"/>
      <c r="WQB99" s="1"/>
      <c r="WQC99" s="1"/>
      <c r="WQD99" s="1"/>
      <c r="WQE99" s="1"/>
      <c r="WQF99" s="1"/>
      <c r="WQG99" s="1"/>
      <c r="WQH99" s="1"/>
      <c r="WQI99" s="1"/>
      <c r="WQJ99" s="1"/>
      <c r="WQK99" s="1"/>
      <c r="WQL99" s="1"/>
      <c r="WQM99" s="1"/>
      <c r="WQN99" s="1"/>
      <c r="WQO99" s="1"/>
      <c r="WQP99" s="1"/>
      <c r="WQQ99" s="1"/>
      <c r="WQR99" s="1"/>
      <c r="WQS99" s="1"/>
      <c r="WQT99" s="1"/>
      <c r="WQU99" s="1"/>
      <c r="WQV99" s="1"/>
      <c r="WQW99" s="1"/>
      <c r="WQX99" s="1"/>
      <c r="WQY99" s="1"/>
      <c r="WQZ99" s="1"/>
      <c r="WRA99" s="1"/>
      <c r="WRB99" s="1"/>
      <c r="WRC99" s="1"/>
      <c r="WRD99" s="1"/>
      <c r="WRE99" s="1"/>
      <c r="WRF99" s="1"/>
      <c r="WRG99" s="1"/>
      <c r="WRH99" s="1"/>
      <c r="WRI99" s="1"/>
      <c r="WRJ99" s="1"/>
      <c r="WRK99" s="1"/>
      <c r="WRL99" s="1"/>
      <c r="WRM99" s="1"/>
      <c r="WRN99" s="1"/>
      <c r="WRO99" s="1"/>
      <c r="WRP99" s="1"/>
      <c r="WRQ99" s="1"/>
      <c r="WRR99" s="1"/>
      <c r="WRS99" s="1"/>
      <c r="WRT99" s="1"/>
      <c r="WRU99" s="1"/>
      <c r="WRV99" s="1"/>
      <c r="WRW99" s="1"/>
      <c r="WRX99" s="1"/>
      <c r="WRY99" s="1"/>
      <c r="WRZ99" s="1"/>
      <c r="WSA99" s="1"/>
      <c r="WSB99" s="1"/>
      <c r="WSC99" s="1"/>
      <c r="WSD99" s="1"/>
      <c r="WSE99" s="1"/>
      <c r="WSF99" s="1"/>
      <c r="WSG99" s="1"/>
      <c r="WSH99" s="1"/>
      <c r="WSI99" s="1"/>
      <c r="WSJ99" s="1"/>
      <c r="WSK99" s="1"/>
      <c r="WSL99" s="1"/>
      <c r="WSM99" s="1"/>
      <c r="WSN99" s="1"/>
      <c r="WSO99" s="1"/>
      <c r="WSP99" s="1"/>
      <c r="WSQ99" s="1"/>
      <c r="WSR99" s="1"/>
      <c r="WSS99" s="1"/>
      <c r="WST99" s="1"/>
      <c r="WSU99" s="1"/>
      <c r="WSV99" s="1"/>
      <c r="WSW99" s="1"/>
      <c r="WSX99" s="1"/>
      <c r="WSY99" s="1"/>
      <c r="WSZ99" s="1"/>
      <c r="WTA99" s="1"/>
      <c r="WTB99" s="1"/>
      <c r="WTC99" s="1"/>
      <c r="WTD99" s="1"/>
      <c r="WTE99" s="1"/>
      <c r="WTF99" s="1"/>
      <c r="WTG99" s="1"/>
      <c r="WTH99" s="1"/>
      <c r="WTI99" s="1"/>
      <c r="WTJ99" s="1"/>
      <c r="WTK99" s="1"/>
      <c r="WTL99" s="1"/>
      <c r="WTM99" s="1"/>
      <c r="WTN99" s="1"/>
      <c r="WTO99" s="1"/>
      <c r="WTP99" s="1"/>
      <c r="WTQ99" s="1"/>
      <c r="WTR99" s="1"/>
      <c r="WTS99" s="1"/>
      <c r="WTT99" s="1"/>
      <c r="WTU99" s="1"/>
      <c r="WTV99" s="1"/>
      <c r="WTW99" s="1"/>
      <c r="WTX99" s="1"/>
      <c r="WTY99" s="1"/>
      <c r="WTZ99" s="1"/>
      <c r="WUA99" s="1"/>
      <c r="WUB99" s="1"/>
      <c r="WUC99" s="1"/>
      <c r="WUD99" s="1"/>
      <c r="WUE99" s="1"/>
      <c r="WUF99" s="1"/>
      <c r="WUG99" s="1"/>
      <c r="WUH99" s="1"/>
      <c r="WUI99" s="1"/>
      <c r="WUJ99" s="1"/>
      <c r="WUK99" s="1"/>
      <c r="WUL99" s="1"/>
      <c r="WUM99" s="1"/>
      <c r="WUN99" s="1"/>
      <c r="WUO99" s="1"/>
      <c r="WUP99" s="1"/>
      <c r="WUQ99" s="1"/>
      <c r="WUR99" s="1"/>
      <c r="WUS99" s="1"/>
      <c r="WUT99" s="1"/>
      <c r="WUU99" s="1"/>
      <c r="WUV99" s="1"/>
      <c r="WUW99" s="1"/>
      <c r="WUX99" s="1"/>
      <c r="WUY99" s="1"/>
      <c r="WUZ99" s="1"/>
      <c r="WVA99" s="1"/>
      <c r="WVB99" s="1"/>
      <c r="WVC99" s="1"/>
      <c r="WVD99" s="1"/>
      <c r="WVE99" s="1"/>
      <c r="WVF99" s="1"/>
      <c r="WVG99" s="1"/>
      <c r="WVH99" s="1"/>
      <c r="WVI99" s="1"/>
      <c r="WVJ99" s="1"/>
      <c r="WVK99" s="1"/>
      <c r="WVL99" s="1"/>
      <c r="WVM99" s="1"/>
      <c r="WVN99" s="1"/>
      <c r="WVO99" s="1"/>
      <c r="WVP99" s="1"/>
      <c r="WVQ99" s="1"/>
      <c r="WVR99" s="1"/>
      <c r="WVS99" s="1"/>
      <c r="WVT99" s="1"/>
      <c r="WVU99" s="1"/>
      <c r="WVV99" s="1"/>
      <c r="WVW99" s="1"/>
      <c r="WVX99" s="1"/>
      <c r="WVY99" s="1"/>
      <c r="WVZ99" s="1"/>
      <c r="WWA99" s="1"/>
      <c r="WWB99" s="1"/>
      <c r="WWC99" s="1"/>
      <c r="WWD99" s="1"/>
      <c r="WWE99" s="1"/>
      <c r="WWF99" s="1"/>
      <c r="WWG99" s="1"/>
      <c r="WWH99" s="1"/>
      <c r="WWI99" s="1"/>
      <c r="WWJ99" s="1"/>
      <c r="WWK99" s="1"/>
      <c r="WWL99" s="1"/>
      <c r="WWM99" s="1"/>
      <c r="WWN99" s="1"/>
      <c r="WWO99" s="1"/>
      <c r="WWP99" s="1"/>
      <c r="WWQ99" s="1"/>
      <c r="WWR99" s="1"/>
      <c r="WWS99" s="1"/>
      <c r="WWT99" s="1"/>
      <c r="WWU99" s="1"/>
      <c r="WWV99" s="1"/>
      <c r="WWW99" s="1"/>
      <c r="WWX99" s="1"/>
      <c r="WWY99" s="1"/>
      <c r="WWZ99" s="1"/>
      <c r="WXA99" s="1"/>
      <c r="WXB99" s="1"/>
      <c r="WXC99" s="1"/>
      <c r="WXD99" s="1"/>
      <c r="WXE99" s="1"/>
      <c r="WXF99" s="1"/>
      <c r="WXG99" s="1"/>
      <c r="WXH99" s="1"/>
      <c r="WXI99" s="1"/>
      <c r="WXJ99" s="1"/>
      <c r="WXK99" s="1"/>
      <c r="WXL99" s="1"/>
      <c r="WXM99" s="1"/>
      <c r="WXN99" s="1"/>
      <c r="WXO99" s="1"/>
      <c r="WXP99" s="1"/>
      <c r="WXQ99" s="1"/>
      <c r="WXR99" s="1"/>
      <c r="WXS99" s="1"/>
      <c r="WXT99" s="1"/>
      <c r="WXU99" s="1"/>
      <c r="WXV99" s="1"/>
      <c r="WXW99" s="1"/>
      <c r="WXX99" s="1"/>
      <c r="WXY99" s="1"/>
      <c r="WXZ99" s="1"/>
      <c r="WYA99" s="1"/>
      <c r="WYB99" s="1"/>
      <c r="WYC99" s="1"/>
      <c r="WYD99" s="1"/>
      <c r="WYE99" s="1"/>
      <c r="WYF99" s="1"/>
      <c r="WYG99" s="1"/>
      <c r="WYH99" s="1"/>
      <c r="WYI99" s="1"/>
      <c r="WYJ99" s="1"/>
      <c r="WYK99" s="1"/>
      <c r="WYL99" s="1"/>
      <c r="WYM99" s="1"/>
      <c r="WYN99" s="1"/>
      <c r="WYO99" s="1"/>
      <c r="WYP99" s="1"/>
      <c r="WYQ99" s="1"/>
      <c r="WYR99" s="1"/>
      <c r="WYS99" s="1"/>
      <c r="WYT99" s="1"/>
      <c r="WYU99" s="1"/>
      <c r="WYV99" s="1"/>
      <c r="WYW99" s="1"/>
      <c r="WYX99" s="1"/>
      <c r="WYY99" s="1"/>
      <c r="WYZ99" s="1"/>
      <c r="WZA99" s="1"/>
      <c r="WZB99" s="1"/>
      <c r="WZC99" s="1"/>
      <c r="WZD99" s="1"/>
      <c r="WZE99" s="1"/>
      <c r="WZF99" s="1"/>
      <c r="WZG99" s="1"/>
      <c r="WZH99" s="1"/>
      <c r="WZI99" s="1"/>
      <c r="WZJ99" s="1"/>
      <c r="WZK99" s="1"/>
      <c r="WZL99" s="1"/>
      <c r="WZM99" s="1"/>
      <c r="WZN99" s="1"/>
      <c r="WZO99" s="1"/>
      <c r="WZP99" s="1"/>
      <c r="WZQ99" s="1"/>
      <c r="WZR99" s="1"/>
      <c r="WZS99" s="1"/>
      <c r="WZT99" s="1"/>
      <c r="WZU99" s="1"/>
      <c r="WZV99" s="1"/>
      <c r="WZW99" s="1"/>
      <c r="WZX99" s="1"/>
      <c r="WZY99" s="1"/>
      <c r="WZZ99" s="1"/>
      <c r="XAA99" s="1"/>
      <c r="XAB99" s="1"/>
      <c r="XAC99" s="1"/>
      <c r="XAD99" s="1"/>
      <c r="XAE99" s="1"/>
      <c r="XAF99" s="1"/>
      <c r="XAG99" s="1"/>
      <c r="XAH99" s="1"/>
      <c r="XAI99" s="1"/>
      <c r="XAJ99" s="1"/>
      <c r="XAK99" s="1"/>
      <c r="XAL99" s="1"/>
      <c r="XAM99" s="1"/>
      <c r="XAN99" s="1"/>
      <c r="XAO99" s="1"/>
      <c r="XAP99" s="1"/>
      <c r="XAQ99" s="1"/>
      <c r="XAR99" s="1"/>
      <c r="XAS99" s="1"/>
      <c r="XAT99" s="1"/>
      <c r="XAU99" s="1"/>
      <c r="XAV99" s="1"/>
      <c r="XAW99" s="1"/>
      <c r="XAX99" s="1"/>
      <c r="XAY99" s="1"/>
      <c r="XAZ99" s="1"/>
      <c r="XBA99" s="1"/>
      <c r="XBB99" s="1"/>
      <c r="XBC99" s="1"/>
      <c r="XBD99" s="1"/>
      <c r="XBE99" s="1"/>
      <c r="XBF99" s="1"/>
      <c r="XBG99" s="1"/>
      <c r="XBH99" s="1"/>
      <c r="XBI99" s="1"/>
      <c r="XBJ99" s="1"/>
      <c r="XBK99" s="1"/>
      <c r="XBL99" s="1"/>
      <c r="XBM99" s="1"/>
      <c r="XBN99" s="1"/>
      <c r="XBO99" s="1"/>
      <c r="XBP99" s="1"/>
      <c r="XBQ99" s="1"/>
      <c r="XBR99" s="1"/>
      <c r="XBS99" s="1"/>
      <c r="XBT99" s="1"/>
      <c r="XBU99" s="1"/>
      <c r="XBV99" s="1"/>
      <c r="XBW99" s="1"/>
      <c r="XBX99" s="1"/>
      <c r="XBY99" s="1"/>
      <c r="XBZ99" s="1"/>
      <c r="XCA99" s="1"/>
      <c r="XCB99" s="1"/>
      <c r="XCC99" s="1"/>
      <c r="XCD99" s="1"/>
      <c r="XCE99" s="1"/>
      <c r="XCF99" s="1"/>
      <c r="XCG99" s="1"/>
      <c r="XCH99" s="1"/>
      <c r="XCI99" s="1"/>
      <c r="XCJ99" s="1"/>
      <c r="XCK99" s="1"/>
      <c r="XCL99" s="1"/>
      <c r="XCM99" s="1"/>
      <c r="XCN99" s="1"/>
      <c r="XCO99" s="1"/>
      <c r="XCP99" s="1"/>
      <c r="XCQ99" s="1"/>
      <c r="XCR99" s="1"/>
      <c r="XCS99" s="1"/>
      <c r="XCT99" s="1"/>
      <c r="XCU99" s="1"/>
      <c r="XCV99" s="1"/>
      <c r="XCW99" s="1"/>
      <c r="XCX99" s="1"/>
      <c r="XCY99" s="1"/>
      <c r="XCZ99" s="1"/>
      <c r="XDA99" s="1"/>
      <c r="XDB99" s="1"/>
      <c r="XDC99" s="1"/>
      <c r="XDD99" s="1"/>
      <c r="XDE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</row>
    <row r="100" spans="1:16383" s="9" customFormat="1" ht="100.8">
      <c r="A100" s="239" t="s">
        <v>942</v>
      </c>
      <c r="B100" s="240" t="s">
        <v>14</v>
      </c>
      <c r="C100" s="240" t="s">
        <v>943</v>
      </c>
      <c r="D100" s="126" t="s">
        <v>944</v>
      </c>
      <c r="E100" s="126" t="s">
        <v>945</v>
      </c>
      <c r="F100" s="126" t="s">
        <v>946</v>
      </c>
      <c r="G100" s="238" t="s">
        <v>947</v>
      </c>
      <c r="H100" s="240" t="s">
        <v>14</v>
      </c>
      <c r="I100" s="240" t="s">
        <v>943</v>
      </c>
      <c r="J100" s="126" t="s">
        <v>944</v>
      </c>
      <c r="K100" s="126" t="s">
        <v>945</v>
      </c>
      <c r="L100" s="126" t="s">
        <v>946</v>
      </c>
      <c r="M100" s="238" t="s">
        <v>947</v>
      </c>
      <c r="N100" s="240" t="s">
        <v>780</v>
      </c>
      <c r="O100" s="240" t="s">
        <v>948</v>
      </c>
      <c r="P100" s="240" t="s">
        <v>949</v>
      </c>
      <c r="Q100" s="240"/>
      <c r="R100" s="126" t="s">
        <v>952</v>
      </c>
      <c r="S100" s="126" t="s">
        <v>951</v>
      </c>
      <c r="T100" s="126" t="s">
        <v>950</v>
      </c>
      <c r="U100" s="246" t="s">
        <v>945</v>
      </c>
      <c r="V100" s="216" t="s">
        <v>1221</v>
      </c>
      <c r="W100" s="238" t="s">
        <v>947</v>
      </c>
      <c r="X100" s="240" t="s">
        <v>632</v>
      </c>
      <c r="Y100" s="129" t="s">
        <v>953</v>
      </c>
      <c r="Z100" s="130"/>
      <c r="AA100" s="251" t="s">
        <v>1258</v>
      </c>
      <c r="AB100" s="240" t="s">
        <v>954</v>
      </c>
      <c r="AC100" s="240">
        <v>1</v>
      </c>
      <c r="AD100" s="240" t="s">
        <v>208</v>
      </c>
      <c r="AE100" s="240" t="s">
        <v>955</v>
      </c>
      <c r="AF100" s="240" t="s">
        <v>1042</v>
      </c>
      <c r="AG100" s="132">
        <v>7920000</v>
      </c>
      <c r="AH100" s="240" t="e">
        <f>1-(AG100/#REF!)</f>
        <v>#REF!</v>
      </c>
      <c r="AI100" s="133" t="s">
        <v>1118</v>
      </c>
      <c r="AJ100" s="239">
        <v>16</v>
      </c>
      <c r="AK100" s="239" t="s">
        <v>1117</v>
      </c>
      <c r="AL100" s="130"/>
      <c r="AM100" s="130"/>
      <c r="AN100" s="67" t="s">
        <v>1477</v>
      </c>
      <c r="AO100" s="67" t="s">
        <v>645</v>
      </c>
      <c r="AP100" s="67" t="s">
        <v>1478</v>
      </c>
      <c r="AQ100" s="240" t="s">
        <v>421</v>
      </c>
      <c r="AR100" s="67" t="s">
        <v>1479</v>
      </c>
      <c r="AS100" s="67" t="s">
        <v>1642</v>
      </c>
      <c r="AT100" s="68">
        <v>42834</v>
      </c>
      <c r="AU100" s="67" t="s">
        <v>1353</v>
      </c>
      <c r="AV100" s="67" t="s">
        <v>1641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  <c r="FHQ100" s="1"/>
      <c r="FHR100" s="1"/>
      <c r="FHS100" s="1"/>
      <c r="FHT100" s="1"/>
      <c r="FHU100" s="1"/>
      <c r="FHV100" s="1"/>
      <c r="FHW100" s="1"/>
      <c r="FHX100" s="1"/>
      <c r="FHY100" s="1"/>
      <c r="FHZ100" s="1"/>
      <c r="FIA100" s="1"/>
      <c r="FIB100" s="1"/>
      <c r="FIC100" s="1"/>
      <c r="FID100" s="1"/>
      <c r="FIE100" s="1"/>
      <c r="FIF100" s="1"/>
      <c r="FIG100" s="1"/>
      <c r="FIH100" s="1"/>
      <c r="FII100" s="1"/>
      <c r="FIJ100" s="1"/>
      <c r="FIK100" s="1"/>
      <c r="FIL100" s="1"/>
      <c r="FIM100" s="1"/>
      <c r="FIN100" s="1"/>
      <c r="FIO100" s="1"/>
      <c r="FIP100" s="1"/>
      <c r="FIQ100" s="1"/>
      <c r="FIR100" s="1"/>
      <c r="FIS100" s="1"/>
      <c r="FIT100" s="1"/>
      <c r="FIU100" s="1"/>
      <c r="FIV100" s="1"/>
      <c r="FIW100" s="1"/>
      <c r="FIX100" s="1"/>
      <c r="FIY100" s="1"/>
      <c r="FIZ100" s="1"/>
      <c r="FJA100" s="1"/>
      <c r="FJB100" s="1"/>
      <c r="FJC100" s="1"/>
      <c r="FJD100" s="1"/>
      <c r="FJE100" s="1"/>
      <c r="FJF100" s="1"/>
      <c r="FJG100" s="1"/>
      <c r="FJH100" s="1"/>
      <c r="FJI100" s="1"/>
      <c r="FJJ100" s="1"/>
      <c r="FJK100" s="1"/>
      <c r="FJL100" s="1"/>
      <c r="FJM100" s="1"/>
      <c r="FJN100" s="1"/>
      <c r="FJO100" s="1"/>
      <c r="FJP100" s="1"/>
      <c r="FJQ100" s="1"/>
      <c r="FJR100" s="1"/>
      <c r="FJS100" s="1"/>
      <c r="FJT100" s="1"/>
      <c r="FJU100" s="1"/>
      <c r="FJV100" s="1"/>
      <c r="FJW100" s="1"/>
      <c r="FJX100" s="1"/>
      <c r="FJY100" s="1"/>
      <c r="FJZ100" s="1"/>
      <c r="FKA100" s="1"/>
      <c r="FKB100" s="1"/>
      <c r="FKC100" s="1"/>
      <c r="FKD100" s="1"/>
      <c r="FKE100" s="1"/>
      <c r="FKF100" s="1"/>
      <c r="FKG100" s="1"/>
      <c r="FKH100" s="1"/>
      <c r="FKI100" s="1"/>
      <c r="FKJ100" s="1"/>
      <c r="FKK100" s="1"/>
      <c r="FKL100" s="1"/>
      <c r="FKM100" s="1"/>
      <c r="FKN100" s="1"/>
      <c r="FKO100" s="1"/>
      <c r="FKP100" s="1"/>
      <c r="FKQ100" s="1"/>
      <c r="FKR100" s="1"/>
      <c r="FKS100" s="1"/>
      <c r="FKT100" s="1"/>
      <c r="FKU100" s="1"/>
      <c r="FKV100" s="1"/>
      <c r="FKW100" s="1"/>
      <c r="FKX100" s="1"/>
      <c r="FKY100" s="1"/>
      <c r="FKZ100" s="1"/>
      <c r="FLA100" s="1"/>
      <c r="FLB100" s="1"/>
      <c r="FLC100" s="1"/>
      <c r="FLD100" s="1"/>
      <c r="FLE100" s="1"/>
      <c r="FLF100" s="1"/>
      <c r="FLG100" s="1"/>
      <c r="FLH100" s="1"/>
      <c r="FLI100" s="1"/>
      <c r="FLJ100" s="1"/>
      <c r="FLK100" s="1"/>
      <c r="FLL100" s="1"/>
      <c r="FLM100" s="1"/>
      <c r="FLN100" s="1"/>
      <c r="FLO100" s="1"/>
      <c r="FLP100" s="1"/>
      <c r="FLQ100" s="1"/>
      <c r="FLR100" s="1"/>
      <c r="FLS100" s="1"/>
      <c r="FLT100" s="1"/>
      <c r="FLU100" s="1"/>
      <c r="FLV100" s="1"/>
      <c r="FLW100" s="1"/>
      <c r="FLX100" s="1"/>
      <c r="FLY100" s="1"/>
      <c r="FLZ100" s="1"/>
      <c r="FMA100" s="1"/>
      <c r="FMB100" s="1"/>
      <c r="FMC100" s="1"/>
      <c r="FMD100" s="1"/>
      <c r="FME100" s="1"/>
      <c r="FMF100" s="1"/>
      <c r="FMG100" s="1"/>
      <c r="FMH100" s="1"/>
      <c r="FMI100" s="1"/>
      <c r="FMJ100" s="1"/>
      <c r="FMK100" s="1"/>
      <c r="FML100" s="1"/>
      <c r="FMM100" s="1"/>
      <c r="FMN100" s="1"/>
      <c r="FMO100" s="1"/>
      <c r="FMP100" s="1"/>
      <c r="FMQ100" s="1"/>
      <c r="FMR100" s="1"/>
      <c r="FMS100" s="1"/>
      <c r="FMT100" s="1"/>
      <c r="FMU100" s="1"/>
      <c r="FMV100" s="1"/>
      <c r="FMW100" s="1"/>
      <c r="FMX100" s="1"/>
      <c r="FMY100" s="1"/>
      <c r="FMZ100" s="1"/>
      <c r="FNA100" s="1"/>
      <c r="FNB100" s="1"/>
      <c r="FNC100" s="1"/>
      <c r="FND100" s="1"/>
      <c r="FNE100" s="1"/>
      <c r="FNF100" s="1"/>
      <c r="FNG100" s="1"/>
      <c r="FNH100" s="1"/>
      <c r="FNI100" s="1"/>
      <c r="FNJ100" s="1"/>
      <c r="FNK100" s="1"/>
      <c r="FNL100" s="1"/>
      <c r="FNM100" s="1"/>
      <c r="FNN100" s="1"/>
      <c r="FNO100" s="1"/>
      <c r="FNP100" s="1"/>
      <c r="FNQ100" s="1"/>
      <c r="FNR100" s="1"/>
      <c r="FNS100" s="1"/>
      <c r="FNT100" s="1"/>
      <c r="FNU100" s="1"/>
      <c r="FNV100" s="1"/>
      <c r="FNW100" s="1"/>
      <c r="FNX100" s="1"/>
      <c r="FNY100" s="1"/>
      <c r="FNZ100" s="1"/>
      <c r="FOA100" s="1"/>
      <c r="FOB100" s="1"/>
      <c r="FOC100" s="1"/>
      <c r="FOD100" s="1"/>
      <c r="FOE100" s="1"/>
      <c r="FOF100" s="1"/>
      <c r="FOG100" s="1"/>
      <c r="FOH100" s="1"/>
      <c r="FOI100" s="1"/>
      <c r="FOJ100" s="1"/>
      <c r="FOK100" s="1"/>
      <c r="FOL100" s="1"/>
      <c r="FOM100" s="1"/>
      <c r="FON100" s="1"/>
      <c r="FOO100" s="1"/>
      <c r="FOP100" s="1"/>
      <c r="FOQ100" s="1"/>
      <c r="FOR100" s="1"/>
      <c r="FOS100" s="1"/>
      <c r="FOT100" s="1"/>
      <c r="FOU100" s="1"/>
      <c r="FOV100" s="1"/>
      <c r="FOW100" s="1"/>
      <c r="FOX100" s="1"/>
      <c r="FOY100" s="1"/>
      <c r="FOZ100" s="1"/>
      <c r="FPA100" s="1"/>
      <c r="FPB100" s="1"/>
      <c r="FPC100" s="1"/>
      <c r="FPD100" s="1"/>
      <c r="FPE100" s="1"/>
      <c r="FPF100" s="1"/>
      <c r="FPG100" s="1"/>
      <c r="FPH100" s="1"/>
      <c r="FPI100" s="1"/>
      <c r="FPJ100" s="1"/>
      <c r="FPK100" s="1"/>
      <c r="FPL100" s="1"/>
      <c r="FPM100" s="1"/>
      <c r="FPN100" s="1"/>
      <c r="FPO100" s="1"/>
      <c r="FPP100" s="1"/>
      <c r="FPQ100" s="1"/>
      <c r="FPR100" s="1"/>
      <c r="FPS100" s="1"/>
      <c r="FPT100" s="1"/>
      <c r="FPU100" s="1"/>
      <c r="FPV100" s="1"/>
      <c r="FPW100" s="1"/>
      <c r="FPX100" s="1"/>
      <c r="FPY100" s="1"/>
      <c r="FPZ100" s="1"/>
      <c r="FQA100" s="1"/>
      <c r="FQB100" s="1"/>
      <c r="FQC100" s="1"/>
      <c r="FQD100" s="1"/>
      <c r="FQE100" s="1"/>
      <c r="FQF100" s="1"/>
      <c r="FQG100" s="1"/>
      <c r="FQH100" s="1"/>
      <c r="FQI100" s="1"/>
      <c r="FQJ100" s="1"/>
      <c r="FQK100" s="1"/>
      <c r="FQL100" s="1"/>
      <c r="FQM100" s="1"/>
      <c r="FQN100" s="1"/>
      <c r="FQO100" s="1"/>
      <c r="FQP100" s="1"/>
      <c r="FQQ100" s="1"/>
      <c r="FQR100" s="1"/>
      <c r="FQS100" s="1"/>
      <c r="FQT100" s="1"/>
      <c r="FQU100" s="1"/>
      <c r="FQV100" s="1"/>
      <c r="FQW100" s="1"/>
      <c r="FQX100" s="1"/>
      <c r="FQY100" s="1"/>
      <c r="FQZ100" s="1"/>
      <c r="FRA100" s="1"/>
      <c r="FRB100" s="1"/>
      <c r="FRC100" s="1"/>
      <c r="FRD100" s="1"/>
      <c r="FRE100" s="1"/>
      <c r="FRF100" s="1"/>
      <c r="FRG100" s="1"/>
      <c r="FRH100" s="1"/>
      <c r="FRI100" s="1"/>
      <c r="FRJ100" s="1"/>
      <c r="FRK100" s="1"/>
      <c r="FRL100" s="1"/>
      <c r="FRM100" s="1"/>
      <c r="FRN100" s="1"/>
      <c r="FRO100" s="1"/>
      <c r="FRP100" s="1"/>
      <c r="FRQ100" s="1"/>
      <c r="FRR100" s="1"/>
      <c r="FRS100" s="1"/>
      <c r="FRT100" s="1"/>
      <c r="FRU100" s="1"/>
      <c r="FRV100" s="1"/>
      <c r="FRW100" s="1"/>
      <c r="FRX100" s="1"/>
      <c r="FRY100" s="1"/>
      <c r="FRZ100" s="1"/>
      <c r="FSA100" s="1"/>
      <c r="FSB100" s="1"/>
      <c r="FSC100" s="1"/>
      <c r="FSD100" s="1"/>
      <c r="FSE100" s="1"/>
      <c r="FSF100" s="1"/>
      <c r="FSG100" s="1"/>
      <c r="FSH100" s="1"/>
      <c r="FSI100" s="1"/>
      <c r="FSJ100" s="1"/>
      <c r="FSK100" s="1"/>
      <c r="FSL100" s="1"/>
      <c r="FSM100" s="1"/>
      <c r="FSN100" s="1"/>
      <c r="FSO100" s="1"/>
      <c r="FSP100" s="1"/>
      <c r="FSQ100" s="1"/>
      <c r="FSR100" s="1"/>
      <c r="FSS100" s="1"/>
      <c r="FST100" s="1"/>
      <c r="FSU100" s="1"/>
      <c r="FSV100" s="1"/>
      <c r="FSW100" s="1"/>
      <c r="FSX100" s="1"/>
      <c r="FSY100" s="1"/>
      <c r="FSZ100" s="1"/>
      <c r="FTA100" s="1"/>
      <c r="FTB100" s="1"/>
      <c r="FTC100" s="1"/>
      <c r="FTD100" s="1"/>
      <c r="FTE100" s="1"/>
      <c r="FTF100" s="1"/>
      <c r="FTG100" s="1"/>
      <c r="FTH100" s="1"/>
      <c r="FTI100" s="1"/>
      <c r="FTJ100" s="1"/>
      <c r="FTK100" s="1"/>
      <c r="FTL100" s="1"/>
      <c r="FTM100" s="1"/>
      <c r="FTN100" s="1"/>
      <c r="FTO100" s="1"/>
      <c r="FTP100" s="1"/>
      <c r="FTQ100" s="1"/>
      <c r="FTR100" s="1"/>
      <c r="FTS100" s="1"/>
      <c r="FTT100" s="1"/>
      <c r="FTU100" s="1"/>
      <c r="FTV100" s="1"/>
      <c r="FTW100" s="1"/>
      <c r="FTX100" s="1"/>
      <c r="FTY100" s="1"/>
      <c r="FTZ100" s="1"/>
      <c r="FUA100" s="1"/>
      <c r="FUB100" s="1"/>
      <c r="FUC100" s="1"/>
      <c r="FUD100" s="1"/>
      <c r="FUE100" s="1"/>
      <c r="FUF100" s="1"/>
      <c r="FUG100" s="1"/>
      <c r="FUH100" s="1"/>
      <c r="FUI100" s="1"/>
      <c r="FUJ100" s="1"/>
      <c r="FUK100" s="1"/>
      <c r="FUL100" s="1"/>
      <c r="FUM100" s="1"/>
      <c r="FUN100" s="1"/>
      <c r="FUO100" s="1"/>
      <c r="FUP100" s="1"/>
      <c r="FUQ100" s="1"/>
      <c r="FUR100" s="1"/>
      <c r="FUS100" s="1"/>
      <c r="FUT100" s="1"/>
      <c r="FUU100" s="1"/>
      <c r="FUV100" s="1"/>
      <c r="FUW100" s="1"/>
      <c r="FUX100" s="1"/>
      <c r="FUY100" s="1"/>
      <c r="FUZ100" s="1"/>
      <c r="FVA100" s="1"/>
      <c r="FVB100" s="1"/>
      <c r="FVC100" s="1"/>
      <c r="FVD100" s="1"/>
      <c r="FVE100" s="1"/>
      <c r="FVF100" s="1"/>
      <c r="FVG100" s="1"/>
      <c r="FVH100" s="1"/>
      <c r="FVI100" s="1"/>
      <c r="FVJ100" s="1"/>
      <c r="FVK100" s="1"/>
      <c r="FVL100" s="1"/>
      <c r="FVM100" s="1"/>
      <c r="FVN100" s="1"/>
      <c r="FVO100" s="1"/>
      <c r="FVP100" s="1"/>
      <c r="FVQ100" s="1"/>
      <c r="FVR100" s="1"/>
      <c r="FVS100" s="1"/>
      <c r="FVT100" s="1"/>
      <c r="FVU100" s="1"/>
      <c r="FVV100" s="1"/>
      <c r="FVW100" s="1"/>
      <c r="FVX100" s="1"/>
      <c r="FVY100" s="1"/>
      <c r="FVZ100" s="1"/>
      <c r="FWA100" s="1"/>
      <c r="FWB100" s="1"/>
      <c r="FWC100" s="1"/>
      <c r="FWD100" s="1"/>
      <c r="FWE100" s="1"/>
      <c r="FWF100" s="1"/>
      <c r="FWG100" s="1"/>
      <c r="FWH100" s="1"/>
      <c r="FWI100" s="1"/>
      <c r="FWJ100" s="1"/>
      <c r="FWK100" s="1"/>
      <c r="FWL100" s="1"/>
      <c r="FWM100" s="1"/>
      <c r="FWN100" s="1"/>
      <c r="FWO100" s="1"/>
      <c r="FWP100" s="1"/>
      <c r="FWQ100" s="1"/>
      <c r="FWR100" s="1"/>
      <c r="FWS100" s="1"/>
      <c r="FWT100" s="1"/>
      <c r="FWU100" s="1"/>
      <c r="FWV100" s="1"/>
      <c r="FWW100" s="1"/>
      <c r="FWX100" s="1"/>
      <c r="FWY100" s="1"/>
      <c r="FWZ100" s="1"/>
      <c r="FXA100" s="1"/>
      <c r="FXB100" s="1"/>
      <c r="FXC100" s="1"/>
      <c r="FXD100" s="1"/>
      <c r="FXE100" s="1"/>
      <c r="FXF100" s="1"/>
      <c r="FXG100" s="1"/>
      <c r="FXH100" s="1"/>
      <c r="FXI100" s="1"/>
      <c r="FXJ100" s="1"/>
      <c r="FXK100" s="1"/>
      <c r="FXL100" s="1"/>
      <c r="FXM100" s="1"/>
      <c r="FXN100" s="1"/>
      <c r="FXO100" s="1"/>
      <c r="FXP100" s="1"/>
      <c r="FXQ100" s="1"/>
      <c r="FXR100" s="1"/>
      <c r="FXS100" s="1"/>
      <c r="FXT100" s="1"/>
      <c r="FXU100" s="1"/>
      <c r="FXV100" s="1"/>
      <c r="FXW100" s="1"/>
      <c r="FXX100" s="1"/>
      <c r="FXY100" s="1"/>
      <c r="FXZ100" s="1"/>
      <c r="FYA100" s="1"/>
      <c r="FYB100" s="1"/>
      <c r="FYC100" s="1"/>
      <c r="FYD100" s="1"/>
      <c r="FYE100" s="1"/>
      <c r="FYF100" s="1"/>
      <c r="FYG100" s="1"/>
      <c r="FYH100" s="1"/>
      <c r="FYI100" s="1"/>
      <c r="FYJ100" s="1"/>
      <c r="FYK100" s="1"/>
      <c r="FYL100" s="1"/>
      <c r="FYM100" s="1"/>
      <c r="FYN100" s="1"/>
      <c r="FYO100" s="1"/>
      <c r="FYP100" s="1"/>
      <c r="FYQ100" s="1"/>
      <c r="FYR100" s="1"/>
      <c r="FYS100" s="1"/>
      <c r="FYT100" s="1"/>
      <c r="FYU100" s="1"/>
      <c r="FYV100" s="1"/>
      <c r="FYW100" s="1"/>
      <c r="FYX100" s="1"/>
      <c r="FYY100" s="1"/>
      <c r="FYZ100" s="1"/>
      <c r="FZA100" s="1"/>
      <c r="FZB100" s="1"/>
      <c r="FZC100" s="1"/>
      <c r="FZD100" s="1"/>
      <c r="FZE100" s="1"/>
      <c r="FZF100" s="1"/>
      <c r="FZG100" s="1"/>
      <c r="FZH100" s="1"/>
      <c r="FZI100" s="1"/>
      <c r="FZJ100" s="1"/>
      <c r="FZK100" s="1"/>
      <c r="FZL100" s="1"/>
      <c r="FZM100" s="1"/>
      <c r="FZN100" s="1"/>
      <c r="FZO100" s="1"/>
      <c r="FZP100" s="1"/>
      <c r="FZQ100" s="1"/>
      <c r="FZR100" s="1"/>
      <c r="FZS100" s="1"/>
      <c r="FZT100" s="1"/>
      <c r="FZU100" s="1"/>
      <c r="FZV100" s="1"/>
      <c r="FZW100" s="1"/>
      <c r="FZX100" s="1"/>
      <c r="FZY100" s="1"/>
      <c r="FZZ100" s="1"/>
      <c r="GAA100" s="1"/>
      <c r="GAB100" s="1"/>
      <c r="GAC100" s="1"/>
      <c r="GAD100" s="1"/>
      <c r="GAE100" s="1"/>
      <c r="GAF100" s="1"/>
      <c r="GAG100" s="1"/>
      <c r="GAH100" s="1"/>
      <c r="GAI100" s="1"/>
      <c r="GAJ100" s="1"/>
      <c r="GAK100" s="1"/>
      <c r="GAL100" s="1"/>
      <c r="GAM100" s="1"/>
      <c r="GAN100" s="1"/>
      <c r="GAO100" s="1"/>
      <c r="GAP100" s="1"/>
      <c r="GAQ100" s="1"/>
      <c r="GAR100" s="1"/>
      <c r="GAS100" s="1"/>
      <c r="GAT100" s="1"/>
      <c r="GAU100" s="1"/>
      <c r="GAV100" s="1"/>
      <c r="GAW100" s="1"/>
      <c r="GAX100" s="1"/>
      <c r="GAY100" s="1"/>
      <c r="GAZ100" s="1"/>
      <c r="GBA100" s="1"/>
      <c r="GBB100" s="1"/>
      <c r="GBC100" s="1"/>
      <c r="GBD100" s="1"/>
      <c r="GBE100" s="1"/>
      <c r="GBF100" s="1"/>
      <c r="GBG100" s="1"/>
      <c r="GBH100" s="1"/>
      <c r="GBI100" s="1"/>
      <c r="GBJ100" s="1"/>
      <c r="GBK100" s="1"/>
      <c r="GBL100" s="1"/>
      <c r="GBM100" s="1"/>
      <c r="GBN100" s="1"/>
      <c r="GBO100" s="1"/>
      <c r="GBP100" s="1"/>
      <c r="GBQ100" s="1"/>
      <c r="GBR100" s="1"/>
      <c r="GBS100" s="1"/>
      <c r="GBT100" s="1"/>
      <c r="GBU100" s="1"/>
      <c r="GBV100" s="1"/>
      <c r="GBW100" s="1"/>
      <c r="GBX100" s="1"/>
      <c r="GBY100" s="1"/>
      <c r="GBZ100" s="1"/>
      <c r="GCA100" s="1"/>
      <c r="GCB100" s="1"/>
      <c r="GCC100" s="1"/>
      <c r="GCD100" s="1"/>
      <c r="GCE100" s="1"/>
      <c r="GCF100" s="1"/>
      <c r="GCG100" s="1"/>
      <c r="GCH100" s="1"/>
      <c r="GCI100" s="1"/>
      <c r="GCJ100" s="1"/>
      <c r="GCK100" s="1"/>
      <c r="GCL100" s="1"/>
      <c r="GCM100" s="1"/>
      <c r="GCN100" s="1"/>
      <c r="GCO100" s="1"/>
      <c r="GCP100" s="1"/>
      <c r="GCQ100" s="1"/>
      <c r="GCR100" s="1"/>
      <c r="GCS100" s="1"/>
      <c r="GCT100" s="1"/>
      <c r="GCU100" s="1"/>
      <c r="GCV100" s="1"/>
      <c r="GCW100" s="1"/>
      <c r="GCX100" s="1"/>
      <c r="GCY100" s="1"/>
      <c r="GCZ100" s="1"/>
      <c r="GDA100" s="1"/>
      <c r="GDB100" s="1"/>
      <c r="GDC100" s="1"/>
      <c r="GDD100" s="1"/>
      <c r="GDE100" s="1"/>
      <c r="GDF100" s="1"/>
      <c r="GDG100" s="1"/>
      <c r="GDH100" s="1"/>
      <c r="GDI100" s="1"/>
      <c r="GDJ100" s="1"/>
      <c r="GDK100" s="1"/>
      <c r="GDL100" s="1"/>
      <c r="GDM100" s="1"/>
      <c r="GDN100" s="1"/>
      <c r="GDO100" s="1"/>
      <c r="GDP100" s="1"/>
      <c r="GDQ100" s="1"/>
      <c r="GDR100" s="1"/>
      <c r="GDS100" s="1"/>
      <c r="GDT100" s="1"/>
      <c r="GDU100" s="1"/>
      <c r="GDV100" s="1"/>
      <c r="GDW100" s="1"/>
      <c r="GDX100" s="1"/>
      <c r="GDY100" s="1"/>
      <c r="GDZ100" s="1"/>
      <c r="GEA100" s="1"/>
      <c r="GEB100" s="1"/>
      <c r="GEC100" s="1"/>
      <c r="GED100" s="1"/>
      <c r="GEE100" s="1"/>
      <c r="GEF100" s="1"/>
      <c r="GEG100" s="1"/>
      <c r="GEH100" s="1"/>
      <c r="GEI100" s="1"/>
      <c r="GEJ100" s="1"/>
      <c r="GEK100" s="1"/>
      <c r="GEL100" s="1"/>
      <c r="GEM100" s="1"/>
      <c r="GEN100" s="1"/>
      <c r="GEO100" s="1"/>
      <c r="GEP100" s="1"/>
      <c r="GEQ100" s="1"/>
      <c r="GER100" s="1"/>
      <c r="GES100" s="1"/>
      <c r="GET100" s="1"/>
      <c r="GEU100" s="1"/>
      <c r="GEV100" s="1"/>
      <c r="GEW100" s="1"/>
      <c r="GEX100" s="1"/>
      <c r="GEY100" s="1"/>
      <c r="GEZ100" s="1"/>
      <c r="GFA100" s="1"/>
      <c r="GFB100" s="1"/>
      <c r="GFC100" s="1"/>
      <c r="GFD100" s="1"/>
      <c r="GFE100" s="1"/>
      <c r="GFF100" s="1"/>
      <c r="GFG100" s="1"/>
      <c r="GFH100" s="1"/>
      <c r="GFI100" s="1"/>
      <c r="GFJ100" s="1"/>
      <c r="GFK100" s="1"/>
      <c r="GFL100" s="1"/>
      <c r="GFM100" s="1"/>
      <c r="GFN100" s="1"/>
      <c r="GFO100" s="1"/>
      <c r="GFP100" s="1"/>
      <c r="GFQ100" s="1"/>
      <c r="GFR100" s="1"/>
      <c r="GFS100" s="1"/>
      <c r="GFT100" s="1"/>
      <c r="GFU100" s="1"/>
      <c r="GFV100" s="1"/>
      <c r="GFW100" s="1"/>
      <c r="GFX100" s="1"/>
      <c r="GFY100" s="1"/>
      <c r="GFZ100" s="1"/>
      <c r="GGA100" s="1"/>
      <c r="GGB100" s="1"/>
      <c r="GGC100" s="1"/>
      <c r="GGD100" s="1"/>
      <c r="GGE100" s="1"/>
      <c r="GGF100" s="1"/>
      <c r="GGG100" s="1"/>
      <c r="GGH100" s="1"/>
      <c r="GGI100" s="1"/>
      <c r="GGJ100" s="1"/>
      <c r="GGK100" s="1"/>
      <c r="GGL100" s="1"/>
      <c r="GGM100" s="1"/>
      <c r="GGN100" s="1"/>
      <c r="GGO100" s="1"/>
      <c r="GGP100" s="1"/>
      <c r="GGQ100" s="1"/>
      <c r="GGR100" s="1"/>
      <c r="GGS100" s="1"/>
      <c r="GGT100" s="1"/>
      <c r="GGU100" s="1"/>
      <c r="GGV100" s="1"/>
      <c r="GGW100" s="1"/>
      <c r="GGX100" s="1"/>
      <c r="GGY100" s="1"/>
      <c r="GGZ100" s="1"/>
      <c r="GHA100" s="1"/>
      <c r="GHB100" s="1"/>
      <c r="GHC100" s="1"/>
      <c r="GHD100" s="1"/>
      <c r="GHE100" s="1"/>
      <c r="GHF100" s="1"/>
      <c r="GHG100" s="1"/>
      <c r="GHH100" s="1"/>
      <c r="GHI100" s="1"/>
      <c r="GHJ100" s="1"/>
      <c r="GHK100" s="1"/>
      <c r="GHL100" s="1"/>
      <c r="GHM100" s="1"/>
      <c r="GHN100" s="1"/>
      <c r="GHO100" s="1"/>
      <c r="GHP100" s="1"/>
      <c r="GHQ100" s="1"/>
      <c r="GHR100" s="1"/>
      <c r="GHS100" s="1"/>
      <c r="GHT100" s="1"/>
      <c r="GHU100" s="1"/>
      <c r="GHV100" s="1"/>
      <c r="GHW100" s="1"/>
      <c r="GHX100" s="1"/>
      <c r="GHY100" s="1"/>
      <c r="GHZ100" s="1"/>
      <c r="GIA100" s="1"/>
      <c r="GIB100" s="1"/>
      <c r="GIC100" s="1"/>
      <c r="GID100" s="1"/>
      <c r="GIE100" s="1"/>
      <c r="GIF100" s="1"/>
      <c r="GIG100" s="1"/>
      <c r="GIH100" s="1"/>
      <c r="GII100" s="1"/>
      <c r="GIJ100" s="1"/>
      <c r="GIK100" s="1"/>
      <c r="GIL100" s="1"/>
      <c r="GIM100" s="1"/>
      <c r="GIN100" s="1"/>
      <c r="GIO100" s="1"/>
      <c r="GIP100" s="1"/>
      <c r="GIQ100" s="1"/>
      <c r="GIR100" s="1"/>
      <c r="GIS100" s="1"/>
      <c r="GIT100" s="1"/>
      <c r="GIU100" s="1"/>
      <c r="GIV100" s="1"/>
      <c r="GIW100" s="1"/>
      <c r="GIX100" s="1"/>
      <c r="GIY100" s="1"/>
      <c r="GIZ100" s="1"/>
      <c r="GJA100" s="1"/>
      <c r="GJB100" s="1"/>
      <c r="GJC100" s="1"/>
      <c r="GJD100" s="1"/>
      <c r="GJE100" s="1"/>
      <c r="GJF100" s="1"/>
      <c r="GJG100" s="1"/>
      <c r="GJH100" s="1"/>
      <c r="GJI100" s="1"/>
      <c r="GJJ100" s="1"/>
      <c r="GJK100" s="1"/>
      <c r="GJL100" s="1"/>
      <c r="GJM100" s="1"/>
      <c r="GJN100" s="1"/>
      <c r="GJO100" s="1"/>
      <c r="GJP100" s="1"/>
      <c r="GJQ100" s="1"/>
      <c r="GJR100" s="1"/>
      <c r="GJS100" s="1"/>
      <c r="GJT100" s="1"/>
      <c r="GJU100" s="1"/>
      <c r="GJV100" s="1"/>
      <c r="GJW100" s="1"/>
      <c r="GJX100" s="1"/>
      <c r="GJY100" s="1"/>
      <c r="GJZ100" s="1"/>
      <c r="GKA100" s="1"/>
      <c r="GKB100" s="1"/>
      <c r="GKC100" s="1"/>
      <c r="GKD100" s="1"/>
      <c r="GKE100" s="1"/>
      <c r="GKF100" s="1"/>
      <c r="GKG100" s="1"/>
      <c r="GKH100" s="1"/>
      <c r="GKI100" s="1"/>
      <c r="GKJ100" s="1"/>
      <c r="GKK100" s="1"/>
      <c r="GKL100" s="1"/>
      <c r="GKM100" s="1"/>
      <c r="GKN100" s="1"/>
      <c r="GKO100" s="1"/>
      <c r="GKP100" s="1"/>
      <c r="GKQ100" s="1"/>
      <c r="GKR100" s="1"/>
      <c r="GKS100" s="1"/>
      <c r="GKT100" s="1"/>
      <c r="GKU100" s="1"/>
      <c r="GKV100" s="1"/>
      <c r="GKW100" s="1"/>
      <c r="GKX100" s="1"/>
      <c r="GKY100" s="1"/>
      <c r="GKZ100" s="1"/>
      <c r="GLA100" s="1"/>
      <c r="GLB100" s="1"/>
      <c r="GLC100" s="1"/>
      <c r="GLD100" s="1"/>
      <c r="GLE100" s="1"/>
      <c r="GLF100" s="1"/>
      <c r="GLG100" s="1"/>
      <c r="GLH100" s="1"/>
      <c r="GLI100" s="1"/>
      <c r="GLJ100" s="1"/>
      <c r="GLK100" s="1"/>
      <c r="GLL100" s="1"/>
      <c r="GLM100" s="1"/>
      <c r="GLN100" s="1"/>
      <c r="GLO100" s="1"/>
      <c r="GLP100" s="1"/>
      <c r="GLQ100" s="1"/>
      <c r="GLR100" s="1"/>
      <c r="GLS100" s="1"/>
      <c r="GLT100" s="1"/>
      <c r="GLU100" s="1"/>
      <c r="GLV100" s="1"/>
      <c r="GLW100" s="1"/>
      <c r="GLX100" s="1"/>
      <c r="GLY100" s="1"/>
      <c r="GLZ100" s="1"/>
      <c r="GMA100" s="1"/>
      <c r="GMB100" s="1"/>
      <c r="GMC100" s="1"/>
      <c r="GMD100" s="1"/>
      <c r="GME100" s="1"/>
      <c r="GMF100" s="1"/>
      <c r="GMG100" s="1"/>
      <c r="GMH100" s="1"/>
      <c r="GMI100" s="1"/>
      <c r="GMJ100" s="1"/>
      <c r="GMK100" s="1"/>
      <c r="GML100" s="1"/>
      <c r="GMM100" s="1"/>
      <c r="GMN100" s="1"/>
      <c r="GMO100" s="1"/>
      <c r="GMP100" s="1"/>
      <c r="GMQ100" s="1"/>
      <c r="GMR100" s="1"/>
      <c r="GMS100" s="1"/>
      <c r="GMT100" s="1"/>
      <c r="GMU100" s="1"/>
      <c r="GMV100" s="1"/>
      <c r="GMW100" s="1"/>
      <c r="GMX100" s="1"/>
      <c r="GMY100" s="1"/>
      <c r="GMZ100" s="1"/>
      <c r="GNA100" s="1"/>
      <c r="GNB100" s="1"/>
      <c r="GNC100" s="1"/>
      <c r="GND100" s="1"/>
      <c r="GNE100" s="1"/>
      <c r="GNF100" s="1"/>
      <c r="GNG100" s="1"/>
      <c r="GNH100" s="1"/>
      <c r="GNI100" s="1"/>
      <c r="GNJ100" s="1"/>
      <c r="GNK100" s="1"/>
      <c r="GNL100" s="1"/>
      <c r="GNM100" s="1"/>
      <c r="GNN100" s="1"/>
      <c r="GNO100" s="1"/>
      <c r="GNP100" s="1"/>
      <c r="GNQ100" s="1"/>
      <c r="GNR100" s="1"/>
      <c r="GNS100" s="1"/>
      <c r="GNT100" s="1"/>
      <c r="GNU100" s="1"/>
      <c r="GNV100" s="1"/>
      <c r="GNW100" s="1"/>
      <c r="GNX100" s="1"/>
      <c r="GNY100" s="1"/>
      <c r="GNZ100" s="1"/>
      <c r="GOA100" s="1"/>
      <c r="GOB100" s="1"/>
      <c r="GOC100" s="1"/>
      <c r="GOD100" s="1"/>
      <c r="GOE100" s="1"/>
      <c r="GOF100" s="1"/>
      <c r="GOG100" s="1"/>
      <c r="GOH100" s="1"/>
      <c r="GOI100" s="1"/>
      <c r="GOJ100" s="1"/>
      <c r="GOK100" s="1"/>
      <c r="GOL100" s="1"/>
      <c r="GOM100" s="1"/>
      <c r="GON100" s="1"/>
      <c r="GOO100" s="1"/>
      <c r="GOP100" s="1"/>
      <c r="GOQ100" s="1"/>
      <c r="GOR100" s="1"/>
      <c r="GOS100" s="1"/>
      <c r="GOT100" s="1"/>
      <c r="GOU100" s="1"/>
      <c r="GOV100" s="1"/>
      <c r="GOW100" s="1"/>
      <c r="GOX100" s="1"/>
      <c r="GOY100" s="1"/>
      <c r="GOZ100" s="1"/>
      <c r="GPA100" s="1"/>
      <c r="GPB100" s="1"/>
      <c r="GPC100" s="1"/>
      <c r="GPD100" s="1"/>
      <c r="GPE100" s="1"/>
      <c r="GPF100" s="1"/>
      <c r="GPG100" s="1"/>
      <c r="GPH100" s="1"/>
      <c r="GPI100" s="1"/>
      <c r="GPJ100" s="1"/>
      <c r="GPK100" s="1"/>
      <c r="GPL100" s="1"/>
      <c r="GPM100" s="1"/>
      <c r="GPN100" s="1"/>
      <c r="GPO100" s="1"/>
      <c r="GPP100" s="1"/>
      <c r="GPQ100" s="1"/>
      <c r="GPR100" s="1"/>
      <c r="GPS100" s="1"/>
      <c r="GPT100" s="1"/>
      <c r="GPU100" s="1"/>
      <c r="GPV100" s="1"/>
      <c r="GPW100" s="1"/>
      <c r="GPX100" s="1"/>
      <c r="GPY100" s="1"/>
      <c r="GPZ100" s="1"/>
      <c r="GQA100" s="1"/>
      <c r="GQB100" s="1"/>
      <c r="GQC100" s="1"/>
      <c r="GQD100" s="1"/>
      <c r="GQE100" s="1"/>
      <c r="GQF100" s="1"/>
      <c r="GQG100" s="1"/>
      <c r="GQH100" s="1"/>
      <c r="GQI100" s="1"/>
      <c r="GQJ100" s="1"/>
      <c r="GQK100" s="1"/>
      <c r="GQL100" s="1"/>
      <c r="GQM100" s="1"/>
      <c r="GQN100" s="1"/>
      <c r="GQO100" s="1"/>
      <c r="GQP100" s="1"/>
      <c r="GQQ100" s="1"/>
      <c r="GQR100" s="1"/>
      <c r="GQS100" s="1"/>
      <c r="GQT100" s="1"/>
      <c r="GQU100" s="1"/>
      <c r="GQV100" s="1"/>
      <c r="GQW100" s="1"/>
      <c r="GQX100" s="1"/>
      <c r="GQY100" s="1"/>
      <c r="GQZ100" s="1"/>
      <c r="GRA100" s="1"/>
      <c r="GRB100" s="1"/>
      <c r="GRC100" s="1"/>
      <c r="GRD100" s="1"/>
      <c r="GRE100" s="1"/>
      <c r="GRF100" s="1"/>
      <c r="GRG100" s="1"/>
      <c r="GRH100" s="1"/>
      <c r="GRI100" s="1"/>
      <c r="GRJ100" s="1"/>
      <c r="GRK100" s="1"/>
      <c r="GRL100" s="1"/>
      <c r="GRM100" s="1"/>
      <c r="GRN100" s="1"/>
      <c r="GRO100" s="1"/>
      <c r="GRP100" s="1"/>
      <c r="GRQ100" s="1"/>
      <c r="GRR100" s="1"/>
      <c r="GRS100" s="1"/>
      <c r="GRT100" s="1"/>
      <c r="GRU100" s="1"/>
      <c r="GRV100" s="1"/>
      <c r="GRW100" s="1"/>
      <c r="GRX100" s="1"/>
      <c r="GRY100" s="1"/>
      <c r="GRZ100" s="1"/>
      <c r="GSA100" s="1"/>
      <c r="GSB100" s="1"/>
      <c r="GSC100" s="1"/>
      <c r="GSD100" s="1"/>
      <c r="GSE100" s="1"/>
      <c r="GSF100" s="1"/>
      <c r="GSG100" s="1"/>
      <c r="GSH100" s="1"/>
      <c r="GSI100" s="1"/>
      <c r="GSJ100" s="1"/>
      <c r="GSK100" s="1"/>
      <c r="GSL100" s="1"/>
      <c r="GSM100" s="1"/>
      <c r="GSN100" s="1"/>
      <c r="GSO100" s="1"/>
      <c r="GSP100" s="1"/>
      <c r="GSQ100" s="1"/>
      <c r="GSR100" s="1"/>
      <c r="GSS100" s="1"/>
      <c r="GST100" s="1"/>
      <c r="GSU100" s="1"/>
      <c r="GSV100" s="1"/>
      <c r="GSW100" s="1"/>
      <c r="GSX100" s="1"/>
      <c r="GSY100" s="1"/>
      <c r="GSZ100" s="1"/>
      <c r="GTA100" s="1"/>
      <c r="GTB100" s="1"/>
      <c r="GTC100" s="1"/>
      <c r="GTD100" s="1"/>
      <c r="GTE100" s="1"/>
      <c r="GTF100" s="1"/>
      <c r="GTG100" s="1"/>
      <c r="GTH100" s="1"/>
      <c r="GTI100" s="1"/>
      <c r="GTJ100" s="1"/>
      <c r="GTK100" s="1"/>
      <c r="GTL100" s="1"/>
      <c r="GTM100" s="1"/>
      <c r="GTN100" s="1"/>
      <c r="GTO100" s="1"/>
      <c r="GTP100" s="1"/>
      <c r="GTQ100" s="1"/>
      <c r="GTR100" s="1"/>
      <c r="GTS100" s="1"/>
      <c r="GTT100" s="1"/>
      <c r="GTU100" s="1"/>
      <c r="GTV100" s="1"/>
      <c r="GTW100" s="1"/>
      <c r="GTX100" s="1"/>
      <c r="GTY100" s="1"/>
      <c r="GTZ100" s="1"/>
      <c r="GUA100" s="1"/>
      <c r="GUB100" s="1"/>
      <c r="GUC100" s="1"/>
      <c r="GUD100" s="1"/>
      <c r="GUE100" s="1"/>
      <c r="GUF100" s="1"/>
      <c r="GUG100" s="1"/>
      <c r="GUH100" s="1"/>
      <c r="GUI100" s="1"/>
      <c r="GUJ100" s="1"/>
      <c r="GUK100" s="1"/>
      <c r="GUL100" s="1"/>
      <c r="GUM100" s="1"/>
      <c r="GUN100" s="1"/>
      <c r="GUO100" s="1"/>
      <c r="GUP100" s="1"/>
      <c r="GUQ100" s="1"/>
      <c r="GUR100" s="1"/>
      <c r="GUS100" s="1"/>
      <c r="GUT100" s="1"/>
      <c r="GUU100" s="1"/>
      <c r="GUV100" s="1"/>
      <c r="GUW100" s="1"/>
      <c r="GUX100" s="1"/>
      <c r="GUY100" s="1"/>
      <c r="GUZ100" s="1"/>
      <c r="GVA100" s="1"/>
      <c r="GVB100" s="1"/>
      <c r="GVC100" s="1"/>
      <c r="GVD100" s="1"/>
      <c r="GVE100" s="1"/>
      <c r="GVF100" s="1"/>
      <c r="GVG100" s="1"/>
      <c r="GVH100" s="1"/>
      <c r="GVI100" s="1"/>
      <c r="GVJ100" s="1"/>
      <c r="GVK100" s="1"/>
      <c r="GVL100" s="1"/>
      <c r="GVM100" s="1"/>
      <c r="GVN100" s="1"/>
      <c r="GVO100" s="1"/>
      <c r="GVP100" s="1"/>
      <c r="GVQ100" s="1"/>
      <c r="GVR100" s="1"/>
      <c r="GVS100" s="1"/>
      <c r="GVT100" s="1"/>
      <c r="GVU100" s="1"/>
      <c r="GVV100" s="1"/>
      <c r="GVW100" s="1"/>
      <c r="GVX100" s="1"/>
      <c r="GVY100" s="1"/>
      <c r="GVZ100" s="1"/>
      <c r="GWA100" s="1"/>
      <c r="GWB100" s="1"/>
      <c r="GWC100" s="1"/>
      <c r="GWD100" s="1"/>
      <c r="GWE100" s="1"/>
      <c r="GWF100" s="1"/>
      <c r="GWG100" s="1"/>
      <c r="GWH100" s="1"/>
      <c r="GWI100" s="1"/>
      <c r="GWJ100" s="1"/>
      <c r="GWK100" s="1"/>
      <c r="GWL100" s="1"/>
      <c r="GWM100" s="1"/>
      <c r="GWN100" s="1"/>
      <c r="GWO100" s="1"/>
      <c r="GWP100" s="1"/>
      <c r="GWQ100" s="1"/>
      <c r="GWR100" s="1"/>
      <c r="GWS100" s="1"/>
      <c r="GWT100" s="1"/>
      <c r="GWU100" s="1"/>
      <c r="GWV100" s="1"/>
      <c r="GWW100" s="1"/>
      <c r="GWX100" s="1"/>
      <c r="GWY100" s="1"/>
      <c r="GWZ100" s="1"/>
      <c r="GXA100" s="1"/>
      <c r="GXB100" s="1"/>
      <c r="GXC100" s="1"/>
      <c r="GXD100" s="1"/>
      <c r="GXE100" s="1"/>
      <c r="GXF100" s="1"/>
      <c r="GXG100" s="1"/>
      <c r="GXH100" s="1"/>
      <c r="GXI100" s="1"/>
      <c r="GXJ100" s="1"/>
      <c r="GXK100" s="1"/>
      <c r="GXL100" s="1"/>
      <c r="GXM100" s="1"/>
      <c r="GXN100" s="1"/>
      <c r="GXO100" s="1"/>
      <c r="GXP100" s="1"/>
      <c r="GXQ100" s="1"/>
      <c r="GXR100" s="1"/>
      <c r="GXS100" s="1"/>
      <c r="GXT100" s="1"/>
      <c r="GXU100" s="1"/>
      <c r="GXV100" s="1"/>
      <c r="GXW100" s="1"/>
      <c r="GXX100" s="1"/>
      <c r="GXY100" s="1"/>
      <c r="GXZ100" s="1"/>
      <c r="GYA100" s="1"/>
      <c r="GYB100" s="1"/>
      <c r="GYC100" s="1"/>
      <c r="GYD100" s="1"/>
      <c r="GYE100" s="1"/>
      <c r="GYF100" s="1"/>
      <c r="GYG100" s="1"/>
      <c r="GYH100" s="1"/>
      <c r="GYI100" s="1"/>
      <c r="GYJ100" s="1"/>
      <c r="GYK100" s="1"/>
      <c r="GYL100" s="1"/>
      <c r="GYM100" s="1"/>
      <c r="GYN100" s="1"/>
      <c r="GYO100" s="1"/>
      <c r="GYP100" s="1"/>
      <c r="GYQ100" s="1"/>
      <c r="GYR100" s="1"/>
      <c r="GYS100" s="1"/>
      <c r="GYT100" s="1"/>
      <c r="GYU100" s="1"/>
      <c r="GYV100" s="1"/>
      <c r="GYW100" s="1"/>
      <c r="GYX100" s="1"/>
      <c r="GYY100" s="1"/>
      <c r="GYZ100" s="1"/>
      <c r="GZA100" s="1"/>
      <c r="GZB100" s="1"/>
      <c r="GZC100" s="1"/>
      <c r="GZD100" s="1"/>
      <c r="GZE100" s="1"/>
      <c r="GZF100" s="1"/>
      <c r="GZG100" s="1"/>
      <c r="GZH100" s="1"/>
      <c r="GZI100" s="1"/>
      <c r="GZJ100" s="1"/>
      <c r="GZK100" s="1"/>
      <c r="GZL100" s="1"/>
      <c r="GZM100" s="1"/>
      <c r="GZN100" s="1"/>
      <c r="GZO100" s="1"/>
      <c r="GZP100" s="1"/>
      <c r="GZQ100" s="1"/>
      <c r="GZR100" s="1"/>
      <c r="GZS100" s="1"/>
      <c r="GZT100" s="1"/>
      <c r="GZU100" s="1"/>
      <c r="GZV100" s="1"/>
      <c r="GZW100" s="1"/>
      <c r="GZX100" s="1"/>
      <c r="GZY100" s="1"/>
      <c r="GZZ100" s="1"/>
      <c r="HAA100" s="1"/>
      <c r="HAB100" s="1"/>
      <c r="HAC100" s="1"/>
      <c r="HAD100" s="1"/>
      <c r="HAE100" s="1"/>
      <c r="HAF100" s="1"/>
      <c r="HAG100" s="1"/>
      <c r="HAH100" s="1"/>
      <c r="HAI100" s="1"/>
      <c r="HAJ100" s="1"/>
      <c r="HAK100" s="1"/>
      <c r="HAL100" s="1"/>
      <c r="HAM100" s="1"/>
      <c r="HAN100" s="1"/>
      <c r="HAO100" s="1"/>
      <c r="HAP100" s="1"/>
      <c r="HAQ100" s="1"/>
      <c r="HAR100" s="1"/>
      <c r="HAS100" s="1"/>
      <c r="HAT100" s="1"/>
      <c r="HAU100" s="1"/>
      <c r="HAV100" s="1"/>
      <c r="HAW100" s="1"/>
      <c r="HAX100" s="1"/>
      <c r="HAY100" s="1"/>
      <c r="HAZ100" s="1"/>
      <c r="HBA100" s="1"/>
      <c r="HBB100" s="1"/>
      <c r="HBC100" s="1"/>
      <c r="HBD100" s="1"/>
      <c r="HBE100" s="1"/>
      <c r="HBF100" s="1"/>
      <c r="HBG100" s="1"/>
      <c r="HBH100" s="1"/>
      <c r="HBI100" s="1"/>
      <c r="HBJ100" s="1"/>
      <c r="HBK100" s="1"/>
      <c r="HBL100" s="1"/>
      <c r="HBM100" s="1"/>
      <c r="HBN100" s="1"/>
      <c r="HBO100" s="1"/>
      <c r="HBP100" s="1"/>
      <c r="HBQ100" s="1"/>
      <c r="HBR100" s="1"/>
      <c r="HBS100" s="1"/>
      <c r="HBT100" s="1"/>
      <c r="HBU100" s="1"/>
      <c r="HBV100" s="1"/>
      <c r="HBW100" s="1"/>
      <c r="HBX100" s="1"/>
      <c r="HBY100" s="1"/>
      <c r="HBZ100" s="1"/>
      <c r="HCA100" s="1"/>
      <c r="HCB100" s="1"/>
      <c r="HCC100" s="1"/>
      <c r="HCD100" s="1"/>
      <c r="HCE100" s="1"/>
      <c r="HCF100" s="1"/>
      <c r="HCG100" s="1"/>
      <c r="HCH100" s="1"/>
      <c r="HCI100" s="1"/>
      <c r="HCJ100" s="1"/>
      <c r="HCK100" s="1"/>
      <c r="HCL100" s="1"/>
      <c r="HCM100" s="1"/>
      <c r="HCN100" s="1"/>
      <c r="HCO100" s="1"/>
      <c r="HCP100" s="1"/>
      <c r="HCQ100" s="1"/>
      <c r="HCR100" s="1"/>
      <c r="HCS100" s="1"/>
      <c r="HCT100" s="1"/>
      <c r="HCU100" s="1"/>
      <c r="HCV100" s="1"/>
      <c r="HCW100" s="1"/>
      <c r="HCX100" s="1"/>
      <c r="HCY100" s="1"/>
      <c r="HCZ100" s="1"/>
      <c r="HDA100" s="1"/>
      <c r="HDB100" s="1"/>
      <c r="HDC100" s="1"/>
      <c r="HDD100" s="1"/>
      <c r="HDE100" s="1"/>
      <c r="HDF100" s="1"/>
      <c r="HDG100" s="1"/>
      <c r="HDH100" s="1"/>
      <c r="HDI100" s="1"/>
      <c r="HDJ100" s="1"/>
      <c r="HDK100" s="1"/>
      <c r="HDL100" s="1"/>
      <c r="HDM100" s="1"/>
      <c r="HDN100" s="1"/>
      <c r="HDO100" s="1"/>
      <c r="HDP100" s="1"/>
      <c r="HDQ100" s="1"/>
      <c r="HDR100" s="1"/>
      <c r="HDS100" s="1"/>
      <c r="HDT100" s="1"/>
      <c r="HDU100" s="1"/>
      <c r="HDV100" s="1"/>
      <c r="HDW100" s="1"/>
      <c r="HDX100" s="1"/>
      <c r="HDY100" s="1"/>
      <c r="HDZ100" s="1"/>
      <c r="HEA100" s="1"/>
      <c r="HEB100" s="1"/>
      <c r="HEC100" s="1"/>
      <c r="HED100" s="1"/>
      <c r="HEE100" s="1"/>
      <c r="HEF100" s="1"/>
      <c r="HEG100" s="1"/>
      <c r="HEH100" s="1"/>
      <c r="HEI100" s="1"/>
      <c r="HEJ100" s="1"/>
      <c r="HEK100" s="1"/>
      <c r="HEL100" s="1"/>
      <c r="HEM100" s="1"/>
      <c r="HEN100" s="1"/>
      <c r="HEO100" s="1"/>
      <c r="HEP100" s="1"/>
      <c r="HEQ100" s="1"/>
      <c r="HER100" s="1"/>
      <c r="HES100" s="1"/>
      <c r="HET100" s="1"/>
      <c r="HEU100" s="1"/>
      <c r="HEV100" s="1"/>
      <c r="HEW100" s="1"/>
      <c r="HEX100" s="1"/>
      <c r="HEY100" s="1"/>
      <c r="HEZ100" s="1"/>
      <c r="HFA100" s="1"/>
      <c r="HFB100" s="1"/>
      <c r="HFC100" s="1"/>
      <c r="HFD100" s="1"/>
      <c r="HFE100" s="1"/>
      <c r="HFF100" s="1"/>
      <c r="HFG100" s="1"/>
      <c r="HFH100" s="1"/>
      <c r="HFI100" s="1"/>
      <c r="HFJ100" s="1"/>
      <c r="HFK100" s="1"/>
      <c r="HFL100" s="1"/>
      <c r="HFM100" s="1"/>
      <c r="HFN100" s="1"/>
      <c r="HFO100" s="1"/>
      <c r="HFP100" s="1"/>
      <c r="HFQ100" s="1"/>
      <c r="HFR100" s="1"/>
      <c r="HFS100" s="1"/>
      <c r="HFT100" s="1"/>
      <c r="HFU100" s="1"/>
      <c r="HFV100" s="1"/>
      <c r="HFW100" s="1"/>
      <c r="HFX100" s="1"/>
      <c r="HFY100" s="1"/>
      <c r="HFZ100" s="1"/>
      <c r="HGA100" s="1"/>
      <c r="HGB100" s="1"/>
      <c r="HGC100" s="1"/>
      <c r="HGD100" s="1"/>
      <c r="HGE100" s="1"/>
      <c r="HGF100" s="1"/>
      <c r="HGG100" s="1"/>
      <c r="HGH100" s="1"/>
      <c r="HGI100" s="1"/>
      <c r="HGJ100" s="1"/>
      <c r="HGK100" s="1"/>
      <c r="HGL100" s="1"/>
      <c r="HGM100" s="1"/>
      <c r="HGN100" s="1"/>
      <c r="HGO100" s="1"/>
      <c r="HGP100" s="1"/>
      <c r="HGQ100" s="1"/>
      <c r="HGR100" s="1"/>
      <c r="HGS100" s="1"/>
      <c r="HGT100" s="1"/>
      <c r="HGU100" s="1"/>
      <c r="HGV100" s="1"/>
      <c r="HGW100" s="1"/>
      <c r="HGX100" s="1"/>
      <c r="HGY100" s="1"/>
      <c r="HGZ100" s="1"/>
      <c r="HHA100" s="1"/>
      <c r="HHB100" s="1"/>
      <c r="HHC100" s="1"/>
      <c r="HHD100" s="1"/>
      <c r="HHE100" s="1"/>
      <c r="HHF100" s="1"/>
      <c r="HHG100" s="1"/>
      <c r="HHH100" s="1"/>
      <c r="HHI100" s="1"/>
      <c r="HHJ100" s="1"/>
      <c r="HHK100" s="1"/>
      <c r="HHL100" s="1"/>
      <c r="HHM100" s="1"/>
      <c r="HHN100" s="1"/>
      <c r="HHO100" s="1"/>
      <c r="HHP100" s="1"/>
      <c r="HHQ100" s="1"/>
      <c r="HHR100" s="1"/>
      <c r="HHS100" s="1"/>
      <c r="HHT100" s="1"/>
      <c r="HHU100" s="1"/>
      <c r="HHV100" s="1"/>
      <c r="HHW100" s="1"/>
      <c r="HHX100" s="1"/>
      <c r="HHY100" s="1"/>
      <c r="HHZ100" s="1"/>
      <c r="HIA100" s="1"/>
      <c r="HIB100" s="1"/>
      <c r="HIC100" s="1"/>
      <c r="HID100" s="1"/>
      <c r="HIE100" s="1"/>
      <c r="HIF100" s="1"/>
      <c r="HIG100" s="1"/>
      <c r="HIH100" s="1"/>
      <c r="HII100" s="1"/>
      <c r="HIJ100" s="1"/>
      <c r="HIK100" s="1"/>
      <c r="HIL100" s="1"/>
      <c r="HIM100" s="1"/>
      <c r="HIN100" s="1"/>
      <c r="HIO100" s="1"/>
      <c r="HIP100" s="1"/>
      <c r="HIQ100" s="1"/>
      <c r="HIR100" s="1"/>
      <c r="HIS100" s="1"/>
      <c r="HIT100" s="1"/>
      <c r="HIU100" s="1"/>
      <c r="HIV100" s="1"/>
      <c r="HIW100" s="1"/>
      <c r="HIX100" s="1"/>
      <c r="HIY100" s="1"/>
      <c r="HIZ100" s="1"/>
      <c r="HJA100" s="1"/>
      <c r="HJB100" s="1"/>
      <c r="HJC100" s="1"/>
      <c r="HJD100" s="1"/>
      <c r="HJE100" s="1"/>
      <c r="HJF100" s="1"/>
      <c r="HJG100" s="1"/>
      <c r="HJH100" s="1"/>
      <c r="HJI100" s="1"/>
      <c r="HJJ100" s="1"/>
      <c r="HJK100" s="1"/>
      <c r="HJL100" s="1"/>
      <c r="HJM100" s="1"/>
      <c r="HJN100" s="1"/>
      <c r="HJO100" s="1"/>
      <c r="HJP100" s="1"/>
      <c r="HJQ100" s="1"/>
      <c r="HJR100" s="1"/>
      <c r="HJS100" s="1"/>
      <c r="HJT100" s="1"/>
      <c r="HJU100" s="1"/>
      <c r="HJV100" s="1"/>
      <c r="HJW100" s="1"/>
      <c r="HJX100" s="1"/>
      <c r="HJY100" s="1"/>
      <c r="HJZ100" s="1"/>
      <c r="HKA100" s="1"/>
      <c r="HKB100" s="1"/>
      <c r="HKC100" s="1"/>
      <c r="HKD100" s="1"/>
      <c r="HKE100" s="1"/>
      <c r="HKF100" s="1"/>
      <c r="HKG100" s="1"/>
      <c r="HKH100" s="1"/>
      <c r="HKI100" s="1"/>
      <c r="HKJ100" s="1"/>
      <c r="HKK100" s="1"/>
      <c r="HKL100" s="1"/>
      <c r="HKM100" s="1"/>
      <c r="HKN100" s="1"/>
      <c r="HKO100" s="1"/>
      <c r="HKP100" s="1"/>
      <c r="HKQ100" s="1"/>
      <c r="HKR100" s="1"/>
      <c r="HKS100" s="1"/>
      <c r="HKT100" s="1"/>
      <c r="HKU100" s="1"/>
      <c r="HKV100" s="1"/>
      <c r="HKW100" s="1"/>
      <c r="HKX100" s="1"/>
      <c r="HKY100" s="1"/>
      <c r="HKZ100" s="1"/>
      <c r="HLA100" s="1"/>
      <c r="HLB100" s="1"/>
      <c r="HLC100" s="1"/>
      <c r="HLD100" s="1"/>
      <c r="HLE100" s="1"/>
      <c r="HLF100" s="1"/>
      <c r="HLG100" s="1"/>
      <c r="HLH100" s="1"/>
      <c r="HLI100" s="1"/>
      <c r="HLJ100" s="1"/>
      <c r="HLK100" s="1"/>
      <c r="HLL100" s="1"/>
      <c r="HLM100" s="1"/>
      <c r="HLN100" s="1"/>
      <c r="HLO100" s="1"/>
      <c r="HLP100" s="1"/>
      <c r="HLQ100" s="1"/>
      <c r="HLR100" s="1"/>
      <c r="HLS100" s="1"/>
      <c r="HLT100" s="1"/>
      <c r="HLU100" s="1"/>
      <c r="HLV100" s="1"/>
      <c r="HLW100" s="1"/>
      <c r="HLX100" s="1"/>
      <c r="HLY100" s="1"/>
      <c r="HLZ100" s="1"/>
      <c r="HMA100" s="1"/>
      <c r="HMB100" s="1"/>
      <c r="HMC100" s="1"/>
      <c r="HMD100" s="1"/>
      <c r="HME100" s="1"/>
      <c r="HMF100" s="1"/>
      <c r="HMG100" s="1"/>
      <c r="HMH100" s="1"/>
      <c r="HMI100" s="1"/>
      <c r="HMJ100" s="1"/>
      <c r="HMK100" s="1"/>
      <c r="HML100" s="1"/>
      <c r="HMM100" s="1"/>
      <c r="HMN100" s="1"/>
      <c r="HMO100" s="1"/>
      <c r="HMP100" s="1"/>
      <c r="HMQ100" s="1"/>
      <c r="HMR100" s="1"/>
      <c r="HMS100" s="1"/>
      <c r="HMT100" s="1"/>
      <c r="HMU100" s="1"/>
      <c r="HMV100" s="1"/>
      <c r="HMW100" s="1"/>
      <c r="HMX100" s="1"/>
      <c r="HMY100" s="1"/>
      <c r="HMZ100" s="1"/>
      <c r="HNA100" s="1"/>
      <c r="HNB100" s="1"/>
      <c r="HNC100" s="1"/>
      <c r="HND100" s="1"/>
      <c r="HNE100" s="1"/>
      <c r="HNF100" s="1"/>
      <c r="HNG100" s="1"/>
      <c r="HNH100" s="1"/>
      <c r="HNI100" s="1"/>
      <c r="HNJ100" s="1"/>
      <c r="HNK100" s="1"/>
      <c r="HNL100" s="1"/>
      <c r="HNM100" s="1"/>
      <c r="HNN100" s="1"/>
      <c r="HNO100" s="1"/>
      <c r="HNP100" s="1"/>
      <c r="HNQ100" s="1"/>
      <c r="HNR100" s="1"/>
      <c r="HNS100" s="1"/>
      <c r="HNT100" s="1"/>
      <c r="HNU100" s="1"/>
      <c r="HNV100" s="1"/>
      <c r="HNW100" s="1"/>
      <c r="HNX100" s="1"/>
      <c r="HNY100" s="1"/>
      <c r="HNZ100" s="1"/>
      <c r="HOA100" s="1"/>
      <c r="HOB100" s="1"/>
      <c r="HOC100" s="1"/>
      <c r="HOD100" s="1"/>
      <c r="HOE100" s="1"/>
      <c r="HOF100" s="1"/>
      <c r="HOG100" s="1"/>
      <c r="HOH100" s="1"/>
      <c r="HOI100" s="1"/>
      <c r="HOJ100" s="1"/>
      <c r="HOK100" s="1"/>
      <c r="HOL100" s="1"/>
      <c r="HOM100" s="1"/>
      <c r="HON100" s="1"/>
      <c r="HOO100" s="1"/>
      <c r="HOP100" s="1"/>
      <c r="HOQ100" s="1"/>
      <c r="HOR100" s="1"/>
      <c r="HOS100" s="1"/>
      <c r="HOT100" s="1"/>
      <c r="HOU100" s="1"/>
      <c r="HOV100" s="1"/>
      <c r="HOW100" s="1"/>
      <c r="HOX100" s="1"/>
      <c r="HOY100" s="1"/>
      <c r="HOZ100" s="1"/>
      <c r="HPA100" s="1"/>
      <c r="HPB100" s="1"/>
      <c r="HPC100" s="1"/>
      <c r="HPD100" s="1"/>
      <c r="HPE100" s="1"/>
      <c r="HPF100" s="1"/>
      <c r="HPG100" s="1"/>
      <c r="HPH100" s="1"/>
      <c r="HPI100" s="1"/>
      <c r="HPJ100" s="1"/>
      <c r="HPK100" s="1"/>
      <c r="HPL100" s="1"/>
      <c r="HPM100" s="1"/>
      <c r="HPN100" s="1"/>
      <c r="HPO100" s="1"/>
      <c r="HPP100" s="1"/>
      <c r="HPQ100" s="1"/>
      <c r="HPR100" s="1"/>
      <c r="HPS100" s="1"/>
      <c r="HPT100" s="1"/>
      <c r="HPU100" s="1"/>
      <c r="HPV100" s="1"/>
      <c r="HPW100" s="1"/>
      <c r="HPX100" s="1"/>
      <c r="HPY100" s="1"/>
      <c r="HPZ100" s="1"/>
      <c r="HQA100" s="1"/>
      <c r="HQB100" s="1"/>
      <c r="HQC100" s="1"/>
      <c r="HQD100" s="1"/>
      <c r="HQE100" s="1"/>
      <c r="HQF100" s="1"/>
      <c r="HQG100" s="1"/>
      <c r="HQH100" s="1"/>
      <c r="HQI100" s="1"/>
      <c r="HQJ100" s="1"/>
      <c r="HQK100" s="1"/>
      <c r="HQL100" s="1"/>
      <c r="HQM100" s="1"/>
      <c r="HQN100" s="1"/>
      <c r="HQO100" s="1"/>
      <c r="HQP100" s="1"/>
      <c r="HQQ100" s="1"/>
      <c r="HQR100" s="1"/>
      <c r="HQS100" s="1"/>
      <c r="HQT100" s="1"/>
      <c r="HQU100" s="1"/>
      <c r="HQV100" s="1"/>
      <c r="HQW100" s="1"/>
      <c r="HQX100" s="1"/>
      <c r="HQY100" s="1"/>
      <c r="HQZ100" s="1"/>
      <c r="HRA100" s="1"/>
      <c r="HRB100" s="1"/>
      <c r="HRC100" s="1"/>
      <c r="HRD100" s="1"/>
      <c r="HRE100" s="1"/>
      <c r="HRF100" s="1"/>
      <c r="HRG100" s="1"/>
      <c r="HRH100" s="1"/>
      <c r="HRI100" s="1"/>
      <c r="HRJ100" s="1"/>
      <c r="HRK100" s="1"/>
      <c r="HRL100" s="1"/>
      <c r="HRM100" s="1"/>
      <c r="HRN100" s="1"/>
      <c r="HRO100" s="1"/>
      <c r="HRP100" s="1"/>
      <c r="HRQ100" s="1"/>
      <c r="HRR100" s="1"/>
      <c r="HRS100" s="1"/>
      <c r="HRT100" s="1"/>
      <c r="HRU100" s="1"/>
      <c r="HRV100" s="1"/>
      <c r="HRW100" s="1"/>
      <c r="HRX100" s="1"/>
      <c r="HRY100" s="1"/>
      <c r="HRZ100" s="1"/>
      <c r="HSA100" s="1"/>
      <c r="HSB100" s="1"/>
      <c r="HSC100" s="1"/>
      <c r="HSD100" s="1"/>
      <c r="HSE100" s="1"/>
      <c r="HSF100" s="1"/>
      <c r="HSG100" s="1"/>
      <c r="HSH100" s="1"/>
      <c r="HSI100" s="1"/>
      <c r="HSJ100" s="1"/>
      <c r="HSK100" s="1"/>
      <c r="HSL100" s="1"/>
      <c r="HSM100" s="1"/>
      <c r="HSN100" s="1"/>
      <c r="HSO100" s="1"/>
      <c r="HSP100" s="1"/>
      <c r="HSQ100" s="1"/>
      <c r="HSR100" s="1"/>
      <c r="HSS100" s="1"/>
      <c r="HST100" s="1"/>
      <c r="HSU100" s="1"/>
      <c r="HSV100" s="1"/>
      <c r="HSW100" s="1"/>
      <c r="HSX100" s="1"/>
      <c r="HSY100" s="1"/>
      <c r="HSZ100" s="1"/>
      <c r="HTA100" s="1"/>
      <c r="HTB100" s="1"/>
      <c r="HTC100" s="1"/>
      <c r="HTD100" s="1"/>
      <c r="HTE100" s="1"/>
      <c r="HTF100" s="1"/>
      <c r="HTG100" s="1"/>
      <c r="HTH100" s="1"/>
      <c r="HTI100" s="1"/>
      <c r="HTJ100" s="1"/>
      <c r="HTK100" s="1"/>
      <c r="HTL100" s="1"/>
      <c r="HTM100" s="1"/>
      <c r="HTN100" s="1"/>
      <c r="HTO100" s="1"/>
      <c r="HTP100" s="1"/>
      <c r="HTQ100" s="1"/>
      <c r="HTR100" s="1"/>
      <c r="HTS100" s="1"/>
      <c r="HTT100" s="1"/>
      <c r="HTU100" s="1"/>
      <c r="HTV100" s="1"/>
      <c r="HTW100" s="1"/>
      <c r="HTX100" s="1"/>
      <c r="HTY100" s="1"/>
      <c r="HTZ100" s="1"/>
      <c r="HUA100" s="1"/>
      <c r="HUB100" s="1"/>
      <c r="HUC100" s="1"/>
      <c r="HUD100" s="1"/>
      <c r="HUE100" s="1"/>
      <c r="HUF100" s="1"/>
      <c r="HUG100" s="1"/>
      <c r="HUH100" s="1"/>
      <c r="HUI100" s="1"/>
      <c r="HUJ100" s="1"/>
      <c r="HUK100" s="1"/>
      <c r="HUL100" s="1"/>
      <c r="HUM100" s="1"/>
      <c r="HUN100" s="1"/>
      <c r="HUO100" s="1"/>
      <c r="HUP100" s="1"/>
      <c r="HUQ100" s="1"/>
      <c r="HUR100" s="1"/>
      <c r="HUS100" s="1"/>
      <c r="HUT100" s="1"/>
      <c r="HUU100" s="1"/>
      <c r="HUV100" s="1"/>
      <c r="HUW100" s="1"/>
      <c r="HUX100" s="1"/>
      <c r="HUY100" s="1"/>
      <c r="HUZ100" s="1"/>
      <c r="HVA100" s="1"/>
      <c r="HVB100" s="1"/>
      <c r="HVC100" s="1"/>
      <c r="HVD100" s="1"/>
      <c r="HVE100" s="1"/>
      <c r="HVF100" s="1"/>
      <c r="HVG100" s="1"/>
      <c r="HVH100" s="1"/>
      <c r="HVI100" s="1"/>
      <c r="HVJ100" s="1"/>
      <c r="HVK100" s="1"/>
      <c r="HVL100" s="1"/>
      <c r="HVM100" s="1"/>
      <c r="HVN100" s="1"/>
      <c r="HVO100" s="1"/>
      <c r="HVP100" s="1"/>
      <c r="HVQ100" s="1"/>
      <c r="HVR100" s="1"/>
      <c r="HVS100" s="1"/>
      <c r="HVT100" s="1"/>
      <c r="HVU100" s="1"/>
      <c r="HVV100" s="1"/>
      <c r="HVW100" s="1"/>
      <c r="HVX100" s="1"/>
      <c r="HVY100" s="1"/>
      <c r="HVZ100" s="1"/>
      <c r="HWA100" s="1"/>
      <c r="HWB100" s="1"/>
      <c r="HWC100" s="1"/>
      <c r="HWD100" s="1"/>
      <c r="HWE100" s="1"/>
      <c r="HWF100" s="1"/>
      <c r="HWG100" s="1"/>
      <c r="HWH100" s="1"/>
      <c r="HWI100" s="1"/>
      <c r="HWJ100" s="1"/>
      <c r="HWK100" s="1"/>
      <c r="HWL100" s="1"/>
      <c r="HWM100" s="1"/>
      <c r="HWN100" s="1"/>
      <c r="HWO100" s="1"/>
      <c r="HWP100" s="1"/>
      <c r="HWQ100" s="1"/>
      <c r="HWR100" s="1"/>
      <c r="HWS100" s="1"/>
      <c r="HWT100" s="1"/>
      <c r="HWU100" s="1"/>
      <c r="HWV100" s="1"/>
      <c r="HWW100" s="1"/>
      <c r="HWX100" s="1"/>
      <c r="HWY100" s="1"/>
      <c r="HWZ100" s="1"/>
      <c r="HXA100" s="1"/>
      <c r="HXB100" s="1"/>
      <c r="HXC100" s="1"/>
      <c r="HXD100" s="1"/>
      <c r="HXE100" s="1"/>
      <c r="HXF100" s="1"/>
      <c r="HXG100" s="1"/>
      <c r="HXH100" s="1"/>
      <c r="HXI100" s="1"/>
      <c r="HXJ100" s="1"/>
      <c r="HXK100" s="1"/>
      <c r="HXL100" s="1"/>
      <c r="HXM100" s="1"/>
      <c r="HXN100" s="1"/>
      <c r="HXO100" s="1"/>
      <c r="HXP100" s="1"/>
      <c r="HXQ100" s="1"/>
      <c r="HXR100" s="1"/>
      <c r="HXS100" s="1"/>
      <c r="HXT100" s="1"/>
      <c r="HXU100" s="1"/>
      <c r="HXV100" s="1"/>
      <c r="HXW100" s="1"/>
      <c r="HXX100" s="1"/>
      <c r="HXY100" s="1"/>
      <c r="HXZ100" s="1"/>
      <c r="HYA100" s="1"/>
      <c r="HYB100" s="1"/>
      <c r="HYC100" s="1"/>
      <c r="HYD100" s="1"/>
      <c r="HYE100" s="1"/>
      <c r="HYF100" s="1"/>
      <c r="HYG100" s="1"/>
      <c r="HYH100" s="1"/>
      <c r="HYI100" s="1"/>
      <c r="HYJ100" s="1"/>
      <c r="HYK100" s="1"/>
      <c r="HYL100" s="1"/>
      <c r="HYM100" s="1"/>
      <c r="HYN100" s="1"/>
      <c r="HYO100" s="1"/>
      <c r="HYP100" s="1"/>
      <c r="HYQ100" s="1"/>
      <c r="HYR100" s="1"/>
      <c r="HYS100" s="1"/>
      <c r="HYT100" s="1"/>
      <c r="HYU100" s="1"/>
      <c r="HYV100" s="1"/>
      <c r="HYW100" s="1"/>
      <c r="HYX100" s="1"/>
      <c r="HYY100" s="1"/>
      <c r="HYZ100" s="1"/>
      <c r="HZA100" s="1"/>
      <c r="HZB100" s="1"/>
      <c r="HZC100" s="1"/>
      <c r="HZD100" s="1"/>
      <c r="HZE100" s="1"/>
      <c r="HZF100" s="1"/>
      <c r="HZG100" s="1"/>
      <c r="HZH100" s="1"/>
      <c r="HZI100" s="1"/>
      <c r="HZJ100" s="1"/>
      <c r="HZK100" s="1"/>
      <c r="HZL100" s="1"/>
      <c r="HZM100" s="1"/>
      <c r="HZN100" s="1"/>
      <c r="HZO100" s="1"/>
      <c r="HZP100" s="1"/>
      <c r="HZQ100" s="1"/>
      <c r="HZR100" s="1"/>
      <c r="HZS100" s="1"/>
      <c r="HZT100" s="1"/>
      <c r="HZU100" s="1"/>
      <c r="HZV100" s="1"/>
      <c r="HZW100" s="1"/>
      <c r="HZX100" s="1"/>
      <c r="HZY100" s="1"/>
      <c r="HZZ100" s="1"/>
      <c r="IAA100" s="1"/>
      <c r="IAB100" s="1"/>
      <c r="IAC100" s="1"/>
      <c r="IAD100" s="1"/>
      <c r="IAE100" s="1"/>
      <c r="IAF100" s="1"/>
      <c r="IAG100" s="1"/>
      <c r="IAH100" s="1"/>
      <c r="IAI100" s="1"/>
      <c r="IAJ100" s="1"/>
      <c r="IAK100" s="1"/>
      <c r="IAL100" s="1"/>
      <c r="IAM100" s="1"/>
      <c r="IAN100" s="1"/>
      <c r="IAO100" s="1"/>
      <c r="IAP100" s="1"/>
      <c r="IAQ100" s="1"/>
      <c r="IAR100" s="1"/>
      <c r="IAS100" s="1"/>
      <c r="IAT100" s="1"/>
      <c r="IAU100" s="1"/>
      <c r="IAV100" s="1"/>
      <c r="IAW100" s="1"/>
      <c r="IAX100" s="1"/>
      <c r="IAY100" s="1"/>
      <c r="IAZ100" s="1"/>
      <c r="IBA100" s="1"/>
      <c r="IBB100" s="1"/>
      <c r="IBC100" s="1"/>
      <c r="IBD100" s="1"/>
      <c r="IBE100" s="1"/>
      <c r="IBF100" s="1"/>
      <c r="IBG100" s="1"/>
      <c r="IBH100" s="1"/>
      <c r="IBI100" s="1"/>
      <c r="IBJ100" s="1"/>
      <c r="IBK100" s="1"/>
      <c r="IBL100" s="1"/>
      <c r="IBM100" s="1"/>
      <c r="IBN100" s="1"/>
      <c r="IBO100" s="1"/>
      <c r="IBP100" s="1"/>
      <c r="IBQ100" s="1"/>
      <c r="IBR100" s="1"/>
      <c r="IBS100" s="1"/>
      <c r="IBT100" s="1"/>
      <c r="IBU100" s="1"/>
      <c r="IBV100" s="1"/>
      <c r="IBW100" s="1"/>
      <c r="IBX100" s="1"/>
      <c r="IBY100" s="1"/>
      <c r="IBZ100" s="1"/>
      <c r="ICA100" s="1"/>
      <c r="ICB100" s="1"/>
      <c r="ICC100" s="1"/>
      <c r="ICD100" s="1"/>
      <c r="ICE100" s="1"/>
      <c r="ICF100" s="1"/>
      <c r="ICG100" s="1"/>
      <c r="ICH100" s="1"/>
      <c r="ICI100" s="1"/>
      <c r="ICJ100" s="1"/>
      <c r="ICK100" s="1"/>
      <c r="ICL100" s="1"/>
      <c r="ICM100" s="1"/>
      <c r="ICN100" s="1"/>
      <c r="ICO100" s="1"/>
      <c r="ICP100" s="1"/>
      <c r="ICQ100" s="1"/>
      <c r="ICR100" s="1"/>
      <c r="ICS100" s="1"/>
      <c r="ICT100" s="1"/>
      <c r="ICU100" s="1"/>
      <c r="ICV100" s="1"/>
      <c r="ICW100" s="1"/>
      <c r="ICX100" s="1"/>
      <c r="ICY100" s="1"/>
      <c r="ICZ100" s="1"/>
      <c r="IDA100" s="1"/>
      <c r="IDB100" s="1"/>
      <c r="IDC100" s="1"/>
      <c r="IDD100" s="1"/>
      <c r="IDE100" s="1"/>
      <c r="IDF100" s="1"/>
      <c r="IDG100" s="1"/>
      <c r="IDH100" s="1"/>
      <c r="IDI100" s="1"/>
      <c r="IDJ100" s="1"/>
      <c r="IDK100" s="1"/>
      <c r="IDL100" s="1"/>
      <c r="IDM100" s="1"/>
      <c r="IDN100" s="1"/>
      <c r="IDO100" s="1"/>
      <c r="IDP100" s="1"/>
      <c r="IDQ100" s="1"/>
      <c r="IDR100" s="1"/>
      <c r="IDS100" s="1"/>
      <c r="IDT100" s="1"/>
      <c r="IDU100" s="1"/>
      <c r="IDV100" s="1"/>
      <c r="IDW100" s="1"/>
      <c r="IDX100" s="1"/>
      <c r="IDY100" s="1"/>
      <c r="IDZ100" s="1"/>
      <c r="IEA100" s="1"/>
      <c r="IEB100" s="1"/>
      <c r="IEC100" s="1"/>
      <c r="IED100" s="1"/>
      <c r="IEE100" s="1"/>
      <c r="IEF100" s="1"/>
      <c r="IEG100" s="1"/>
      <c r="IEH100" s="1"/>
      <c r="IEI100" s="1"/>
      <c r="IEJ100" s="1"/>
      <c r="IEK100" s="1"/>
      <c r="IEL100" s="1"/>
      <c r="IEM100" s="1"/>
      <c r="IEN100" s="1"/>
      <c r="IEO100" s="1"/>
      <c r="IEP100" s="1"/>
      <c r="IEQ100" s="1"/>
      <c r="IER100" s="1"/>
      <c r="IES100" s="1"/>
      <c r="IET100" s="1"/>
      <c r="IEU100" s="1"/>
      <c r="IEV100" s="1"/>
      <c r="IEW100" s="1"/>
      <c r="IEX100" s="1"/>
      <c r="IEY100" s="1"/>
      <c r="IEZ100" s="1"/>
      <c r="IFA100" s="1"/>
      <c r="IFB100" s="1"/>
      <c r="IFC100" s="1"/>
      <c r="IFD100" s="1"/>
      <c r="IFE100" s="1"/>
      <c r="IFF100" s="1"/>
      <c r="IFG100" s="1"/>
      <c r="IFH100" s="1"/>
      <c r="IFI100" s="1"/>
      <c r="IFJ100" s="1"/>
      <c r="IFK100" s="1"/>
      <c r="IFL100" s="1"/>
      <c r="IFM100" s="1"/>
      <c r="IFN100" s="1"/>
      <c r="IFO100" s="1"/>
      <c r="IFP100" s="1"/>
      <c r="IFQ100" s="1"/>
      <c r="IFR100" s="1"/>
      <c r="IFS100" s="1"/>
      <c r="IFT100" s="1"/>
      <c r="IFU100" s="1"/>
      <c r="IFV100" s="1"/>
      <c r="IFW100" s="1"/>
      <c r="IFX100" s="1"/>
      <c r="IFY100" s="1"/>
      <c r="IFZ100" s="1"/>
      <c r="IGA100" s="1"/>
      <c r="IGB100" s="1"/>
      <c r="IGC100" s="1"/>
      <c r="IGD100" s="1"/>
      <c r="IGE100" s="1"/>
      <c r="IGF100" s="1"/>
      <c r="IGG100" s="1"/>
      <c r="IGH100" s="1"/>
      <c r="IGI100" s="1"/>
      <c r="IGJ100" s="1"/>
      <c r="IGK100" s="1"/>
      <c r="IGL100" s="1"/>
      <c r="IGM100" s="1"/>
      <c r="IGN100" s="1"/>
      <c r="IGO100" s="1"/>
      <c r="IGP100" s="1"/>
      <c r="IGQ100" s="1"/>
      <c r="IGR100" s="1"/>
      <c r="IGS100" s="1"/>
      <c r="IGT100" s="1"/>
      <c r="IGU100" s="1"/>
      <c r="IGV100" s="1"/>
      <c r="IGW100" s="1"/>
      <c r="IGX100" s="1"/>
      <c r="IGY100" s="1"/>
      <c r="IGZ100" s="1"/>
      <c r="IHA100" s="1"/>
      <c r="IHB100" s="1"/>
      <c r="IHC100" s="1"/>
      <c r="IHD100" s="1"/>
      <c r="IHE100" s="1"/>
      <c r="IHF100" s="1"/>
      <c r="IHG100" s="1"/>
      <c r="IHH100" s="1"/>
      <c r="IHI100" s="1"/>
      <c r="IHJ100" s="1"/>
      <c r="IHK100" s="1"/>
      <c r="IHL100" s="1"/>
      <c r="IHM100" s="1"/>
      <c r="IHN100" s="1"/>
      <c r="IHO100" s="1"/>
      <c r="IHP100" s="1"/>
      <c r="IHQ100" s="1"/>
      <c r="IHR100" s="1"/>
      <c r="IHS100" s="1"/>
      <c r="IHT100" s="1"/>
      <c r="IHU100" s="1"/>
      <c r="IHV100" s="1"/>
      <c r="IHW100" s="1"/>
      <c r="IHX100" s="1"/>
      <c r="IHY100" s="1"/>
      <c r="IHZ100" s="1"/>
      <c r="IIA100" s="1"/>
      <c r="IIB100" s="1"/>
      <c r="IIC100" s="1"/>
      <c r="IID100" s="1"/>
      <c r="IIE100" s="1"/>
      <c r="IIF100" s="1"/>
      <c r="IIG100" s="1"/>
      <c r="IIH100" s="1"/>
      <c r="III100" s="1"/>
      <c r="IIJ100" s="1"/>
      <c r="IIK100" s="1"/>
      <c r="IIL100" s="1"/>
      <c r="IIM100" s="1"/>
      <c r="IIN100" s="1"/>
      <c r="IIO100" s="1"/>
      <c r="IIP100" s="1"/>
      <c r="IIQ100" s="1"/>
      <c r="IIR100" s="1"/>
      <c r="IIS100" s="1"/>
      <c r="IIT100" s="1"/>
      <c r="IIU100" s="1"/>
      <c r="IIV100" s="1"/>
      <c r="IIW100" s="1"/>
      <c r="IIX100" s="1"/>
      <c r="IIY100" s="1"/>
      <c r="IIZ100" s="1"/>
      <c r="IJA100" s="1"/>
      <c r="IJB100" s="1"/>
      <c r="IJC100" s="1"/>
      <c r="IJD100" s="1"/>
      <c r="IJE100" s="1"/>
      <c r="IJF100" s="1"/>
      <c r="IJG100" s="1"/>
      <c r="IJH100" s="1"/>
      <c r="IJI100" s="1"/>
      <c r="IJJ100" s="1"/>
      <c r="IJK100" s="1"/>
      <c r="IJL100" s="1"/>
      <c r="IJM100" s="1"/>
      <c r="IJN100" s="1"/>
      <c r="IJO100" s="1"/>
      <c r="IJP100" s="1"/>
      <c r="IJQ100" s="1"/>
      <c r="IJR100" s="1"/>
      <c r="IJS100" s="1"/>
      <c r="IJT100" s="1"/>
      <c r="IJU100" s="1"/>
      <c r="IJV100" s="1"/>
      <c r="IJW100" s="1"/>
      <c r="IJX100" s="1"/>
      <c r="IJY100" s="1"/>
      <c r="IJZ100" s="1"/>
      <c r="IKA100" s="1"/>
      <c r="IKB100" s="1"/>
      <c r="IKC100" s="1"/>
      <c r="IKD100" s="1"/>
      <c r="IKE100" s="1"/>
      <c r="IKF100" s="1"/>
      <c r="IKG100" s="1"/>
      <c r="IKH100" s="1"/>
      <c r="IKI100" s="1"/>
      <c r="IKJ100" s="1"/>
      <c r="IKK100" s="1"/>
      <c r="IKL100" s="1"/>
      <c r="IKM100" s="1"/>
      <c r="IKN100" s="1"/>
      <c r="IKO100" s="1"/>
      <c r="IKP100" s="1"/>
      <c r="IKQ100" s="1"/>
      <c r="IKR100" s="1"/>
      <c r="IKS100" s="1"/>
      <c r="IKT100" s="1"/>
      <c r="IKU100" s="1"/>
      <c r="IKV100" s="1"/>
      <c r="IKW100" s="1"/>
      <c r="IKX100" s="1"/>
      <c r="IKY100" s="1"/>
      <c r="IKZ100" s="1"/>
      <c r="ILA100" s="1"/>
      <c r="ILB100" s="1"/>
      <c r="ILC100" s="1"/>
      <c r="ILD100" s="1"/>
      <c r="ILE100" s="1"/>
      <c r="ILF100" s="1"/>
      <c r="ILG100" s="1"/>
      <c r="ILH100" s="1"/>
      <c r="ILI100" s="1"/>
      <c r="ILJ100" s="1"/>
      <c r="ILK100" s="1"/>
      <c r="ILL100" s="1"/>
      <c r="ILM100" s="1"/>
      <c r="ILN100" s="1"/>
      <c r="ILO100" s="1"/>
      <c r="ILP100" s="1"/>
      <c r="ILQ100" s="1"/>
      <c r="ILR100" s="1"/>
      <c r="ILS100" s="1"/>
      <c r="ILT100" s="1"/>
      <c r="ILU100" s="1"/>
      <c r="ILV100" s="1"/>
      <c r="ILW100" s="1"/>
      <c r="ILX100" s="1"/>
      <c r="ILY100" s="1"/>
      <c r="ILZ100" s="1"/>
      <c r="IMA100" s="1"/>
      <c r="IMB100" s="1"/>
      <c r="IMC100" s="1"/>
      <c r="IMD100" s="1"/>
      <c r="IME100" s="1"/>
      <c r="IMF100" s="1"/>
      <c r="IMG100" s="1"/>
      <c r="IMH100" s="1"/>
      <c r="IMI100" s="1"/>
      <c r="IMJ100" s="1"/>
      <c r="IMK100" s="1"/>
      <c r="IML100" s="1"/>
      <c r="IMM100" s="1"/>
      <c r="IMN100" s="1"/>
      <c r="IMO100" s="1"/>
      <c r="IMP100" s="1"/>
      <c r="IMQ100" s="1"/>
      <c r="IMR100" s="1"/>
      <c r="IMS100" s="1"/>
      <c r="IMT100" s="1"/>
      <c r="IMU100" s="1"/>
      <c r="IMV100" s="1"/>
      <c r="IMW100" s="1"/>
      <c r="IMX100" s="1"/>
      <c r="IMY100" s="1"/>
      <c r="IMZ100" s="1"/>
      <c r="INA100" s="1"/>
      <c r="INB100" s="1"/>
      <c r="INC100" s="1"/>
      <c r="IND100" s="1"/>
      <c r="INE100" s="1"/>
      <c r="INF100" s="1"/>
      <c r="ING100" s="1"/>
      <c r="INH100" s="1"/>
      <c r="INI100" s="1"/>
      <c r="INJ100" s="1"/>
      <c r="INK100" s="1"/>
      <c r="INL100" s="1"/>
      <c r="INM100" s="1"/>
      <c r="INN100" s="1"/>
      <c r="INO100" s="1"/>
      <c r="INP100" s="1"/>
      <c r="INQ100" s="1"/>
      <c r="INR100" s="1"/>
      <c r="INS100" s="1"/>
      <c r="INT100" s="1"/>
      <c r="INU100" s="1"/>
      <c r="INV100" s="1"/>
      <c r="INW100" s="1"/>
      <c r="INX100" s="1"/>
      <c r="INY100" s="1"/>
      <c r="INZ100" s="1"/>
      <c r="IOA100" s="1"/>
      <c r="IOB100" s="1"/>
      <c r="IOC100" s="1"/>
      <c r="IOD100" s="1"/>
      <c r="IOE100" s="1"/>
      <c r="IOF100" s="1"/>
      <c r="IOG100" s="1"/>
      <c r="IOH100" s="1"/>
      <c r="IOI100" s="1"/>
      <c r="IOJ100" s="1"/>
      <c r="IOK100" s="1"/>
      <c r="IOL100" s="1"/>
      <c r="IOM100" s="1"/>
      <c r="ION100" s="1"/>
      <c r="IOO100" s="1"/>
      <c r="IOP100" s="1"/>
      <c r="IOQ100" s="1"/>
      <c r="IOR100" s="1"/>
      <c r="IOS100" s="1"/>
      <c r="IOT100" s="1"/>
      <c r="IOU100" s="1"/>
      <c r="IOV100" s="1"/>
      <c r="IOW100" s="1"/>
      <c r="IOX100" s="1"/>
      <c r="IOY100" s="1"/>
      <c r="IOZ100" s="1"/>
      <c r="IPA100" s="1"/>
      <c r="IPB100" s="1"/>
      <c r="IPC100" s="1"/>
      <c r="IPD100" s="1"/>
      <c r="IPE100" s="1"/>
      <c r="IPF100" s="1"/>
      <c r="IPG100" s="1"/>
      <c r="IPH100" s="1"/>
      <c r="IPI100" s="1"/>
      <c r="IPJ100" s="1"/>
      <c r="IPK100" s="1"/>
      <c r="IPL100" s="1"/>
      <c r="IPM100" s="1"/>
      <c r="IPN100" s="1"/>
      <c r="IPO100" s="1"/>
      <c r="IPP100" s="1"/>
      <c r="IPQ100" s="1"/>
      <c r="IPR100" s="1"/>
      <c r="IPS100" s="1"/>
      <c r="IPT100" s="1"/>
      <c r="IPU100" s="1"/>
      <c r="IPV100" s="1"/>
      <c r="IPW100" s="1"/>
      <c r="IPX100" s="1"/>
      <c r="IPY100" s="1"/>
      <c r="IPZ100" s="1"/>
      <c r="IQA100" s="1"/>
      <c r="IQB100" s="1"/>
      <c r="IQC100" s="1"/>
      <c r="IQD100" s="1"/>
      <c r="IQE100" s="1"/>
      <c r="IQF100" s="1"/>
      <c r="IQG100" s="1"/>
      <c r="IQH100" s="1"/>
      <c r="IQI100" s="1"/>
      <c r="IQJ100" s="1"/>
      <c r="IQK100" s="1"/>
      <c r="IQL100" s="1"/>
      <c r="IQM100" s="1"/>
      <c r="IQN100" s="1"/>
      <c r="IQO100" s="1"/>
      <c r="IQP100" s="1"/>
      <c r="IQQ100" s="1"/>
      <c r="IQR100" s="1"/>
      <c r="IQS100" s="1"/>
      <c r="IQT100" s="1"/>
      <c r="IQU100" s="1"/>
      <c r="IQV100" s="1"/>
      <c r="IQW100" s="1"/>
      <c r="IQX100" s="1"/>
      <c r="IQY100" s="1"/>
      <c r="IQZ100" s="1"/>
      <c r="IRA100" s="1"/>
      <c r="IRB100" s="1"/>
      <c r="IRC100" s="1"/>
      <c r="IRD100" s="1"/>
      <c r="IRE100" s="1"/>
      <c r="IRF100" s="1"/>
      <c r="IRG100" s="1"/>
      <c r="IRH100" s="1"/>
      <c r="IRI100" s="1"/>
      <c r="IRJ100" s="1"/>
      <c r="IRK100" s="1"/>
      <c r="IRL100" s="1"/>
      <c r="IRM100" s="1"/>
      <c r="IRN100" s="1"/>
      <c r="IRO100" s="1"/>
      <c r="IRP100" s="1"/>
      <c r="IRQ100" s="1"/>
      <c r="IRR100" s="1"/>
      <c r="IRS100" s="1"/>
      <c r="IRT100" s="1"/>
      <c r="IRU100" s="1"/>
      <c r="IRV100" s="1"/>
      <c r="IRW100" s="1"/>
      <c r="IRX100" s="1"/>
      <c r="IRY100" s="1"/>
      <c r="IRZ100" s="1"/>
      <c r="ISA100" s="1"/>
      <c r="ISB100" s="1"/>
      <c r="ISC100" s="1"/>
      <c r="ISD100" s="1"/>
      <c r="ISE100" s="1"/>
      <c r="ISF100" s="1"/>
      <c r="ISG100" s="1"/>
      <c r="ISH100" s="1"/>
      <c r="ISI100" s="1"/>
      <c r="ISJ100" s="1"/>
      <c r="ISK100" s="1"/>
      <c r="ISL100" s="1"/>
      <c r="ISM100" s="1"/>
      <c r="ISN100" s="1"/>
      <c r="ISO100" s="1"/>
      <c r="ISP100" s="1"/>
      <c r="ISQ100" s="1"/>
      <c r="ISR100" s="1"/>
      <c r="ISS100" s="1"/>
      <c r="IST100" s="1"/>
      <c r="ISU100" s="1"/>
      <c r="ISV100" s="1"/>
      <c r="ISW100" s="1"/>
      <c r="ISX100" s="1"/>
      <c r="ISY100" s="1"/>
      <c r="ISZ100" s="1"/>
      <c r="ITA100" s="1"/>
      <c r="ITB100" s="1"/>
      <c r="ITC100" s="1"/>
      <c r="ITD100" s="1"/>
      <c r="ITE100" s="1"/>
      <c r="ITF100" s="1"/>
      <c r="ITG100" s="1"/>
      <c r="ITH100" s="1"/>
      <c r="ITI100" s="1"/>
      <c r="ITJ100" s="1"/>
      <c r="ITK100" s="1"/>
      <c r="ITL100" s="1"/>
      <c r="ITM100" s="1"/>
      <c r="ITN100" s="1"/>
      <c r="ITO100" s="1"/>
      <c r="ITP100" s="1"/>
      <c r="ITQ100" s="1"/>
      <c r="ITR100" s="1"/>
      <c r="ITS100" s="1"/>
      <c r="ITT100" s="1"/>
      <c r="ITU100" s="1"/>
      <c r="ITV100" s="1"/>
      <c r="ITW100" s="1"/>
      <c r="ITX100" s="1"/>
      <c r="ITY100" s="1"/>
      <c r="ITZ100" s="1"/>
      <c r="IUA100" s="1"/>
      <c r="IUB100" s="1"/>
      <c r="IUC100" s="1"/>
      <c r="IUD100" s="1"/>
      <c r="IUE100" s="1"/>
      <c r="IUF100" s="1"/>
      <c r="IUG100" s="1"/>
      <c r="IUH100" s="1"/>
      <c r="IUI100" s="1"/>
      <c r="IUJ100" s="1"/>
      <c r="IUK100" s="1"/>
      <c r="IUL100" s="1"/>
      <c r="IUM100" s="1"/>
      <c r="IUN100" s="1"/>
      <c r="IUO100" s="1"/>
      <c r="IUP100" s="1"/>
      <c r="IUQ100" s="1"/>
      <c r="IUR100" s="1"/>
      <c r="IUS100" s="1"/>
      <c r="IUT100" s="1"/>
      <c r="IUU100" s="1"/>
      <c r="IUV100" s="1"/>
      <c r="IUW100" s="1"/>
      <c r="IUX100" s="1"/>
      <c r="IUY100" s="1"/>
      <c r="IUZ100" s="1"/>
      <c r="IVA100" s="1"/>
      <c r="IVB100" s="1"/>
      <c r="IVC100" s="1"/>
      <c r="IVD100" s="1"/>
      <c r="IVE100" s="1"/>
      <c r="IVF100" s="1"/>
      <c r="IVG100" s="1"/>
      <c r="IVH100" s="1"/>
      <c r="IVI100" s="1"/>
      <c r="IVJ100" s="1"/>
      <c r="IVK100" s="1"/>
      <c r="IVL100" s="1"/>
      <c r="IVM100" s="1"/>
      <c r="IVN100" s="1"/>
      <c r="IVO100" s="1"/>
      <c r="IVP100" s="1"/>
      <c r="IVQ100" s="1"/>
      <c r="IVR100" s="1"/>
      <c r="IVS100" s="1"/>
      <c r="IVT100" s="1"/>
      <c r="IVU100" s="1"/>
      <c r="IVV100" s="1"/>
      <c r="IVW100" s="1"/>
      <c r="IVX100" s="1"/>
      <c r="IVY100" s="1"/>
      <c r="IVZ100" s="1"/>
      <c r="IWA100" s="1"/>
      <c r="IWB100" s="1"/>
      <c r="IWC100" s="1"/>
      <c r="IWD100" s="1"/>
      <c r="IWE100" s="1"/>
      <c r="IWF100" s="1"/>
      <c r="IWG100" s="1"/>
      <c r="IWH100" s="1"/>
      <c r="IWI100" s="1"/>
      <c r="IWJ100" s="1"/>
      <c r="IWK100" s="1"/>
      <c r="IWL100" s="1"/>
      <c r="IWM100" s="1"/>
      <c r="IWN100" s="1"/>
      <c r="IWO100" s="1"/>
      <c r="IWP100" s="1"/>
      <c r="IWQ100" s="1"/>
      <c r="IWR100" s="1"/>
      <c r="IWS100" s="1"/>
      <c r="IWT100" s="1"/>
      <c r="IWU100" s="1"/>
      <c r="IWV100" s="1"/>
      <c r="IWW100" s="1"/>
      <c r="IWX100" s="1"/>
      <c r="IWY100" s="1"/>
      <c r="IWZ100" s="1"/>
      <c r="IXA100" s="1"/>
      <c r="IXB100" s="1"/>
      <c r="IXC100" s="1"/>
      <c r="IXD100" s="1"/>
      <c r="IXE100" s="1"/>
      <c r="IXF100" s="1"/>
      <c r="IXG100" s="1"/>
      <c r="IXH100" s="1"/>
      <c r="IXI100" s="1"/>
      <c r="IXJ100" s="1"/>
      <c r="IXK100" s="1"/>
      <c r="IXL100" s="1"/>
      <c r="IXM100" s="1"/>
      <c r="IXN100" s="1"/>
      <c r="IXO100" s="1"/>
      <c r="IXP100" s="1"/>
      <c r="IXQ100" s="1"/>
      <c r="IXR100" s="1"/>
      <c r="IXS100" s="1"/>
      <c r="IXT100" s="1"/>
      <c r="IXU100" s="1"/>
      <c r="IXV100" s="1"/>
      <c r="IXW100" s="1"/>
      <c r="IXX100" s="1"/>
      <c r="IXY100" s="1"/>
      <c r="IXZ100" s="1"/>
      <c r="IYA100" s="1"/>
      <c r="IYB100" s="1"/>
      <c r="IYC100" s="1"/>
      <c r="IYD100" s="1"/>
      <c r="IYE100" s="1"/>
      <c r="IYF100" s="1"/>
      <c r="IYG100" s="1"/>
      <c r="IYH100" s="1"/>
      <c r="IYI100" s="1"/>
      <c r="IYJ100" s="1"/>
      <c r="IYK100" s="1"/>
      <c r="IYL100" s="1"/>
      <c r="IYM100" s="1"/>
      <c r="IYN100" s="1"/>
      <c r="IYO100" s="1"/>
      <c r="IYP100" s="1"/>
      <c r="IYQ100" s="1"/>
      <c r="IYR100" s="1"/>
      <c r="IYS100" s="1"/>
      <c r="IYT100" s="1"/>
      <c r="IYU100" s="1"/>
      <c r="IYV100" s="1"/>
      <c r="IYW100" s="1"/>
      <c r="IYX100" s="1"/>
      <c r="IYY100" s="1"/>
      <c r="IYZ100" s="1"/>
      <c r="IZA100" s="1"/>
      <c r="IZB100" s="1"/>
      <c r="IZC100" s="1"/>
      <c r="IZD100" s="1"/>
      <c r="IZE100" s="1"/>
      <c r="IZF100" s="1"/>
      <c r="IZG100" s="1"/>
      <c r="IZH100" s="1"/>
      <c r="IZI100" s="1"/>
      <c r="IZJ100" s="1"/>
      <c r="IZK100" s="1"/>
      <c r="IZL100" s="1"/>
      <c r="IZM100" s="1"/>
      <c r="IZN100" s="1"/>
      <c r="IZO100" s="1"/>
      <c r="IZP100" s="1"/>
      <c r="IZQ100" s="1"/>
      <c r="IZR100" s="1"/>
      <c r="IZS100" s="1"/>
      <c r="IZT100" s="1"/>
      <c r="IZU100" s="1"/>
      <c r="IZV100" s="1"/>
      <c r="IZW100" s="1"/>
      <c r="IZX100" s="1"/>
      <c r="IZY100" s="1"/>
      <c r="IZZ100" s="1"/>
      <c r="JAA100" s="1"/>
      <c r="JAB100" s="1"/>
      <c r="JAC100" s="1"/>
      <c r="JAD100" s="1"/>
      <c r="JAE100" s="1"/>
      <c r="JAF100" s="1"/>
      <c r="JAG100" s="1"/>
      <c r="JAH100" s="1"/>
      <c r="JAI100" s="1"/>
      <c r="JAJ100" s="1"/>
      <c r="JAK100" s="1"/>
      <c r="JAL100" s="1"/>
      <c r="JAM100" s="1"/>
      <c r="JAN100" s="1"/>
      <c r="JAO100" s="1"/>
      <c r="JAP100" s="1"/>
      <c r="JAQ100" s="1"/>
      <c r="JAR100" s="1"/>
      <c r="JAS100" s="1"/>
      <c r="JAT100" s="1"/>
      <c r="JAU100" s="1"/>
      <c r="JAV100" s="1"/>
      <c r="JAW100" s="1"/>
      <c r="JAX100" s="1"/>
      <c r="JAY100" s="1"/>
      <c r="JAZ100" s="1"/>
      <c r="JBA100" s="1"/>
      <c r="JBB100" s="1"/>
      <c r="JBC100" s="1"/>
      <c r="JBD100" s="1"/>
      <c r="JBE100" s="1"/>
      <c r="JBF100" s="1"/>
      <c r="JBG100" s="1"/>
      <c r="JBH100" s="1"/>
      <c r="JBI100" s="1"/>
      <c r="JBJ100" s="1"/>
      <c r="JBK100" s="1"/>
      <c r="JBL100" s="1"/>
      <c r="JBM100" s="1"/>
      <c r="JBN100" s="1"/>
      <c r="JBO100" s="1"/>
      <c r="JBP100" s="1"/>
      <c r="JBQ100" s="1"/>
      <c r="JBR100" s="1"/>
      <c r="JBS100" s="1"/>
      <c r="JBT100" s="1"/>
      <c r="JBU100" s="1"/>
      <c r="JBV100" s="1"/>
      <c r="JBW100" s="1"/>
      <c r="JBX100" s="1"/>
      <c r="JBY100" s="1"/>
      <c r="JBZ100" s="1"/>
      <c r="JCA100" s="1"/>
      <c r="JCB100" s="1"/>
      <c r="JCC100" s="1"/>
      <c r="JCD100" s="1"/>
      <c r="JCE100" s="1"/>
      <c r="JCF100" s="1"/>
      <c r="JCG100" s="1"/>
      <c r="JCH100" s="1"/>
      <c r="JCI100" s="1"/>
      <c r="JCJ100" s="1"/>
      <c r="JCK100" s="1"/>
      <c r="JCL100" s="1"/>
      <c r="JCM100" s="1"/>
      <c r="JCN100" s="1"/>
      <c r="JCO100" s="1"/>
      <c r="JCP100" s="1"/>
      <c r="JCQ100" s="1"/>
      <c r="JCR100" s="1"/>
      <c r="JCS100" s="1"/>
      <c r="JCT100" s="1"/>
      <c r="JCU100" s="1"/>
      <c r="JCV100" s="1"/>
      <c r="JCW100" s="1"/>
      <c r="JCX100" s="1"/>
      <c r="JCY100" s="1"/>
      <c r="JCZ100" s="1"/>
      <c r="JDA100" s="1"/>
      <c r="JDB100" s="1"/>
      <c r="JDC100" s="1"/>
      <c r="JDD100" s="1"/>
      <c r="JDE100" s="1"/>
      <c r="JDF100" s="1"/>
      <c r="JDG100" s="1"/>
      <c r="JDH100" s="1"/>
      <c r="JDI100" s="1"/>
      <c r="JDJ100" s="1"/>
      <c r="JDK100" s="1"/>
      <c r="JDL100" s="1"/>
      <c r="JDM100" s="1"/>
      <c r="JDN100" s="1"/>
      <c r="JDO100" s="1"/>
      <c r="JDP100" s="1"/>
      <c r="JDQ100" s="1"/>
      <c r="JDR100" s="1"/>
      <c r="JDS100" s="1"/>
      <c r="JDT100" s="1"/>
      <c r="JDU100" s="1"/>
      <c r="JDV100" s="1"/>
      <c r="JDW100" s="1"/>
      <c r="JDX100" s="1"/>
      <c r="JDY100" s="1"/>
      <c r="JDZ100" s="1"/>
      <c r="JEA100" s="1"/>
      <c r="JEB100" s="1"/>
      <c r="JEC100" s="1"/>
      <c r="JED100" s="1"/>
      <c r="JEE100" s="1"/>
      <c r="JEF100" s="1"/>
      <c r="JEG100" s="1"/>
      <c r="JEH100" s="1"/>
      <c r="JEI100" s="1"/>
      <c r="JEJ100" s="1"/>
      <c r="JEK100" s="1"/>
      <c r="JEL100" s="1"/>
      <c r="JEM100" s="1"/>
      <c r="JEN100" s="1"/>
      <c r="JEO100" s="1"/>
      <c r="JEP100" s="1"/>
      <c r="JEQ100" s="1"/>
      <c r="JER100" s="1"/>
      <c r="JES100" s="1"/>
      <c r="JET100" s="1"/>
      <c r="JEU100" s="1"/>
      <c r="JEV100" s="1"/>
      <c r="JEW100" s="1"/>
      <c r="JEX100" s="1"/>
      <c r="JEY100" s="1"/>
      <c r="JEZ100" s="1"/>
      <c r="JFA100" s="1"/>
      <c r="JFB100" s="1"/>
      <c r="JFC100" s="1"/>
      <c r="JFD100" s="1"/>
      <c r="JFE100" s="1"/>
      <c r="JFF100" s="1"/>
      <c r="JFG100" s="1"/>
      <c r="JFH100" s="1"/>
      <c r="JFI100" s="1"/>
      <c r="JFJ100" s="1"/>
      <c r="JFK100" s="1"/>
      <c r="JFL100" s="1"/>
      <c r="JFM100" s="1"/>
      <c r="JFN100" s="1"/>
      <c r="JFO100" s="1"/>
      <c r="JFP100" s="1"/>
      <c r="JFQ100" s="1"/>
      <c r="JFR100" s="1"/>
      <c r="JFS100" s="1"/>
      <c r="JFT100" s="1"/>
      <c r="JFU100" s="1"/>
      <c r="JFV100" s="1"/>
      <c r="JFW100" s="1"/>
      <c r="JFX100" s="1"/>
      <c r="JFY100" s="1"/>
      <c r="JFZ100" s="1"/>
      <c r="JGA100" s="1"/>
      <c r="JGB100" s="1"/>
      <c r="JGC100" s="1"/>
      <c r="JGD100" s="1"/>
      <c r="JGE100" s="1"/>
      <c r="JGF100" s="1"/>
      <c r="JGG100" s="1"/>
      <c r="JGH100" s="1"/>
      <c r="JGI100" s="1"/>
      <c r="JGJ100" s="1"/>
      <c r="JGK100" s="1"/>
      <c r="JGL100" s="1"/>
      <c r="JGM100" s="1"/>
      <c r="JGN100" s="1"/>
      <c r="JGO100" s="1"/>
      <c r="JGP100" s="1"/>
      <c r="JGQ100" s="1"/>
      <c r="JGR100" s="1"/>
      <c r="JGS100" s="1"/>
      <c r="JGT100" s="1"/>
      <c r="JGU100" s="1"/>
      <c r="JGV100" s="1"/>
      <c r="JGW100" s="1"/>
      <c r="JGX100" s="1"/>
      <c r="JGY100" s="1"/>
      <c r="JGZ100" s="1"/>
      <c r="JHA100" s="1"/>
      <c r="JHB100" s="1"/>
      <c r="JHC100" s="1"/>
      <c r="JHD100" s="1"/>
      <c r="JHE100" s="1"/>
      <c r="JHF100" s="1"/>
      <c r="JHG100" s="1"/>
      <c r="JHH100" s="1"/>
      <c r="JHI100" s="1"/>
      <c r="JHJ100" s="1"/>
      <c r="JHK100" s="1"/>
      <c r="JHL100" s="1"/>
      <c r="JHM100" s="1"/>
      <c r="JHN100" s="1"/>
      <c r="JHO100" s="1"/>
      <c r="JHP100" s="1"/>
      <c r="JHQ100" s="1"/>
      <c r="JHR100" s="1"/>
      <c r="JHS100" s="1"/>
      <c r="JHT100" s="1"/>
      <c r="JHU100" s="1"/>
      <c r="JHV100" s="1"/>
      <c r="JHW100" s="1"/>
      <c r="JHX100" s="1"/>
      <c r="JHY100" s="1"/>
      <c r="JHZ100" s="1"/>
      <c r="JIA100" s="1"/>
      <c r="JIB100" s="1"/>
      <c r="JIC100" s="1"/>
      <c r="JID100" s="1"/>
      <c r="JIE100" s="1"/>
      <c r="JIF100" s="1"/>
      <c r="JIG100" s="1"/>
      <c r="JIH100" s="1"/>
      <c r="JII100" s="1"/>
      <c r="JIJ100" s="1"/>
      <c r="JIK100" s="1"/>
      <c r="JIL100" s="1"/>
      <c r="JIM100" s="1"/>
      <c r="JIN100" s="1"/>
      <c r="JIO100" s="1"/>
      <c r="JIP100" s="1"/>
      <c r="JIQ100" s="1"/>
      <c r="JIR100" s="1"/>
      <c r="JIS100" s="1"/>
      <c r="JIT100" s="1"/>
      <c r="JIU100" s="1"/>
      <c r="JIV100" s="1"/>
      <c r="JIW100" s="1"/>
      <c r="JIX100" s="1"/>
      <c r="JIY100" s="1"/>
      <c r="JIZ100" s="1"/>
      <c r="JJA100" s="1"/>
      <c r="JJB100" s="1"/>
      <c r="JJC100" s="1"/>
      <c r="JJD100" s="1"/>
      <c r="JJE100" s="1"/>
      <c r="JJF100" s="1"/>
      <c r="JJG100" s="1"/>
      <c r="JJH100" s="1"/>
      <c r="JJI100" s="1"/>
      <c r="JJJ100" s="1"/>
      <c r="JJK100" s="1"/>
      <c r="JJL100" s="1"/>
      <c r="JJM100" s="1"/>
      <c r="JJN100" s="1"/>
      <c r="JJO100" s="1"/>
      <c r="JJP100" s="1"/>
      <c r="JJQ100" s="1"/>
      <c r="JJR100" s="1"/>
      <c r="JJS100" s="1"/>
      <c r="JJT100" s="1"/>
      <c r="JJU100" s="1"/>
      <c r="JJV100" s="1"/>
      <c r="JJW100" s="1"/>
      <c r="JJX100" s="1"/>
      <c r="JJY100" s="1"/>
      <c r="JJZ100" s="1"/>
      <c r="JKA100" s="1"/>
      <c r="JKB100" s="1"/>
      <c r="JKC100" s="1"/>
      <c r="JKD100" s="1"/>
      <c r="JKE100" s="1"/>
      <c r="JKF100" s="1"/>
      <c r="JKG100" s="1"/>
      <c r="JKH100" s="1"/>
      <c r="JKI100" s="1"/>
      <c r="JKJ100" s="1"/>
      <c r="JKK100" s="1"/>
      <c r="JKL100" s="1"/>
      <c r="JKM100" s="1"/>
      <c r="JKN100" s="1"/>
      <c r="JKO100" s="1"/>
      <c r="JKP100" s="1"/>
      <c r="JKQ100" s="1"/>
      <c r="JKR100" s="1"/>
      <c r="JKS100" s="1"/>
      <c r="JKT100" s="1"/>
      <c r="JKU100" s="1"/>
      <c r="JKV100" s="1"/>
      <c r="JKW100" s="1"/>
      <c r="JKX100" s="1"/>
      <c r="JKY100" s="1"/>
      <c r="JKZ100" s="1"/>
      <c r="JLA100" s="1"/>
      <c r="JLB100" s="1"/>
      <c r="JLC100" s="1"/>
      <c r="JLD100" s="1"/>
      <c r="JLE100" s="1"/>
      <c r="JLF100" s="1"/>
      <c r="JLG100" s="1"/>
      <c r="JLH100" s="1"/>
      <c r="JLI100" s="1"/>
      <c r="JLJ100" s="1"/>
      <c r="JLK100" s="1"/>
      <c r="JLL100" s="1"/>
      <c r="JLM100" s="1"/>
      <c r="JLN100" s="1"/>
      <c r="JLO100" s="1"/>
      <c r="JLP100" s="1"/>
      <c r="JLQ100" s="1"/>
      <c r="JLR100" s="1"/>
      <c r="JLS100" s="1"/>
      <c r="JLT100" s="1"/>
      <c r="JLU100" s="1"/>
      <c r="JLV100" s="1"/>
      <c r="JLW100" s="1"/>
      <c r="JLX100" s="1"/>
      <c r="JLY100" s="1"/>
      <c r="JLZ100" s="1"/>
      <c r="JMA100" s="1"/>
      <c r="JMB100" s="1"/>
      <c r="JMC100" s="1"/>
      <c r="JMD100" s="1"/>
      <c r="JME100" s="1"/>
      <c r="JMF100" s="1"/>
      <c r="JMG100" s="1"/>
      <c r="JMH100" s="1"/>
      <c r="JMI100" s="1"/>
      <c r="JMJ100" s="1"/>
      <c r="JMK100" s="1"/>
      <c r="JML100" s="1"/>
      <c r="JMM100" s="1"/>
      <c r="JMN100" s="1"/>
      <c r="JMO100" s="1"/>
      <c r="JMP100" s="1"/>
      <c r="JMQ100" s="1"/>
      <c r="JMR100" s="1"/>
      <c r="JMS100" s="1"/>
      <c r="JMT100" s="1"/>
      <c r="JMU100" s="1"/>
      <c r="JMV100" s="1"/>
      <c r="JMW100" s="1"/>
      <c r="JMX100" s="1"/>
      <c r="JMY100" s="1"/>
      <c r="JMZ100" s="1"/>
      <c r="JNA100" s="1"/>
      <c r="JNB100" s="1"/>
      <c r="JNC100" s="1"/>
      <c r="JND100" s="1"/>
      <c r="JNE100" s="1"/>
      <c r="JNF100" s="1"/>
      <c r="JNG100" s="1"/>
      <c r="JNH100" s="1"/>
      <c r="JNI100" s="1"/>
      <c r="JNJ100" s="1"/>
      <c r="JNK100" s="1"/>
      <c r="JNL100" s="1"/>
      <c r="JNM100" s="1"/>
      <c r="JNN100" s="1"/>
      <c r="JNO100" s="1"/>
      <c r="JNP100" s="1"/>
      <c r="JNQ100" s="1"/>
      <c r="JNR100" s="1"/>
      <c r="JNS100" s="1"/>
      <c r="JNT100" s="1"/>
      <c r="JNU100" s="1"/>
      <c r="JNV100" s="1"/>
      <c r="JNW100" s="1"/>
      <c r="JNX100" s="1"/>
      <c r="JNY100" s="1"/>
      <c r="JNZ100" s="1"/>
      <c r="JOA100" s="1"/>
      <c r="JOB100" s="1"/>
      <c r="JOC100" s="1"/>
      <c r="JOD100" s="1"/>
      <c r="JOE100" s="1"/>
      <c r="JOF100" s="1"/>
      <c r="JOG100" s="1"/>
      <c r="JOH100" s="1"/>
      <c r="JOI100" s="1"/>
      <c r="JOJ100" s="1"/>
      <c r="JOK100" s="1"/>
      <c r="JOL100" s="1"/>
      <c r="JOM100" s="1"/>
      <c r="JON100" s="1"/>
      <c r="JOO100" s="1"/>
      <c r="JOP100" s="1"/>
      <c r="JOQ100" s="1"/>
      <c r="JOR100" s="1"/>
      <c r="JOS100" s="1"/>
      <c r="JOT100" s="1"/>
      <c r="JOU100" s="1"/>
      <c r="JOV100" s="1"/>
      <c r="JOW100" s="1"/>
      <c r="JOX100" s="1"/>
      <c r="JOY100" s="1"/>
      <c r="JOZ100" s="1"/>
      <c r="JPA100" s="1"/>
      <c r="JPB100" s="1"/>
      <c r="JPC100" s="1"/>
      <c r="JPD100" s="1"/>
      <c r="JPE100" s="1"/>
      <c r="JPF100" s="1"/>
      <c r="JPG100" s="1"/>
      <c r="JPH100" s="1"/>
      <c r="JPI100" s="1"/>
      <c r="JPJ100" s="1"/>
      <c r="JPK100" s="1"/>
      <c r="JPL100" s="1"/>
      <c r="JPM100" s="1"/>
      <c r="JPN100" s="1"/>
      <c r="JPO100" s="1"/>
      <c r="JPP100" s="1"/>
      <c r="JPQ100" s="1"/>
      <c r="JPR100" s="1"/>
      <c r="JPS100" s="1"/>
      <c r="JPT100" s="1"/>
      <c r="JPU100" s="1"/>
      <c r="JPV100" s="1"/>
      <c r="JPW100" s="1"/>
      <c r="JPX100" s="1"/>
      <c r="JPY100" s="1"/>
      <c r="JPZ100" s="1"/>
      <c r="JQA100" s="1"/>
      <c r="JQB100" s="1"/>
      <c r="JQC100" s="1"/>
      <c r="JQD100" s="1"/>
      <c r="JQE100" s="1"/>
      <c r="JQF100" s="1"/>
      <c r="JQG100" s="1"/>
      <c r="JQH100" s="1"/>
      <c r="JQI100" s="1"/>
      <c r="JQJ100" s="1"/>
      <c r="JQK100" s="1"/>
      <c r="JQL100" s="1"/>
      <c r="JQM100" s="1"/>
      <c r="JQN100" s="1"/>
      <c r="JQO100" s="1"/>
      <c r="JQP100" s="1"/>
      <c r="JQQ100" s="1"/>
      <c r="JQR100" s="1"/>
      <c r="JQS100" s="1"/>
      <c r="JQT100" s="1"/>
      <c r="JQU100" s="1"/>
      <c r="JQV100" s="1"/>
      <c r="JQW100" s="1"/>
      <c r="JQX100" s="1"/>
      <c r="JQY100" s="1"/>
      <c r="JQZ100" s="1"/>
      <c r="JRA100" s="1"/>
      <c r="JRB100" s="1"/>
      <c r="JRC100" s="1"/>
      <c r="JRD100" s="1"/>
      <c r="JRE100" s="1"/>
      <c r="JRF100" s="1"/>
      <c r="JRG100" s="1"/>
      <c r="JRH100" s="1"/>
      <c r="JRI100" s="1"/>
      <c r="JRJ100" s="1"/>
      <c r="JRK100" s="1"/>
      <c r="JRL100" s="1"/>
      <c r="JRM100" s="1"/>
      <c r="JRN100" s="1"/>
      <c r="JRO100" s="1"/>
      <c r="JRP100" s="1"/>
      <c r="JRQ100" s="1"/>
      <c r="JRR100" s="1"/>
      <c r="JRS100" s="1"/>
      <c r="JRT100" s="1"/>
      <c r="JRU100" s="1"/>
      <c r="JRV100" s="1"/>
      <c r="JRW100" s="1"/>
      <c r="JRX100" s="1"/>
      <c r="JRY100" s="1"/>
      <c r="JRZ100" s="1"/>
      <c r="JSA100" s="1"/>
      <c r="JSB100" s="1"/>
      <c r="JSC100" s="1"/>
      <c r="JSD100" s="1"/>
      <c r="JSE100" s="1"/>
      <c r="JSF100" s="1"/>
      <c r="JSG100" s="1"/>
      <c r="JSH100" s="1"/>
      <c r="JSI100" s="1"/>
      <c r="JSJ100" s="1"/>
      <c r="JSK100" s="1"/>
      <c r="JSL100" s="1"/>
      <c r="JSM100" s="1"/>
      <c r="JSN100" s="1"/>
      <c r="JSO100" s="1"/>
      <c r="JSP100" s="1"/>
      <c r="JSQ100" s="1"/>
      <c r="JSR100" s="1"/>
      <c r="JSS100" s="1"/>
      <c r="JST100" s="1"/>
      <c r="JSU100" s="1"/>
      <c r="JSV100" s="1"/>
      <c r="JSW100" s="1"/>
      <c r="JSX100" s="1"/>
      <c r="JSY100" s="1"/>
      <c r="JSZ100" s="1"/>
      <c r="JTA100" s="1"/>
      <c r="JTB100" s="1"/>
      <c r="JTC100" s="1"/>
      <c r="JTD100" s="1"/>
      <c r="JTE100" s="1"/>
      <c r="JTF100" s="1"/>
      <c r="JTG100" s="1"/>
      <c r="JTH100" s="1"/>
      <c r="JTI100" s="1"/>
      <c r="JTJ100" s="1"/>
      <c r="JTK100" s="1"/>
      <c r="JTL100" s="1"/>
      <c r="JTM100" s="1"/>
      <c r="JTN100" s="1"/>
      <c r="JTO100" s="1"/>
      <c r="JTP100" s="1"/>
      <c r="JTQ100" s="1"/>
      <c r="JTR100" s="1"/>
      <c r="JTS100" s="1"/>
      <c r="JTT100" s="1"/>
      <c r="JTU100" s="1"/>
      <c r="JTV100" s="1"/>
      <c r="JTW100" s="1"/>
      <c r="JTX100" s="1"/>
      <c r="JTY100" s="1"/>
      <c r="JTZ100" s="1"/>
      <c r="JUA100" s="1"/>
      <c r="JUB100" s="1"/>
      <c r="JUC100" s="1"/>
      <c r="JUD100" s="1"/>
      <c r="JUE100" s="1"/>
      <c r="JUF100" s="1"/>
      <c r="JUG100" s="1"/>
      <c r="JUH100" s="1"/>
      <c r="JUI100" s="1"/>
      <c r="JUJ100" s="1"/>
      <c r="JUK100" s="1"/>
      <c r="JUL100" s="1"/>
      <c r="JUM100" s="1"/>
      <c r="JUN100" s="1"/>
      <c r="JUO100" s="1"/>
      <c r="JUP100" s="1"/>
      <c r="JUQ100" s="1"/>
      <c r="JUR100" s="1"/>
      <c r="JUS100" s="1"/>
      <c r="JUT100" s="1"/>
      <c r="JUU100" s="1"/>
      <c r="JUV100" s="1"/>
      <c r="JUW100" s="1"/>
      <c r="JUX100" s="1"/>
      <c r="JUY100" s="1"/>
      <c r="JUZ100" s="1"/>
      <c r="JVA100" s="1"/>
      <c r="JVB100" s="1"/>
      <c r="JVC100" s="1"/>
      <c r="JVD100" s="1"/>
      <c r="JVE100" s="1"/>
      <c r="JVF100" s="1"/>
      <c r="JVG100" s="1"/>
      <c r="JVH100" s="1"/>
      <c r="JVI100" s="1"/>
      <c r="JVJ100" s="1"/>
      <c r="JVK100" s="1"/>
      <c r="JVL100" s="1"/>
      <c r="JVM100" s="1"/>
      <c r="JVN100" s="1"/>
      <c r="JVO100" s="1"/>
      <c r="JVP100" s="1"/>
      <c r="JVQ100" s="1"/>
      <c r="JVR100" s="1"/>
      <c r="JVS100" s="1"/>
      <c r="JVT100" s="1"/>
      <c r="JVU100" s="1"/>
      <c r="JVV100" s="1"/>
      <c r="JVW100" s="1"/>
      <c r="JVX100" s="1"/>
      <c r="JVY100" s="1"/>
      <c r="JVZ100" s="1"/>
      <c r="JWA100" s="1"/>
      <c r="JWB100" s="1"/>
      <c r="JWC100" s="1"/>
      <c r="JWD100" s="1"/>
      <c r="JWE100" s="1"/>
      <c r="JWF100" s="1"/>
      <c r="JWG100" s="1"/>
      <c r="JWH100" s="1"/>
      <c r="JWI100" s="1"/>
      <c r="JWJ100" s="1"/>
      <c r="JWK100" s="1"/>
      <c r="JWL100" s="1"/>
      <c r="JWM100" s="1"/>
      <c r="JWN100" s="1"/>
      <c r="JWO100" s="1"/>
      <c r="JWP100" s="1"/>
      <c r="JWQ100" s="1"/>
      <c r="JWR100" s="1"/>
      <c r="JWS100" s="1"/>
      <c r="JWT100" s="1"/>
      <c r="JWU100" s="1"/>
      <c r="JWV100" s="1"/>
      <c r="JWW100" s="1"/>
      <c r="JWX100" s="1"/>
      <c r="JWY100" s="1"/>
      <c r="JWZ100" s="1"/>
      <c r="JXA100" s="1"/>
      <c r="JXB100" s="1"/>
      <c r="JXC100" s="1"/>
      <c r="JXD100" s="1"/>
      <c r="JXE100" s="1"/>
      <c r="JXF100" s="1"/>
      <c r="JXG100" s="1"/>
      <c r="JXH100" s="1"/>
      <c r="JXI100" s="1"/>
      <c r="JXJ100" s="1"/>
      <c r="JXK100" s="1"/>
      <c r="JXL100" s="1"/>
      <c r="JXM100" s="1"/>
      <c r="JXN100" s="1"/>
      <c r="JXO100" s="1"/>
      <c r="JXP100" s="1"/>
      <c r="JXQ100" s="1"/>
      <c r="JXR100" s="1"/>
      <c r="JXS100" s="1"/>
      <c r="JXT100" s="1"/>
      <c r="JXU100" s="1"/>
      <c r="JXV100" s="1"/>
      <c r="JXW100" s="1"/>
      <c r="JXX100" s="1"/>
      <c r="JXY100" s="1"/>
      <c r="JXZ100" s="1"/>
      <c r="JYA100" s="1"/>
      <c r="JYB100" s="1"/>
      <c r="JYC100" s="1"/>
      <c r="JYD100" s="1"/>
      <c r="JYE100" s="1"/>
      <c r="JYF100" s="1"/>
      <c r="JYG100" s="1"/>
      <c r="JYH100" s="1"/>
      <c r="JYI100" s="1"/>
      <c r="JYJ100" s="1"/>
      <c r="JYK100" s="1"/>
      <c r="JYL100" s="1"/>
      <c r="JYM100" s="1"/>
      <c r="JYN100" s="1"/>
      <c r="JYO100" s="1"/>
      <c r="JYP100" s="1"/>
      <c r="JYQ100" s="1"/>
      <c r="JYR100" s="1"/>
      <c r="JYS100" s="1"/>
      <c r="JYT100" s="1"/>
      <c r="JYU100" s="1"/>
      <c r="JYV100" s="1"/>
      <c r="JYW100" s="1"/>
      <c r="JYX100" s="1"/>
      <c r="JYY100" s="1"/>
      <c r="JYZ100" s="1"/>
      <c r="JZA100" s="1"/>
      <c r="JZB100" s="1"/>
      <c r="JZC100" s="1"/>
      <c r="JZD100" s="1"/>
      <c r="JZE100" s="1"/>
      <c r="JZF100" s="1"/>
      <c r="JZG100" s="1"/>
      <c r="JZH100" s="1"/>
      <c r="JZI100" s="1"/>
      <c r="JZJ100" s="1"/>
      <c r="JZK100" s="1"/>
      <c r="JZL100" s="1"/>
      <c r="JZM100" s="1"/>
      <c r="JZN100" s="1"/>
      <c r="JZO100" s="1"/>
      <c r="JZP100" s="1"/>
      <c r="JZQ100" s="1"/>
      <c r="JZR100" s="1"/>
      <c r="JZS100" s="1"/>
      <c r="JZT100" s="1"/>
      <c r="JZU100" s="1"/>
      <c r="JZV100" s="1"/>
      <c r="JZW100" s="1"/>
      <c r="JZX100" s="1"/>
      <c r="JZY100" s="1"/>
      <c r="JZZ100" s="1"/>
      <c r="KAA100" s="1"/>
      <c r="KAB100" s="1"/>
      <c r="KAC100" s="1"/>
      <c r="KAD100" s="1"/>
      <c r="KAE100" s="1"/>
      <c r="KAF100" s="1"/>
      <c r="KAG100" s="1"/>
      <c r="KAH100" s="1"/>
      <c r="KAI100" s="1"/>
      <c r="KAJ100" s="1"/>
      <c r="KAK100" s="1"/>
      <c r="KAL100" s="1"/>
      <c r="KAM100" s="1"/>
      <c r="KAN100" s="1"/>
      <c r="KAO100" s="1"/>
      <c r="KAP100" s="1"/>
      <c r="KAQ100" s="1"/>
      <c r="KAR100" s="1"/>
      <c r="KAS100" s="1"/>
      <c r="KAT100" s="1"/>
      <c r="KAU100" s="1"/>
      <c r="KAV100" s="1"/>
      <c r="KAW100" s="1"/>
      <c r="KAX100" s="1"/>
      <c r="KAY100" s="1"/>
      <c r="KAZ100" s="1"/>
      <c r="KBA100" s="1"/>
      <c r="KBB100" s="1"/>
      <c r="KBC100" s="1"/>
      <c r="KBD100" s="1"/>
      <c r="KBE100" s="1"/>
      <c r="KBF100" s="1"/>
      <c r="KBG100" s="1"/>
      <c r="KBH100" s="1"/>
      <c r="KBI100" s="1"/>
      <c r="KBJ100" s="1"/>
      <c r="KBK100" s="1"/>
      <c r="KBL100" s="1"/>
      <c r="KBM100" s="1"/>
      <c r="KBN100" s="1"/>
      <c r="KBO100" s="1"/>
      <c r="KBP100" s="1"/>
      <c r="KBQ100" s="1"/>
      <c r="KBR100" s="1"/>
      <c r="KBS100" s="1"/>
      <c r="KBT100" s="1"/>
      <c r="KBU100" s="1"/>
      <c r="KBV100" s="1"/>
      <c r="KBW100" s="1"/>
      <c r="KBX100" s="1"/>
      <c r="KBY100" s="1"/>
      <c r="KBZ100" s="1"/>
      <c r="KCA100" s="1"/>
      <c r="KCB100" s="1"/>
      <c r="KCC100" s="1"/>
      <c r="KCD100" s="1"/>
      <c r="KCE100" s="1"/>
      <c r="KCF100" s="1"/>
      <c r="KCG100" s="1"/>
      <c r="KCH100" s="1"/>
      <c r="KCI100" s="1"/>
      <c r="KCJ100" s="1"/>
      <c r="KCK100" s="1"/>
      <c r="KCL100" s="1"/>
      <c r="KCM100" s="1"/>
      <c r="KCN100" s="1"/>
      <c r="KCO100" s="1"/>
      <c r="KCP100" s="1"/>
      <c r="KCQ100" s="1"/>
      <c r="KCR100" s="1"/>
      <c r="KCS100" s="1"/>
      <c r="KCT100" s="1"/>
      <c r="KCU100" s="1"/>
      <c r="KCV100" s="1"/>
      <c r="KCW100" s="1"/>
      <c r="KCX100" s="1"/>
      <c r="KCY100" s="1"/>
      <c r="KCZ100" s="1"/>
      <c r="KDA100" s="1"/>
      <c r="KDB100" s="1"/>
      <c r="KDC100" s="1"/>
      <c r="KDD100" s="1"/>
      <c r="KDE100" s="1"/>
      <c r="KDF100" s="1"/>
      <c r="KDG100" s="1"/>
      <c r="KDH100" s="1"/>
      <c r="KDI100" s="1"/>
      <c r="KDJ100" s="1"/>
      <c r="KDK100" s="1"/>
      <c r="KDL100" s="1"/>
      <c r="KDM100" s="1"/>
      <c r="KDN100" s="1"/>
      <c r="KDO100" s="1"/>
      <c r="KDP100" s="1"/>
      <c r="KDQ100" s="1"/>
      <c r="KDR100" s="1"/>
      <c r="KDS100" s="1"/>
      <c r="KDT100" s="1"/>
      <c r="KDU100" s="1"/>
      <c r="KDV100" s="1"/>
      <c r="KDW100" s="1"/>
      <c r="KDX100" s="1"/>
      <c r="KDY100" s="1"/>
      <c r="KDZ100" s="1"/>
      <c r="KEA100" s="1"/>
      <c r="KEB100" s="1"/>
      <c r="KEC100" s="1"/>
      <c r="KED100" s="1"/>
      <c r="KEE100" s="1"/>
      <c r="KEF100" s="1"/>
      <c r="KEG100" s="1"/>
      <c r="KEH100" s="1"/>
      <c r="KEI100" s="1"/>
      <c r="KEJ100" s="1"/>
      <c r="KEK100" s="1"/>
      <c r="KEL100" s="1"/>
      <c r="KEM100" s="1"/>
      <c r="KEN100" s="1"/>
      <c r="KEO100" s="1"/>
      <c r="KEP100" s="1"/>
      <c r="KEQ100" s="1"/>
      <c r="KER100" s="1"/>
      <c r="KES100" s="1"/>
      <c r="KET100" s="1"/>
      <c r="KEU100" s="1"/>
      <c r="KEV100" s="1"/>
      <c r="KEW100" s="1"/>
      <c r="KEX100" s="1"/>
      <c r="KEY100" s="1"/>
      <c r="KEZ100" s="1"/>
      <c r="KFA100" s="1"/>
      <c r="KFB100" s="1"/>
      <c r="KFC100" s="1"/>
      <c r="KFD100" s="1"/>
      <c r="KFE100" s="1"/>
      <c r="KFF100" s="1"/>
      <c r="KFG100" s="1"/>
      <c r="KFH100" s="1"/>
      <c r="KFI100" s="1"/>
      <c r="KFJ100" s="1"/>
      <c r="KFK100" s="1"/>
      <c r="KFL100" s="1"/>
      <c r="KFM100" s="1"/>
      <c r="KFN100" s="1"/>
      <c r="KFO100" s="1"/>
      <c r="KFP100" s="1"/>
      <c r="KFQ100" s="1"/>
      <c r="KFR100" s="1"/>
      <c r="KFS100" s="1"/>
      <c r="KFT100" s="1"/>
      <c r="KFU100" s="1"/>
      <c r="KFV100" s="1"/>
      <c r="KFW100" s="1"/>
      <c r="KFX100" s="1"/>
      <c r="KFY100" s="1"/>
      <c r="KFZ100" s="1"/>
      <c r="KGA100" s="1"/>
      <c r="KGB100" s="1"/>
      <c r="KGC100" s="1"/>
      <c r="KGD100" s="1"/>
      <c r="KGE100" s="1"/>
      <c r="KGF100" s="1"/>
      <c r="KGG100" s="1"/>
      <c r="KGH100" s="1"/>
      <c r="KGI100" s="1"/>
      <c r="KGJ100" s="1"/>
      <c r="KGK100" s="1"/>
      <c r="KGL100" s="1"/>
      <c r="KGM100" s="1"/>
      <c r="KGN100" s="1"/>
      <c r="KGO100" s="1"/>
      <c r="KGP100" s="1"/>
      <c r="KGQ100" s="1"/>
      <c r="KGR100" s="1"/>
      <c r="KGS100" s="1"/>
      <c r="KGT100" s="1"/>
      <c r="KGU100" s="1"/>
      <c r="KGV100" s="1"/>
      <c r="KGW100" s="1"/>
      <c r="KGX100" s="1"/>
      <c r="KGY100" s="1"/>
      <c r="KGZ100" s="1"/>
      <c r="KHA100" s="1"/>
      <c r="KHB100" s="1"/>
      <c r="KHC100" s="1"/>
      <c r="KHD100" s="1"/>
      <c r="KHE100" s="1"/>
      <c r="KHF100" s="1"/>
      <c r="KHG100" s="1"/>
      <c r="KHH100" s="1"/>
      <c r="KHI100" s="1"/>
      <c r="KHJ100" s="1"/>
      <c r="KHK100" s="1"/>
      <c r="KHL100" s="1"/>
      <c r="KHM100" s="1"/>
      <c r="KHN100" s="1"/>
      <c r="KHO100" s="1"/>
      <c r="KHP100" s="1"/>
      <c r="KHQ100" s="1"/>
      <c r="KHR100" s="1"/>
      <c r="KHS100" s="1"/>
      <c r="KHT100" s="1"/>
      <c r="KHU100" s="1"/>
      <c r="KHV100" s="1"/>
      <c r="KHW100" s="1"/>
      <c r="KHX100" s="1"/>
      <c r="KHY100" s="1"/>
      <c r="KHZ100" s="1"/>
      <c r="KIA100" s="1"/>
      <c r="KIB100" s="1"/>
      <c r="KIC100" s="1"/>
      <c r="KID100" s="1"/>
      <c r="KIE100" s="1"/>
      <c r="KIF100" s="1"/>
      <c r="KIG100" s="1"/>
      <c r="KIH100" s="1"/>
      <c r="KII100" s="1"/>
      <c r="KIJ100" s="1"/>
      <c r="KIK100" s="1"/>
      <c r="KIL100" s="1"/>
      <c r="KIM100" s="1"/>
      <c r="KIN100" s="1"/>
      <c r="KIO100" s="1"/>
      <c r="KIP100" s="1"/>
      <c r="KIQ100" s="1"/>
      <c r="KIR100" s="1"/>
      <c r="KIS100" s="1"/>
      <c r="KIT100" s="1"/>
      <c r="KIU100" s="1"/>
      <c r="KIV100" s="1"/>
      <c r="KIW100" s="1"/>
      <c r="KIX100" s="1"/>
      <c r="KIY100" s="1"/>
      <c r="KIZ100" s="1"/>
      <c r="KJA100" s="1"/>
      <c r="KJB100" s="1"/>
      <c r="KJC100" s="1"/>
      <c r="KJD100" s="1"/>
      <c r="KJE100" s="1"/>
      <c r="KJF100" s="1"/>
      <c r="KJG100" s="1"/>
      <c r="KJH100" s="1"/>
      <c r="KJI100" s="1"/>
      <c r="KJJ100" s="1"/>
      <c r="KJK100" s="1"/>
      <c r="KJL100" s="1"/>
      <c r="KJM100" s="1"/>
      <c r="KJN100" s="1"/>
      <c r="KJO100" s="1"/>
      <c r="KJP100" s="1"/>
      <c r="KJQ100" s="1"/>
      <c r="KJR100" s="1"/>
      <c r="KJS100" s="1"/>
      <c r="KJT100" s="1"/>
      <c r="KJU100" s="1"/>
      <c r="KJV100" s="1"/>
      <c r="KJW100" s="1"/>
      <c r="KJX100" s="1"/>
      <c r="KJY100" s="1"/>
      <c r="KJZ100" s="1"/>
      <c r="KKA100" s="1"/>
      <c r="KKB100" s="1"/>
      <c r="KKC100" s="1"/>
      <c r="KKD100" s="1"/>
      <c r="KKE100" s="1"/>
      <c r="KKF100" s="1"/>
      <c r="KKG100" s="1"/>
      <c r="KKH100" s="1"/>
      <c r="KKI100" s="1"/>
      <c r="KKJ100" s="1"/>
      <c r="KKK100" s="1"/>
      <c r="KKL100" s="1"/>
      <c r="KKM100" s="1"/>
      <c r="KKN100" s="1"/>
      <c r="KKO100" s="1"/>
      <c r="KKP100" s="1"/>
      <c r="KKQ100" s="1"/>
      <c r="KKR100" s="1"/>
      <c r="KKS100" s="1"/>
      <c r="KKT100" s="1"/>
      <c r="KKU100" s="1"/>
      <c r="KKV100" s="1"/>
      <c r="KKW100" s="1"/>
      <c r="KKX100" s="1"/>
      <c r="KKY100" s="1"/>
      <c r="KKZ100" s="1"/>
      <c r="KLA100" s="1"/>
      <c r="KLB100" s="1"/>
      <c r="KLC100" s="1"/>
      <c r="KLD100" s="1"/>
      <c r="KLE100" s="1"/>
      <c r="KLF100" s="1"/>
      <c r="KLG100" s="1"/>
      <c r="KLH100" s="1"/>
      <c r="KLI100" s="1"/>
      <c r="KLJ100" s="1"/>
      <c r="KLK100" s="1"/>
      <c r="KLL100" s="1"/>
      <c r="KLM100" s="1"/>
      <c r="KLN100" s="1"/>
      <c r="KLO100" s="1"/>
      <c r="KLP100" s="1"/>
      <c r="KLQ100" s="1"/>
      <c r="KLR100" s="1"/>
      <c r="KLS100" s="1"/>
      <c r="KLT100" s="1"/>
      <c r="KLU100" s="1"/>
      <c r="KLV100" s="1"/>
      <c r="KLW100" s="1"/>
      <c r="KLX100" s="1"/>
      <c r="KLY100" s="1"/>
      <c r="KLZ100" s="1"/>
      <c r="KMA100" s="1"/>
      <c r="KMB100" s="1"/>
      <c r="KMC100" s="1"/>
      <c r="KMD100" s="1"/>
      <c r="KME100" s="1"/>
      <c r="KMF100" s="1"/>
      <c r="KMG100" s="1"/>
      <c r="KMH100" s="1"/>
      <c r="KMI100" s="1"/>
      <c r="KMJ100" s="1"/>
      <c r="KMK100" s="1"/>
      <c r="KML100" s="1"/>
      <c r="KMM100" s="1"/>
      <c r="KMN100" s="1"/>
      <c r="KMO100" s="1"/>
      <c r="KMP100" s="1"/>
      <c r="KMQ100" s="1"/>
      <c r="KMR100" s="1"/>
      <c r="KMS100" s="1"/>
      <c r="KMT100" s="1"/>
      <c r="KMU100" s="1"/>
      <c r="KMV100" s="1"/>
      <c r="KMW100" s="1"/>
      <c r="KMX100" s="1"/>
      <c r="KMY100" s="1"/>
      <c r="KMZ100" s="1"/>
      <c r="KNA100" s="1"/>
      <c r="KNB100" s="1"/>
      <c r="KNC100" s="1"/>
      <c r="KND100" s="1"/>
      <c r="KNE100" s="1"/>
      <c r="KNF100" s="1"/>
      <c r="KNG100" s="1"/>
      <c r="KNH100" s="1"/>
      <c r="KNI100" s="1"/>
      <c r="KNJ100" s="1"/>
      <c r="KNK100" s="1"/>
      <c r="KNL100" s="1"/>
      <c r="KNM100" s="1"/>
      <c r="KNN100" s="1"/>
      <c r="KNO100" s="1"/>
      <c r="KNP100" s="1"/>
      <c r="KNQ100" s="1"/>
      <c r="KNR100" s="1"/>
      <c r="KNS100" s="1"/>
      <c r="KNT100" s="1"/>
      <c r="KNU100" s="1"/>
      <c r="KNV100" s="1"/>
      <c r="KNW100" s="1"/>
      <c r="KNX100" s="1"/>
      <c r="KNY100" s="1"/>
      <c r="KNZ100" s="1"/>
      <c r="KOA100" s="1"/>
      <c r="KOB100" s="1"/>
      <c r="KOC100" s="1"/>
      <c r="KOD100" s="1"/>
      <c r="KOE100" s="1"/>
      <c r="KOF100" s="1"/>
      <c r="KOG100" s="1"/>
      <c r="KOH100" s="1"/>
      <c r="KOI100" s="1"/>
      <c r="KOJ100" s="1"/>
      <c r="KOK100" s="1"/>
      <c r="KOL100" s="1"/>
      <c r="KOM100" s="1"/>
      <c r="KON100" s="1"/>
      <c r="KOO100" s="1"/>
      <c r="KOP100" s="1"/>
      <c r="KOQ100" s="1"/>
      <c r="KOR100" s="1"/>
      <c r="KOS100" s="1"/>
      <c r="KOT100" s="1"/>
      <c r="KOU100" s="1"/>
      <c r="KOV100" s="1"/>
      <c r="KOW100" s="1"/>
      <c r="KOX100" s="1"/>
      <c r="KOY100" s="1"/>
      <c r="KOZ100" s="1"/>
      <c r="KPA100" s="1"/>
      <c r="KPB100" s="1"/>
      <c r="KPC100" s="1"/>
      <c r="KPD100" s="1"/>
      <c r="KPE100" s="1"/>
      <c r="KPF100" s="1"/>
      <c r="KPG100" s="1"/>
      <c r="KPH100" s="1"/>
      <c r="KPI100" s="1"/>
      <c r="KPJ100" s="1"/>
      <c r="KPK100" s="1"/>
      <c r="KPL100" s="1"/>
      <c r="KPM100" s="1"/>
      <c r="KPN100" s="1"/>
      <c r="KPO100" s="1"/>
      <c r="KPP100" s="1"/>
      <c r="KPQ100" s="1"/>
      <c r="KPR100" s="1"/>
      <c r="KPS100" s="1"/>
      <c r="KPT100" s="1"/>
      <c r="KPU100" s="1"/>
      <c r="KPV100" s="1"/>
      <c r="KPW100" s="1"/>
      <c r="KPX100" s="1"/>
      <c r="KPY100" s="1"/>
      <c r="KPZ100" s="1"/>
      <c r="KQA100" s="1"/>
      <c r="KQB100" s="1"/>
      <c r="KQC100" s="1"/>
      <c r="KQD100" s="1"/>
      <c r="KQE100" s="1"/>
      <c r="KQF100" s="1"/>
      <c r="KQG100" s="1"/>
      <c r="KQH100" s="1"/>
      <c r="KQI100" s="1"/>
      <c r="KQJ100" s="1"/>
      <c r="KQK100" s="1"/>
      <c r="KQL100" s="1"/>
      <c r="KQM100" s="1"/>
      <c r="KQN100" s="1"/>
      <c r="KQO100" s="1"/>
      <c r="KQP100" s="1"/>
      <c r="KQQ100" s="1"/>
      <c r="KQR100" s="1"/>
      <c r="KQS100" s="1"/>
      <c r="KQT100" s="1"/>
      <c r="KQU100" s="1"/>
      <c r="KQV100" s="1"/>
      <c r="KQW100" s="1"/>
      <c r="KQX100" s="1"/>
      <c r="KQY100" s="1"/>
      <c r="KQZ100" s="1"/>
      <c r="KRA100" s="1"/>
      <c r="KRB100" s="1"/>
      <c r="KRC100" s="1"/>
      <c r="KRD100" s="1"/>
      <c r="KRE100" s="1"/>
      <c r="KRF100" s="1"/>
      <c r="KRG100" s="1"/>
      <c r="KRH100" s="1"/>
      <c r="KRI100" s="1"/>
      <c r="KRJ100" s="1"/>
      <c r="KRK100" s="1"/>
      <c r="KRL100" s="1"/>
      <c r="KRM100" s="1"/>
      <c r="KRN100" s="1"/>
      <c r="KRO100" s="1"/>
      <c r="KRP100" s="1"/>
      <c r="KRQ100" s="1"/>
      <c r="KRR100" s="1"/>
      <c r="KRS100" s="1"/>
      <c r="KRT100" s="1"/>
      <c r="KRU100" s="1"/>
      <c r="KRV100" s="1"/>
      <c r="KRW100" s="1"/>
      <c r="KRX100" s="1"/>
      <c r="KRY100" s="1"/>
      <c r="KRZ100" s="1"/>
      <c r="KSA100" s="1"/>
      <c r="KSB100" s="1"/>
      <c r="KSC100" s="1"/>
      <c r="KSD100" s="1"/>
      <c r="KSE100" s="1"/>
      <c r="KSF100" s="1"/>
      <c r="KSG100" s="1"/>
      <c r="KSH100" s="1"/>
      <c r="KSI100" s="1"/>
      <c r="KSJ100" s="1"/>
      <c r="KSK100" s="1"/>
      <c r="KSL100" s="1"/>
      <c r="KSM100" s="1"/>
      <c r="KSN100" s="1"/>
      <c r="KSO100" s="1"/>
      <c r="KSP100" s="1"/>
      <c r="KSQ100" s="1"/>
      <c r="KSR100" s="1"/>
      <c r="KSS100" s="1"/>
      <c r="KST100" s="1"/>
      <c r="KSU100" s="1"/>
      <c r="KSV100" s="1"/>
      <c r="KSW100" s="1"/>
      <c r="KSX100" s="1"/>
      <c r="KSY100" s="1"/>
      <c r="KSZ100" s="1"/>
      <c r="KTA100" s="1"/>
      <c r="KTB100" s="1"/>
      <c r="KTC100" s="1"/>
      <c r="KTD100" s="1"/>
      <c r="KTE100" s="1"/>
      <c r="KTF100" s="1"/>
      <c r="KTG100" s="1"/>
      <c r="KTH100" s="1"/>
      <c r="KTI100" s="1"/>
      <c r="KTJ100" s="1"/>
      <c r="KTK100" s="1"/>
      <c r="KTL100" s="1"/>
      <c r="KTM100" s="1"/>
      <c r="KTN100" s="1"/>
      <c r="KTO100" s="1"/>
      <c r="KTP100" s="1"/>
      <c r="KTQ100" s="1"/>
      <c r="KTR100" s="1"/>
      <c r="KTS100" s="1"/>
      <c r="KTT100" s="1"/>
      <c r="KTU100" s="1"/>
      <c r="KTV100" s="1"/>
      <c r="KTW100" s="1"/>
      <c r="KTX100" s="1"/>
      <c r="KTY100" s="1"/>
      <c r="KTZ100" s="1"/>
      <c r="KUA100" s="1"/>
      <c r="KUB100" s="1"/>
      <c r="KUC100" s="1"/>
      <c r="KUD100" s="1"/>
      <c r="KUE100" s="1"/>
      <c r="KUF100" s="1"/>
      <c r="KUG100" s="1"/>
      <c r="KUH100" s="1"/>
      <c r="KUI100" s="1"/>
      <c r="KUJ100" s="1"/>
      <c r="KUK100" s="1"/>
      <c r="KUL100" s="1"/>
      <c r="KUM100" s="1"/>
      <c r="KUN100" s="1"/>
      <c r="KUO100" s="1"/>
      <c r="KUP100" s="1"/>
      <c r="KUQ100" s="1"/>
      <c r="KUR100" s="1"/>
      <c r="KUS100" s="1"/>
      <c r="KUT100" s="1"/>
      <c r="KUU100" s="1"/>
      <c r="KUV100" s="1"/>
      <c r="KUW100" s="1"/>
      <c r="KUX100" s="1"/>
      <c r="KUY100" s="1"/>
      <c r="KUZ100" s="1"/>
      <c r="KVA100" s="1"/>
      <c r="KVB100" s="1"/>
      <c r="KVC100" s="1"/>
      <c r="KVD100" s="1"/>
      <c r="KVE100" s="1"/>
      <c r="KVF100" s="1"/>
      <c r="KVG100" s="1"/>
      <c r="KVH100" s="1"/>
      <c r="KVI100" s="1"/>
      <c r="KVJ100" s="1"/>
      <c r="KVK100" s="1"/>
      <c r="KVL100" s="1"/>
      <c r="KVM100" s="1"/>
      <c r="KVN100" s="1"/>
      <c r="KVO100" s="1"/>
      <c r="KVP100" s="1"/>
      <c r="KVQ100" s="1"/>
      <c r="KVR100" s="1"/>
      <c r="KVS100" s="1"/>
      <c r="KVT100" s="1"/>
      <c r="KVU100" s="1"/>
      <c r="KVV100" s="1"/>
      <c r="KVW100" s="1"/>
      <c r="KVX100" s="1"/>
      <c r="KVY100" s="1"/>
      <c r="KVZ100" s="1"/>
      <c r="KWA100" s="1"/>
      <c r="KWB100" s="1"/>
      <c r="KWC100" s="1"/>
      <c r="KWD100" s="1"/>
      <c r="KWE100" s="1"/>
      <c r="KWF100" s="1"/>
      <c r="KWG100" s="1"/>
      <c r="KWH100" s="1"/>
      <c r="KWI100" s="1"/>
      <c r="KWJ100" s="1"/>
      <c r="KWK100" s="1"/>
      <c r="KWL100" s="1"/>
      <c r="KWM100" s="1"/>
      <c r="KWN100" s="1"/>
      <c r="KWO100" s="1"/>
      <c r="KWP100" s="1"/>
      <c r="KWQ100" s="1"/>
      <c r="KWR100" s="1"/>
      <c r="KWS100" s="1"/>
      <c r="KWT100" s="1"/>
      <c r="KWU100" s="1"/>
      <c r="KWV100" s="1"/>
      <c r="KWW100" s="1"/>
      <c r="KWX100" s="1"/>
      <c r="KWY100" s="1"/>
      <c r="KWZ100" s="1"/>
      <c r="KXA100" s="1"/>
      <c r="KXB100" s="1"/>
      <c r="KXC100" s="1"/>
      <c r="KXD100" s="1"/>
      <c r="KXE100" s="1"/>
      <c r="KXF100" s="1"/>
      <c r="KXG100" s="1"/>
      <c r="KXH100" s="1"/>
      <c r="KXI100" s="1"/>
      <c r="KXJ100" s="1"/>
      <c r="KXK100" s="1"/>
      <c r="KXL100" s="1"/>
      <c r="KXM100" s="1"/>
      <c r="KXN100" s="1"/>
      <c r="KXO100" s="1"/>
      <c r="KXP100" s="1"/>
      <c r="KXQ100" s="1"/>
      <c r="KXR100" s="1"/>
      <c r="KXS100" s="1"/>
      <c r="KXT100" s="1"/>
      <c r="KXU100" s="1"/>
      <c r="KXV100" s="1"/>
      <c r="KXW100" s="1"/>
      <c r="KXX100" s="1"/>
      <c r="KXY100" s="1"/>
      <c r="KXZ100" s="1"/>
      <c r="KYA100" s="1"/>
      <c r="KYB100" s="1"/>
      <c r="KYC100" s="1"/>
      <c r="KYD100" s="1"/>
      <c r="KYE100" s="1"/>
      <c r="KYF100" s="1"/>
      <c r="KYG100" s="1"/>
      <c r="KYH100" s="1"/>
      <c r="KYI100" s="1"/>
      <c r="KYJ100" s="1"/>
      <c r="KYK100" s="1"/>
      <c r="KYL100" s="1"/>
      <c r="KYM100" s="1"/>
      <c r="KYN100" s="1"/>
      <c r="KYO100" s="1"/>
      <c r="KYP100" s="1"/>
      <c r="KYQ100" s="1"/>
      <c r="KYR100" s="1"/>
      <c r="KYS100" s="1"/>
      <c r="KYT100" s="1"/>
      <c r="KYU100" s="1"/>
      <c r="KYV100" s="1"/>
      <c r="KYW100" s="1"/>
      <c r="KYX100" s="1"/>
      <c r="KYY100" s="1"/>
      <c r="KYZ100" s="1"/>
      <c r="KZA100" s="1"/>
      <c r="KZB100" s="1"/>
      <c r="KZC100" s="1"/>
      <c r="KZD100" s="1"/>
      <c r="KZE100" s="1"/>
      <c r="KZF100" s="1"/>
      <c r="KZG100" s="1"/>
      <c r="KZH100" s="1"/>
      <c r="KZI100" s="1"/>
      <c r="KZJ100" s="1"/>
      <c r="KZK100" s="1"/>
      <c r="KZL100" s="1"/>
      <c r="KZM100" s="1"/>
      <c r="KZN100" s="1"/>
      <c r="KZO100" s="1"/>
      <c r="KZP100" s="1"/>
      <c r="KZQ100" s="1"/>
      <c r="KZR100" s="1"/>
      <c r="KZS100" s="1"/>
      <c r="KZT100" s="1"/>
      <c r="KZU100" s="1"/>
      <c r="KZV100" s="1"/>
      <c r="KZW100" s="1"/>
      <c r="KZX100" s="1"/>
      <c r="KZY100" s="1"/>
      <c r="KZZ100" s="1"/>
      <c r="LAA100" s="1"/>
      <c r="LAB100" s="1"/>
      <c r="LAC100" s="1"/>
      <c r="LAD100" s="1"/>
      <c r="LAE100" s="1"/>
      <c r="LAF100" s="1"/>
      <c r="LAG100" s="1"/>
      <c r="LAH100" s="1"/>
      <c r="LAI100" s="1"/>
      <c r="LAJ100" s="1"/>
      <c r="LAK100" s="1"/>
      <c r="LAL100" s="1"/>
      <c r="LAM100" s="1"/>
      <c r="LAN100" s="1"/>
      <c r="LAO100" s="1"/>
      <c r="LAP100" s="1"/>
      <c r="LAQ100" s="1"/>
      <c r="LAR100" s="1"/>
      <c r="LAS100" s="1"/>
      <c r="LAT100" s="1"/>
      <c r="LAU100" s="1"/>
      <c r="LAV100" s="1"/>
      <c r="LAW100" s="1"/>
      <c r="LAX100" s="1"/>
      <c r="LAY100" s="1"/>
      <c r="LAZ100" s="1"/>
      <c r="LBA100" s="1"/>
      <c r="LBB100" s="1"/>
      <c r="LBC100" s="1"/>
      <c r="LBD100" s="1"/>
      <c r="LBE100" s="1"/>
      <c r="LBF100" s="1"/>
      <c r="LBG100" s="1"/>
      <c r="LBH100" s="1"/>
      <c r="LBI100" s="1"/>
      <c r="LBJ100" s="1"/>
      <c r="LBK100" s="1"/>
      <c r="LBL100" s="1"/>
      <c r="LBM100" s="1"/>
      <c r="LBN100" s="1"/>
      <c r="LBO100" s="1"/>
      <c r="LBP100" s="1"/>
      <c r="LBQ100" s="1"/>
      <c r="LBR100" s="1"/>
      <c r="LBS100" s="1"/>
      <c r="LBT100" s="1"/>
      <c r="LBU100" s="1"/>
      <c r="LBV100" s="1"/>
      <c r="LBW100" s="1"/>
      <c r="LBX100" s="1"/>
      <c r="LBY100" s="1"/>
      <c r="LBZ100" s="1"/>
      <c r="LCA100" s="1"/>
      <c r="LCB100" s="1"/>
      <c r="LCC100" s="1"/>
      <c r="LCD100" s="1"/>
      <c r="LCE100" s="1"/>
      <c r="LCF100" s="1"/>
      <c r="LCG100" s="1"/>
      <c r="LCH100" s="1"/>
      <c r="LCI100" s="1"/>
      <c r="LCJ100" s="1"/>
      <c r="LCK100" s="1"/>
      <c r="LCL100" s="1"/>
      <c r="LCM100" s="1"/>
      <c r="LCN100" s="1"/>
      <c r="LCO100" s="1"/>
      <c r="LCP100" s="1"/>
      <c r="LCQ100" s="1"/>
      <c r="LCR100" s="1"/>
      <c r="LCS100" s="1"/>
      <c r="LCT100" s="1"/>
      <c r="LCU100" s="1"/>
      <c r="LCV100" s="1"/>
      <c r="LCW100" s="1"/>
      <c r="LCX100" s="1"/>
      <c r="LCY100" s="1"/>
      <c r="LCZ100" s="1"/>
      <c r="LDA100" s="1"/>
      <c r="LDB100" s="1"/>
      <c r="LDC100" s="1"/>
      <c r="LDD100" s="1"/>
      <c r="LDE100" s="1"/>
      <c r="LDF100" s="1"/>
      <c r="LDG100" s="1"/>
      <c r="LDH100" s="1"/>
      <c r="LDI100" s="1"/>
      <c r="LDJ100" s="1"/>
      <c r="LDK100" s="1"/>
      <c r="LDL100" s="1"/>
      <c r="LDM100" s="1"/>
      <c r="LDN100" s="1"/>
      <c r="LDO100" s="1"/>
      <c r="LDP100" s="1"/>
      <c r="LDQ100" s="1"/>
      <c r="LDR100" s="1"/>
      <c r="LDS100" s="1"/>
      <c r="LDT100" s="1"/>
      <c r="LDU100" s="1"/>
      <c r="LDV100" s="1"/>
      <c r="LDW100" s="1"/>
      <c r="LDX100" s="1"/>
      <c r="LDY100" s="1"/>
      <c r="LDZ100" s="1"/>
      <c r="LEA100" s="1"/>
      <c r="LEB100" s="1"/>
      <c r="LEC100" s="1"/>
      <c r="LED100" s="1"/>
      <c r="LEE100" s="1"/>
      <c r="LEF100" s="1"/>
      <c r="LEG100" s="1"/>
      <c r="LEH100" s="1"/>
      <c r="LEI100" s="1"/>
      <c r="LEJ100" s="1"/>
      <c r="LEK100" s="1"/>
      <c r="LEL100" s="1"/>
      <c r="LEM100" s="1"/>
      <c r="LEN100" s="1"/>
      <c r="LEO100" s="1"/>
      <c r="LEP100" s="1"/>
      <c r="LEQ100" s="1"/>
      <c r="LER100" s="1"/>
      <c r="LES100" s="1"/>
      <c r="LET100" s="1"/>
      <c r="LEU100" s="1"/>
      <c r="LEV100" s="1"/>
      <c r="LEW100" s="1"/>
      <c r="LEX100" s="1"/>
      <c r="LEY100" s="1"/>
      <c r="LEZ100" s="1"/>
      <c r="LFA100" s="1"/>
      <c r="LFB100" s="1"/>
      <c r="LFC100" s="1"/>
      <c r="LFD100" s="1"/>
      <c r="LFE100" s="1"/>
      <c r="LFF100" s="1"/>
      <c r="LFG100" s="1"/>
      <c r="LFH100" s="1"/>
      <c r="LFI100" s="1"/>
      <c r="LFJ100" s="1"/>
      <c r="LFK100" s="1"/>
      <c r="LFL100" s="1"/>
      <c r="LFM100" s="1"/>
      <c r="LFN100" s="1"/>
      <c r="LFO100" s="1"/>
      <c r="LFP100" s="1"/>
      <c r="LFQ100" s="1"/>
      <c r="LFR100" s="1"/>
      <c r="LFS100" s="1"/>
      <c r="LFT100" s="1"/>
      <c r="LFU100" s="1"/>
      <c r="LFV100" s="1"/>
      <c r="LFW100" s="1"/>
      <c r="LFX100" s="1"/>
      <c r="LFY100" s="1"/>
      <c r="LFZ100" s="1"/>
      <c r="LGA100" s="1"/>
      <c r="LGB100" s="1"/>
      <c r="LGC100" s="1"/>
      <c r="LGD100" s="1"/>
      <c r="LGE100" s="1"/>
      <c r="LGF100" s="1"/>
      <c r="LGG100" s="1"/>
      <c r="LGH100" s="1"/>
      <c r="LGI100" s="1"/>
      <c r="LGJ100" s="1"/>
      <c r="LGK100" s="1"/>
      <c r="LGL100" s="1"/>
      <c r="LGM100" s="1"/>
      <c r="LGN100" s="1"/>
      <c r="LGO100" s="1"/>
      <c r="LGP100" s="1"/>
      <c r="LGQ100" s="1"/>
      <c r="LGR100" s="1"/>
      <c r="LGS100" s="1"/>
      <c r="LGT100" s="1"/>
      <c r="LGU100" s="1"/>
      <c r="LGV100" s="1"/>
      <c r="LGW100" s="1"/>
      <c r="LGX100" s="1"/>
      <c r="LGY100" s="1"/>
      <c r="LGZ100" s="1"/>
      <c r="LHA100" s="1"/>
      <c r="LHB100" s="1"/>
      <c r="LHC100" s="1"/>
      <c r="LHD100" s="1"/>
      <c r="LHE100" s="1"/>
      <c r="LHF100" s="1"/>
      <c r="LHG100" s="1"/>
      <c r="LHH100" s="1"/>
      <c r="LHI100" s="1"/>
      <c r="LHJ100" s="1"/>
      <c r="LHK100" s="1"/>
      <c r="LHL100" s="1"/>
      <c r="LHM100" s="1"/>
      <c r="LHN100" s="1"/>
      <c r="LHO100" s="1"/>
      <c r="LHP100" s="1"/>
      <c r="LHQ100" s="1"/>
      <c r="LHR100" s="1"/>
      <c r="LHS100" s="1"/>
      <c r="LHT100" s="1"/>
      <c r="LHU100" s="1"/>
      <c r="LHV100" s="1"/>
      <c r="LHW100" s="1"/>
      <c r="LHX100" s="1"/>
      <c r="LHY100" s="1"/>
      <c r="LHZ100" s="1"/>
      <c r="LIA100" s="1"/>
      <c r="LIB100" s="1"/>
      <c r="LIC100" s="1"/>
      <c r="LID100" s="1"/>
      <c r="LIE100" s="1"/>
      <c r="LIF100" s="1"/>
      <c r="LIG100" s="1"/>
      <c r="LIH100" s="1"/>
      <c r="LII100" s="1"/>
      <c r="LIJ100" s="1"/>
      <c r="LIK100" s="1"/>
      <c r="LIL100" s="1"/>
      <c r="LIM100" s="1"/>
      <c r="LIN100" s="1"/>
      <c r="LIO100" s="1"/>
      <c r="LIP100" s="1"/>
      <c r="LIQ100" s="1"/>
      <c r="LIR100" s="1"/>
      <c r="LIS100" s="1"/>
      <c r="LIT100" s="1"/>
      <c r="LIU100" s="1"/>
      <c r="LIV100" s="1"/>
      <c r="LIW100" s="1"/>
      <c r="LIX100" s="1"/>
      <c r="LIY100" s="1"/>
      <c r="LIZ100" s="1"/>
      <c r="LJA100" s="1"/>
      <c r="LJB100" s="1"/>
      <c r="LJC100" s="1"/>
      <c r="LJD100" s="1"/>
      <c r="LJE100" s="1"/>
      <c r="LJF100" s="1"/>
      <c r="LJG100" s="1"/>
      <c r="LJH100" s="1"/>
      <c r="LJI100" s="1"/>
      <c r="LJJ100" s="1"/>
      <c r="LJK100" s="1"/>
      <c r="LJL100" s="1"/>
      <c r="LJM100" s="1"/>
      <c r="LJN100" s="1"/>
      <c r="LJO100" s="1"/>
      <c r="LJP100" s="1"/>
      <c r="LJQ100" s="1"/>
      <c r="LJR100" s="1"/>
      <c r="LJS100" s="1"/>
      <c r="LJT100" s="1"/>
      <c r="LJU100" s="1"/>
      <c r="LJV100" s="1"/>
      <c r="LJW100" s="1"/>
      <c r="LJX100" s="1"/>
      <c r="LJY100" s="1"/>
      <c r="LJZ100" s="1"/>
      <c r="LKA100" s="1"/>
      <c r="LKB100" s="1"/>
      <c r="LKC100" s="1"/>
      <c r="LKD100" s="1"/>
      <c r="LKE100" s="1"/>
      <c r="LKF100" s="1"/>
      <c r="LKG100" s="1"/>
      <c r="LKH100" s="1"/>
      <c r="LKI100" s="1"/>
      <c r="LKJ100" s="1"/>
      <c r="LKK100" s="1"/>
      <c r="LKL100" s="1"/>
      <c r="LKM100" s="1"/>
      <c r="LKN100" s="1"/>
      <c r="LKO100" s="1"/>
      <c r="LKP100" s="1"/>
      <c r="LKQ100" s="1"/>
      <c r="LKR100" s="1"/>
      <c r="LKS100" s="1"/>
      <c r="LKT100" s="1"/>
      <c r="LKU100" s="1"/>
      <c r="LKV100" s="1"/>
      <c r="LKW100" s="1"/>
      <c r="LKX100" s="1"/>
      <c r="LKY100" s="1"/>
      <c r="LKZ100" s="1"/>
      <c r="LLA100" s="1"/>
      <c r="LLB100" s="1"/>
      <c r="LLC100" s="1"/>
      <c r="LLD100" s="1"/>
      <c r="LLE100" s="1"/>
      <c r="LLF100" s="1"/>
      <c r="LLG100" s="1"/>
      <c r="LLH100" s="1"/>
      <c r="LLI100" s="1"/>
      <c r="LLJ100" s="1"/>
      <c r="LLK100" s="1"/>
      <c r="LLL100" s="1"/>
      <c r="LLM100" s="1"/>
      <c r="LLN100" s="1"/>
      <c r="LLO100" s="1"/>
      <c r="LLP100" s="1"/>
      <c r="LLQ100" s="1"/>
      <c r="LLR100" s="1"/>
      <c r="LLS100" s="1"/>
      <c r="LLT100" s="1"/>
      <c r="LLU100" s="1"/>
      <c r="LLV100" s="1"/>
      <c r="LLW100" s="1"/>
      <c r="LLX100" s="1"/>
      <c r="LLY100" s="1"/>
      <c r="LLZ100" s="1"/>
      <c r="LMA100" s="1"/>
      <c r="LMB100" s="1"/>
      <c r="LMC100" s="1"/>
      <c r="LMD100" s="1"/>
      <c r="LME100" s="1"/>
      <c r="LMF100" s="1"/>
      <c r="LMG100" s="1"/>
      <c r="LMH100" s="1"/>
      <c r="LMI100" s="1"/>
      <c r="LMJ100" s="1"/>
      <c r="LMK100" s="1"/>
      <c r="LML100" s="1"/>
      <c r="LMM100" s="1"/>
      <c r="LMN100" s="1"/>
      <c r="LMO100" s="1"/>
      <c r="LMP100" s="1"/>
      <c r="LMQ100" s="1"/>
      <c r="LMR100" s="1"/>
      <c r="LMS100" s="1"/>
      <c r="LMT100" s="1"/>
      <c r="LMU100" s="1"/>
      <c r="LMV100" s="1"/>
      <c r="LMW100" s="1"/>
      <c r="LMX100" s="1"/>
      <c r="LMY100" s="1"/>
      <c r="LMZ100" s="1"/>
      <c r="LNA100" s="1"/>
      <c r="LNB100" s="1"/>
      <c r="LNC100" s="1"/>
      <c r="LND100" s="1"/>
      <c r="LNE100" s="1"/>
      <c r="LNF100" s="1"/>
      <c r="LNG100" s="1"/>
      <c r="LNH100" s="1"/>
      <c r="LNI100" s="1"/>
      <c r="LNJ100" s="1"/>
      <c r="LNK100" s="1"/>
      <c r="LNL100" s="1"/>
      <c r="LNM100" s="1"/>
      <c r="LNN100" s="1"/>
      <c r="LNO100" s="1"/>
      <c r="LNP100" s="1"/>
      <c r="LNQ100" s="1"/>
      <c r="LNR100" s="1"/>
      <c r="LNS100" s="1"/>
      <c r="LNT100" s="1"/>
      <c r="LNU100" s="1"/>
      <c r="LNV100" s="1"/>
      <c r="LNW100" s="1"/>
      <c r="LNX100" s="1"/>
      <c r="LNY100" s="1"/>
      <c r="LNZ100" s="1"/>
      <c r="LOA100" s="1"/>
      <c r="LOB100" s="1"/>
      <c r="LOC100" s="1"/>
      <c r="LOD100" s="1"/>
      <c r="LOE100" s="1"/>
      <c r="LOF100" s="1"/>
      <c r="LOG100" s="1"/>
      <c r="LOH100" s="1"/>
      <c r="LOI100" s="1"/>
      <c r="LOJ100" s="1"/>
      <c r="LOK100" s="1"/>
      <c r="LOL100" s="1"/>
      <c r="LOM100" s="1"/>
      <c r="LON100" s="1"/>
      <c r="LOO100" s="1"/>
      <c r="LOP100" s="1"/>
      <c r="LOQ100" s="1"/>
      <c r="LOR100" s="1"/>
      <c r="LOS100" s="1"/>
      <c r="LOT100" s="1"/>
      <c r="LOU100" s="1"/>
      <c r="LOV100" s="1"/>
      <c r="LOW100" s="1"/>
      <c r="LOX100" s="1"/>
      <c r="LOY100" s="1"/>
      <c r="LOZ100" s="1"/>
      <c r="LPA100" s="1"/>
      <c r="LPB100" s="1"/>
      <c r="LPC100" s="1"/>
      <c r="LPD100" s="1"/>
      <c r="LPE100" s="1"/>
      <c r="LPF100" s="1"/>
      <c r="LPG100" s="1"/>
      <c r="LPH100" s="1"/>
      <c r="LPI100" s="1"/>
      <c r="LPJ100" s="1"/>
      <c r="LPK100" s="1"/>
      <c r="LPL100" s="1"/>
      <c r="LPM100" s="1"/>
      <c r="LPN100" s="1"/>
      <c r="LPO100" s="1"/>
      <c r="LPP100" s="1"/>
      <c r="LPQ100" s="1"/>
      <c r="LPR100" s="1"/>
      <c r="LPS100" s="1"/>
      <c r="LPT100" s="1"/>
      <c r="LPU100" s="1"/>
      <c r="LPV100" s="1"/>
      <c r="LPW100" s="1"/>
      <c r="LPX100" s="1"/>
      <c r="LPY100" s="1"/>
      <c r="LPZ100" s="1"/>
      <c r="LQA100" s="1"/>
      <c r="LQB100" s="1"/>
      <c r="LQC100" s="1"/>
      <c r="LQD100" s="1"/>
      <c r="LQE100" s="1"/>
      <c r="LQF100" s="1"/>
      <c r="LQG100" s="1"/>
      <c r="LQH100" s="1"/>
      <c r="LQI100" s="1"/>
      <c r="LQJ100" s="1"/>
      <c r="LQK100" s="1"/>
      <c r="LQL100" s="1"/>
      <c r="LQM100" s="1"/>
      <c r="LQN100" s="1"/>
      <c r="LQO100" s="1"/>
      <c r="LQP100" s="1"/>
      <c r="LQQ100" s="1"/>
      <c r="LQR100" s="1"/>
      <c r="LQS100" s="1"/>
      <c r="LQT100" s="1"/>
      <c r="LQU100" s="1"/>
      <c r="LQV100" s="1"/>
      <c r="LQW100" s="1"/>
      <c r="LQX100" s="1"/>
      <c r="LQY100" s="1"/>
      <c r="LQZ100" s="1"/>
      <c r="LRA100" s="1"/>
      <c r="LRB100" s="1"/>
      <c r="LRC100" s="1"/>
      <c r="LRD100" s="1"/>
      <c r="LRE100" s="1"/>
      <c r="LRF100" s="1"/>
      <c r="LRG100" s="1"/>
      <c r="LRH100" s="1"/>
      <c r="LRI100" s="1"/>
      <c r="LRJ100" s="1"/>
      <c r="LRK100" s="1"/>
      <c r="LRL100" s="1"/>
      <c r="LRM100" s="1"/>
      <c r="LRN100" s="1"/>
      <c r="LRO100" s="1"/>
      <c r="LRP100" s="1"/>
      <c r="LRQ100" s="1"/>
      <c r="LRR100" s="1"/>
      <c r="LRS100" s="1"/>
      <c r="LRT100" s="1"/>
      <c r="LRU100" s="1"/>
      <c r="LRV100" s="1"/>
      <c r="LRW100" s="1"/>
      <c r="LRX100" s="1"/>
      <c r="LRY100" s="1"/>
      <c r="LRZ100" s="1"/>
      <c r="LSA100" s="1"/>
      <c r="LSB100" s="1"/>
      <c r="LSC100" s="1"/>
      <c r="LSD100" s="1"/>
      <c r="LSE100" s="1"/>
      <c r="LSF100" s="1"/>
      <c r="LSG100" s="1"/>
      <c r="LSH100" s="1"/>
      <c r="LSI100" s="1"/>
      <c r="LSJ100" s="1"/>
      <c r="LSK100" s="1"/>
      <c r="LSL100" s="1"/>
      <c r="LSM100" s="1"/>
      <c r="LSN100" s="1"/>
      <c r="LSO100" s="1"/>
      <c r="LSP100" s="1"/>
      <c r="LSQ100" s="1"/>
      <c r="LSR100" s="1"/>
      <c r="LSS100" s="1"/>
      <c r="LST100" s="1"/>
      <c r="LSU100" s="1"/>
      <c r="LSV100" s="1"/>
      <c r="LSW100" s="1"/>
      <c r="LSX100" s="1"/>
      <c r="LSY100" s="1"/>
      <c r="LSZ100" s="1"/>
      <c r="LTA100" s="1"/>
      <c r="LTB100" s="1"/>
      <c r="LTC100" s="1"/>
      <c r="LTD100" s="1"/>
      <c r="LTE100" s="1"/>
      <c r="LTF100" s="1"/>
      <c r="LTG100" s="1"/>
      <c r="LTH100" s="1"/>
      <c r="LTI100" s="1"/>
      <c r="LTJ100" s="1"/>
      <c r="LTK100" s="1"/>
      <c r="LTL100" s="1"/>
      <c r="LTM100" s="1"/>
      <c r="LTN100" s="1"/>
      <c r="LTO100" s="1"/>
      <c r="LTP100" s="1"/>
      <c r="LTQ100" s="1"/>
      <c r="LTR100" s="1"/>
      <c r="LTS100" s="1"/>
      <c r="LTT100" s="1"/>
      <c r="LTU100" s="1"/>
      <c r="LTV100" s="1"/>
      <c r="LTW100" s="1"/>
      <c r="LTX100" s="1"/>
      <c r="LTY100" s="1"/>
      <c r="LTZ100" s="1"/>
      <c r="LUA100" s="1"/>
      <c r="LUB100" s="1"/>
      <c r="LUC100" s="1"/>
      <c r="LUD100" s="1"/>
      <c r="LUE100" s="1"/>
      <c r="LUF100" s="1"/>
      <c r="LUG100" s="1"/>
      <c r="LUH100" s="1"/>
      <c r="LUI100" s="1"/>
      <c r="LUJ100" s="1"/>
      <c r="LUK100" s="1"/>
      <c r="LUL100" s="1"/>
      <c r="LUM100" s="1"/>
      <c r="LUN100" s="1"/>
      <c r="LUO100" s="1"/>
      <c r="LUP100" s="1"/>
      <c r="LUQ100" s="1"/>
      <c r="LUR100" s="1"/>
      <c r="LUS100" s="1"/>
      <c r="LUT100" s="1"/>
      <c r="LUU100" s="1"/>
      <c r="LUV100" s="1"/>
      <c r="LUW100" s="1"/>
      <c r="LUX100" s="1"/>
      <c r="LUY100" s="1"/>
      <c r="LUZ100" s="1"/>
      <c r="LVA100" s="1"/>
      <c r="LVB100" s="1"/>
      <c r="LVC100" s="1"/>
      <c r="LVD100" s="1"/>
      <c r="LVE100" s="1"/>
      <c r="LVF100" s="1"/>
      <c r="LVG100" s="1"/>
      <c r="LVH100" s="1"/>
      <c r="LVI100" s="1"/>
      <c r="LVJ100" s="1"/>
      <c r="LVK100" s="1"/>
      <c r="LVL100" s="1"/>
      <c r="LVM100" s="1"/>
      <c r="LVN100" s="1"/>
      <c r="LVO100" s="1"/>
      <c r="LVP100" s="1"/>
      <c r="LVQ100" s="1"/>
      <c r="LVR100" s="1"/>
      <c r="LVS100" s="1"/>
      <c r="LVT100" s="1"/>
      <c r="LVU100" s="1"/>
      <c r="LVV100" s="1"/>
      <c r="LVW100" s="1"/>
      <c r="LVX100" s="1"/>
      <c r="LVY100" s="1"/>
      <c r="LVZ100" s="1"/>
      <c r="LWA100" s="1"/>
      <c r="LWB100" s="1"/>
      <c r="LWC100" s="1"/>
      <c r="LWD100" s="1"/>
      <c r="LWE100" s="1"/>
      <c r="LWF100" s="1"/>
      <c r="LWG100" s="1"/>
      <c r="LWH100" s="1"/>
      <c r="LWI100" s="1"/>
      <c r="LWJ100" s="1"/>
      <c r="LWK100" s="1"/>
      <c r="LWL100" s="1"/>
      <c r="LWM100" s="1"/>
      <c r="LWN100" s="1"/>
      <c r="LWO100" s="1"/>
      <c r="LWP100" s="1"/>
      <c r="LWQ100" s="1"/>
      <c r="LWR100" s="1"/>
      <c r="LWS100" s="1"/>
      <c r="LWT100" s="1"/>
      <c r="LWU100" s="1"/>
      <c r="LWV100" s="1"/>
      <c r="LWW100" s="1"/>
      <c r="LWX100" s="1"/>
      <c r="LWY100" s="1"/>
      <c r="LWZ100" s="1"/>
      <c r="LXA100" s="1"/>
      <c r="LXB100" s="1"/>
      <c r="LXC100" s="1"/>
      <c r="LXD100" s="1"/>
      <c r="LXE100" s="1"/>
      <c r="LXF100" s="1"/>
      <c r="LXG100" s="1"/>
      <c r="LXH100" s="1"/>
      <c r="LXI100" s="1"/>
      <c r="LXJ100" s="1"/>
      <c r="LXK100" s="1"/>
      <c r="LXL100" s="1"/>
      <c r="LXM100" s="1"/>
      <c r="LXN100" s="1"/>
      <c r="LXO100" s="1"/>
      <c r="LXP100" s="1"/>
      <c r="LXQ100" s="1"/>
      <c r="LXR100" s="1"/>
      <c r="LXS100" s="1"/>
      <c r="LXT100" s="1"/>
      <c r="LXU100" s="1"/>
      <c r="LXV100" s="1"/>
      <c r="LXW100" s="1"/>
      <c r="LXX100" s="1"/>
      <c r="LXY100" s="1"/>
      <c r="LXZ100" s="1"/>
      <c r="LYA100" s="1"/>
      <c r="LYB100" s="1"/>
      <c r="LYC100" s="1"/>
      <c r="LYD100" s="1"/>
      <c r="LYE100" s="1"/>
      <c r="LYF100" s="1"/>
      <c r="LYG100" s="1"/>
      <c r="LYH100" s="1"/>
      <c r="LYI100" s="1"/>
      <c r="LYJ100" s="1"/>
      <c r="LYK100" s="1"/>
      <c r="LYL100" s="1"/>
      <c r="LYM100" s="1"/>
      <c r="LYN100" s="1"/>
      <c r="LYO100" s="1"/>
      <c r="LYP100" s="1"/>
      <c r="LYQ100" s="1"/>
      <c r="LYR100" s="1"/>
      <c r="LYS100" s="1"/>
      <c r="LYT100" s="1"/>
      <c r="LYU100" s="1"/>
      <c r="LYV100" s="1"/>
      <c r="LYW100" s="1"/>
      <c r="LYX100" s="1"/>
      <c r="LYY100" s="1"/>
      <c r="LYZ100" s="1"/>
      <c r="LZA100" s="1"/>
      <c r="LZB100" s="1"/>
      <c r="LZC100" s="1"/>
      <c r="LZD100" s="1"/>
      <c r="LZE100" s="1"/>
      <c r="LZF100" s="1"/>
      <c r="LZG100" s="1"/>
      <c r="LZH100" s="1"/>
      <c r="LZI100" s="1"/>
      <c r="LZJ100" s="1"/>
      <c r="LZK100" s="1"/>
      <c r="LZL100" s="1"/>
      <c r="LZM100" s="1"/>
      <c r="LZN100" s="1"/>
      <c r="LZO100" s="1"/>
      <c r="LZP100" s="1"/>
      <c r="LZQ100" s="1"/>
      <c r="LZR100" s="1"/>
      <c r="LZS100" s="1"/>
      <c r="LZT100" s="1"/>
      <c r="LZU100" s="1"/>
      <c r="LZV100" s="1"/>
      <c r="LZW100" s="1"/>
      <c r="LZX100" s="1"/>
      <c r="LZY100" s="1"/>
      <c r="LZZ100" s="1"/>
      <c r="MAA100" s="1"/>
      <c r="MAB100" s="1"/>
      <c r="MAC100" s="1"/>
      <c r="MAD100" s="1"/>
      <c r="MAE100" s="1"/>
      <c r="MAF100" s="1"/>
      <c r="MAG100" s="1"/>
      <c r="MAH100" s="1"/>
      <c r="MAI100" s="1"/>
      <c r="MAJ100" s="1"/>
      <c r="MAK100" s="1"/>
      <c r="MAL100" s="1"/>
      <c r="MAM100" s="1"/>
      <c r="MAN100" s="1"/>
      <c r="MAO100" s="1"/>
      <c r="MAP100" s="1"/>
      <c r="MAQ100" s="1"/>
      <c r="MAR100" s="1"/>
      <c r="MAS100" s="1"/>
      <c r="MAT100" s="1"/>
      <c r="MAU100" s="1"/>
      <c r="MAV100" s="1"/>
      <c r="MAW100" s="1"/>
      <c r="MAX100" s="1"/>
      <c r="MAY100" s="1"/>
      <c r="MAZ100" s="1"/>
      <c r="MBA100" s="1"/>
      <c r="MBB100" s="1"/>
      <c r="MBC100" s="1"/>
      <c r="MBD100" s="1"/>
      <c r="MBE100" s="1"/>
      <c r="MBF100" s="1"/>
      <c r="MBG100" s="1"/>
      <c r="MBH100" s="1"/>
      <c r="MBI100" s="1"/>
      <c r="MBJ100" s="1"/>
      <c r="MBK100" s="1"/>
      <c r="MBL100" s="1"/>
      <c r="MBM100" s="1"/>
      <c r="MBN100" s="1"/>
      <c r="MBO100" s="1"/>
      <c r="MBP100" s="1"/>
      <c r="MBQ100" s="1"/>
      <c r="MBR100" s="1"/>
      <c r="MBS100" s="1"/>
      <c r="MBT100" s="1"/>
      <c r="MBU100" s="1"/>
      <c r="MBV100" s="1"/>
      <c r="MBW100" s="1"/>
      <c r="MBX100" s="1"/>
      <c r="MBY100" s="1"/>
      <c r="MBZ100" s="1"/>
      <c r="MCA100" s="1"/>
      <c r="MCB100" s="1"/>
      <c r="MCC100" s="1"/>
      <c r="MCD100" s="1"/>
      <c r="MCE100" s="1"/>
      <c r="MCF100" s="1"/>
      <c r="MCG100" s="1"/>
      <c r="MCH100" s="1"/>
      <c r="MCI100" s="1"/>
      <c r="MCJ100" s="1"/>
      <c r="MCK100" s="1"/>
      <c r="MCL100" s="1"/>
      <c r="MCM100" s="1"/>
      <c r="MCN100" s="1"/>
      <c r="MCO100" s="1"/>
      <c r="MCP100" s="1"/>
      <c r="MCQ100" s="1"/>
      <c r="MCR100" s="1"/>
      <c r="MCS100" s="1"/>
      <c r="MCT100" s="1"/>
      <c r="MCU100" s="1"/>
      <c r="MCV100" s="1"/>
      <c r="MCW100" s="1"/>
      <c r="MCX100" s="1"/>
      <c r="MCY100" s="1"/>
      <c r="MCZ100" s="1"/>
      <c r="MDA100" s="1"/>
      <c r="MDB100" s="1"/>
      <c r="MDC100" s="1"/>
      <c r="MDD100" s="1"/>
      <c r="MDE100" s="1"/>
      <c r="MDF100" s="1"/>
      <c r="MDG100" s="1"/>
      <c r="MDH100" s="1"/>
      <c r="MDI100" s="1"/>
      <c r="MDJ100" s="1"/>
      <c r="MDK100" s="1"/>
      <c r="MDL100" s="1"/>
      <c r="MDM100" s="1"/>
      <c r="MDN100" s="1"/>
      <c r="MDO100" s="1"/>
      <c r="MDP100" s="1"/>
      <c r="MDQ100" s="1"/>
      <c r="MDR100" s="1"/>
      <c r="MDS100" s="1"/>
      <c r="MDT100" s="1"/>
      <c r="MDU100" s="1"/>
      <c r="MDV100" s="1"/>
      <c r="MDW100" s="1"/>
      <c r="MDX100" s="1"/>
      <c r="MDY100" s="1"/>
      <c r="MDZ100" s="1"/>
      <c r="MEA100" s="1"/>
      <c r="MEB100" s="1"/>
      <c r="MEC100" s="1"/>
      <c r="MED100" s="1"/>
      <c r="MEE100" s="1"/>
      <c r="MEF100" s="1"/>
      <c r="MEG100" s="1"/>
      <c r="MEH100" s="1"/>
      <c r="MEI100" s="1"/>
      <c r="MEJ100" s="1"/>
      <c r="MEK100" s="1"/>
      <c r="MEL100" s="1"/>
      <c r="MEM100" s="1"/>
      <c r="MEN100" s="1"/>
      <c r="MEO100" s="1"/>
      <c r="MEP100" s="1"/>
      <c r="MEQ100" s="1"/>
      <c r="MER100" s="1"/>
      <c r="MES100" s="1"/>
      <c r="MET100" s="1"/>
      <c r="MEU100" s="1"/>
      <c r="MEV100" s="1"/>
      <c r="MEW100" s="1"/>
      <c r="MEX100" s="1"/>
      <c r="MEY100" s="1"/>
      <c r="MEZ100" s="1"/>
      <c r="MFA100" s="1"/>
      <c r="MFB100" s="1"/>
      <c r="MFC100" s="1"/>
      <c r="MFD100" s="1"/>
      <c r="MFE100" s="1"/>
      <c r="MFF100" s="1"/>
      <c r="MFG100" s="1"/>
      <c r="MFH100" s="1"/>
      <c r="MFI100" s="1"/>
      <c r="MFJ100" s="1"/>
      <c r="MFK100" s="1"/>
      <c r="MFL100" s="1"/>
      <c r="MFM100" s="1"/>
      <c r="MFN100" s="1"/>
      <c r="MFO100" s="1"/>
      <c r="MFP100" s="1"/>
      <c r="MFQ100" s="1"/>
      <c r="MFR100" s="1"/>
      <c r="MFS100" s="1"/>
      <c r="MFT100" s="1"/>
      <c r="MFU100" s="1"/>
      <c r="MFV100" s="1"/>
      <c r="MFW100" s="1"/>
      <c r="MFX100" s="1"/>
      <c r="MFY100" s="1"/>
      <c r="MFZ100" s="1"/>
      <c r="MGA100" s="1"/>
      <c r="MGB100" s="1"/>
      <c r="MGC100" s="1"/>
      <c r="MGD100" s="1"/>
      <c r="MGE100" s="1"/>
      <c r="MGF100" s="1"/>
      <c r="MGG100" s="1"/>
      <c r="MGH100" s="1"/>
      <c r="MGI100" s="1"/>
      <c r="MGJ100" s="1"/>
      <c r="MGK100" s="1"/>
      <c r="MGL100" s="1"/>
      <c r="MGM100" s="1"/>
      <c r="MGN100" s="1"/>
      <c r="MGO100" s="1"/>
      <c r="MGP100" s="1"/>
      <c r="MGQ100" s="1"/>
      <c r="MGR100" s="1"/>
      <c r="MGS100" s="1"/>
      <c r="MGT100" s="1"/>
      <c r="MGU100" s="1"/>
      <c r="MGV100" s="1"/>
      <c r="MGW100" s="1"/>
      <c r="MGX100" s="1"/>
      <c r="MGY100" s="1"/>
      <c r="MGZ100" s="1"/>
      <c r="MHA100" s="1"/>
      <c r="MHB100" s="1"/>
      <c r="MHC100" s="1"/>
      <c r="MHD100" s="1"/>
      <c r="MHE100" s="1"/>
      <c r="MHF100" s="1"/>
      <c r="MHG100" s="1"/>
      <c r="MHH100" s="1"/>
      <c r="MHI100" s="1"/>
      <c r="MHJ100" s="1"/>
      <c r="MHK100" s="1"/>
      <c r="MHL100" s="1"/>
      <c r="MHM100" s="1"/>
      <c r="MHN100" s="1"/>
      <c r="MHO100" s="1"/>
      <c r="MHP100" s="1"/>
      <c r="MHQ100" s="1"/>
      <c r="MHR100" s="1"/>
      <c r="MHS100" s="1"/>
      <c r="MHT100" s="1"/>
      <c r="MHU100" s="1"/>
      <c r="MHV100" s="1"/>
      <c r="MHW100" s="1"/>
      <c r="MHX100" s="1"/>
      <c r="MHY100" s="1"/>
      <c r="MHZ100" s="1"/>
      <c r="MIA100" s="1"/>
      <c r="MIB100" s="1"/>
      <c r="MIC100" s="1"/>
      <c r="MID100" s="1"/>
      <c r="MIE100" s="1"/>
      <c r="MIF100" s="1"/>
      <c r="MIG100" s="1"/>
      <c r="MIH100" s="1"/>
      <c r="MII100" s="1"/>
      <c r="MIJ100" s="1"/>
      <c r="MIK100" s="1"/>
      <c r="MIL100" s="1"/>
      <c r="MIM100" s="1"/>
      <c r="MIN100" s="1"/>
      <c r="MIO100" s="1"/>
      <c r="MIP100" s="1"/>
      <c r="MIQ100" s="1"/>
      <c r="MIR100" s="1"/>
      <c r="MIS100" s="1"/>
      <c r="MIT100" s="1"/>
      <c r="MIU100" s="1"/>
      <c r="MIV100" s="1"/>
      <c r="MIW100" s="1"/>
      <c r="MIX100" s="1"/>
      <c r="MIY100" s="1"/>
      <c r="MIZ100" s="1"/>
      <c r="MJA100" s="1"/>
      <c r="MJB100" s="1"/>
      <c r="MJC100" s="1"/>
      <c r="MJD100" s="1"/>
      <c r="MJE100" s="1"/>
      <c r="MJF100" s="1"/>
      <c r="MJG100" s="1"/>
      <c r="MJH100" s="1"/>
      <c r="MJI100" s="1"/>
      <c r="MJJ100" s="1"/>
      <c r="MJK100" s="1"/>
      <c r="MJL100" s="1"/>
      <c r="MJM100" s="1"/>
      <c r="MJN100" s="1"/>
      <c r="MJO100" s="1"/>
      <c r="MJP100" s="1"/>
      <c r="MJQ100" s="1"/>
      <c r="MJR100" s="1"/>
      <c r="MJS100" s="1"/>
      <c r="MJT100" s="1"/>
      <c r="MJU100" s="1"/>
      <c r="MJV100" s="1"/>
      <c r="MJW100" s="1"/>
      <c r="MJX100" s="1"/>
      <c r="MJY100" s="1"/>
      <c r="MJZ100" s="1"/>
      <c r="MKA100" s="1"/>
      <c r="MKB100" s="1"/>
      <c r="MKC100" s="1"/>
      <c r="MKD100" s="1"/>
      <c r="MKE100" s="1"/>
      <c r="MKF100" s="1"/>
      <c r="MKG100" s="1"/>
      <c r="MKH100" s="1"/>
      <c r="MKI100" s="1"/>
      <c r="MKJ100" s="1"/>
      <c r="MKK100" s="1"/>
      <c r="MKL100" s="1"/>
      <c r="MKM100" s="1"/>
      <c r="MKN100" s="1"/>
      <c r="MKO100" s="1"/>
      <c r="MKP100" s="1"/>
      <c r="MKQ100" s="1"/>
      <c r="MKR100" s="1"/>
      <c r="MKS100" s="1"/>
      <c r="MKT100" s="1"/>
      <c r="MKU100" s="1"/>
      <c r="MKV100" s="1"/>
      <c r="MKW100" s="1"/>
      <c r="MKX100" s="1"/>
      <c r="MKY100" s="1"/>
      <c r="MKZ100" s="1"/>
      <c r="MLA100" s="1"/>
      <c r="MLB100" s="1"/>
      <c r="MLC100" s="1"/>
      <c r="MLD100" s="1"/>
      <c r="MLE100" s="1"/>
      <c r="MLF100" s="1"/>
      <c r="MLG100" s="1"/>
      <c r="MLH100" s="1"/>
      <c r="MLI100" s="1"/>
      <c r="MLJ100" s="1"/>
      <c r="MLK100" s="1"/>
      <c r="MLL100" s="1"/>
      <c r="MLM100" s="1"/>
      <c r="MLN100" s="1"/>
      <c r="MLO100" s="1"/>
      <c r="MLP100" s="1"/>
      <c r="MLQ100" s="1"/>
      <c r="MLR100" s="1"/>
      <c r="MLS100" s="1"/>
      <c r="MLT100" s="1"/>
      <c r="MLU100" s="1"/>
      <c r="MLV100" s="1"/>
      <c r="MLW100" s="1"/>
      <c r="MLX100" s="1"/>
      <c r="MLY100" s="1"/>
      <c r="MLZ100" s="1"/>
      <c r="MMA100" s="1"/>
      <c r="MMB100" s="1"/>
      <c r="MMC100" s="1"/>
      <c r="MMD100" s="1"/>
      <c r="MME100" s="1"/>
      <c r="MMF100" s="1"/>
      <c r="MMG100" s="1"/>
      <c r="MMH100" s="1"/>
      <c r="MMI100" s="1"/>
      <c r="MMJ100" s="1"/>
      <c r="MMK100" s="1"/>
      <c r="MML100" s="1"/>
      <c r="MMM100" s="1"/>
      <c r="MMN100" s="1"/>
      <c r="MMO100" s="1"/>
      <c r="MMP100" s="1"/>
      <c r="MMQ100" s="1"/>
      <c r="MMR100" s="1"/>
      <c r="MMS100" s="1"/>
      <c r="MMT100" s="1"/>
      <c r="MMU100" s="1"/>
      <c r="MMV100" s="1"/>
      <c r="MMW100" s="1"/>
      <c r="MMX100" s="1"/>
      <c r="MMY100" s="1"/>
      <c r="MMZ100" s="1"/>
      <c r="MNA100" s="1"/>
      <c r="MNB100" s="1"/>
      <c r="MNC100" s="1"/>
      <c r="MND100" s="1"/>
      <c r="MNE100" s="1"/>
      <c r="MNF100" s="1"/>
      <c r="MNG100" s="1"/>
      <c r="MNH100" s="1"/>
      <c r="MNI100" s="1"/>
      <c r="MNJ100" s="1"/>
      <c r="MNK100" s="1"/>
      <c r="MNL100" s="1"/>
      <c r="MNM100" s="1"/>
      <c r="MNN100" s="1"/>
      <c r="MNO100" s="1"/>
      <c r="MNP100" s="1"/>
      <c r="MNQ100" s="1"/>
      <c r="MNR100" s="1"/>
      <c r="MNS100" s="1"/>
      <c r="MNT100" s="1"/>
      <c r="MNU100" s="1"/>
      <c r="MNV100" s="1"/>
      <c r="MNW100" s="1"/>
      <c r="MNX100" s="1"/>
      <c r="MNY100" s="1"/>
      <c r="MNZ100" s="1"/>
      <c r="MOA100" s="1"/>
      <c r="MOB100" s="1"/>
      <c r="MOC100" s="1"/>
      <c r="MOD100" s="1"/>
      <c r="MOE100" s="1"/>
      <c r="MOF100" s="1"/>
      <c r="MOG100" s="1"/>
      <c r="MOH100" s="1"/>
      <c r="MOI100" s="1"/>
      <c r="MOJ100" s="1"/>
      <c r="MOK100" s="1"/>
      <c r="MOL100" s="1"/>
      <c r="MOM100" s="1"/>
      <c r="MON100" s="1"/>
      <c r="MOO100" s="1"/>
      <c r="MOP100" s="1"/>
      <c r="MOQ100" s="1"/>
      <c r="MOR100" s="1"/>
      <c r="MOS100" s="1"/>
      <c r="MOT100" s="1"/>
      <c r="MOU100" s="1"/>
      <c r="MOV100" s="1"/>
      <c r="MOW100" s="1"/>
      <c r="MOX100" s="1"/>
      <c r="MOY100" s="1"/>
      <c r="MOZ100" s="1"/>
      <c r="MPA100" s="1"/>
      <c r="MPB100" s="1"/>
      <c r="MPC100" s="1"/>
      <c r="MPD100" s="1"/>
      <c r="MPE100" s="1"/>
      <c r="MPF100" s="1"/>
      <c r="MPG100" s="1"/>
      <c r="MPH100" s="1"/>
      <c r="MPI100" s="1"/>
      <c r="MPJ100" s="1"/>
      <c r="MPK100" s="1"/>
      <c r="MPL100" s="1"/>
      <c r="MPM100" s="1"/>
      <c r="MPN100" s="1"/>
      <c r="MPO100" s="1"/>
      <c r="MPP100" s="1"/>
      <c r="MPQ100" s="1"/>
      <c r="MPR100" s="1"/>
      <c r="MPS100" s="1"/>
      <c r="MPT100" s="1"/>
      <c r="MPU100" s="1"/>
      <c r="MPV100" s="1"/>
      <c r="MPW100" s="1"/>
      <c r="MPX100" s="1"/>
      <c r="MPY100" s="1"/>
      <c r="MPZ100" s="1"/>
      <c r="MQA100" s="1"/>
      <c r="MQB100" s="1"/>
      <c r="MQC100" s="1"/>
      <c r="MQD100" s="1"/>
      <c r="MQE100" s="1"/>
      <c r="MQF100" s="1"/>
      <c r="MQG100" s="1"/>
      <c r="MQH100" s="1"/>
      <c r="MQI100" s="1"/>
      <c r="MQJ100" s="1"/>
      <c r="MQK100" s="1"/>
      <c r="MQL100" s="1"/>
      <c r="MQM100" s="1"/>
      <c r="MQN100" s="1"/>
      <c r="MQO100" s="1"/>
      <c r="MQP100" s="1"/>
      <c r="MQQ100" s="1"/>
      <c r="MQR100" s="1"/>
      <c r="MQS100" s="1"/>
      <c r="MQT100" s="1"/>
      <c r="MQU100" s="1"/>
      <c r="MQV100" s="1"/>
      <c r="MQW100" s="1"/>
      <c r="MQX100" s="1"/>
      <c r="MQY100" s="1"/>
      <c r="MQZ100" s="1"/>
      <c r="MRA100" s="1"/>
      <c r="MRB100" s="1"/>
      <c r="MRC100" s="1"/>
      <c r="MRD100" s="1"/>
      <c r="MRE100" s="1"/>
      <c r="MRF100" s="1"/>
      <c r="MRG100" s="1"/>
      <c r="MRH100" s="1"/>
      <c r="MRI100" s="1"/>
      <c r="MRJ100" s="1"/>
      <c r="MRK100" s="1"/>
      <c r="MRL100" s="1"/>
      <c r="MRM100" s="1"/>
      <c r="MRN100" s="1"/>
      <c r="MRO100" s="1"/>
      <c r="MRP100" s="1"/>
      <c r="MRQ100" s="1"/>
      <c r="MRR100" s="1"/>
      <c r="MRS100" s="1"/>
      <c r="MRT100" s="1"/>
      <c r="MRU100" s="1"/>
      <c r="MRV100" s="1"/>
      <c r="MRW100" s="1"/>
      <c r="MRX100" s="1"/>
      <c r="MRY100" s="1"/>
      <c r="MRZ100" s="1"/>
      <c r="MSA100" s="1"/>
      <c r="MSB100" s="1"/>
      <c r="MSC100" s="1"/>
      <c r="MSD100" s="1"/>
      <c r="MSE100" s="1"/>
      <c r="MSF100" s="1"/>
      <c r="MSG100" s="1"/>
      <c r="MSH100" s="1"/>
      <c r="MSI100" s="1"/>
      <c r="MSJ100" s="1"/>
      <c r="MSK100" s="1"/>
      <c r="MSL100" s="1"/>
      <c r="MSM100" s="1"/>
      <c r="MSN100" s="1"/>
      <c r="MSO100" s="1"/>
      <c r="MSP100" s="1"/>
      <c r="MSQ100" s="1"/>
      <c r="MSR100" s="1"/>
      <c r="MSS100" s="1"/>
      <c r="MST100" s="1"/>
      <c r="MSU100" s="1"/>
      <c r="MSV100" s="1"/>
      <c r="MSW100" s="1"/>
      <c r="MSX100" s="1"/>
      <c r="MSY100" s="1"/>
      <c r="MSZ100" s="1"/>
      <c r="MTA100" s="1"/>
      <c r="MTB100" s="1"/>
      <c r="MTC100" s="1"/>
      <c r="MTD100" s="1"/>
      <c r="MTE100" s="1"/>
      <c r="MTF100" s="1"/>
      <c r="MTG100" s="1"/>
      <c r="MTH100" s="1"/>
      <c r="MTI100" s="1"/>
      <c r="MTJ100" s="1"/>
      <c r="MTK100" s="1"/>
      <c r="MTL100" s="1"/>
      <c r="MTM100" s="1"/>
      <c r="MTN100" s="1"/>
      <c r="MTO100" s="1"/>
      <c r="MTP100" s="1"/>
      <c r="MTQ100" s="1"/>
      <c r="MTR100" s="1"/>
      <c r="MTS100" s="1"/>
      <c r="MTT100" s="1"/>
      <c r="MTU100" s="1"/>
      <c r="MTV100" s="1"/>
      <c r="MTW100" s="1"/>
      <c r="MTX100" s="1"/>
      <c r="MTY100" s="1"/>
      <c r="MTZ100" s="1"/>
      <c r="MUA100" s="1"/>
      <c r="MUB100" s="1"/>
      <c r="MUC100" s="1"/>
      <c r="MUD100" s="1"/>
      <c r="MUE100" s="1"/>
      <c r="MUF100" s="1"/>
      <c r="MUG100" s="1"/>
      <c r="MUH100" s="1"/>
      <c r="MUI100" s="1"/>
      <c r="MUJ100" s="1"/>
      <c r="MUK100" s="1"/>
      <c r="MUL100" s="1"/>
      <c r="MUM100" s="1"/>
      <c r="MUN100" s="1"/>
      <c r="MUO100" s="1"/>
      <c r="MUP100" s="1"/>
      <c r="MUQ100" s="1"/>
      <c r="MUR100" s="1"/>
      <c r="MUS100" s="1"/>
      <c r="MUT100" s="1"/>
      <c r="MUU100" s="1"/>
      <c r="MUV100" s="1"/>
      <c r="MUW100" s="1"/>
      <c r="MUX100" s="1"/>
      <c r="MUY100" s="1"/>
      <c r="MUZ100" s="1"/>
      <c r="MVA100" s="1"/>
      <c r="MVB100" s="1"/>
      <c r="MVC100" s="1"/>
      <c r="MVD100" s="1"/>
      <c r="MVE100" s="1"/>
      <c r="MVF100" s="1"/>
      <c r="MVG100" s="1"/>
      <c r="MVH100" s="1"/>
      <c r="MVI100" s="1"/>
      <c r="MVJ100" s="1"/>
      <c r="MVK100" s="1"/>
      <c r="MVL100" s="1"/>
      <c r="MVM100" s="1"/>
      <c r="MVN100" s="1"/>
      <c r="MVO100" s="1"/>
      <c r="MVP100" s="1"/>
      <c r="MVQ100" s="1"/>
      <c r="MVR100" s="1"/>
      <c r="MVS100" s="1"/>
      <c r="MVT100" s="1"/>
      <c r="MVU100" s="1"/>
      <c r="MVV100" s="1"/>
      <c r="MVW100" s="1"/>
      <c r="MVX100" s="1"/>
      <c r="MVY100" s="1"/>
      <c r="MVZ100" s="1"/>
      <c r="MWA100" s="1"/>
      <c r="MWB100" s="1"/>
      <c r="MWC100" s="1"/>
      <c r="MWD100" s="1"/>
      <c r="MWE100" s="1"/>
      <c r="MWF100" s="1"/>
      <c r="MWG100" s="1"/>
      <c r="MWH100" s="1"/>
      <c r="MWI100" s="1"/>
      <c r="MWJ100" s="1"/>
      <c r="MWK100" s="1"/>
      <c r="MWL100" s="1"/>
      <c r="MWM100" s="1"/>
      <c r="MWN100" s="1"/>
      <c r="MWO100" s="1"/>
      <c r="MWP100" s="1"/>
      <c r="MWQ100" s="1"/>
      <c r="MWR100" s="1"/>
      <c r="MWS100" s="1"/>
      <c r="MWT100" s="1"/>
      <c r="MWU100" s="1"/>
      <c r="MWV100" s="1"/>
      <c r="MWW100" s="1"/>
      <c r="MWX100" s="1"/>
      <c r="MWY100" s="1"/>
      <c r="MWZ100" s="1"/>
      <c r="MXA100" s="1"/>
      <c r="MXB100" s="1"/>
      <c r="MXC100" s="1"/>
      <c r="MXD100" s="1"/>
      <c r="MXE100" s="1"/>
      <c r="MXF100" s="1"/>
      <c r="MXG100" s="1"/>
      <c r="MXH100" s="1"/>
      <c r="MXI100" s="1"/>
      <c r="MXJ100" s="1"/>
      <c r="MXK100" s="1"/>
      <c r="MXL100" s="1"/>
      <c r="MXM100" s="1"/>
      <c r="MXN100" s="1"/>
      <c r="MXO100" s="1"/>
      <c r="MXP100" s="1"/>
      <c r="MXQ100" s="1"/>
      <c r="MXR100" s="1"/>
      <c r="MXS100" s="1"/>
      <c r="MXT100" s="1"/>
      <c r="MXU100" s="1"/>
      <c r="MXV100" s="1"/>
      <c r="MXW100" s="1"/>
      <c r="MXX100" s="1"/>
      <c r="MXY100" s="1"/>
      <c r="MXZ100" s="1"/>
      <c r="MYA100" s="1"/>
      <c r="MYB100" s="1"/>
      <c r="MYC100" s="1"/>
      <c r="MYD100" s="1"/>
      <c r="MYE100" s="1"/>
      <c r="MYF100" s="1"/>
      <c r="MYG100" s="1"/>
      <c r="MYH100" s="1"/>
      <c r="MYI100" s="1"/>
      <c r="MYJ100" s="1"/>
      <c r="MYK100" s="1"/>
      <c r="MYL100" s="1"/>
      <c r="MYM100" s="1"/>
      <c r="MYN100" s="1"/>
      <c r="MYO100" s="1"/>
      <c r="MYP100" s="1"/>
      <c r="MYQ100" s="1"/>
      <c r="MYR100" s="1"/>
      <c r="MYS100" s="1"/>
      <c r="MYT100" s="1"/>
      <c r="MYU100" s="1"/>
      <c r="MYV100" s="1"/>
      <c r="MYW100" s="1"/>
      <c r="MYX100" s="1"/>
      <c r="MYY100" s="1"/>
      <c r="MYZ100" s="1"/>
      <c r="MZA100" s="1"/>
      <c r="MZB100" s="1"/>
      <c r="MZC100" s="1"/>
      <c r="MZD100" s="1"/>
      <c r="MZE100" s="1"/>
      <c r="MZF100" s="1"/>
      <c r="MZG100" s="1"/>
      <c r="MZH100" s="1"/>
      <c r="MZI100" s="1"/>
      <c r="MZJ100" s="1"/>
      <c r="MZK100" s="1"/>
      <c r="MZL100" s="1"/>
      <c r="MZM100" s="1"/>
      <c r="MZN100" s="1"/>
      <c r="MZO100" s="1"/>
      <c r="MZP100" s="1"/>
      <c r="MZQ100" s="1"/>
      <c r="MZR100" s="1"/>
      <c r="MZS100" s="1"/>
      <c r="MZT100" s="1"/>
      <c r="MZU100" s="1"/>
      <c r="MZV100" s="1"/>
      <c r="MZW100" s="1"/>
      <c r="MZX100" s="1"/>
      <c r="MZY100" s="1"/>
      <c r="MZZ100" s="1"/>
      <c r="NAA100" s="1"/>
      <c r="NAB100" s="1"/>
      <c r="NAC100" s="1"/>
      <c r="NAD100" s="1"/>
      <c r="NAE100" s="1"/>
      <c r="NAF100" s="1"/>
      <c r="NAG100" s="1"/>
      <c r="NAH100" s="1"/>
      <c r="NAI100" s="1"/>
      <c r="NAJ100" s="1"/>
      <c r="NAK100" s="1"/>
      <c r="NAL100" s="1"/>
      <c r="NAM100" s="1"/>
      <c r="NAN100" s="1"/>
      <c r="NAO100" s="1"/>
      <c r="NAP100" s="1"/>
      <c r="NAQ100" s="1"/>
      <c r="NAR100" s="1"/>
      <c r="NAS100" s="1"/>
      <c r="NAT100" s="1"/>
      <c r="NAU100" s="1"/>
      <c r="NAV100" s="1"/>
      <c r="NAW100" s="1"/>
      <c r="NAX100" s="1"/>
      <c r="NAY100" s="1"/>
      <c r="NAZ100" s="1"/>
      <c r="NBA100" s="1"/>
      <c r="NBB100" s="1"/>
      <c r="NBC100" s="1"/>
      <c r="NBD100" s="1"/>
      <c r="NBE100" s="1"/>
      <c r="NBF100" s="1"/>
      <c r="NBG100" s="1"/>
      <c r="NBH100" s="1"/>
      <c r="NBI100" s="1"/>
      <c r="NBJ100" s="1"/>
      <c r="NBK100" s="1"/>
      <c r="NBL100" s="1"/>
      <c r="NBM100" s="1"/>
      <c r="NBN100" s="1"/>
      <c r="NBO100" s="1"/>
      <c r="NBP100" s="1"/>
      <c r="NBQ100" s="1"/>
      <c r="NBR100" s="1"/>
      <c r="NBS100" s="1"/>
      <c r="NBT100" s="1"/>
      <c r="NBU100" s="1"/>
      <c r="NBV100" s="1"/>
      <c r="NBW100" s="1"/>
      <c r="NBX100" s="1"/>
      <c r="NBY100" s="1"/>
      <c r="NBZ100" s="1"/>
      <c r="NCA100" s="1"/>
      <c r="NCB100" s="1"/>
      <c r="NCC100" s="1"/>
      <c r="NCD100" s="1"/>
      <c r="NCE100" s="1"/>
      <c r="NCF100" s="1"/>
      <c r="NCG100" s="1"/>
      <c r="NCH100" s="1"/>
      <c r="NCI100" s="1"/>
      <c r="NCJ100" s="1"/>
      <c r="NCK100" s="1"/>
      <c r="NCL100" s="1"/>
      <c r="NCM100" s="1"/>
      <c r="NCN100" s="1"/>
      <c r="NCO100" s="1"/>
      <c r="NCP100" s="1"/>
      <c r="NCQ100" s="1"/>
      <c r="NCR100" s="1"/>
      <c r="NCS100" s="1"/>
      <c r="NCT100" s="1"/>
      <c r="NCU100" s="1"/>
      <c r="NCV100" s="1"/>
      <c r="NCW100" s="1"/>
      <c r="NCX100" s="1"/>
      <c r="NCY100" s="1"/>
      <c r="NCZ100" s="1"/>
      <c r="NDA100" s="1"/>
      <c r="NDB100" s="1"/>
      <c r="NDC100" s="1"/>
      <c r="NDD100" s="1"/>
      <c r="NDE100" s="1"/>
      <c r="NDF100" s="1"/>
      <c r="NDG100" s="1"/>
      <c r="NDH100" s="1"/>
      <c r="NDI100" s="1"/>
      <c r="NDJ100" s="1"/>
      <c r="NDK100" s="1"/>
      <c r="NDL100" s="1"/>
      <c r="NDM100" s="1"/>
      <c r="NDN100" s="1"/>
      <c r="NDO100" s="1"/>
      <c r="NDP100" s="1"/>
      <c r="NDQ100" s="1"/>
      <c r="NDR100" s="1"/>
      <c r="NDS100" s="1"/>
      <c r="NDT100" s="1"/>
      <c r="NDU100" s="1"/>
      <c r="NDV100" s="1"/>
      <c r="NDW100" s="1"/>
      <c r="NDX100" s="1"/>
      <c r="NDY100" s="1"/>
      <c r="NDZ100" s="1"/>
      <c r="NEA100" s="1"/>
      <c r="NEB100" s="1"/>
      <c r="NEC100" s="1"/>
      <c r="NED100" s="1"/>
      <c r="NEE100" s="1"/>
      <c r="NEF100" s="1"/>
      <c r="NEG100" s="1"/>
      <c r="NEH100" s="1"/>
      <c r="NEI100" s="1"/>
      <c r="NEJ100" s="1"/>
      <c r="NEK100" s="1"/>
      <c r="NEL100" s="1"/>
      <c r="NEM100" s="1"/>
      <c r="NEN100" s="1"/>
      <c r="NEO100" s="1"/>
      <c r="NEP100" s="1"/>
      <c r="NEQ100" s="1"/>
      <c r="NER100" s="1"/>
      <c r="NES100" s="1"/>
      <c r="NET100" s="1"/>
      <c r="NEU100" s="1"/>
      <c r="NEV100" s="1"/>
      <c r="NEW100" s="1"/>
      <c r="NEX100" s="1"/>
      <c r="NEY100" s="1"/>
      <c r="NEZ100" s="1"/>
      <c r="NFA100" s="1"/>
      <c r="NFB100" s="1"/>
      <c r="NFC100" s="1"/>
      <c r="NFD100" s="1"/>
      <c r="NFE100" s="1"/>
      <c r="NFF100" s="1"/>
      <c r="NFG100" s="1"/>
      <c r="NFH100" s="1"/>
      <c r="NFI100" s="1"/>
      <c r="NFJ100" s="1"/>
      <c r="NFK100" s="1"/>
      <c r="NFL100" s="1"/>
      <c r="NFM100" s="1"/>
      <c r="NFN100" s="1"/>
      <c r="NFO100" s="1"/>
      <c r="NFP100" s="1"/>
      <c r="NFQ100" s="1"/>
      <c r="NFR100" s="1"/>
      <c r="NFS100" s="1"/>
      <c r="NFT100" s="1"/>
      <c r="NFU100" s="1"/>
      <c r="NFV100" s="1"/>
      <c r="NFW100" s="1"/>
      <c r="NFX100" s="1"/>
      <c r="NFY100" s="1"/>
      <c r="NFZ100" s="1"/>
      <c r="NGA100" s="1"/>
      <c r="NGB100" s="1"/>
      <c r="NGC100" s="1"/>
      <c r="NGD100" s="1"/>
      <c r="NGE100" s="1"/>
      <c r="NGF100" s="1"/>
      <c r="NGG100" s="1"/>
      <c r="NGH100" s="1"/>
      <c r="NGI100" s="1"/>
      <c r="NGJ100" s="1"/>
      <c r="NGK100" s="1"/>
      <c r="NGL100" s="1"/>
      <c r="NGM100" s="1"/>
      <c r="NGN100" s="1"/>
      <c r="NGO100" s="1"/>
      <c r="NGP100" s="1"/>
      <c r="NGQ100" s="1"/>
      <c r="NGR100" s="1"/>
      <c r="NGS100" s="1"/>
      <c r="NGT100" s="1"/>
      <c r="NGU100" s="1"/>
      <c r="NGV100" s="1"/>
      <c r="NGW100" s="1"/>
      <c r="NGX100" s="1"/>
      <c r="NGY100" s="1"/>
      <c r="NGZ100" s="1"/>
      <c r="NHA100" s="1"/>
      <c r="NHB100" s="1"/>
      <c r="NHC100" s="1"/>
      <c r="NHD100" s="1"/>
      <c r="NHE100" s="1"/>
      <c r="NHF100" s="1"/>
      <c r="NHG100" s="1"/>
      <c r="NHH100" s="1"/>
      <c r="NHI100" s="1"/>
      <c r="NHJ100" s="1"/>
      <c r="NHK100" s="1"/>
      <c r="NHL100" s="1"/>
      <c r="NHM100" s="1"/>
      <c r="NHN100" s="1"/>
      <c r="NHO100" s="1"/>
      <c r="NHP100" s="1"/>
      <c r="NHQ100" s="1"/>
      <c r="NHR100" s="1"/>
      <c r="NHS100" s="1"/>
      <c r="NHT100" s="1"/>
      <c r="NHU100" s="1"/>
      <c r="NHV100" s="1"/>
      <c r="NHW100" s="1"/>
      <c r="NHX100" s="1"/>
      <c r="NHY100" s="1"/>
      <c r="NHZ100" s="1"/>
      <c r="NIA100" s="1"/>
      <c r="NIB100" s="1"/>
      <c r="NIC100" s="1"/>
      <c r="NID100" s="1"/>
      <c r="NIE100" s="1"/>
      <c r="NIF100" s="1"/>
      <c r="NIG100" s="1"/>
      <c r="NIH100" s="1"/>
      <c r="NII100" s="1"/>
      <c r="NIJ100" s="1"/>
      <c r="NIK100" s="1"/>
      <c r="NIL100" s="1"/>
      <c r="NIM100" s="1"/>
      <c r="NIN100" s="1"/>
      <c r="NIO100" s="1"/>
      <c r="NIP100" s="1"/>
      <c r="NIQ100" s="1"/>
      <c r="NIR100" s="1"/>
      <c r="NIS100" s="1"/>
      <c r="NIT100" s="1"/>
      <c r="NIU100" s="1"/>
      <c r="NIV100" s="1"/>
      <c r="NIW100" s="1"/>
      <c r="NIX100" s="1"/>
      <c r="NIY100" s="1"/>
      <c r="NIZ100" s="1"/>
      <c r="NJA100" s="1"/>
      <c r="NJB100" s="1"/>
      <c r="NJC100" s="1"/>
      <c r="NJD100" s="1"/>
      <c r="NJE100" s="1"/>
      <c r="NJF100" s="1"/>
      <c r="NJG100" s="1"/>
      <c r="NJH100" s="1"/>
      <c r="NJI100" s="1"/>
      <c r="NJJ100" s="1"/>
      <c r="NJK100" s="1"/>
      <c r="NJL100" s="1"/>
      <c r="NJM100" s="1"/>
      <c r="NJN100" s="1"/>
      <c r="NJO100" s="1"/>
      <c r="NJP100" s="1"/>
      <c r="NJQ100" s="1"/>
      <c r="NJR100" s="1"/>
      <c r="NJS100" s="1"/>
      <c r="NJT100" s="1"/>
      <c r="NJU100" s="1"/>
      <c r="NJV100" s="1"/>
      <c r="NJW100" s="1"/>
      <c r="NJX100" s="1"/>
      <c r="NJY100" s="1"/>
      <c r="NJZ100" s="1"/>
      <c r="NKA100" s="1"/>
      <c r="NKB100" s="1"/>
      <c r="NKC100" s="1"/>
      <c r="NKD100" s="1"/>
      <c r="NKE100" s="1"/>
      <c r="NKF100" s="1"/>
      <c r="NKG100" s="1"/>
      <c r="NKH100" s="1"/>
      <c r="NKI100" s="1"/>
      <c r="NKJ100" s="1"/>
      <c r="NKK100" s="1"/>
      <c r="NKL100" s="1"/>
      <c r="NKM100" s="1"/>
      <c r="NKN100" s="1"/>
      <c r="NKO100" s="1"/>
      <c r="NKP100" s="1"/>
      <c r="NKQ100" s="1"/>
      <c r="NKR100" s="1"/>
      <c r="NKS100" s="1"/>
      <c r="NKT100" s="1"/>
      <c r="NKU100" s="1"/>
      <c r="NKV100" s="1"/>
      <c r="NKW100" s="1"/>
      <c r="NKX100" s="1"/>
      <c r="NKY100" s="1"/>
      <c r="NKZ100" s="1"/>
      <c r="NLA100" s="1"/>
      <c r="NLB100" s="1"/>
      <c r="NLC100" s="1"/>
      <c r="NLD100" s="1"/>
      <c r="NLE100" s="1"/>
      <c r="NLF100" s="1"/>
      <c r="NLG100" s="1"/>
      <c r="NLH100" s="1"/>
      <c r="NLI100" s="1"/>
      <c r="NLJ100" s="1"/>
      <c r="NLK100" s="1"/>
      <c r="NLL100" s="1"/>
      <c r="NLM100" s="1"/>
      <c r="NLN100" s="1"/>
      <c r="NLO100" s="1"/>
      <c r="NLP100" s="1"/>
      <c r="NLQ100" s="1"/>
      <c r="NLR100" s="1"/>
      <c r="NLS100" s="1"/>
      <c r="NLT100" s="1"/>
      <c r="NLU100" s="1"/>
      <c r="NLV100" s="1"/>
      <c r="NLW100" s="1"/>
      <c r="NLX100" s="1"/>
      <c r="NLY100" s="1"/>
      <c r="NLZ100" s="1"/>
      <c r="NMA100" s="1"/>
      <c r="NMB100" s="1"/>
      <c r="NMC100" s="1"/>
      <c r="NMD100" s="1"/>
      <c r="NME100" s="1"/>
      <c r="NMF100" s="1"/>
      <c r="NMG100" s="1"/>
      <c r="NMH100" s="1"/>
      <c r="NMI100" s="1"/>
      <c r="NMJ100" s="1"/>
      <c r="NMK100" s="1"/>
      <c r="NML100" s="1"/>
      <c r="NMM100" s="1"/>
      <c r="NMN100" s="1"/>
      <c r="NMO100" s="1"/>
      <c r="NMP100" s="1"/>
      <c r="NMQ100" s="1"/>
      <c r="NMR100" s="1"/>
      <c r="NMS100" s="1"/>
      <c r="NMT100" s="1"/>
      <c r="NMU100" s="1"/>
      <c r="NMV100" s="1"/>
      <c r="NMW100" s="1"/>
      <c r="NMX100" s="1"/>
      <c r="NMY100" s="1"/>
      <c r="NMZ100" s="1"/>
      <c r="NNA100" s="1"/>
      <c r="NNB100" s="1"/>
      <c r="NNC100" s="1"/>
      <c r="NND100" s="1"/>
      <c r="NNE100" s="1"/>
      <c r="NNF100" s="1"/>
      <c r="NNG100" s="1"/>
      <c r="NNH100" s="1"/>
      <c r="NNI100" s="1"/>
      <c r="NNJ100" s="1"/>
      <c r="NNK100" s="1"/>
      <c r="NNL100" s="1"/>
      <c r="NNM100" s="1"/>
      <c r="NNN100" s="1"/>
      <c r="NNO100" s="1"/>
      <c r="NNP100" s="1"/>
      <c r="NNQ100" s="1"/>
      <c r="NNR100" s="1"/>
      <c r="NNS100" s="1"/>
      <c r="NNT100" s="1"/>
      <c r="NNU100" s="1"/>
      <c r="NNV100" s="1"/>
      <c r="NNW100" s="1"/>
      <c r="NNX100" s="1"/>
      <c r="NNY100" s="1"/>
      <c r="NNZ100" s="1"/>
      <c r="NOA100" s="1"/>
      <c r="NOB100" s="1"/>
      <c r="NOC100" s="1"/>
      <c r="NOD100" s="1"/>
      <c r="NOE100" s="1"/>
      <c r="NOF100" s="1"/>
      <c r="NOG100" s="1"/>
      <c r="NOH100" s="1"/>
      <c r="NOI100" s="1"/>
      <c r="NOJ100" s="1"/>
      <c r="NOK100" s="1"/>
      <c r="NOL100" s="1"/>
      <c r="NOM100" s="1"/>
      <c r="NON100" s="1"/>
      <c r="NOO100" s="1"/>
      <c r="NOP100" s="1"/>
      <c r="NOQ100" s="1"/>
      <c r="NOR100" s="1"/>
      <c r="NOS100" s="1"/>
      <c r="NOT100" s="1"/>
      <c r="NOU100" s="1"/>
      <c r="NOV100" s="1"/>
      <c r="NOW100" s="1"/>
      <c r="NOX100" s="1"/>
      <c r="NOY100" s="1"/>
      <c r="NOZ100" s="1"/>
      <c r="NPA100" s="1"/>
      <c r="NPB100" s="1"/>
      <c r="NPC100" s="1"/>
      <c r="NPD100" s="1"/>
      <c r="NPE100" s="1"/>
      <c r="NPF100" s="1"/>
      <c r="NPG100" s="1"/>
      <c r="NPH100" s="1"/>
      <c r="NPI100" s="1"/>
      <c r="NPJ100" s="1"/>
      <c r="NPK100" s="1"/>
      <c r="NPL100" s="1"/>
      <c r="NPM100" s="1"/>
      <c r="NPN100" s="1"/>
      <c r="NPO100" s="1"/>
      <c r="NPP100" s="1"/>
      <c r="NPQ100" s="1"/>
      <c r="NPR100" s="1"/>
      <c r="NPS100" s="1"/>
      <c r="NPT100" s="1"/>
      <c r="NPU100" s="1"/>
      <c r="NPV100" s="1"/>
      <c r="NPW100" s="1"/>
      <c r="NPX100" s="1"/>
      <c r="NPY100" s="1"/>
      <c r="NPZ100" s="1"/>
      <c r="NQA100" s="1"/>
      <c r="NQB100" s="1"/>
      <c r="NQC100" s="1"/>
      <c r="NQD100" s="1"/>
      <c r="NQE100" s="1"/>
      <c r="NQF100" s="1"/>
      <c r="NQG100" s="1"/>
      <c r="NQH100" s="1"/>
      <c r="NQI100" s="1"/>
      <c r="NQJ100" s="1"/>
      <c r="NQK100" s="1"/>
      <c r="NQL100" s="1"/>
      <c r="NQM100" s="1"/>
      <c r="NQN100" s="1"/>
      <c r="NQO100" s="1"/>
      <c r="NQP100" s="1"/>
      <c r="NQQ100" s="1"/>
      <c r="NQR100" s="1"/>
      <c r="NQS100" s="1"/>
      <c r="NQT100" s="1"/>
      <c r="NQU100" s="1"/>
      <c r="NQV100" s="1"/>
      <c r="NQW100" s="1"/>
      <c r="NQX100" s="1"/>
      <c r="NQY100" s="1"/>
      <c r="NQZ100" s="1"/>
      <c r="NRA100" s="1"/>
      <c r="NRB100" s="1"/>
      <c r="NRC100" s="1"/>
      <c r="NRD100" s="1"/>
      <c r="NRE100" s="1"/>
      <c r="NRF100" s="1"/>
      <c r="NRG100" s="1"/>
      <c r="NRH100" s="1"/>
      <c r="NRI100" s="1"/>
      <c r="NRJ100" s="1"/>
      <c r="NRK100" s="1"/>
      <c r="NRL100" s="1"/>
      <c r="NRM100" s="1"/>
      <c r="NRN100" s="1"/>
      <c r="NRO100" s="1"/>
      <c r="NRP100" s="1"/>
      <c r="NRQ100" s="1"/>
      <c r="NRR100" s="1"/>
      <c r="NRS100" s="1"/>
      <c r="NRT100" s="1"/>
      <c r="NRU100" s="1"/>
      <c r="NRV100" s="1"/>
      <c r="NRW100" s="1"/>
      <c r="NRX100" s="1"/>
      <c r="NRY100" s="1"/>
      <c r="NRZ100" s="1"/>
      <c r="NSA100" s="1"/>
      <c r="NSB100" s="1"/>
      <c r="NSC100" s="1"/>
      <c r="NSD100" s="1"/>
      <c r="NSE100" s="1"/>
      <c r="NSF100" s="1"/>
      <c r="NSG100" s="1"/>
      <c r="NSH100" s="1"/>
      <c r="NSI100" s="1"/>
      <c r="NSJ100" s="1"/>
      <c r="NSK100" s="1"/>
      <c r="NSL100" s="1"/>
      <c r="NSM100" s="1"/>
      <c r="NSN100" s="1"/>
      <c r="NSO100" s="1"/>
      <c r="NSP100" s="1"/>
      <c r="NSQ100" s="1"/>
      <c r="NSR100" s="1"/>
      <c r="NSS100" s="1"/>
      <c r="NST100" s="1"/>
      <c r="NSU100" s="1"/>
      <c r="NSV100" s="1"/>
      <c r="NSW100" s="1"/>
      <c r="NSX100" s="1"/>
      <c r="NSY100" s="1"/>
      <c r="NSZ100" s="1"/>
      <c r="NTA100" s="1"/>
      <c r="NTB100" s="1"/>
      <c r="NTC100" s="1"/>
      <c r="NTD100" s="1"/>
      <c r="NTE100" s="1"/>
      <c r="NTF100" s="1"/>
      <c r="NTG100" s="1"/>
      <c r="NTH100" s="1"/>
      <c r="NTI100" s="1"/>
      <c r="NTJ100" s="1"/>
      <c r="NTK100" s="1"/>
      <c r="NTL100" s="1"/>
      <c r="NTM100" s="1"/>
      <c r="NTN100" s="1"/>
      <c r="NTO100" s="1"/>
      <c r="NTP100" s="1"/>
      <c r="NTQ100" s="1"/>
      <c r="NTR100" s="1"/>
      <c r="NTS100" s="1"/>
      <c r="NTT100" s="1"/>
      <c r="NTU100" s="1"/>
      <c r="NTV100" s="1"/>
      <c r="NTW100" s="1"/>
      <c r="NTX100" s="1"/>
      <c r="NTY100" s="1"/>
      <c r="NTZ100" s="1"/>
      <c r="NUA100" s="1"/>
      <c r="NUB100" s="1"/>
      <c r="NUC100" s="1"/>
      <c r="NUD100" s="1"/>
      <c r="NUE100" s="1"/>
      <c r="NUF100" s="1"/>
      <c r="NUG100" s="1"/>
      <c r="NUH100" s="1"/>
      <c r="NUI100" s="1"/>
      <c r="NUJ100" s="1"/>
      <c r="NUK100" s="1"/>
      <c r="NUL100" s="1"/>
      <c r="NUM100" s="1"/>
      <c r="NUN100" s="1"/>
      <c r="NUO100" s="1"/>
      <c r="NUP100" s="1"/>
      <c r="NUQ100" s="1"/>
      <c r="NUR100" s="1"/>
      <c r="NUS100" s="1"/>
      <c r="NUT100" s="1"/>
      <c r="NUU100" s="1"/>
      <c r="NUV100" s="1"/>
      <c r="NUW100" s="1"/>
      <c r="NUX100" s="1"/>
      <c r="NUY100" s="1"/>
      <c r="NUZ100" s="1"/>
      <c r="NVA100" s="1"/>
      <c r="NVB100" s="1"/>
      <c r="NVC100" s="1"/>
      <c r="NVD100" s="1"/>
      <c r="NVE100" s="1"/>
      <c r="NVF100" s="1"/>
      <c r="NVG100" s="1"/>
      <c r="NVH100" s="1"/>
      <c r="NVI100" s="1"/>
      <c r="NVJ100" s="1"/>
      <c r="NVK100" s="1"/>
      <c r="NVL100" s="1"/>
      <c r="NVM100" s="1"/>
      <c r="NVN100" s="1"/>
      <c r="NVO100" s="1"/>
      <c r="NVP100" s="1"/>
      <c r="NVQ100" s="1"/>
      <c r="NVR100" s="1"/>
      <c r="NVS100" s="1"/>
      <c r="NVT100" s="1"/>
      <c r="NVU100" s="1"/>
      <c r="NVV100" s="1"/>
      <c r="NVW100" s="1"/>
      <c r="NVX100" s="1"/>
      <c r="NVY100" s="1"/>
      <c r="NVZ100" s="1"/>
      <c r="NWA100" s="1"/>
      <c r="NWB100" s="1"/>
      <c r="NWC100" s="1"/>
      <c r="NWD100" s="1"/>
      <c r="NWE100" s="1"/>
      <c r="NWF100" s="1"/>
      <c r="NWG100" s="1"/>
      <c r="NWH100" s="1"/>
      <c r="NWI100" s="1"/>
      <c r="NWJ100" s="1"/>
      <c r="NWK100" s="1"/>
      <c r="NWL100" s="1"/>
      <c r="NWM100" s="1"/>
      <c r="NWN100" s="1"/>
      <c r="NWO100" s="1"/>
      <c r="NWP100" s="1"/>
      <c r="NWQ100" s="1"/>
      <c r="NWR100" s="1"/>
      <c r="NWS100" s="1"/>
      <c r="NWT100" s="1"/>
      <c r="NWU100" s="1"/>
      <c r="NWV100" s="1"/>
      <c r="NWW100" s="1"/>
      <c r="NWX100" s="1"/>
      <c r="NWY100" s="1"/>
      <c r="NWZ100" s="1"/>
      <c r="NXA100" s="1"/>
      <c r="NXB100" s="1"/>
      <c r="NXC100" s="1"/>
      <c r="NXD100" s="1"/>
      <c r="NXE100" s="1"/>
      <c r="NXF100" s="1"/>
      <c r="NXG100" s="1"/>
      <c r="NXH100" s="1"/>
      <c r="NXI100" s="1"/>
      <c r="NXJ100" s="1"/>
      <c r="NXK100" s="1"/>
      <c r="NXL100" s="1"/>
      <c r="NXM100" s="1"/>
      <c r="NXN100" s="1"/>
      <c r="NXO100" s="1"/>
      <c r="NXP100" s="1"/>
      <c r="NXQ100" s="1"/>
      <c r="NXR100" s="1"/>
      <c r="NXS100" s="1"/>
      <c r="NXT100" s="1"/>
      <c r="NXU100" s="1"/>
      <c r="NXV100" s="1"/>
      <c r="NXW100" s="1"/>
      <c r="NXX100" s="1"/>
      <c r="NXY100" s="1"/>
      <c r="NXZ100" s="1"/>
      <c r="NYA100" s="1"/>
      <c r="NYB100" s="1"/>
      <c r="NYC100" s="1"/>
      <c r="NYD100" s="1"/>
      <c r="NYE100" s="1"/>
      <c r="NYF100" s="1"/>
      <c r="NYG100" s="1"/>
      <c r="NYH100" s="1"/>
      <c r="NYI100" s="1"/>
      <c r="NYJ100" s="1"/>
      <c r="NYK100" s="1"/>
      <c r="NYL100" s="1"/>
      <c r="NYM100" s="1"/>
      <c r="NYN100" s="1"/>
      <c r="NYO100" s="1"/>
      <c r="NYP100" s="1"/>
      <c r="NYQ100" s="1"/>
      <c r="NYR100" s="1"/>
      <c r="NYS100" s="1"/>
      <c r="NYT100" s="1"/>
      <c r="NYU100" s="1"/>
      <c r="NYV100" s="1"/>
      <c r="NYW100" s="1"/>
      <c r="NYX100" s="1"/>
      <c r="NYY100" s="1"/>
      <c r="NYZ100" s="1"/>
      <c r="NZA100" s="1"/>
      <c r="NZB100" s="1"/>
      <c r="NZC100" s="1"/>
      <c r="NZD100" s="1"/>
      <c r="NZE100" s="1"/>
      <c r="NZF100" s="1"/>
      <c r="NZG100" s="1"/>
      <c r="NZH100" s="1"/>
      <c r="NZI100" s="1"/>
      <c r="NZJ100" s="1"/>
      <c r="NZK100" s="1"/>
      <c r="NZL100" s="1"/>
      <c r="NZM100" s="1"/>
      <c r="NZN100" s="1"/>
      <c r="NZO100" s="1"/>
      <c r="NZP100" s="1"/>
      <c r="NZQ100" s="1"/>
      <c r="NZR100" s="1"/>
      <c r="NZS100" s="1"/>
      <c r="NZT100" s="1"/>
      <c r="NZU100" s="1"/>
      <c r="NZV100" s="1"/>
      <c r="NZW100" s="1"/>
      <c r="NZX100" s="1"/>
      <c r="NZY100" s="1"/>
      <c r="NZZ100" s="1"/>
      <c r="OAA100" s="1"/>
      <c r="OAB100" s="1"/>
      <c r="OAC100" s="1"/>
      <c r="OAD100" s="1"/>
      <c r="OAE100" s="1"/>
      <c r="OAF100" s="1"/>
      <c r="OAG100" s="1"/>
      <c r="OAH100" s="1"/>
      <c r="OAI100" s="1"/>
      <c r="OAJ100" s="1"/>
      <c r="OAK100" s="1"/>
      <c r="OAL100" s="1"/>
      <c r="OAM100" s="1"/>
      <c r="OAN100" s="1"/>
      <c r="OAO100" s="1"/>
      <c r="OAP100" s="1"/>
      <c r="OAQ100" s="1"/>
      <c r="OAR100" s="1"/>
      <c r="OAS100" s="1"/>
      <c r="OAT100" s="1"/>
      <c r="OAU100" s="1"/>
      <c r="OAV100" s="1"/>
      <c r="OAW100" s="1"/>
      <c r="OAX100" s="1"/>
      <c r="OAY100" s="1"/>
      <c r="OAZ100" s="1"/>
      <c r="OBA100" s="1"/>
      <c r="OBB100" s="1"/>
      <c r="OBC100" s="1"/>
      <c r="OBD100" s="1"/>
      <c r="OBE100" s="1"/>
      <c r="OBF100" s="1"/>
      <c r="OBG100" s="1"/>
      <c r="OBH100" s="1"/>
      <c r="OBI100" s="1"/>
      <c r="OBJ100" s="1"/>
      <c r="OBK100" s="1"/>
      <c r="OBL100" s="1"/>
      <c r="OBM100" s="1"/>
      <c r="OBN100" s="1"/>
      <c r="OBO100" s="1"/>
      <c r="OBP100" s="1"/>
      <c r="OBQ100" s="1"/>
      <c r="OBR100" s="1"/>
      <c r="OBS100" s="1"/>
      <c r="OBT100" s="1"/>
      <c r="OBU100" s="1"/>
      <c r="OBV100" s="1"/>
      <c r="OBW100" s="1"/>
      <c r="OBX100" s="1"/>
      <c r="OBY100" s="1"/>
      <c r="OBZ100" s="1"/>
      <c r="OCA100" s="1"/>
      <c r="OCB100" s="1"/>
      <c r="OCC100" s="1"/>
      <c r="OCD100" s="1"/>
      <c r="OCE100" s="1"/>
      <c r="OCF100" s="1"/>
      <c r="OCG100" s="1"/>
      <c r="OCH100" s="1"/>
      <c r="OCI100" s="1"/>
      <c r="OCJ100" s="1"/>
      <c r="OCK100" s="1"/>
      <c r="OCL100" s="1"/>
      <c r="OCM100" s="1"/>
      <c r="OCN100" s="1"/>
      <c r="OCO100" s="1"/>
      <c r="OCP100" s="1"/>
      <c r="OCQ100" s="1"/>
      <c r="OCR100" s="1"/>
      <c r="OCS100" s="1"/>
      <c r="OCT100" s="1"/>
      <c r="OCU100" s="1"/>
      <c r="OCV100" s="1"/>
      <c r="OCW100" s="1"/>
      <c r="OCX100" s="1"/>
      <c r="OCY100" s="1"/>
      <c r="OCZ100" s="1"/>
      <c r="ODA100" s="1"/>
      <c r="ODB100" s="1"/>
      <c r="ODC100" s="1"/>
      <c r="ODD100" s="1"/>
      <c r="ODE100" s="1"/>
      <c r="ODF100" s="1"/>
      <c r="ODG100" s="1"/>
      <c r="ODH100" s="1"/>
      <c r="ODI100" s="1"/>
      <c r="ODJ100" s="1"/>
      <c r="ODK100" s="1"/>
      <c r="ODL100" s="1"/>
      <c r="ODM100" s="1"/>
      <c r="ODN100" s="1"/>
      <c r="ODO100" s="1"/>
      <c r="ODP100" s="1"/>
      <c r="ODQ100" s="1"/>
      <c r="ODR100" s="1"/>
      <c r="ODS100" s="1"/>
      <c r="ODT100" s="1"/>
      <c r="ODU100" s="1"/>
      <c r="ODV100" s="1"/>
      <c r="ODW100" s="1"/>
      <c r="ODX100" s="1"/>
      <c r="ODY100" s="1"/>
      <c r="ODZ100" s="1"/>
      <c r="OEA100" s="1"/>
      <c r="OEB100" s="1"/>
      <c r="OEC100" s="1"/>
      <c r="OED100" s="1"/>
      <c r="OEE100" s="1"/>
      <c r="OEF100" s="1"/>
      <c r="OEG100" s="1"/>
      <c r="OEH100" s="1"/>
      <c r="OEI100" s="1"/>
      <c r="OEJ100" s="1"/>
      <c r="OEK100" s="1"/>
      <c r="OEL100" s="1"/>
      <c r="OEM100" s="1"/>
      <c r="OEN100" s="1"/>
      <c r="OEO100" s="1"/>
      <c r="OEP100" s="1"/>
      <c r="OEQ100" s="1"/>
      <c r="OER100" s="1"/>
      <c r="OES100" s="1"/>
      <c r="OET100" s="1"/>
      <c r="OEU100" s="1"/>
      <c r="OEV100" s="1"/>
      <c r="OEW100" s="1"/>
      <c r="OEX100" s="1"/>
      <c r="OEY100" s="1"/>
      <c r="OEZ100" s="1"/>
      <c r="OFA100" s="1"/>
      <c r="OFB100" s="1"/>
      <c r="OFC100" s="1"/>
      <c r="OFD100" s="1"/>
      <c r="OFE100" s="1"/>
      <c r="OFF100" s="1"/>
      <c r="OFG100" s="1"/>
      <c r="OFH100" s="1"/>
      <c r="OFI100" s="1"/>
      <c r="OFJ100" s="1"/>
      <c r="OFK100" s="1"/>
      <c r="OFL100" s="1"/>
      <c r="OFM100" s="1"/>
      <c r="OFN100" s="1"/>
      <c r="OFO100" s="1"/>
      <c r="OFP100" s="1"/>
      <c r="OFQ100" s="1"/>
      <c r="OFR100" s="1"/>
      <c r="OFS100" s="1"/>
      <c r="OFT100" s="1"/>
      <c r="OFU100" s="1"/>
      <c r="OFV100" s="1"/>
      <c r="OFW100" s="1"/>
      <c r="OFX100" s="1"/>
      <c r="OFY100" s="1"/>
      <c r="OFZ100" s="1"/>
      <c r="OGA100" s="1"/>
      <c r="OGB100" s="1"/>
      <c r="OGC100" s="1"/>
      <c r="OGD100" s="1"/>
      <c r="OGE100" s="1"/>
      <c r="OGF100" s="1"/>
      <c r="OGG100" s="1"/>
      <c r="OGH100" s="1"/>
      <c r="OGI100" s="1"/>
      <c r="OGJ100" s="1"/>
      <c r="OGK100" s="1"/>
      <c r="OGL100" s="1"/>
      <c r="OGM100" s="1"/>
      <c r="OGN100" s="1"/>
      <c r="OGO100" s="1"/>
      <c r="OGP100" s="1"/>
      <c r="OGQ100" s="1"/>
      <c r="OGR100" s="1"/>
      <c r="OGS100" s="1"/>
      <c r="OGT100" s="1"/>
      <c r="OGU100" s="1"/>
      <c r="OGV100" s="1"/>
      <c r="OGW100" s="1"/>
      <c r="OGX100" s="1"/>
      <c r="OGY100" s="1"/>
      <c r="OGZ100" s="1"/>
      <c r="OHA100" s="1"/>
      <c r="OHB100" s="1"/>
      <c r="OHC100" s="1"/>
      <c r="OHD100" s="1"/>
      <c r="OHE100" s="1"/>
      <c r="OHF100" s="1"/>
      <c r="OHG100" s="1"/>
      <c r="OHH100" s="1"/>
      <c r="OHI100" s="1"/>
      <c r="OHJ100" s="1"/>
      <c r="OHK100" s="1"/>
      <c r="OHL100" s="1"/>
      <c r="OHM100" s="1"/>
      <c r="OHN100" s="1"/>
      <c r="OHO100" s="1"/>
      <c r="OHP100" s="1"/>
      <c r="OHQ100" s="1"/>
      <c r="OHR100" s="1"/>
      <c r="OHS100" s="1"/>
      <c r="OHT100" s="1"/>
      <c r="OHU100" s="1"/>
      <c r="OHV100" s="1"/>
      <c r="OHW100" s="1"/>
      <c r="OHX100" s="1"/>
      <c r="OHY100" s="1"/>
      <c r="OHZ100" s="1"/>
      <c r="OIA100" s="1"/>
      <c r="OIB100" s="1"/>
      <c r="OIC100" s="1"/>
      <c r="OID100" s="1"/>
      <c r="OIE100" s="1"/>
      <c r="OIF100" s="1"/>
      <c r="OIG100" s="1"/>
      <c r="OIH100" s="1"/>
      <c r="OII100" s="1"/>
      <c r="OIJ100" s="1"/>
      <c r="OIK100" s="1"/>
      <c r="OIL100" s="1"/>
      <c r="OIM100" s="1"/>
      <c r="OIN100" s="1"/>
      <c r="OIO100" s="1"/>
      <c r="OIP100" s="1"/>
      <c r="OIQ100" s="1"/>
      <c r="OIR100" s="1"/>
      <c r="OIS100" s="1"/>
      <c r="OIT100" s="1"/>
      <c r="OIU100" s="1"/>
      <c r="OIV100" s="1"/>
      <c r="OIW100" s="1"/>
      <c r="OIX100" s="1"/>
      <c r="OIY100" s="1"/>
      <c r="OIZ100" s="1"/>
      <c r="OJA100" s="1"/>
      <c r="OJB100" s="1"/>
      <c r="OJC100" s="1"/>
      <c r="OJD100" s="1"/>
      <c r="OJE100" s="1"/>
      <c r="OJF100" s="1"/>
      <c r="OJG100" s="1"/>
      <c r="OJH100" s="1"/>
      <c r="OJI100" s="1"/>
      <c r="OJJ100" s="1"/>
      <c r="OJK100" s="1"/>
      <c r="OJL100" s="1"/>
      <c r="OJM100" s="1"/>
      <c r="OJN100" s="1"/>
      <c r="OJO100" s="1"/>
      <c r="OJP100" s="1"/>
      <c r="OJQ100" s="1"/>
      <c r="OJR100" s="1"/>
      <c r="OJS100" s="1"/>
      <c r="OJT100" s="1"/>
      <c r="OJU100" s="1"/>
      <c r="OJV100" s="1"/>
      <c r="OJW100" s="1"/>
      <c r="OJX100" s="1"/>
      <c r="OJY100" s="1"/>
      <c r="OJZ100" s="1"/>
      <c r="OKA100" s="1"/>
      <c r="OKB100" s="1"/>
      <c r="OKC100" s="1"/>
      <c r="OKD100" s="1"/>
      <c r="OKE100" s="1"/>
      <c r="OKF100" s="1"/>
      <c r="OKG100" s="1"/>
      <c r="OKH100" s="1"/>
      <c r="OKI100" s="1"/>
      <c r="OKJ100" s="1"/>
      <c r="OKK100" s="1"/>
      <c r="OKL100" s="1"/>
      <c r="OKM100" s="1"/>
      <c r="OKN100" s="1"/>
      <c r="OKO100" s="1"/>
      <c r="OKP100" s="1"/>
      <c r="OKQ100" s="1"/>
      <c r="OKR100" s="1"/>
      <c r="OKS100" s="1"/>
      <c r="OKT100" s="1"/>
      <c r="OKU100" s="1"/>
      <c r="OKV100" s="1"/>
      <c r="OKW100" s="1"/>
      <c r="OKX100" s="1"/>
      <c r="OKY100" s="1"/>
      <c r="OKZ100" s="1"/>
      <c r="OLA100" s="1"/>
      <c r="OLB100" s="1"/>
      <c r="OLC100" s="1"/>
      <c r="OLD100" s="1"/>
      <c r="OLE100" s="1"/>
      <c r="OLF100" s="1"/>
      <c r="OLG100" s="1"/>
      <c r="OLH100" s="1"/>
      <c r="OLI100" s="1"/>
      <c r="OLJ100" s="1"/>
      <c r="OLK100" s="1"/>
      <c r="OLL100" s="1"/>
      <c r="OLM100" s="1"/>
      <c r="OLN100" s="1"/>
      <c r="OLO100" s="1"/>
      <c r="OLP100" s="1"/>
      <c r="OLQ100" s="1"/>
      <c r="OLR100" s="1"/>
      <c r="OLS100" s="1"/>
      <c r="OLT100" s="1"/>
      <c r="OLU100" s="1"/>
      <c r="OLV100" s="1"/>
      <c r="OLW100" s="1"/>
      <c r="OLX100" s="1"/>
      <c r="OLY100" s="1"/>
      <c r="OLZ100" s="1"/>
      <c r="OMA100" s="1"/>
      <c r="OMB100" s="1"/>
      <c r="OMC100" s="1"/>
      <c r="OMD100" s="1"/>
      <c r="OME100" s="1"/>
      <c r="OMF100" s="1"/>
      <c r="OMG100" s="1"/>
      <c r="OMH100" s="1"/>
      <c r="OMI100" s="1"/>
      <c r="OMJ100" s="1"/>
      <c r="OMK100" s="1"/>
      <c r="OML100" s="1"/>
      <c r="OMM100" s="1"/>
      <c r="OMN100" s="1"/>
      <c r="OMO100" s="1"/>
      <c r="OMP100" s="1"/>
      <c r="OMQ100" s="1"/>
      <c r="OMR100" s="1"/>
      <c r="OMS100" s="1"/>
      <c r="OMT100" s="1"/>
      <c r="OMU100" s="1"/>
      <c r="OMV100" s="1"/>
      <c r="OMW100" s="1"/>
      <c r="OMX100" s="1"/>
      <c r="OMY100" s="1"/>
      <c r="OMZ100" s="1"/>
      <c r="ONA100" s="1"/>
      <c r="ONB100" s="1"/>
      <c r="ONC100" s="1"/>
      <c r="OND100" s="1"/>
      <c r="ONE100" s="1"/>
      <c r="ONF100" s="1"/>
      <c r="ONG100" s="1"/>
      <c r="ONH100" s="1"/>
      <c r="ONI100" s="1"/>
      <c r="ONJ100" s="1"/>
      <c r="ONK100" s="1"/>
      <c r="ONL100" s="1"/>
      <c r="ONM100" s="1"/>
      <c r="ONN100" s="1"/>
      <c r="ONO100" s="1"/>
      <c r="ONP100" s="1"/>
      <c r="ONQ100" s="1"/>
      <c r="ONR100" s="1"/>
      <c r="ONS100" s="1"/>
      <c r="ONT100" s="1"/>
      <c r="ONU100" s="1"/>
      <c r="ONV100" s="1"/>
      <c r="ONW100" s="1"/>
      <c r="ONX100" s="1"/>
      <c r="ONY100" s="1"/>
      <c r="ONZ100" s="1"/>
      <c r="OOA100" s="1"/>
      <c r="OOB100" s="1"/>
      <c r="OOC100" s="1"/>
      <c r="OOD100" s="1"/>
      <c r="OOE100" s="1"/>
      <c r="OOF100" s="1"/>
      <c r="OOG100" s="1"/>
      <c r="OOH100" s="1"/>
      <c r="OOI100" s="1"/>
      <c r="OOJ100" s="1"/>
      <c r="OOK100" s="1"/>
      <c r="OOL100" s="1"/>
      <c r="OOM100" s="1"/>
      <c r="OON100" s="1"/>
      <c r="OOO100" s="1"/>
      <c r="OOP100" s="1"/>
      <c r="OOQ100" s="1"/>
      <c r="OOR100" s="1"/>
      <c r="OOS100" s="1"/>
      <c r="OOT100" s="1"/>
      <c r="OOU100" s="1"/>
      <c r="OOV100" s="1"/>
      <c r="OOW100" s="1"/>
      <c r="OOX100" s="1"/>
      <c r="OOY100" s="1"/>
      <c r="OOZ100" s="1"/>
      <c r="OPA100" s="1"/>
      <c r="OPB100" s="1"/>
      <c r="OPC100" s="1"/>
      <c r="OPD100" s="1"/>
      <c r="OPE100" s="1"/>
      <c r="OPF100" s="1"/>
      <c r="OPG100" s="1"/>
      <c r="OPH100" s="1"/>
      <c r="OPI100" s="1"/>
      <c r="OPJ100" s="1"/>
      <c r="OPK100" s="1"/>
      <c r="OPL100" s="1"/>
      <c r="OPM100" s="1"/>
      <c r="OPN100" s="1"/>
      <c r="OPO100" s="1"/>
      <c r="OPP100" s="1"/>
      <c r="OPQ100" s="1"/>
      <c r="OPR100" s="1"/>
      <c r="OPS100" s="1"/>
      <c r="OPT100" s="1"/>
      <c r="OPU100" s="1"/>
      <c r="OPV100" s="1"/>
      <c r="OPW100" s="1"/>
      <c r="OPX100" s="1"/>
      <c r="OPY100" s="1"/>
      <c r="OPZ100" s="1"/>
      <c r="OQA100" s="1"/>
      <c r="OQB100" s="1"/>
      <c r="OQC100" s="1"/>
      <c r="OQD100" s="1"/>
      <c r="OQE100" s="1"/>
      <c r="OQF100" s="1"/>
      <c r="OQG100" s="1"/>
      <c r="OQH100" s="1"/>
      <c r="OQI100" s="1"/>
      <c r="OQJ100" s="1"/>
      <c r="OQK100" s="1"/>
      <c r="OQL100" s="1"/>
      <c r="OQM100" s="1"/>
      <c r="OQN100" s="1"/>
      <c r="OQO100" s="1"/>
      <c r="OQP100" s="1"/>
      <c r="OQQ100" s="1"/>
      <c r="OQR100" s="1"/>
      <c r="OQS100" s="1"/>
      <c r="OQT100" s="1"/>
      <c r="OQU100" s="1"/>
      <c r="OQV100" s="1"/>
      <c r="OQW100" s="1"/>
      <c r="OQX100" s="1"/>
      <c r="OQY100" s="1"/>
      <c r="OQZ100" s="1"/>
      <c r="ORA100" s="1"/>
      <c r="ORB100" s="1"/>
      <c r="ORC100" s="1"/>
      <c r="ORD100" s="1"/>
      <c r="ORE100" s="1"/>
      <c r="ORF100" s="1"/>
      <c r="ORG100" s="1"/>
      <c r="ORH100" s="1"/>
      <c r="ORI100" s="1"/>
      <c r="ORJ100" s="1"/>
      <c r="ORK100" s="1"/>
      <c r="ORL100" s="1"/>
      <c r="ORM100" s="1"/>
      <c r="ORN100" s="1"/>
      <c r="ORO100" s="1"/>
      <c r="ORP100" s="1"/>
      <c r="ORQ100" s="1"/>
      <c r="ORR100" s="1"/>
      <c r="ORS100" s="1"/>
      <c r="ORT100" s="1"/>
      <c r="ORU100" s="1"/>
      <c r="ORV100" s="1"/>
      <c r="ORW100" s="1"/>
      <c r="ORX100" s="1"/>
      <c r="ORY100" s="1"/>
      <c r="ORZ100" s="1"/>
      <c r="OSA100" s="1"/>
      <c r="OSB100" s="1"/>
      <c r="OSC100" s="1"/>
      <c r="OSD100" s="1"/>
      <c r="OSE100" s="1"/>
      <c r="OSF100" s="1"/>
      <c r="OSG100" s="1"/>
      <c r="OSH100" s="1"/>
      <c r="OSI100" s="1"/>
      <c r="OSJ100" s="1"/>
      <c r="OSK100" s="1"/>
      <c r="OSL100" s="1"/>
      <c r="OSM100" s="1"/>
      <c r="OSN100" s="1"/>
      <c r="OSO100" s="1"/>
      <c r="OSP100" s="1"/>
      <c r="OSQ100" s="1"/>
      <c r="OSR100" s="1"/>
      <c r="OSS100" s="1"/>
      <c r="OST100" s="1"/>
      <c r="OSU100" s="1"/>
      <c r="OSV100" s="1"/>
      <c r="OSW100" s="1"/>
      <c r="OSX100" s="1"/>
      <c r="OSY100" s="1"/>
      <c r="OSZ100" s="1"/>
      <c r="OTA100" s="1"/>
      <c r="OTB100" s="1"/>
      <c r="OTC100" s="1"/>
      <c r="OTD100" s="1"/>
      <c r="OTE100" s="1"/>
      <c r="OTF100" s="1"/>
      <c r="OTG100" s="1"/>
      <c r="OTH100" s="1"/>
      <c r="OTI100" s="1"/>
      <c r="OTJ100" s="1"/>
      <c r="OTK100" s="1"/>
      <c r="OTL100" s="1"/>
      <c r="OTM100" s="1"/>
      <c r="OTN100" s="1"/>
      <c r="OTO100" s="1"/>
      <c r="OTP100" s="1"/>
      <c r="OTQ100" s="1"/>
      <c r="OTR100" s="1"/>
      <c r="OTS100" s="1"/>
      <c r="OTT100" s="1"/>
      <c r="OTU100" s="1"/>
      <c r="OTV100" s="1"/>
      <c r="OTW100" s="1"/>
      <c r="OTX100" s="1"/>
      <c r="OTY100" s="1"/>
      <c r="OTZ100" s="1"/>
      <c r="OUA100" s="1"/>
      <c r="OUB100" s="1"/>
      <c r="OUC100" s="1"/>
      <c r="OUD100" s="1"/>
      <c r="OUE100" s="1"/>
      <c r="OUF100" s="1"/>
      <c r="OUG100" s="1"/>
      <c r="OUH100" s="1"/>
      <c r="OUI100" s="1"/>
      <c r="OUJ100" s="1"/>
      <c r="OUK100" s="1"/>
      <c r="OUL100" s="1"/>
      <c r="OUM100" s="1"/>
      <c r="OUN100" s="1"/>
      <c r="OUO100" s="1"/>
      <c r="OUP100" s="1"/>
      <c r="OUQ100" s="1"/>
      <c r="OUR100" s="1"/>
      <c r="OUS100" s="1"/>
      <c r="OUT100" s="1"/>
      <c r="OUU100" s="1"/>
      <c r="OUV100" s="1"/>
      <c r="OUW100" s="1"/>
      <c r="OUX100" s="1"/>
      <c r="OUY100" s="1"/>
      <c r="OUZ100" s="1"/>
      <c r="OVA100" s="1"/>
      <c r="OVB100" s="1"/>
      <c r="OVC100" s="1"/>
      <c r="OVD100" s="1"/>
      <c r="OVE100" s="1"/>
      <c r="OVF100" s="1"/>
      <c r="OVG100" s="1"/>
      <c r="OVH100" s="1"/>
      <c r="OVI100" s="1"/>
      <c r="OVJ100" s="1"/>
      <c r="OVK100" s="1"/>
      <c r="OVL100" s="1"/>
      <c r="OVM100" s="1"/>
      <c r="OVN100" s="1"/>
      <c r="OVO100" s="1"/>
      <c r="OVP100" s="1"/>
      <c r="OVQ100" s="1"/>
      <c r="OVR100" s="1"/>
      <c r="OVS100" s="1"/>
      <c r="OVT100" s="1"/>
      <c r="OVU100" s="1"/>
      <c r="OVV100" s="1"/>
      <c r="OVW100" s="1"/>
      <c r="OVX100" s="1"/>
      <c r="OVY100" s="1"/>
      <c r="OVZ100" s="1"/>
      <c r="OWA100" s="1"/>
      <c r="OWB100" s="1"/>
      <c r="OWC100" s="1"/>
      <c r="OWD100" s="1"/>
      <c r="OWE100" s="1"/>
      <c r="OWF100" s="1"/>
      <c r="OWG100" s="1"/>
      <c r="OWH100" s="1"/>
      <c r="OWI100" s="1"/>
      <c r="OWJ100" s="1"/>
      <c r="OWK100" s="1"/>
      <c r="OWL100" s="1"/>
      <c r="OWM100" s="1"/>
      <c r="OWN100" s="1"/>
      <c r="OWO100" s="1"/>
      <c r="OWP100" s="1"/>
      <c r="OWQ100" s="1"/>
      <c r="OWR100" s="1"/>
      <c r="OWS100" s="1"/>
      <c r="OWT100" s="1"/>
      <c r="OWU100" s="1"/>
      <c r="OWV100" s="1"/>
      <c r="OWW100" s="1"/>
      <c r="OWX100" s="1"/>
      <c r="OWY100" s="1"/>
      <c r="OWZ100" s="1"/>
      <c r="OXA100" s="1"/>
      <c r="OXB100" s="1"/>
      <c r="OXC100" s="1"/>
      <c r="OXD100" s="1"/>
      <c r="OXE100" s="1"/>
      <c r="OXF100" s="1"/>
      <c r="OXG100" s="1"/>
      <c r="OXH100" s="1"/>
      <c r="OXI100" s="1"/>
      <c r="OXJ100" s="1"/>
      <c r="OXK100" s="1"/>
      <c r="OXL100" s="1"/>
      <c r="OXM100" s="1"/>
      <c r="OXN100" s="1"/>
      <c r="OXO100" s="1"/>
      <c r="OXP100" s="1"/>
      <c r="OXQ100" s="1"/>
      <c r="OXR100" s="1"/>
      <c r="OXS100" s="1"/>
      <c r="OXT100" s="1"/>
      <c r="OXU100" s="1"/>
      <c r="OXV100" s="1"/>
      <c r="OXW100" s="1"/>
      <c r="OXX100" s="1"/>
      <c r="OXY100" s="1"/>
      <c r="OXZ100" s="1"/>
      <c r="OYA100" s="1"/>
      <c r="OYB100" s="1"/>
      <c r="OYC100" s="1"/>
      <c r="OYD100" s="1"/>
      <c r="OYE100" s="1"/>
      <c r="OYF100" s="1"/>
      <c r="OYG100" s="1"/>
      <c r="OYH100" s="1"/>
      <c r="OYI100" s="1"/>
      <c r="OYJ100" s="1"/>
      <c r="OYK100" s="1"/>
      <c r="OYL100" s="1"/>
      <c r="OYM100" s="1"/>
      <c r="OYN100" s="1"/>
      <c r="OYO100" s="1"/>
      <c r="OYP100" s="1"/>
      <c r="OYQ100" s="1"/>
      <c r="OYR100" s="1"/>
      <c r="OYS100" s="1"/>
      <c r="OYT100" s="1"/>
      <c r="OYU100" s="1"/>
      <c r="OYV100" s="1"/>
      <c r="OYW100" s="1"/>
      <c r="OYX100" s="1"/>
      <c r="OYY100" s="1"/>
      <c r="OYZ100" s="1"/>
      <c r="OZA100" s="1"/>
      <c r="OZB100" s="1"/>
      <c r="OZC100" s="1"/>
      <c r="OZD100" s="1"/>
      <c r="OZE100" s="1"/>
      <c r="OZF100" s="1"/>
      <c r="OZG100" s="1"/>
      <c r="OZH100" s="1"/>
      <c r="OZI100" s="1"/>
      <c r="OZJ100" s="1"/>
      <c r="OZK100" s="1"/>
      <c r="OZL100" s="1"/>
      <c r="OZM100" s="1"/>
      <c r="OZN100" s="1"/>
      <c r="OZO100" s="1"/>
      <c r="OZP100" s="1"/>
      <c r="OZQ100" s="1"/>
      <c r="OZR100" s="1"/>
      <c r="OZS100" s="1"/>
      <c r="OZT100" s="1"/>
      <c r="OZU100" s="1"/>
      <c r="OZV100" s="1"/>
      <c r="OZW100" s="1"/>
      <c r="OZX100" s="1"/>
      <c r="OZY100" s="1"/>
      <c r="OZZ100" s="1"/>
      <c r="PAA100" s="1"/>
      <c r="PAB100" s="1"/>
      <c r="PAC100" s="1"/>
      <c r="PAD100" s="1"/>
      <c r="PAE100" s="1"/>
      <c r="PAF100" s="1"/>
      <c r="PAG100" s="1"/>
      <c r="PAH100" s="1"/>
      <c r="PAI100" s="1"/>
      <c r="PAJ100" s="1"/>
      <c r="PAK100" s="1"/>
      <c r="PAL100" s="1"/>
      <c r="PAM100" s="1"/>
      <c r="PAN100" s="1"/>
      <c r="PAO100" s="1"/>
      <c r="PAP100" s="1"/>
      <c r="PAQ100" s="1"/>
      <c r="PAR100" s="1"/>
      <c r="PAS100" s="1"/>
      <c r="PAT100" s="1"/>
      <c r="PAU100" s="1"/>
      <c r="PAV100" s="1"/>
      <c r="PAW100" s="1"/>
      <c r="PAX100" s="1"/>
      <c r="PAY100" s="1"/>
      <c r="PAZ100" s="1"/>
      <c r="PBA100" s="1"/>
      <c r="PBB100" s="1"/>
      <c r="PBC100" s="1"/>
      <c r="PBD100" s="1"/>
      <c r="PBE100" s="1"/>
      <c r="PBF100" s="1"/>
      <c r="PBG100" s="1"/>
      <c r="PBH100" s="1"/>
      <c r="PBI100" s="1"/>
      <c r="PBJ100" s="1"/>
      <c r="PBK100" s="1"/>
      <c r="PBL100" s="1"/>
      <c r="PBM100" s="1"/>
      <c r="PBN100" s="1"/>
      <c r="PBO100" s="1"/>
      <c r="PBP100" s="1"/>
      <c r="PBQ100" s="1"/>
      <c r="PBR100" s="1"/>
      <c r="PBS100" s="1"/>
      <c r="PBT100" s="1"/>
      <c r="PBU100" s="1"/>
      <c r="PBV100" s="1"/>
      <c r="PBW100" s="1"/>
      <c r="PBX100" s="1"/>
      <c r="PBY100" s="1"/>
      <c r="PBZ100" s="1"/>
      <c r="PCA100" s="1"/>
      <c r="PCB100" s="1"/>
      <c r="PCC100" s="1"/>
      <c r="PCD100" s="1"/>
      <c r="PCE100" s="1"/>
      <c r="PCF100" s="1"/>
      <c r="PCG100" s="1"/>
      <c r="PCH100" s="1"/>
      <c r="PCI100" s="1"/>
      <c r="PCJ100" s="1"/>
      <c r="PCK100" s="1"/>
      <c r="PCL100" s="1"/>
      <c r="PCM100" s="1"/>
      <c r="PCN100" s="1"/>
      <c r="PCO100" s="1"/>
      <c r="PCP100" s="1"/>
      <c r="PCQ100" s="1"/>
      <c r="PCR100" s="1"/>
      <c r="PCS100" s="1"/>
      <c r="PCT100" s="1"/>
      <c r="PCU100" s="1"/>
      <c r="PCV100" s="1"/>
      <c r="PCW100" s="1"/>
      <c r="PCX100" s="1"/>
      <c r="PCY100" s="1"/>
      <c r="PCZ100" s="1"/>
      <c r="PDA100" s="1"/>
      <c r="PDB100" s="1"/>
      <c r="PDC100" s="1"/>
      <c r="PDD100" s="1"/>
      <c r="PDE100" s="1"/>
      <c r="PDF100" s="1"/>
      <c r="PDG100" s="1"/>
      <c r="PDH100" s="1"/>
      <c r="PDI100" s="1"/>
      <c r="PDJ100" s="1"/>
      <c r="PDK100" s="1"/>
      <c r="PDL100" s="1"/>
      <c r="PDM100" s="1"/>
      <c r="PDN100" s="1"/>
      <c r="PDO100" s="1"/>
      <c r="PDP100" s="1"/>
      <c r="PDQ100" s="1"/>
      <c r="PDR100" s="1"/>
      <c r="PDS100" s="1"/>
      <c r="PDT100" s="1"/>
      <c r="PDU100" s="1"/>
      <c r="PDV100" s="1"/>
      <c r="PDW100" s="1"/>
      <c r="PDX100" s="1"/>
      <c r="PDY100" s="1"/>
      <c r="PDZ100" s="1"/>
      <c r="PEA100" s="1"/>
      <c r="PEB100" s="1"/>
      <c r="PEC100" s="1"/>
      <c r="PED100" s="1"/>
      <c r="PEE100" s="1"/>
      <c r="PEF100" s="1"/>
      <c r="PEG100" s="1"/>
      <c r="PEH100" s="1"/>
      <c r="PEI100" s="1"/>
      <c r="PEJ100" s="1"/>
      <c r="PEK100" s="1"/>
      <c r="PEL100" s="1"/>
      <c r="PEM100" s="1"/>
      <c r="PEN100" s="1"/>
      <c r="PEO100" s="1"/>
      <c r="PEP100" s="1"/>
      <c r="PEQ100" s="1"/>
      <c r="PER100" s="1"/>
      <c r="PES100" s="1"/>
      <c r="PET100" s="1"/>
      <c r="PEU100" s="1"/>
      <c r="PEV100" s="1"/>
      <c r="PEW100" s="1"/>
      <c r="PEX100" s="1"/>
      <c r="PEY100" s="1"/>
      <c r="PEZ100" s="1"/>
      <c r="PFA100" s="1"/>
      <c r="PFB100" s="1"/>
      <c r="PFC100" s="1"/>
      <c r="PFD100" s="1"/>
      <c r="PFE100" s="1"/>
      <c r="PFF100" s="1"/>
      <c r="PFG100" s="1"/>
      <c r="PFH100" s="1"/>
      <c r="PFI100" s="1"/>
      <c r="PFJ100" s="1"/>
      <c r="PFK100" s="1"/>
      <c r="PFL100" s="1"/>
      <c r="PFM100" s="1"/>
      <c r="PFN100" s="1"/>
      <c r="PFO100" s="1"/>
      <c r="PFP100" s="1"/>
      <c r="PFQ100" s="1"/>
      <c r="PFR100" s="1"/>
      <c r="PFS100" s="1"/>
      <c r="PFT100" s="1"/>
      <c r="PFU100" s="1"/>
      <c r="PFV100" s="1"/>
      <c r="PFW100" s="1"/>
      <c r="PFX100" s="1"/>
      <c r="PFY100" s="1"/>
      <c r="PFZ100" s="1"/>
      <c r="PGA100" s="1"/>
      <c r="PGB100" s="1"/>
      <c r="PGC100" s="1"/>
      <c r="PGD100" s="1"/>
      <c r="PGE100" s="1"/>
      <c r="PGF100" s="1"/>
      <c r="PGG100" s="1"/>
      <c r="PGH100" s="1"/>
      <c r="PGI100" s="1"/>
      <c r="PGJ100" s="1"/>
      <c r="PGK100" s="1"/>
      <c r="PGL100" s="1"/>
      <c r="PGM100" s="1"/>
      <c r="PGN100" s="1"/>
      <c r="PGO100" s="1"/>
      <c r="PGP100" s="1"/>
      <c r="PGQ100" s="1"/>
      <c r="PGR100" s="1"/>
      <c r="PGS100" s="1"/>
      <c r="PGT100" s="1"/>
      <c r="PGU100" s="1"/>
      <c r="PGV100" s="1"/>
      <c r="PGW100" s="1"/>
      <c r="PGX100" s="1"/>
      <c r="PGY100" s="1"/>
      <c r="PGZ100" s="1"/>
      <c r="PHA100" s="1"/>
      <c r="PHB100" s="1"/>
      <c r="PHC100" s="1"/>
      <c r="PHD100" s="1"/>
      <c r="PHE100" s="1"/>
      <c r="PHF100" s="1"/>
      <c r="PHG100" s="1"/>
      <c r="PHH100" s="1"/>
      <c r="PHI100" s="1"/>
      <c r="PHJ100" s="1"/>
      <c r="PHK100" s="1"/>
      <c r="PHL100" s="1"/>
      <c r="PHM100" s="1"/>
      <c r="PHN100" s="1"/>
      <c r="PHO100" s="1"/>
      <c r="PHP100" s="1"/>
      <c r="PHQ100" s="1"/>
      <c r="PHR100" s="1"/>
      <c r="PHS100" s="1"/>
      <c r="PHT100" s="1"/>
      <c r="PHU100" s="1"/>
      <c r="PHV100" s="1"/>
      <c r="PHW100" s="1"/>
      <c r="PHX100" s="1"/>
      <c r="PHY100" s="1"/>
      <c r="PHZ100" s="1"/>
      <c r="PIA100" s="1"/>
      <c r="PIB100" s="1"/>
      <c r="PIC100" s="1"/>
      <c r="PID100" s="1"/>
      <c r="PIE100" s="1"/>
      <c r="PIF100" s="1"/>
      <c r="PIG100" s="1"/>
      <c r="PIH100" s="1"/>
      <c r="PII100" s="1"/>
      <c r="PIJ100" s="1"/>
      <c r="PIK100" s="1"/>
      <c r="PIL100" s="1"/>
      <c r="PIM100" s="1"/>
      <c r="PIN100" s="1"/>
      <c r="PIO100" s="1"/>
      <c r="PIP100" s="1"/>
      <c r="PIQ100" s="1"/>
      <c r="PIR100" s="1"/>
      <c r="PIS100" s="1"/>
      <c r="PIT100" s="1"/>
      <c r="PIU100" s="1"/>
      <c r="PIV100" s="1"/>
      <c r="PIW100" s="1"/>
      <c r="PIX100" s="1"/>
      <c r="PIY100" s="1"/>
      <c r="PIZ100" s="1"/>
      <c r="PJA100" s="1"/>
      <c r="PJB100" s="1"/>
      <c r="PJC100" s="1"/>
      <c r="PJD100" s="1"/>
      <c r="PJE100" s="1"/>
      <c r="PJF100" s="1"/>
      <c r="PJG100" s="1"/>
      <c r="PJH100" s="1"/>
      <c r="PJI100" s="1"/>
      <c r="PJJ100" s="1"/>
      <c r="PJK100" s="1"/>
      <c r="PJL100" s="1"/>
      <c r="PJM100" s="1"/>
      <c r="PJN100" s="1"/>
      <c r="PJO100" s="1"/>
      <c r="PJP100" s="1"/>
      <c r="PJQ100" s="1"/>
      <c r="PJR100" s="1"/>
      <c r="PJS100" s="1"/>
      <c r="PJT100" s="1"/>
      <c r="PJU100" s="1"/>
      <c r="PJV100" s="1"/>
      <c r="PJW100" s="1"/>
      <c r="PJX100" s="1"/>
      <c r="PJY100" s="1"/>
      <c r="PJZ100" s="1"/>
      <c r="PKA100" s="1"/>
      <c r="PKB100" s="1"/>
      <c r="PKC100" s="1"/>
      <c r="PKD100" s="1"/>
      <c r="PKE100" s="1"/>
      <c r="PKF100" s="1"/>
      <c r="PKG100" s="1"/>
      <c r="PKH100" s="1"/>
      <c r="PKI100" s="1"/>
      <c r="PKJ100" s="1"/>
      <c r="PKK100" s="1"/>
      <c r="PKL100" s="1"/>
      <c r="PKM100" s="1"/>
      <c r="PKN100" s="1"/>
      <c r="PKO100" s="1"/>
      <c r="PKP100" s="1"/>
      <c r="PKQ100" s="1"/>
      <c r="PKR100" s="1"/>
      <c r="PKS100" s="1"/>
      <c r="PKT100" s="1"/>
      <c r="PKU100" s="1"/>
      <c r="PKV100" s="1"/>
      <c r="PKW100" s="1"/>
      <c r="PKX100" s="1"/>
      <c r="PKY100" s="1"/>
      <c r="PKZ100" s="1"/>
      <c r="PLA100" s="1"/>
      <c r="PLB100" s="1"/>
      <c r="PLC100" s="1"/>
      <c r="PLD100" s="1"/>
      <c r="PLE100" s="1"/>
      <c r="PLF100" s="1"/>
      <c r="PLG100" s="1"/>
      <c r="PLH100" s="1"/>
      <c r="PLI100" s="1"/>
      <c r="PLJ100" s="1"/>
      <c r="PLK100" s="1"/>
      <c r="PLL100" s="1"/>
      <c r="PLM100" s="1"/>
      <c r="PLN100" s="1"/>
      <c r="PLO100" s="1"/>
      <c r="PLP100" s="1"/>
      <c r="PLQ100" s="1"/>
      <c r="PLR100" s="1"/>
      <c r="PLS100" s="1"/>
      <c r="PLT100" s="1"/>
      <c r="PLU100" s="1"/>
      <c r="PLV100" s="1"/>
      <c r="PLW100" s="1"/>
      <c r="PLX100" s="1"/>
      <c r="PLY100" s="1"/>
      <c r="PLZ100" s="1"/>
      <c r="PMA100" s="1"/>
      <c r="PMB100" s="1"/>
      <c r="PMC100" s="1"/>
      <c r="PMD100" s="1"/>
      <c r="PME100" s="1"/>
      <c r="PMF100" s="1"/>
      <c r="PMG100" s="1"/>
      <c r="PMH100" s="1"/>
      <c r="PMI100" s="1"/>
      <c r="PMJ100" s="1"/>
      <c r="PMK100" s="1"/>
      <c r="PML100" s="1"/>
      <c r="PMM100" s="1"/>
      <c r="PMN100" s="1"/>
      <c r="PMO100" s="1"/>
      <c r="PMP100" s="1"/>
      <c r="PMQ100" s="1"/>
      <c r="PMR100" s="1"/>
      <c r="PMS100" s="1"/>
      <c r="PMT100" s="1"/>
      <c r="PMU100" s="1"/>
      <c r="PMV100" s="1"/>
      <c r="PMW100" s="1"/>
      <c r="PMX100" s="1"/>
      <c r="PMY100" s="1"/>
      <c r="PMZ100" s="1"/>
      <c r="PNA100" s="1"/>
      <c r="PNB100" s="1"/>
      <c r="PNC100" s="1"/>
      <c r="PND100" s="1"/>
      <c r="PNE100" s="1"/>
      <c r="PNF100" s="1"/>
      <c r="PNG100" s="1"/>
      <c r="PNH100" s="1"/>
      <c r="PNI100" s="1"/>
      <c r="PNJ100" s="1"/>
      <c r="PNK100" s="1"/>
      <c r="PNL100" s="1"/>
      <c r="PNM100" s="1"/>
      <c r="PNN100" s="1"/>
      <c r="PNO100" s="1"/>
      <c r="PNP100" s="1"/>
      <c r="PNQ100" s="1"/>
      <c r="PNR100" s="1"/>
      <c r="PNS100" s="1"/>
      <c r="PNT100" s="1"/>
      <c r="PNU100" s="1"/>
      <c r="PNV100" s="1"/>
      <c r="PNW100" s="1"/>
      <c r="PNX100" s="1"/>
      <c r="PNY100" s="1"/>
      <c r="PNZ100" s="1"/>
      <c r="POA100" s="1"/>
      <c r="POB100" s="1"/>
      <c r="POC100" s="1"/>
      <c r="POD100" s="1"/>
      <c r="POE100" s="1"/>
      <c r="POF100" s="1"/>
      <c r="POG100" s="1"/>
      <c r="POH100" s="1"/>
      <c r="POI100" s="1"/>
      <c r="POJ100" s="1"/>
      <c r="POK100" s="1"/>
      <c r="POL100" s="1"/>
      <c r="POM100" s="1"/>
      <c r="PON100" s="1"/>
      <c r="POO100" s="1"/>
      <c r="POP100" s="1"/>
      <c r="POQ100" s="1"/>
      <c r="POR100" s="1"/>
      <c r="POS100" s="1"/>
      <c r="POT100" s="1"/>
      <c r="POU100" s="1"/>
      <c r="POV100" s="1"/>
      <c r="POW100" s="1"/>
      <c r="POX100" s="1"/>
      <c r="POY100" s="1"/>
      <c r="POZ100" s="1"/>
      <c r="PPA100" s="1"/>
      <c r="PPB100" s="1"/>
      <c r="PPC100" s="1"/>
      <c r="PPD100" s="1"/>
      <c r="PPE100" s="1"/>
      <c r="PPF100" s="1"/>
      <c r="PPG100" s="1"/>
      <c r="PPH100" s="1"/>
      <c r="PPI100" s="1"/>
      <c r="PPJ100" s="1"/>
      <c r="PPK100" s="1"/>
      <c r="PPL100" s="1"/>
      <c r="PPM100" s="1"/>
      <c r="PPN100" s="1"/>
      <c r="PPO100" s="1"/>
      <c r="PPP100" s="1"/>
      <c r="PPQ100" s="1"/>
      <c r="PPR100" s="1"/>
      <c r="PPS100" s="1"/>
      <c r="PPT100" s="1"/>
      <c r="PPU100" s="1"/>
      <c r="PPV100" s="1"/>
      <c r="PPW100" s="1"/>
      <c r="PPX100" s="1"/>
      <c r="PPY100" s="1"/>
      <c r="PPZ100" s="1"/>
      <c r="PQA100" s="1"/>
      <c r="PQB100" s="1"/>
      <c r="PQC100" s="1"/>
      <c r="PQD100" s="1"/>
      <c r="PQE100" s="1"/>
      <c r="PQF100" s="1"/>
      <c r="PQG100" s="1"/>
      <c r="PQH100" s="1"/>
      <c r="PQI100" s="1"/>
      <c r="PQJ100" s="1"/>
      <c r="PQK100" s="1"/>
      <c r="PQL100" s="1"/>
      <c r="PQM100" s="1"/>
      <c r="PQN100" s="1"/>
      <c r="PQO100" s="1"/>
      <c r="PQP100" s="1"/>
      <c r="PQQ100" s="1"/>
      <c r="PQR100" s="1"/>
      <c r="PQS100" s="1"/>
      <c r="PQT100" s="1"/>
      <c r="PQU100" s="1"/>
      <c r="PQV100" s="1"/>
      <c r="PQW100" s="1"/>
      <c r="PQX100" s="1"/>
      <c r="PQY100" s="1"/>
      <c r="PQZ100" s="1"/>
      <c r="PRA100" s="1"/>
      <c r="PRB100" s="1"/>
      <c r="PRC100" s="1"/>
      <c r="PRD100" s="1"/>
      <c r="PRE100" s="1"/>
      <c r="PRF100" s="1"/>
      <c r="PRG100" s="1"/>
      <c r="PRH100" s="1"/>
      <c r="PRI100" s="1"/>
      <c r="PRJ100" s="1"/>
      <c r="PRK100" s="1"/>
      <c r="PRL100" s="1"/>
      <c r="PRM100" s="1"/>
      <c r="PRN100" s="1"/>
      <c r="PRO100" s="1"/>
      <c r="PRP100" s="1"/>
      <c r="PRQ100" s="1"/>
      <c r="PRR100" s="1"/>
      <c r="PRS100" s="1"/>
      <c r="PRT100" s="1"/>
      <c r="PRU100" s="1"/>
      <c r="PRV100" s="1"/>
      <c r="PRW100" s="1"/>
      <c r="PRX100" s="1"/>
      <c r="PRY100" s="1"/>
      <c r="PRZ100" s="1"/>
      <c r="PSA100" s="1"/>
      <c r="PSB100" s="1"/>
      <c r="PSC100" s="1"/>
      <c r="PSD100" s="1"/>
      <c r="PSE100" s="1"/>
      <c r="PSF100" s="1"/>
      <c r="PSG100" s="1"/>
      <c r="PSH100" s="1"/>
      <c r="PSI100" s="1"/>
      <c r="PSJ100" s="1"/>
      <c r="PSK100" s="1"/>
      <c r="PSL100" s="1"/>
      <c r="PSM100" s="1"/>
      <c r="PSN100" s="1"/>
      <c r="PSO100" s="1"/>
      <c r="PSP100" s="1"/>
      <c r="PSQ100" s="1"/>
      <c r="PSR100" s="1"/>
      <c r="PSS100" s="1"/>
      <c r="PST100" s="1"/>
      <c r="PSU100" s="1"/>
      <c r="PSV100" s="1"/>
      <c r="PSW100" s="1"/>
      <c r="PSX100" s="1"/>
      <c r="PSY100" s="1"/>
      <c r="PSZ100" s="1"/>
      <c r="PTA100" s="1"/>
      <c r="PTB100" s="1"/>
      <c r="PTC100" s="1"/>
      <c r="PTD100" s="1"/>
      <c r="PTE100" s="1"/>
      <c r="PTF100" s="1"/>
      <c r="PTG100" s="1"/>
      <c r="PTH100" s="1"/>
      <c r="PTI100" s="1"/>
      <c r="PTJ100" s="1"/>
      <c r="PTK100" s="1"/>
      <c r="PTL100" s="1"/>
      <c r="PTM100" s="1"/>
      <c r="PTN100" s="1"/>
      <c r="PTO100" s="1"/>
      <c r="PTP100" s="1"/>
      <c r="PTQ100" s="1"/>
      <c r="PTR100" s="1"/>
      <c r="PTS100" s="1"/>
      <c r="PTT100" s="1"/>
      <c r="PTU100" s="1"/>
      <c r="PTV100" s="1"/>
      <c r="PTW100" s="1"/>
      <c r="PTX100" s="1"/>
      <c r="PTY100" s="1"/>
      <c r="PTZ100" s="1"/>
      <c r="PUA100" s="1"/>
      <c r="PUB100" s="1"/>
      <c r="PUC100" s="1"/>
      <c r="PUD100" s="1"/>
      <c r="PUE100" s="1"/>
      <c r="PUF100" s="1"/>
      <c r="PUG100" s="1"/>
      <c r="PUH100" s="1"/>
      <c r="PUI100" s="1"/>
      <c r="PUJ100" s="1"/>
      <c r="PUK100" s="1"/>
      <c r="PUL100" s="1"/>
      <c r="PUM100" s="1"/>
      <c r="PUN100" s="1"/>
      <c r="PUO100" s="1"/>
      <c r="PUP100" s="1"/>
      <c r="PUQ100" s="1"/>
      <c r="PUR100" s="1"/>
      <c r="PUS100" s="1"/>
      <c r="PUT100" s="1"/>
      <c r="PUU100" s="1"/>
      <c r="PUV100" s="1"/>
      <c r="PUW100" s="1"/>
      <c r="PUX100" s="1"/>
      <c r="PUY100" s="1"/>
      <c r="PUZ100" s="1"/>
      <c r="PVA100" s="1"/>
      <c r="PVB100" s="1"/>
      <c r="PVC100" s="1"/>
      <c r="PVD100" s="1"/>
      <c r="PVE100" s="1"/>
      <c r="PVF100" s="1"/>
      <c r="PVG100" s="1"/>
      <c r="PVH100" s="1"/>
      <c r="PVI100" s="1"/>
      <c r="PVJ100" s="1"/>
      <c r="PVK100" s="1"/>
      <c r="PVL100" s="1"/>
      <c r="PVM100" s="1"/>
      <c r="PVN100" s="1"/>
      <c r="PVO100" s="1"/>
      <c r="PVP100" s="1"/>
      <c r="PVQ100" s="1"/>
      <c r="PVR100" s="1"/>
      <c r="PVS100" s="1"/>
      <c r="PVT100" s="1"/>
      <c r="PVU100" s="1"/>
      <c r="PVV100" s="1"/>
      <c r="PVW100" s="1"/>
      <c r="PVX100" s="1"/>
      <c r="PVY100" s="1"/>
      <c r="PVZ100" s="1"/>
      <c r="PWA100" s="1"/>
      <c r="PWB100" s="1"/>
      <c r="PWC100" s="1"/>
      <c r="PWD100" s="1"/>
      <c r="PWE100" s="1"/>
      <c r="PWF100" s="1"/>
      <c r="PWG100" s="1"/>
      <c r="PWH100" s="1"/>
      <c r="PWI100" s="1"/>
      <c r="PWJ100" s="1"/>
      <c r="PWK100" s="1"/>
      <c r="PWL100" s="1"/>
      <c r="PWM100" s="1"/>
      <c r="PWN100" s="1"/>
      <c r="PWO100" s="1"/>
      <c r="PWP100" s="1"/>
      <c r="PWQ100" s="1"/>
      <c r="PWR100" s="1"/>
      <c r="PWS100" s="1"/>
      <c r="PWT100" s="1"/>
      <c r="PWU100" s="1"/>
      <c r="PWV100" s="1"/>
      <c r="PWW100" s="1"/>
      <c r="PWX100" s="1"/>
      <c r="PWY100" s="1"/>
      <c r="PWZ100" s="1"/>
      <c r="PXA100" s="1"/>
      <c r="PXB100" s="1"/>
      <c r="PXC100" s="1"/>
      <c r="PXD100" s="1"/>
      <c r="PXE100" s="1"/>
      <c r="PXF100" s="1"/>
      <c r="PXG100" s="1"/>
      <c r="PXH100" s="1"/>
      <c r="PXI100" s="1"/>
      <c r="PXJ100" s="1"/>
      <c r="PXK100" s="1"/>
      <c r="PXL100" s="1"/>
      <c r="PXM100" s="1"/>
      <c r="PXN100" s="1"/>
      <c r="PXO100" s="1"/>
      <c r="PXP100" s="1"/>
      <c r="PXQ100" s="1"/>
      <c r="PXR100" s="1"/>
      <c r="PXS100" s="1"/>
      <c r="PXT100" s="1"/>
      <c r="PXU100" s="1"/>
      <c r="PXV100" s="1"/>
      <c r="PXW100" s="1"/>
      <c r="PXX100" s="1"/>
      <c r="PXY100" s="1"/>
      <c r="PXZ100" s="1"/>
      <c r="PYA100" s="1"/>
      <c r="PYB100" s="1"/>
      <c r="PYC100" s="1"/>
      <c r="PYD100" s="1"/>
      <c r="PYE100" s="1"/>
      <c r="PYF100" s="1"/>
      <c r="PYG100" s="1"/>
      <c r="PYH100" s="1"/>
      <c r="PYI100" s="1"/>
      <c r="PYJ100" s="1"/>
      <c r="PYK100" s="1"/>
      <c r="PYL100" s="1"/>
      <c r="PYM100" s="1"/>
      <c r="PYN100" s="1"/>
      <c r="PYO100" s="1"/>
      <c r="PYP100" s="1"/>
      <c r="PYQ100" s="1"/>
      <c r="PYR100" s="1"/>
      <c r="PYS100" s="1"/>
      <c r="PYT100" s="1"/>
      <c r="PYU100" s="1"/>
      <c r="PYV100" s="1"/>
      <c r="PYW100" s="1"/>
      <c r="PYX100" s="1"/>
      <c r="PYY100" s="1"/>
      <c r="PYZ100" s="1"/>
      <c r="PZA100" s="1"/>
      <c r="PZB100" s="1"/>
      <c r="PZC100" s="1"/>
      <c r="PZD100" s="1"/>
      <c r="PZE100" s="1"/>
      <c r="PZF100" s="1"/>
      <c r="PZG100" s="1"/>
      <c r="PZH100" s="1"/>
      <c r="PZI100" s="1"/>
      <c r="PZJ100" s="1"/>
      <c r="PZK100" s="1"/>
      <c r="PZL100" s="1"/>
      <c r="PZM100" s="1"/>
      <c r="PZN100" s="1"/>
      <c r="PZO100" s="1"/>
      <c r="PZP100" s="1"/>
      <c r="PZQ100" s="1"/>
      <c r="PZR100" s="1"/>
      <c r="PZS100" s="1"/>
      <c r="PZT100" s="1"/>
      <c r="PZU100" s="1"/>
      <c r="PZV100" s="1"/>
      <c r="PZW100" s="1"/>
      <c r="PZX100" s="1"/>
      <c r="PZY100" s="1"/>
      <c r="PZZ100" s="1"/>
      <c r="QAA100" s="1"/>
      <c r="QAB100" s="1"/>
      <c r="QAC100" s="1"/>
      <c r="QAD100" s="1"/>
      <c r="QAE100" s="1"/>
      <c r="QAF100" s="1"/>
      <c r="QAG100" s="1"/>
      <c r="QAH100" s="1"/>
      <c r="QAI100" s="1"/>
      <c r="QAJ100" s="1"/>
      <c r="QAK100" s="1"/>
      <c r="QAL100" s="1"/>
      <c r="QAM100" s="1"/>
      <c r="QAN100" s="1"/>
      <c r="QAO100" s="1"/>
      <c r="QAP100" s="1"/>
      <c r="QAQ100" s="1"/>
      <c r="QAR100" s="1"/>
      <c r="QAS100" s="1"/>
      <c r="QAT100" s="1"/>
      <c r="QAU100" s="1"/>
      <c r="QAV100" s="1"/>
      <c r="QAW100" s="1"/>
      <c r="QAX100" s="1"/>
      <c r="QAY100" s="1"/>
      <c r="QAZ100" s="1"/>
      <c r="QBA100" s="1"/>
      <c r="QBB100" s="1"/>
      <c r="QBC100" s="1"/>
      <c r="QBD100" s="1"/>
      <c r="QBE100" s="1"/>
      <c r="QBF100" s="1"/>
      <c r="QBG100" s="1"/>
      <c r="QBH100" s="1"/>
      <c r="QBI100" s="1"/>
      <c r="QBJ100" s="1"/>
      <c r="QBK100" s="1"/>
      <c r="QBL100" s="1"/>
      <c r="QBM100" s="1"/>
      <c r="QBN100" s="1"/>
      <c r="QBO100" s="1"/>
      <c r="QBP100" s="1"/>
      <c r="QBQ100" s="1"/>
      <c r="QBR100" s="1"/>
      <c r="QBS100" s="1"/>
      <c r="QBT100" s="1"/>
      <c r="QBU100" s="1"/>
      <c r="QBV100" s="1"/>
      <c r="QBW100" s="1"/>
      <c r="QBX100" s="1"/>
      <c r="QBY100" s="1"/>
      <c r="QBZ100" s="1"/>
      <c r="QCA100" s="1"/>
      <c r="QCB100" s="1"/>
      <c r="QCC100" s="1"/>
      <c r="QCD100" s="1"/>
      <c r="QCE100" s="1"/>
      <c r="QCF100" s="1"/>
      <c r="QCG100" s="1"/>
      <c r="QCH100" s="1"/>
      <c r="QCI100" s="1"/>
      <c r="QCJ100" s="1"/>
      <c r="QCK100" s="1"/>
      <c r="QCL100" s="1"/>
      <c r="QCM100" s="1"/>
      <c r="QCN100" s="1"/>
      <c r="QCO100" s="1"/>
      <c r="QCP100" s="1"/>
      <c r="QCQ100" s="1"/>
      <c r="QCR100" s="1"/>
      <c r="QCS100" s="1"/>
      <c r="QCT100" s="1"/>
      <c r="QCU100" s="1"/>
      <c r="QCV100" s="1"/>
      <c r="QCW100" s="1"/>
      <c r="QCX100" s="1"/>
      <c r="QCY100" s="1"/>
      <c r="QCZ100" s="1"/>
      <c r="QDA100" s="1"/>
      <c r="QDB100" s="1"/>
      <c r="QDC100" s="1"/>
      <c r="QDD100" s="1"/>
      <c r="QDE100" s="1"/>
      <c r="QDF100" s="1"/>
      <c r="QDG100" s="1"/>
      <c r="QDH100" s="1"/>
      <c r="QDI100" s="1"/>
      <c r="QDJ100" s="1"/>
      <c r="QDK100" s="1"/>
      <c r="QDL100" s="1"/>
      <c r="QDM100" s="1"/>
      <c r="QDN100" s="1"/>
      <c r="QDO100" s="1"/>
      <c r="QDP100" s="1"/>
      <c r="QDQ100" s="1"/>
      <c r="QDR100" s="1"/>
      <c r="QDS100" s="1"/>
      <c r="QDT100" s="1"/>
      <c r="QDU100" s="1"/>
      <c r="QDV100" s="1"/>
      <c r="QDW100" s="1"/>
      <c r="QDX100" s="1"/>
      <c r="QDY100" s="1"/>
      <c r="QDZ100" s="1"/>
      <c r="QEA100" s="1"/>
      <c r="QEB100" s="1"/>
      <c r="QEC100" s="1"/>
      <c r="QED100" s="1"/>
      <c r="QEE100" s="1"/>
      <c r="QEF100" s="1"/>
      <c r="QEG100" s="1"/>
      <c r="QEH100" s="1"/>
      <c r="QEI100" s="1"/>
      <c r="QEJ100" s="1"/>
      <c r="QEK100" s="1"/>
      <c r="QEL100" s="1"/>
      <c r="QEM100" s="1"/>
      <c r="QEN100" s="1"/>
      <c r="QEO100" s="1"/>
      <c r="QEP100" s="1"/>
      <c r="QEQ100" s="1"/>
      <c r="QER100" s="1"/>
      <c r="QES100" s="1"/>
      <c r="QET100" s="1"/>
      <c r="QEU100" s="1"/>
      <c r="QEV100" s="1"/>
      <c r="QEW100" s="1"/>
      <c r="QEX100" s="1"/>
      <c r="QEY100" s="1"/>
      <c r="QEZ100" s="1"/>
      <c r="QFA100" s="1"/>
      <c r="QFB100" s="1"/>
      <c r="QFC100" s="1"/>
      <c r="QFD100" s="1"/>
      <c r="QFE100" s="1"/>
      <c r="QFF100" s="1"/>
      <c r="QFG100" s="1"/>
      <c r="QFH100" s="1"/>
      <c r="QFI100" s="1"/>
      <c r="QFJ100" s="1"/>
      <c r="QFK100" s="1"/>
      <c r="QFL100" s="1"/>
      <c r="QFM100" s="1"/>
      <c r="QFN100" s="1"/>
      <c r="QFO100" s="1"/>
      <c r="QFP100" s="1"/>
      <c r="QFQ100" s="1"/>
      <c r="QFR100" s="1"/>
      <c r="QFS100" s="1"/>
      <c r="QFT100" s="1"/>
      <c r="QFU100" s="1"/>
      <c r="QFV100" s="1"/>
      <c r="QFW100" s="1"/>
      <c r="QFX100" s="1"/>
      <c r="QFY100" s="1"/>
      <c r="QFZ100" s="1"/>
      <c r="QGA100" s="1"/>
      <c r="QGB100" s="1"/>
      <c r="QGC100" s="1"/>
      <c r="QGD100" s="1"/>
      <c r="QGE100" s="1"/>
      <c r="QGF100" s="1"/>
      <c r="QGG100" s="1"/>
      <c r="QGH100" s="1"/>
      <c r="QGI100" s="1"/>
      <c r="QGJ100" s="1"/>
      <c r="QGK100" s="1"/>
      <c r="QGL100" s="1"/>
      <c r="QGM100" s="1"/>
      <c r="QGN100" s="1"/>
      <c r="QGO100" s="1"/>
      <c r="QGP100" s="1"/>
      <c r="QGQ100" s="1"/>
      <c r="QGR100" s="1"/>
      <c r="QGS100" s="1"/>
      <c r="QGT100" s="1"/>
      <c r="QGU100" s="1"/>
      <c r="QGV100" s="1"/>
      <c r="QGW100" s="1"/>
      <c r="QGX100" s="1"/>
      <c r="QGY100" s="1"/>
      <c r="QGZ100" s="1"/>
      <c r="QHA100" s="1"/>
      <c r="QHB100" s="1"/>
      <c r="QHC100" s="1"/>
      <c r="QHD100" s="1"/>
      <c r="QHE100" s="1"/>
      <c r="QHF100" s="1"/>
      <c r="QHG100" s="1"/>
      <c r="QHH100" s="1"/>
      <c r="QHI100" s="1"/>
      <c r="QHJ100" s="1"/>
      <c r="QHK100" s="1"/>
      <c r="QHL100" s="1"/>
      <c r="QHM100" s="1"/>
      <c r="QHN100" s="1"/>
      <c r="QHO100" s="1"/>
      <c r="QHP100" s="1"/>
      <c r="QHQ100" s="1"/>
      <c r="QHR100" s="1"/>
      <c r="QHS100" s="1"/>
      <c r="QHT100" s="1"/>
      <c r="QHU100" s="1"/>
      <c r="QHV100" s="1"/>
      <c r="QHW100" s="1"/>
      <c r="QHX100" s="1"/>
      <c r="QHY100" s="1"/>
      <c r="QHZ100" s="1"/>
      <c r="QIA100" s="1"/>
      <c r="QIB100" s="1"/>
      <c r="QIC100" s="1"/>
      <c r="QID100" s="1"/>
      <c r="QIE100" s="1"/>
      <c r="QIF100" s="1"/>
      <c r="QIG100" s="1"/>
      <c r="QIH100" s="1"/>
      <c r="QII100" s="1"/>
      <c r="QIJ100" s="1"/>
      <c r="QIK100" s="1"/>
      <c r="QIL100" s="1"/>
      <c r="QIM100" s="1"/>
      <c r="QIN100" s="1"/>
      <c r="QIO100" s="1"/>
      <c r="QIP100" s="1"/>
      <c r="QIQ100" s="1"/>
      <c r="QIR100" s="1"/>
      <c r="QIS100" s="1"/>
      <c r="QIT100" s="1"/>
      <c r="QIU100" s="1"/>
      <c r="QIV100" s="1"/>
      <c r="QIW100" s="1"/>
      <c r="QIX100" s="1"/>
      <c r="QIY100" s="1"/>
      <c r="QIZ100" s="1"/>
      <c r="QJA100" s="1"/>
      <c r="QJB100" s="1"/>
      <c r="QJC100" s="1"/>
      <c r="QJD100" s="1"/>
      <c r="QJE100" s="1"/>
      <c r="QJF100" s="1"/>
      <c r="QJG100" s="1"/>
      <c r="QJH100" s="1"/>
      <c r="QJI100" s="1"/>
      <c r="QJJ100" s="1"/>
      <c r="QJK100" s="1"/>
      <c r="QJL100" s="1"/>
      <c r="QJM100" s="1"/>
      <c r="QJN100" s="1"/>
      <c r="QJO100" s="1"/>
      <c r="QJP100" s="1"/>
      <c r="QJQ100" s="1"/>
      <c r="QJR100" s="1"/>
      <c r="QJS100" s="1"/>
      <c r="QJT100" s="1"/>
      <c r="QJU100" s="1"/>
      <c r="QJV100" s="1"/>
      <c r="QJW100" s="1"/>
      <c r="QJX100" s="1"/>
      <c r="QJY100" s="1"/>
      <c r="QJZ100" s="1"/>
      <c r="QKA100" s="1"/>
      <c r="QKB100" s="1"/>
      <c r="QKC100" s="1"/>
      <c r="QKD100" s="1"/>
      <c r="QKE100" s="1"/>
      <c r="QKF100" s="1"/>
      <c r="QKG100" s="1"/>
      <c r="QKH100" s="1"/>
      <c r="QKI100" s="1"/>
      <c r="QKJ100" s="1"/>
      <c r="QKK100" s="1"/>
      <c r="QKL100" s="1"/>
      <c r="QKM100" s="1"/>
      <c r="QKN100" s="1"/>
      <c r="QKO100" s="1"/>
      <c r="QKP100" s="1"/>
      <c r="QKQ100" s="1"/>
      <c r="QKR100" s="1"/>
      <c r="QKS100" s="1"/>
      <c r="QKT100" s="1"/>
      <c r="QKU100" s="1"/>
      <c r="QKV100" s="1"/>
      <c r="QKW100" s="1"/>
      <c r="QKX100" s="1"/>
      <c r="QKY100" s="1"/>
      <c r="QKZ100" s="1"/>
      <c r="QLA100" s="1"/>
      <c r="QLB100" s="1"/>
      <c r="QLC100" s="1"/>
      <c r="QLD100" s="1"/>
      <c r="QLE100" s="1"/>
      <c r="QLF100" s="1"/>
      <c r="QLG100" s="1"/>
      <c r="QLH100" s="1"/>
      <c r="QLI100" s="1"/>
      <c r="QLJ100" s="1"/>
      <c r="QLK100" s="1"/>
      <c r="QLL100" s="1"/>
      <c r="QLM100" s="1"/>
      <c r="QLN100" s="1"/>
      <c r="QLO100" s="1"/>
      <c r="QLP100" s="1"/>
      <c r="QLQ100" s="1"/>
      <c r="QLR100" s="1"/>
      <c r="QLS100" s="1"/>
      <c r="QLT100" s="1"/>
      <c r="QLU100" s="1"/>
      <c r="QLV100" s="1"/>
      <c r="QLW100" s="1"/>
      <c r="QLX100" s="1"/>
      <c r="QLY100" s="1"/>
      <c r="QLZ100" s="1"/>
      <c r="QMA100" s="1"/>
      <c r="QMB100" s="1"/>
      <c r="QMC100" s="1"/>
      <c r="QMD100" s="1"/>
      <c r="QME100" s="1"/>
      <c r="QMF100" s="1"/>
      <c r="QMG100" s="1"/>
      <c r="QMH100" s="1"/>
      <c r="QMI100" s="1"/>
      <c r="QMJ100" s="1"/>
      <c r="QMK100" s="1"/>
      <c r="QML100" s="1"/>
      <c r="QMM100" s="1"/>
      <c r="QMN100" s="1"/>
      <c r="QMO100" s="1"/>
      <c r="QMP100" s="1"/>
      <c r="QMQ100" s="1"/>
      <c r="QMR100" s="1"/>
      <c r="QMS100" s="1"/>
      <c r="QMT100" s="1"/>
      <c r="QMU100" s="1"/>
      <c r="QMV100" s="1"/>
      <c r="QMW100" s="1"/>
      <c r="QMX100" s="1"/>
      <c r="QMY100" s="1"/>
      <c r="QMZ100" s="1"/>
      <c r="QNA100" s="1"/>
      <c r="QNB100" s="1"/>
      <c r="QNC100" s="1"/>
      <c r="QND100" s="1"/>
      <c r="QNE100" s="1"/>
      <c r="QNF100" s="1"/>
      <c r="QNG100" s="1"/>
      <c r="QNH100" s="1"/>
      <c r="QNI100" s="1"/>
      <c r="QNJ100" s="1"/>
      <c r="QNK100" s="1"/>
      <c r="QNL100" s="1"/>
      <c r="QNM100" s="1"/>
      <c r="QNN100" s="1"/>
      <c r="QNO100" s="1"/>
      <c r="QNP100" s="1"/>
      <c r="QNQ100" s="1"/>
      <c r="QNR100" s="1"/>
      <c r="QNS100" s="1"/>
      <c r="QNT100" s="1"/>
      <c r="QNU100" s="1"/>
      <c r="QNV100" s="1"/>
      <c r="QNW100" s="1"/>
      <c r="QNX100" s="1"/>
      <c r="QNY100" s="1"/>
      <c r="QNZ100" s="1"/>
      <c r="QOA100" s="1"/>
      <c r="QOB100" s="1"/>
      <c r="QOC100" s="1"/>
      <c r="QOD100" s="1"/>
      <c r="QOE100" s="1"/>
      <c r="QOF100" s="1"/>
      <c r="QOG100" s="1"/>
      <c r="QOH100" s="1"/>
      <c r="QOI100" s="1"/>
      <c r="QOJ100" s="1"/>
      <c r="QOK100" s="1"/>
      <c r="QOL100" s="1"/>
      <c r="QOM100" s="1"/>
      <c r="QON100" s="1"/>
      <c r="QOO100" s="1"/>
      <c r="QOP100" s="1"/>
      <c r="QOQ100" s="1"/>
      <c r="QOR100" s="1"/>
      <c r="QOS100" s="1"/>
      <c r="QOT100" s="1"/>
      <c r="QOU100" s="1"/>
      <c r="QOV100" s="1"/>
      <c r="QOW100" s="1"/>
      <c r="QOX100" s="1"/>
      <c r="QOY100" s="1"/>
      <c r="QOZ100" s="1"/>
      <c r="QPA100" s="1"/>
      <c r="QPB100" s="1"/>
      <c r="QPC100" s="1"/>
      <c r="QPD100" s="1"/>
      <c r="QPE100" s="1"/>
      <c r="QPF100" s="1"/>
      <c r="QPG100" s="1"/>
      <c r="QPH100" s="1"/>
      <c r="QPI100" s="1"/>
      <c r="QPJ100" s="1"/>
      <c r="QPK100" s="1"/>
      <c r="QPL100" s="1"/>
      <c r="QPM100" s="1"/>
      <c r="QPN100" s="1"/>
      <c r="QPO100" s="1"/>
      <c r="QPP100" s="1"/>
      <c r="QPQ100" s="1"/>
      <c r="QPR100" s="1"/>
      <c r="QPS100" s="1"/>
      <c r="QPT100" s="1"/>
      <c r="QPU100" s="1"/>
      <c r="QPV100" s="1"/>
      <c r="QPW100" s="1"/>
      <c r="QPX100" s="1"/>
      <c r="QPY100" s="1"/>
      <c r="QPZ100" s="1"/>
      <c r="QQA100" s="1"/>
      <c r="QQB100" s="1"/>
      <c r="QQC100" s="1"/>
      <c r="QQD100" s="1"/>
      <c r="QQE100" s="1"/>
      <c r="QQF100" s="1"/>
      <c r="QQG100" s="1"/>
      <c r="QQH100" s="1"/>
      <c r="QQI100" s="1"/>
      <c r="QQJ100" s="1"/>
      <c r="QQK100" s="1"/>
      <c r="QQL100" s="1"/>
      <c r="QQM100" s="1"/>
      <c r="QQN100" s="1"/>
      <c r="QQO100" s="1"/>
      <c r="QQP100" s="1"/>
      <c r="QQQ100" s="1"/>
      <c r="QQR100" s="1"/>
      <c r="QQS100" s="1"/>
      <c r="QQT100" s="1"/>
      <c r="QQU100" s="1"/>
      <c r="QQV100" s="1"/>
      <c r="QQW100" s="1"/>
      <c r="QQX100" s="1"/>
      <c r="QQY100" s="1"/>
      <c r="QQZ100" s="1"/>
      <c r="QRA100" s="1"/>
      <c r="QRB100" s="1"/>
      <c r="QRC100" s="1"/>
      <c r="QRD100" s="1"/>
      <c r="QRE100" s="1"/>
      <c r="QRF100" s="1"/>
      <c r="QRG100" s="1"/>
      <c r="QRH100" s="1"/>
      <c r="QRI100" s="1"/>
      <c r="QRJ100" s="1"/>
      <c r="QRK100" s="1"/>
      <c r="QRL100" s="1"/>
      <c r="QRM100" s="1"/>
      <c r="QRN100" s="1"/>
      <c r="QRO100" s="1"/>
      <c r="QRP100" s="1"/>
      <c r="QRQ100" s="1"/>
      <c r="QRR100" s="1"/>
      <c r="QRS100" s="1"/>
      <c r="QRT100" s="1"/>
      <c r="QRU100" s="1"/>
      <c r="QRV100" s="1"/>
      <c r="QRW100" s="1"/>
      <c r="QRX100" s="1"/>
      <c r="QRY100" s="1"/>
      <c r="QRZ100" s="1"/>
      <c r="QSA100" s="1"/>
      <c r="QSB100" s="1"/>
      <c r="QSC100" s="1"/>
      <c r="QSD100" s="1"/>
      <c r="QSE100" s="1"/>
      <c r="QSF100" s="1"/>
      <c r="QSG100" s="1"/>
      <c r="QSH100" s="1"/>
      <c r="QSI100" s="1"/>
      <c r="QSJ100" s="1"/>
      <c r="QSK100" s="1"/>
      <c r="QSL100" s="1"/>
      <c r="QSM100" s="1"/>
      <c r="QSN100" s="1"/>
      <c r="QSO100" s="1"/>
      <c r="QSP100" s="1"/>
      <c r="QSQ100" s="1"/>
      <c r="QSR100" s="1"/>
      <c r="QSS100" s="1"/>
      <c r="QST100" s="1"/>
      <c r="QSU100" s="1"/>
      <c r="QSV100" s="1"/>
      <c r="QSW100" s="1"/>
      <c r="QSX100" s="1"/>
      <c r="QSY100" s="1"/>
      <c r="QSZ100" s="1"/>
      <c r="QTA100" s="1"/>
      <c r="QTB100" s="1"/>
      <c r="QTC100" s="1"/>
      <c r="QTD100" s="1"/>
      <c r="QTE100" s="1"/>
      <c r="QTF100" s="1"/>
      <c r="QTG100" s="1"/>
      <c r="QTH100" s="1"/>
      <c r="QTI100" s="1"/>
      <c r="QTJ100" s="1"/>
      <c r="QTK100" s="1"/>
      <c r="QTL100" s="1"/>
      <c r="QTM100" s="1"/>
      <c r="QTN100" s="1"/>
      <c r="QTO100" s="1"/>
      <c r="QTP100" s="1"/>
      <c r="QTQ100" s="1"/>
      <c r="QTR100" s="1"/>
      <c r="QTS100" s="1"/>
      <c r="QTT100" s="1"/>
      <c r="QTU100" s="1"/>
      <c r="QTV100" s="1"/>
      <c r="QTW100" s="1"/>
      <c r="QTX100" s="1"/>
      <c r="QTY100" s="1"/>
      <c r="QTZ100" s="1"/>
      <c r="QUA100" s="1"/>
      <c r="QUB100" s="1"/>
      <c r="QUC100" s="1"/>
      <c r="QUD100" s="1"/>
      <c r="QUE100" s="1"/>
      <c r="QUF100" s="1"/>
      <c r="QUG100" s="1"/>
      <c r="QUH100" s="1"/>
      <c r="QUI100" s="1"/>
      <c r="QUJ100" s="1"/>
      <c r="QUK100" s="1"/>
      <c r="QUL100" s="1"/>
      <c r="QUM100" s="1"/>
      <c r="QUN100" s="1"/>
      <c r="QUO100" s="1"/>
      <c r="QUP100" s="1"/>
      <c r="QUQ100" s="1"/>
      <c r="QUR100" s="1"/>
      <c r="QUS100" s="1"/>
      <c r="QUT100" s="1"/>
      <c r="QUU100" s="1"/>
      <c r="QUV100" s="1"/>
      <c r="QUW100" s="1"/>
      <c r="QUX100" s="1"/>
      <c r="QUY100" s="1"/>
      <c r="QUZ100" s="1"/>
      <c r="QVA100" s="1"/>
      <c r="QVB100" s="1"/>
      <c r="QVC100" s="1"/>
      <c r="QVD100" s="1"/>
      <c r="QVE100" s="1"/>
      <c r="QVF100" s="1"/>
      <c r="QVG100" s="1"/>
      <c r="QVH100" s="1"/>
      <c r="QVI100" s="1"/>
      <c r="QVJ100" s="1"/>
      <c r="QVK100" s="1"/>
      <c r="QVL100" s="1"/>
      <c r="QVM100" s="1"/>
      <c r="QVN100" s="1"/>
      <c r="QVO100" s="1"/>
      <c r="QVP100" s="1"/>
      <c r="QVQ100" s="1"/>
      <c r="QVR100" s="1"/>
      <c r="QVS100" s="1"/>
      <c r="QVT100" s="1"/>
      <c r="QVU100" s="1"/>
      <c r="QVV100" s="1"/>
      <c r="QVW100" s="1"/>
      <c r="QVX100" s="1"/>
      <c r="QVY100" s="1"/>
      <c r="QVZ100" s="1"/>
      <c r="QWA100" s="1"/>
      <c r="QWB100" s="1"/>
      <c r="QWC100" s="1"/>
      <c r="QWD100" s="1"/>
      <c r="QWE100" s="1"/>
      <c r="QWF100" s="1"/>
      <c r="QWG100" s="1"/>
      <c r="QWH100" s="1"/>
      <c r="QWI100" s="1"/>
      <c r="QWJ100" s="1"/>
      <c r="QWK100" s="1"/>
      <c r="QWL100" s="1"/>
      <c r="QWM100" s="1"/>
      <c r="QWN100" s="1"/>
      <c r="QWO100" s="1"/>
      <c r="QWP100" s="1"/>
      <c r="QWQ100" s="1"/>
      <c r="QWR100" s="1"/>
      <c r="QWS100" s="1"/>
      <c r="QWT100" s="1"/>
      <c r="QWU100" s="1"/>
      <c r="QWV100" s="1"/>
      <c r="QWW100" s="1"/>
      <c r="QWX100" s="1"/>
      <c r="QWY100" s="1"/>
      <c r="QWZ100" s="1"/>
      <c r="QXA100" s="1"/>
      <c r="QXB100" s="1"/>
      <c r="QXC100" s="1"/>
      <c r="QXD100" s="1"/>
      <c r="QXE100" s="1"/>
      <c r="QXF100" s="1"/>
      <c r="QXG100" s="1"/>
      <c r="QXH100" s="1"/>
      <c r="QXI100" s="1"/>
      <c r="QXJ100" s="1"/>
      <c r="QXK100" s="1"/>
      <c r="QXL100" s="1"/>
      <c r="QXM100" s="1"/>
      <c r="QXN100" s="1"/>
      <c r="QXO100" s="1"/>
      <c r="QXP100" s="1"/>
      <c r="QXQ100" s="1"/>
      <c r="QXR100" s="1"/>
      <c r="QXS100" s="1"/>
      <c r="QXT100" s="1"/>
      <c r="QXU100" s="1"/>
      <c r="QXV100" s="1"/>
      <c r="QXW100" s="1"/>
      <c r="QXX100" s="1"/>
      <c r="QXY100" s="1"/>
      <c r="QXZ100" s="1"/>
      <c r="QYA100" s="1"/>
      <c r="QYB100" s="1"/>
      <c r="QYC100" s="1"/>
      <c r="QYD100" s="1"/>
      <c r="QYE100" s="1"/>
      <c r="QYF100" s="1"/>
      <c r="QYG100" s="1"/>
      <c r="QYH100" s="1"/>
      <c r="QYI100" s="1"/>
      <c r="QYJ100" s="1"/>
      <c r="QYK100" s="1"/>
      <c r="QYL100" s="1"/>
      <c r="QYM100" s="1"/>
      <c r="QYN100" s="1"/>
      <c r="QYO100" s="1"/>
      <c r="QYP100" s="1"/>
      <c r="QYQ100" s="1"/>
      <c r="QYR100" s="1"/>
      <c r="QYS100" s="1"/>
      <c r="QYT100" s="1"/>
      <c r="QYU100" s="1"/>
      <c r="QYV100" s="1"/>
      <c r="QYW100" s="1"/>
      <c r="QYX100" s="1"/>
      <c r="QYY100" s="1"/>
      <c r="QYZ100" s="1"/>
      <c r="QZA100" s="1"/>
      <c r="QZB100" s="1"/>
      <c r="QZC100" s="1"/>
      <c r="QZD100" s="1"/>
      <c r="QZE100" s="1"/>
      <c r="QZF100" s="1"/>
      <c r="QZG100" s="1"/>
      <c r="QZH100" s="1"/>
      <c r="QZI100" s="1"/>
      <c r="QZJ100" s="1"/>
      <c r="QZK100" s="1"/>
      <c r="QZL100" s="1"/>
      <c r="QZM100" s="1"/>
      <c r="QZN100" s="1"/>
      <c r="QZO100" s="1"/>
      <c r="QZP100" s="1"/>
      <c r="QZQ100" s="1"/>
      <c r="QZR100" s="1"/>
      <c r="QZS100" s="1"/>
      <c r="QZT100" s="1"/>
      <c r="QZU100" s="1"/>
      <c r="QZV100" s="1"/>
      <c r="QZW100" s="1"/>
      <c r="QZX100" s="1"/>
      <c r="QZY100" s="1"/>
      <c r="QZZ100" s="1"/>
      <c r="RAA100" s="1"/>
      <c r="RAB100" s="1"/>
      <c r="RAC100" s="1"/>
      <c r="RAD100" s="1"/>
      <c r="RAE100" s="1"/>
      <c r="RAF100" s="1"/>
      <c r="RAG100" s="1"/>
      <c r="RAH100" s="1"/>
      <c r="RAI100" s="1"/>
      <c r="RAJ100" s="1"/>
      <c r="RAK100" s="1"/>
      <c r="RAL100" s="1"/>
      <c r="RAM100" s="1"/>
      <c r="RAN100" s="1"/>
      <c r="RAO100" s="1"/>
      <c r="RAP100" s="1"/>
      <c r="RAQ100" s="1"/>
      <c r="RAR100" s="1"/>
      <c r="RAS100" s="1"/>
      <c r="RAT100" s="1"/>
      <c r="RAU100" s="1"/>
      <c r="RAV100" s="1"/>
      <c r="RAW100" s="1"/>
      <c r="RAX100" s="1"/>
      <c r="RAY100" s="1"/>
      <c r="RAZ100" s="1"/>
      <c r="RBA100" s="1"/>
      <c r="RBB100" s="1"/>
      <c r="RBC100" s="1"/>
      <c r="RBD100" s="1"/>
      <c r="RBE100" s="1"/>
      <c r="RBF100" s="1"/>
      <c r="RBG100" s="1"/>
      <c r="RBH100" s="1"/>
      <c r="RBI100" s="1"/>
      <c r="RBJ100" s="1"/>
      <c r="RBK100" s="1"/>
      <c r="RBL100" s="1"/>
      <c r="RBM100" s="1"/>
      <c r="RBN100" s="1"/>
      <c r="RBO100" s="1"/>
      <c r="RBP100" s="1"/>
      <c r="RBQ100" s="1"/>
      <c r="RBR100" s="1"/>
      <c r="RBS100" s="1"/>
      <c r="RBT100" s="1"/>
      <c r="RBU100" s="1"/>
      <c r="RBV100" s="1"/>
      <c r="RBW100" s="1"/>
      <c r="RBX100" s="1"/>
      <c r="RBY100" s="1"/>
      <c r="RBZ100" s="1"/>
      <c r="RCA100" s="1"/>
      <c r="RCB100" s="1"/>
      <c r="RCC100" s="1"/>
      <c r="RCD100" s="1"/>
      <c r="RCE100" s="1"/>
      <c r="RCF100" s="1"/>
      <c r="RCG100" s="1"/>
      <c r="RCH100" s="1"/>
      <c r="RCI100" s="1"/>
      <c r="RCJ100" s="1"/>
      <c r="RCK100" s="1"/>
      <c r="RCL100" s="1"/>
      <c r="RCM100" s="1"/>
      <c r="RCN100" s="1"/>
      <c r="RCO100" s="1"/>
      <c r="RCP100" s="1"/>
      <c r="RCQ100" s="1"/>
      <c r="RCR100" s="1"/>
      <c r="RCS100" s="1"/>
      <c r="RCT100" s="1"/>
      <c r="RCU100" s="1"/>
      <c r="RCV100" s="1"/>
      <c r="RCW100" s="1"/>
      <c r="RCX100" s="1"/>
      <c r="RCY100" s="1"/>
      <c r="RCZ100" s="1"/>
      <c r="RDA100" s="1"/>
      <c r="RDB100" s="1"/>
      <c r="RDC100" s="1"/>
      <c r="RDD100" s="1"/>
      <c r="RDE100" s="1"/>
      <c r="RDF100" s="1"/>
      <c r="RDG100" s="1"/>
      <c r="RDH100" s="1"/>
      <c r="RDI100" s="1"/>
      <c r="RDJ100" s="1"/>
      <c r="RDK100" s="1"/>
      <c r="RDL100" s="1"/>
      <c r="RDM100" s="1"/>
      <c r="RDN100" s="1"/>
      <c r="RDO100" s="1"/>
      <c r="RDP100" s="1"/>
      <c r="RDQ100" s="1"/>
      <c r="RDR100" s="1"/>
      <c r="RDS100" s="1"/>
      <c r="RDT100" s="1"/>
      <c r="RDU100" s="1"/>
      <c r="RDV100" s="1"/>
      <c r="RDW100" s="1"/>
      <c r="RDX100" s="1"/>
      <c r="RDY100" s="1"/>
      <c r="RDZ100" s="1"/>
      <c r="REA100" s="1"/>
      <c r="REB100" s="1"/>
      <c r="REC100" s="1"/>
      <c r="RED100" s="1"/>
      <c r="REE100" s="1"/>
      <c r="REF100" s="1"/>
      <c r="REG100" s="1"/>
      <c r="REH100" s="1"/>
      <c r="REI100" s="1"/>
      <c r="REJ100" s="1"/>
      <c r="REK100" s="1"/>
      <c r="REL100" s="1"/>
      <c r="REM100" s="1"/>
      <c r="REN100" s="1"/>
      <c r="REO100" s="1"/>
      <c r="REP100" s="1"/>
      <c r="REQ100" s="1"/>
      <c r="RER100" s="1"/>
      <c r="RES100" s="1"/>
      <c r="RET100" s="1"/>
      <c r="REU100" s="1"/>
      <c r="REV100" s="1"/>
      <c r="REW100" s="1"/>
      <c r="REX100" s="1"/>
      <c r="REY100" s="1"/>
      <c r="REZ100" s="1"/>
      <c r="RFA100" s="1"/>
      <c r="RFB100" s="1"/>
      <c r="RFC100" s="1"/>
      <c r="RFD100" s="1"/>
      <c r="RFE100" s="1"/>
      <c r="RFF100" s="1"/>
      <c r="RFG100" s="1"/>
      <c r="RFH100" s="1"/>
      <c r="RFI100" s="1"/>
      <c r="RFJ100" s="1"/>
      <c r="RFK100" s="1"/>
      <c r="RFL100" s="1"/>
      <c r="RFM100" s="1"/>
      <c r="RFN100" s="1"/>
      <c r="RFO100" s="1"/>
      <c r="RFP100" s="1"/>
      <c r="RFQ100" s="1"/>
      <c r="RFR100" s="1"/>
      <c r="RFS100" s="1"/>
      <c r="RFT100" s="1"/>
      <c r="RFU100" s="1"/>
      <c r="RFV100" s="1"/>
      <c r="RFW100" s="1"/>
      <c r="RFX100" s="1"/>
      <c r="RFY100" s="1"/>
      <c r="RFZ100" s="1"/>
      <c r="RGA100" s="1"/>
      <c r="RGB100" s="1"/>
      <c r="RGC100" s="1"/>
      <c r="RGD100" s="1"/>
      <c r="RGE100" s="1"/>
      <c r="RGF100" s="1"/>
      <c r="RGG100" s="1"/>
      <c r="RGH100" s="1"/>
      <c r="RGI100" s="1"/>
      <c r="RGJ100" s="1"/>
      <c r="RGK100" s="1"/>
      <c r="RGL100" s="1"/>
      <c r="RGM100" s="1"/>
      <c r="RGN100" s="1"/>
      <c r="RGO100" s="1"/>
      <c r="RGP100" s="1"/>
      <c r="RGQ100" s="1"/>
      <c r="RGR100" s="1"/>
      <c r="RGS100" s="1"/>
      <c r="RGT100" s="1"/>
      <c r="RGU100" s="1"/>
      <c r="RGV100" s="1"/>
      <c r="RGW100" s="1"/>
      <c r="RGX100" s="1"/>
      <c r="RGY100" s="1"/>
      <c r="RGZ100" s="1"/>
      <c r="RHA100" s="1"/>
      <c r="RHB100" s="1"/>
      <c r="RHC100" s="1"/>
      <c r="RHD100" s="1"/>
      <c r="RHE100" s="1"/>
      <c r="RHF100" s="1"/>
      <c r="RHG100" s="1"/>
      <c r="RHH100" s="1"/>
      <c r="RHI100" s="1"/>
      <c r="RHJ100" s="1"/>
      <c r="RHK100" s="1"/>
      <c r="RHL100" s="1"/>
      <c r="RHM100" s="1"/>
      <c r="RHN100" s="1"/>
      <c r="RHO100" s="1"/>
      <c r="RHP100" s="1"/>
      <c r="RHQ100" s="1"/>
      <c r="RHR100" s="1"/>
      <c r="RHS100" s="1"/>
      <c r="RHT100" s="1"/>
      <c r="RHU100" s="1"/>
      <c r="RHV100" s="1"/>
      <c r="RHW100" s="1"/>
      <c r="RHX100" s="1"/>
      <c r="RHY100" s="1"/>
      <c r="RHZ100" s="1"/>
      <c r="RIA100" s="1"/>
      <c r="RIB100" s="1"/>
      <c r="RIC100" s="1"/>
      <c r="RID100" s="1"/>
      <c r="RIE100" s="1"/>
      <c r="RIF100" s="1"/>
      <c r="RIG100" s="1"/>
      <c r="RIH100" s="1"/>
      <c r="RII100" s="1"/>
      <c r="RIJ100" s="1"/>
      <c r="RIK100" s="1"/>
      <c r="RIL100" s="1"/>
      <c r="RIM100" s="1"/>
      <c r="RIN100" s="1"/>
      <c r="RIO100" s="1"/>
      <c r="RIP100" s="1"/>
      <c r="RIQ100" s="1"/>
      <c r="RIR100" s="1"/>
      <c r="RIS100" s="1"/>
      <c r="RIT100" s="1"/>
      <c r="RIU100" s="1"/>
      <c r="RIV100" s="1"/>
      <c r="RIW100" s="1"/>
      <c r="RIX100" s="1"/>
      <c r="RIY100" s="1"/>
      <c r="RIZ100" s="1"/>
      <c r="RJA100" s="1"/>
      <c r="RJB100" s="1"/>
      <c r="RJC100" s="1"/>
      <c r="RJD100" s="1"/>
      <c r="RJE100" s="1"/>
      <c r="RJF100" s="1"/>
      <c r="RJG100" s="1"/>
      <c r="RJH100" s="1"/>
      <c r="RJI100" s="1"/>
      <c r="RJJ100" s="1"/>
      <c r="RJK100" s="1"/>
      <c r="RJL100" s="1"/>
      <c r="RJM100" s="1"/>
      <c r="RJN100" s="1"/>
      <c r="RJO100" s="1"/>
      <c r="RJP100" s="1"/>
      <c r="RJQ100" s="1"/>
      <c r="RJR100" s="1"/>
      <c r="RJS100" s="1"/>
      <c r="RJT100" s="1"/>
      <c r="RJU100" s="1"/>
      <c r="RJV100" s="1"/>
      <c r="RJW100" s="1"/>
      <c r="RJX100" s="1"/>
      <c r="RJY100" s="1"/>
      <c r="RJZ100" s="1"/>
      <c r="RKA100" s="1"/>
      <c r="RKB100" s="1"/>
      <c r="RKC100" s="1"/>
      <c r="RKD100" s="1"/>
      <c r="RKE100" s="1"/>
      <c r="RKF100" s="1"/>
      <c r="RKG100" s="1"/>
      <c r="RKH100" s="1"/>
      <c r="RKI100" s="1"/>
      <c r="RKJ100" s="1"/>
      <c r="RKK100" s="1"/>
      <c r="RKL100" s="1"/>
      <c r="RKM100" s="1"/>
      <c r="RKN100" s="1"/>
      <c r="RKO100" s="1"/>
      <c r="RKP100" s="1"/>
      <c r="RKQ100" s="1"/>
      <c r="RKR100" s="1"/>
      <c r="RKS100" s="1"/>
      <c r="RKT100" s="1"/>
      <c r="RKU100" s="1"/>
      <c r="RKV100" s="1"/>
      <c r="RKW100" s="1"/>
      <c r="RKX100" s="1"/>
      <c r="RKY100" s="1"/>
      <c r="RKZ100" s="1"/>
      <c r="RLA100" s="1"/>
      <c r="RLB100" s="1"/>
      <c r="RLC100" s="1"/>
      <c r="RLD100" s="1"/>
      <c r="RLE100" s="1"/>
      <c r="RLF100" s="1"/>
      <c r="RLG100" s="1"/>
      <c r="RLH100" s="1"/>
      <c r="RLI100" s="1"/>
      <c r="RLJ100" s="1"/>
      <c r="RLK100" s="1"/>
      <c r="RLL100" s="1"/>
      <c r="RLM100" s="1"/>
      <c r="RLN100" s="1"/>
      <c r="RLO100" s="1"/>
      <c r="RLP100" s="1"/>
      <c r="RLQ100" s="1"/>
      <c r="RLR100" s="1"/>
      <c r="RLS100" s="1"/>
      <c r="RLT100" s="1"/>
      <c r="RLU100" s="1"/>
      <c r="RLV100" s="1"/>
      <c r="RLW100" s="1"/>
      <c r="RLX100" s="1"/>
      <c r="RLY100" s="1"/>
      <c r="RLZ100" s="1"/>
      <c r="RMA100" s="1"/>
      <c r="RMB100" s="1"/>
      <c r="RMC100" s="1"/>
      <c r="RMD100" s="1"/>
      <c r="RME100" s="1"/>
      <c r="RMF100" s="1"/>
      <c r="RMG100" s="1"/>
      <c r="RMH100" s="1"/>
      <c r="RMI100" s="1"/>
      <c r="RMJ100" s="1"/>
      <c r="RMK100" s="1"/>
      <c r="RML100" s="1"/>
      <c r="RMM100" s="1"/>
      <c r="RMN100" s="1"/>
      <c r="RMO100" s="1"/>
      <c r="RMP100" s="1"/>
      <c r="RMQ100" s="1"/>
      <c r="RMR100" s="1"/>
      <c r="RMS100" s="1"/>
      <c r="RMT100" s="1"/>
      <c r="RMU100" s="1"/>
      <c r="RMV100" s="1"/>
      <c r="RMW100" s="1"/>
      <c r="RMX100" s="1"/>
      <c r="RMY100" s="1"/>
      <c r="RMZ100" s="1"/>
      <c r="RNA100" s="1"/>
      <c r="RNB100" s="1"/>
      <c r="RNC100" s="1"/>
      <c r="RND100" s="1"/>
      <c r="RNE100" s="1"/>
      <c r="RNF100" s="1"/>
      <c r="RNG100" s="1"/>
      <c r="RNH100" s="1"/>
      <c r="RNI100" s="1"/>
      <c r="RNJ100" s="1"/>
      <c r="RNK100" s="1"/>
      <c r="RNL100" s="1"/>
      <c r="RNM100" s="1"/>
      <c r="RNN100" s="1"/>
      <c r="RNO100" s="1"/>
      <c r="RNP100" s="1"/>
      <c r="RNQ100" s="1"/>
      <c r="RNR100" s="1"/>
      <c r="RNS100" s="1"/>
      <c r="RNT100" s="1"/>
      <c r="RNU100" s="1"/>
      <c r="RNV100" s="1"/>
      <c r="RNW100" s="1"/>
      <c r="RNX100" s="1"/>
      <c r="RNY100" s="1"/>
      <c r="RNZ100" s="1"/>
      <c r="ROA100" s="1"/>
      <c r="ROB100" s="1"/>
      <c r="ROC100" s="1"/>
      <c r="ROD100" s="1"/>
      <c r="ROE100" s="1"/>
      <c r="ROF100" s="1"/>
      <c r="ROG100" s="1"/>
      <c r="ROH100" s="1"/>
      <c r="ROI100" s="1"/>
      <c r="ROJ100" s="1"/>
      <c r="ROK100" s="1"/>
      <c r="ROL100" s="1"/>
      <c r="ROM100" s="1"/>
      <c r="RON100" s="1"/>
      <c r="ROO100" s="1"/>
      <c r="ROP100" s="1"/>
      <c r="ROQ100" s="1"/>
      <c r="ROR100" s="1"/>
      <c r="ROS100" s="1"/>
      <c r="ROT100" s="1"/>
      <c r="ROU100" s="1"/>
      <c r="ROV100" s="1"/>
      <c r="ROW100" s="1"/>
      <c r="ROX100" s="1"/>
      <c r="ROY100" s="1"/>
      <c r="ROZ100" s="1"/>
      <c r="RPA100" s="1"/>
      <c r="RPB100" s="1"/>
      <c r="RPC100" s="1"/>
      <c r="RPD100" s="1"/>
      <c r="RPE100" s="1"/>
      <c r="RPF100" s="1"/>
      <c r="RPG100" s="1"/>
      <c r="RPH100" s="1"/>
      <c r="RPI100" s="1"/>
      <c r="RPJ100" s="1"/>
      <c r="RPK100" s="1"/>
      <c r="RPL100" s="1"/>
      <c r="RPM100" s="1"/>
      <c r="RPN100" s="1"/>
      <c r="RPO100" s="1"/>
      <c r="RPP100" s="1"/>
      <c r="RPQ100" s="1"/>
      <c r="RPR100" s="1"/>
      <c r="RPS100" s="1"/>
      <c r="RPT100" s="1"/>
      <c r="RPU100" s="1"/>
      <c r="RPV100" s="1"/>
      <c r="RPW100" s="1"/>
      <c r="RPX100" s="1"/>
      <c r="RPY100" s="1"/>
      <c r="RPZ100" s="1"/>
      <c r="RQA100" s="1"/>
      <c r="RQB100" s="1"/>
      <c r="RQC100" s="1"/>
      <c r="RQD100" s="1"/>
      <c r="RQE100" s="1"/>
      <c r="RQF100" s="1"/>
      <c r="RQG100" s="1"/>
      <c r="RQH100" s="1"/>
      <c r="RQI100" s="1"/>
      <c r="RQJ100" s="1"/>
      <c r="RQK100" s="1"/>
      <c r="RQL100" s="1"/>
      <c r="RQM100" s="1"/>
      <c r="RQN100" s="1"/>
      <c r="RQO100" s="1"/>
      <c r="RQP100" s="1"/>
      <c r="RQQ100" s="1"/>
      <c r="RQR100" s="1"/>
      <c r="RQS100" s="1"/>
      <c r="RQT100" s="1"/>
      <c r="RQU100" s="1"/>
      <c r="RQV100" s="1"/>
      <c r="RQW100" s="1"/>
      <c r="RQX100" s="1"/>
      <c r="RQY100" s="1"/>
      <c r="RQZ100" s="1"/>
      <c r="RRA100" s="1"/>
      <c r="RRB100" s="1"/>
      <c r="RRC100" s="1"/>
      <c r="RRD100" s="1"/>
      <c r="RRE100" s="1"/>
      <c r="RRF100" s="1"/>
      <c r="RRG100" s="1"/>
      <c r="RRH100" s="1"/>
      <c r="RRI100" s="1"/>
      <c r="RRJ100" s="1"/>
      <c r="RRK100" s="1"/>
      <c r="RRL100" s="1"/>
      <c r="RRM100" s="1"/>
      <c r="RRN100" s="1"/>
      <c r="RRO100" s="1"/>
      <c r="RRP100" s="1"/>
      <c r="RRQ100" s="1"/>
      <c r="RRR100" s="1"/>
      <c r="RRS100" s="1"/>
      <c r="RRT100" s="1"/>
      <c r="RRU100" s="1"/>
      <c r="RRV100" s="1"/>
      <c r="RRW100" s="1"/>
      <c r="RRX100" s="1"/>
      <c r="RRY100" s="1"/>
      <c r="RRZ100" s="1"/>
      <c r="RSA100" s="1"/>
      <c r="RSB100" s="1"/>
      <c r="RSC100" s="1"/>
      <c r="RSD100" s="1"/>
      <c r="RSE100" s="1"/>
      <c r="RSF100" s="1"/>
      <c r="RSG100" s="1"/>
      <c r="RSH100" s="1"/>
      <c r="RSI100" s="1"/>
      <c r="RSJ100" s="1"/>
      <c r="RSK100" s="1"/>
      <c r="RSL100" s="1"/>
      <c r="RSM100" s="1"/>
      <c r="RSN100" s="1"/>
      <c r="RSO100" s="1"/>
      <c r="RSP100" s="1"/>
      <c r="RSQ100" s="1"/>
      <c r="RSR100" s="1"/>
      <c r="RSS100" s="1"/>
      <c r="RST100" s="1"/>
      <c r="RSU100" s="1"/>
      <c r="RSV100" s="1"/>
      <c r="RSW100" s="1"/>
      <c r="RSX100" s="1"/>
      <c r="RSY100" s="1"/>
      <c r="RSZ100" s="1"/>
      <c r="RTA100" s="1"/>
      <c r="RTB100" s="1"/>
      <c r="RTC100" s="1"/>
      <c r="RTD100" s="1"/>
      <c r="RTE100" s="1"/>
      <c r="RTF100" s="1"/>
      <c r="RTG100" s="1"/>
      <c r="RTH100" s="1"/>
      <c r="RTI100" s="1"/>
      <c r="RTJ100" s="1"/>
      <c r="RTK100" s="1"/>
      <c r="RTL100" s="1"/>
      <c r="RTM100" s="1"/>
      <c r="RTN100" s="1"/>
      <c r="RTO100" s="1"/>
      <c r="RTP100" s="1"/>
      <c r="RTQ100" s="1"/>
      <c r="RTR100" s="1"/>
      <c r="RTS100" s="1"/>
      <c r="RTT100" s="1"/>
      <c r="RTU100" s="1"/>
      <c r="RTV100" s="1"/>
      <c r="RTW100" s="1"/>
      <c r="RTX100" s="1"/>
      <c r="RTY100" s="1"/>
      <c r="RTZ100" s="1"/>
      <c r="RUA100" s="1"/>
      <c r="RUB100" s="1"/>
      <c r="RUC100" s="1"/>
      <c r="RUD100" s="1"/>
      <c r="RUE100" s="1"/>
      <c r="RUF100" s="1"/>
      <c r="RUG100" s="1"/>
      <c r="RUH100" s="1"/>
      <c r="RUI100" s="1"/>
      <c r="RUJ100" s="1"/>
      <c r="RUK100" s="1"/>
      <c r="RUL100" s="1"/>
      <c r="RUM100" s="1"/>
      <c r="RUN100" s="1"/>
      <c r="RUO100" s="1"/>
      <c r="RUP100" s="1"/>
      <c r="RUQ100" s="1"/>
      <c r="RUR100" s="1"/>
      <c r="RUS100" s="1"/>
      <c r="RUT100" s="1"/>
      <c r="RUU100" s="1"/>
      <c r="RUV100" s="1"/>
      <c r="RUW100" s="1"/>
      <c r="RUX100" s="1"/>
      <c r="RUY100" s="1"/>
      <c r="RUZ100" s="1"/>
      <c r="RVA100" s="1"/>
      <c r="RVB100" s="1"/>
      <c r="RVC100" s="1"/>
      <c r="RVD100" s="1"/>
      <c r="RVE100" s="1"/>
      <c r="RVF100" s="1"/>
      <c r="RVG100" s="1"/>
      <c r="RVH100" s="1"/>
      <c r="RVI100" s="1"/>
      <c r="RVJ100" s="1"/>
      <c r="RVK100" s="1"/>
      <c r="RVL100" s="1"/>
      <c r="RVM100" s="1"/>
      <c r="RVN100" s="1"/>
      <c r="RVO100" s="1"/>
      <c r="RVP100" s="1"/>
      <c r="RVQ100" s="1"/>
      <c r="RVR100" s="1"/>
      <c r="RVS100" s="1"/>
      <c r="RVT100" s="1"/>
      <c r="RVU100" s="1"/>
      <c r="RVV100" s="1"/>
      <c r="RVW100" s="1"/>
      <c r="RVX100" s="1"/>
      <c r="RVY100" s="1"/>
      <c r="RVZ100" s="1"/>
      <c r="RWA100" s="1"/>
      <c r="RWB100" s="1"/>
      <c r="RWC100" s="1"/>
      <c r="RWD100" s="1"/>
      <c r="RWE100" s="1"/>
      <c r="RWF100" s="1"/>
      <c r="RWG100" s="1"/>
      <c r="RWH100" s="1"/>
      <c r="RWI100" s="1"/>
      <c r="RWJ100" s="1"/>
      <c r="RWK100" s="1"/>
      <c r="RWL100" s="1"/>
      <c r="RWM100" s="1"/>
      <c r="RWN100" s="1"/>
      <c r="RWO100" s="1"/>
      <c r="RWP100" s="1"/>
      <c r="RWQ100" s="1"/>
      <c r="RWR100" s="1"/>
      <c r="RWS100" s="1"/>
      <c r="RWT100" s="1"/>
      <c r="RWU100" s="1"/>
      <c r="RWV100" s="1"/>
      <c r="RWW100" s="1"/>
      <c r="RWX100" s="1"/>
      <c r="RWY100" s="1"/>
      <c r="RWZ100" s="1"/>
      <c r="RXA100" s="1"/>
      <c r="RXB100" s="1"/>
      <c r="RXC100" s="1"/>
      <c r="RXD100" s="1"/>
      <c r="RXE100" s="1"/>
      <c r="RXF100" s="1"/>
      <c r="RXG100" s="1"/>
      <c r="RXH100" s="1"/>
      <c r="RXI100" s="1"/>
      <c r="RXJ100" s="1"/>
      <c r="RXK100" s="1"/>
      <c r="RXL100" s="1"/>
      <c r="RXM100" s="1"/>
      <c r="RXN100" s="1"/>
      <c r="RXO100" s="1"/>
      <c r="RXP100" s="1"/>
      <c r="RXQ100" s="1"/>
      <c r="RXR100" s="1"/>
      <c r="RXS100" s="1"/>
      <c r="RXT100" s="1"/>
      <c r="RXU100" s="1"/>
      <c r="RXV100" s="1"/>
      <c r="RXW100" s="1"/>
      <c r="RXX100" s="1"/>
      <c r="RXY100" s="1"/>
      <c r="RXZ100" s="1"/>
      <c r="RYA100" s="1"/>
      <c r="RYB100" s="1"/>
      <c r="RYC100" s="1"/>
      <c r="RYD100" s="1"/>
      <c r="RYE100" s="1"/>
      <c r="RYF100" s="1"/>
      <c r="RYG100" s="1"/>
      <c r="RYH100" s="1"/>
      <c r="RYI100" s="1"/>
      <c r="RYJ100" s="1"/>
      <c r="RYK100" s="1"/>
      <c r="RYL100" s="1"/>
      <c r="RYM100" s="1"/>
      <c r="RYN100" s="1"/>
      <c r="RYO100" s="1"/>
      <c r="RYP100" s="1"/>
      <c r="RYQ100" s="1"/>
      <c r="RYR100" s="1"/>
      <c r="RYS100" s="1"/>
      <c r="RYT100" s="1"/>
      <c r="RYU100" s="1"/>
      <c r="RYV100" s="1"/>
      <c r="RYW100" s="1"/>
      <c r="RYX100" s="1"/>
      <c r="RYY100" s="1"/>
      <c r="RYZ100" s="1"/>
      <c r="RZA100" s="1"/>
      <c r="RZB100" s="1"/>
      <c r="RZC100" s="1"/>
      <c r="RZD100" s="1"/>
      <c r="RZE100" s="1"/>
      <c r="RZF100" s="1"/>
      <c r="RZG100" s="1"/>
      <c r="RZH100" s="1"/>
      <c r="RZI100" s="1"/>
      <c r="RZJ100" s="1"/>
      <c r="RZK100" s="1"/>
      <c r="RZL100" s="1"/>
      <c r="RZM100" s="1"/>
      <c r="RZN100" s="1"/>
      <c r="RZO100" s="1"/>
      <c r="RZP100" s="1"/>
      <c r="RZQ100" s="1"/>
      <c r="RZR100" s="1"/>
      <c r="RZS100" s="1"/>
      <c r="RZT100" s="1"/>
      <c r="RZU100" s="1"/>
      <c r="RZV100" s="1"/>
      <c r="RZW100" s="1"/>
      <c r="RZX100" s="1"/>
      <c r="RZY100" s="1"/>
      <c r="RZZ100" s="1"/>
      <c r="SAA100" s="1"/>
      <c r="SAB100" s="1"/>
      <c r="SAC100" s="1"/>
      <c r="SAD100" s="1"/>
      <c r="SAE100" s="1"/>
      <c r="SAF100" s="1"/>
      <c r="SAG100" s="1"/>
      <c r="SAH100" s="1"/>
      <c r="SAI100" s="1"/>
      <c r="SAJ100" s="1"/>
      <c r="SAK100" s="1"/>
      <c r="SAL100" s="1"/>
      <c r="SAM100" s="1"/>
      <c r="SAN100" s="1"/>
      <c r="SAO100" s="1"/>
      <c r="SAP100" s="1"/>
      <c r="SAQ100" s="1"/>
      <c r="SAR100" s="1"/>
      <c r="SAS100" s="1"/>
      <c r="SAT100" s="1"/>
      <c r="SAU100" s="1"/>
      <c r="SAV100" s="1"/>
      <c r="SAW100" s="1"/>
      <c r="SAX100" s="1"/>
      <c r="SAY100" s="1"/>
      <c r="SAZ100" s="1"/>
      <c r="SBA100" s="1"/>
      <c r="SBB100" s="1"/>
      <c r="SBC100" s="1"/>
      <c r="SBD100" s="1"/>
      <c r="SBE100" s="1"/>
      <c r="SBF100" s="1"/>
      <c r="SBG100" s="1"/>
      <c r="SBH100" s="1"/>
      <c r="SBI100" s="1"/>
      <c r="SBJ100" s="1"/>
      <c r="SBK100" s="1"/>
      <c r="SBL100" s="1"/>
      <c r="SBM100" s="1"/>
      <c r="SBN100" s="1"/>
      <c r="SBO100" s="1"/>
      <c r="SBP100" s="1"/>
      <c r="SBQ100" s="1"/>
      <c r="SBR100" s="1"/>
      <c r="SBS100" s="1"/>
      <c r="SBT100" s="1"/>
      <c r="SBU100" s="1"/>
      <c r="SBV100" s="1"/>
      <c r="SBW100" s="1"/>
      <c r="SBX100" s="1"/>
      <c r="SBY100" s="1"/>
      <c r="SBZ100" s="1"/>
      <c r="SCA100" s="1"/>
      <c r="SCB100" s="1"/>
      <c r="SCC100" s="1"/>
      <c r="SCD100" s="1"/>
      <c r="SCE100" s="1"/>
      <c r="SCF100" s="1"/>
      <c r="SCG100" s="1"/>
      <c r="SCH100" s="1"/>
      <c r="SCI100" s="1"/>
      <c r="SCJ100" s="1"/>
      <c r="SCK100" s="1"/>
      <c r="SCL100" s="1"/>
      <c r="SCM100" s="1"/>
      <c r="SCN100" s="1"/>
      <c r="SCO100" s="1"/>
      <c r="SCP100" s="1"/>
      <c r="SCQ100" s="1"/>
      <c r="SCR100" s="1"/>
      <c r="SCS100" s="1"/>
      <c r="SCT100" s="1"/>
      <c r="SCU100" s="1"/>
      <c r="SCV100" s="1"/>
      <c r="SCW100" s="1"/>
      <c r="SCX100" s="1"/>
      <c r="SCY100" s="1"/>
      <c r="SCZ100" s="1"/>
      <c r="SDA100" s="1"/>
      <c r="SDB100" s="1"/>
      <c r="SDC100" s="1"/>
      <c r="SDD100" s="1"/>
      <c r="SDE100" s="1"/>
      <c r="SDF100" s="1"/>
      <c r="SDG100" s="1"/>
      <c r="SDH100" s="1"/>
      <c r="SDI100" s="1"/>
      <c r="SDJ100" s="1"/>
      <c r="SDK100" s="1"/>
      <c r="SDL100" s="1"/>
      <c r="SDM100" s="1"/>
      <c r="SDN100" s="1"/>
      <c r="SDO100" s="1"/>
      <c r="SDP100" s="1"/>
      <c r="SDQ100" s="1"/>
      <c r="SDR100" s="1"/>
      <c r="SDS100" s="1"/>
      <c r="SDT100" s="1"/>
      <c r="SDU100" s="1"/>
      <c r="SDV100" s="1"/>
      <c r="SDW100" s="1"/>
      <c r="SDX100" s="1"/>
      <c r="SDY100" s="1"/>
      <c r="SDZ100" s="1"/>
      <c r="SEA100" s="1"/>
      <c r="SEB100" s="1"/>
      <c r="SEC100" s="1"/>
      <c r="SED100" s="1"/>
      <c r="SEE100" s="1"/>
      <c r="SEF100" s="1"/>
      <c r="SEG100" s="1"/>
      <c r="SEH100" s="1"/>
      <c r="SEI100" s="1"/>
      <c r="SEJ100" s="1"/>
      <c r="SEK100" s="1"/>
      <c r="SEL100" s="1"/>
      <c r="SEM100" s="1"/>
      <c r="SEN100" s="1"/>
      <c r="SEO100" s="1"/>
      <c r="SEP100" s="1"/>
      <c r="SEQ100" s="1"/>
      <c r="SER100" s="1"/>
      <c r="SES100" s="1"/>
      <c r="SET100" s="1"/>
      <c r="SEU100" s="1"/>
      <c r="SEV100" s="1"/>
      <c r="SEW100" s="1"/>
      <c r="SEX100" s="1"/>
      <c r="SEY100" s="1"/>
      <c r="SEZ100" s="1"/>
      <c r="SFA100" s="1"/>
      <c r="SFB100" s="1"/>
      <c r="SFC100" s="1"/>
      <c r="SFD100" s="1"/>
      <c r="SFE100" s="1"/>
      <c r="SFF100" s="1"/>
      <c r="SFG100" s="1"/>
      <c r="SFH100" s="1"/>
      <c r="SFI100" s="1"/>
      <c r="SFJ100" s="1"/>
      <c r="SFK100" s="1"/>
      <c r="SFL100" s="1"/>
      <c r="SFM100" s="1"/>
      <c r="SFN100" s="1"/>
      <c r="SFO100" s="1"/>
      <c r="SFP100" s="1"/>
      <c r="SFQ100" s="1"/>
      <c r="SFR100" s="1"/>
      <c r="SFS100" s="1"/>
      <c r="SFT100" s="1"/>
      <c r="SFU100" s="1"/>
      <c r="SFV100" s="1"/>
      <c r="SFW100" s="1"/>
      <c r="SFX100" s="1"/>
      <c r="SFY100" s="1"/>
      <c r="SFZ100" s="1"/>
      <c r="SGA100" s="1"/>
      <c r="SGB100" s="1"/>
      <c r="SGC100" s="1"/>
      <c r="SGD100" s="1"/>
      <c r="SGE100" s="1"/>
      <c r="SGF100" s="1"/>
      <c r="SGG100" s="1"/>
      <c r="SGH100" s="1"/>
      <c r="SGI100" s="1"/>
      <c r="SGJ100" s="1"/>
      <c r="SGK100" s="1"/>
      <c r="SGL100" s="1"/>
      <c r="SGM100" s="1"/>
      <c r="SGN100" s="1"/>
      <c r="SGO100" s="1"/>
      <c r="SGP100" s="1"/>
      <c r="SGQ100" s="1"/>
      <c r="SGR100" s="1"/>
      <c r="SGS100" s="1"/>
      <c r="SGT100" s="1"/>
      <c r="SGU100" s="1"/>
      <c r="SGV100" s="1"/>
      <c r="SGW100" s="1"/>
      <c r="SGX100" s="1"/>
      <c r="SGY100" s="1"/>
      <c r="SGZ100" s="1"/>
      <c r="SHA100" s="1"/>
      <c r="SHB100" s="1"/>
      <c r="SHC100" s="1"/>
      <c r="SHD100" s="1"/>
      <c r="SHE100" s="1"/>
      <c r="SHF100" s="1"/>
      <c r="SHG100" s="1"/>
      <c r="SHH100" s="1"/>
      <c r="SHI100" s="1"/>
      <c r="SHJ100" s="1"/>
      <c r="SHK100" s="1"/>
      <c r="SHL100" s="1"/>
      <c r="SHM100" s="1"/>
      <c r="SHN100" s="1"/>
      <c r="SHO100" s="1"/>
      <c r="SHP100" s="1"/>
      <c r="SHQ100" s="1"/>
      <c r="SHR100" s="1"/>
      <c r="SHS100" s="1"/>
      <c r="SHT100" s="1"/>
      <c r="SHU100" s="1"/>
      <c r="SHV100" s="1"/>
      <c r="SHW100" s="1"/>
      <c r="SHX100" s="1"/>
      <c r="SHY100" s="1"/>
      <c r="SHZ100" s="1"/>
      <c r="SIA100" s="1"/>
      <c r="SIB100" s="1"/>
      <c r="SIC100" s="1"/>
      <c r="SID100" s="1"/>
      <c r="SIE100" s="1"/>
      <c r="SIF100" s="1"/>
      <c r="SIG100" s="1"/>
      <c r="SIH100" s="1"/>
      <c r="SII100" s="1"/>
      <c r="SIJ100" s="1"/>
      <c r="SIK100" s="1"/>
      <c r="SIL100" s="1"/>
      <c r="SIM100" s="1"/>
      <c r="SIN100" s="1"/>
      <c r="SIO100" s="1"/>
      <c r="SIP100" s="1"/>
      <c r="SIQ100" s="1"/>
      <c r="SIR100" s="1"/>
      <c r="SIS100" s="1"/>
      <c r="SIT100" s="1"/>
      <c r="SIU100" s="1"/>
      <c r="SIV100" s="1"/>
      <c r="SIW100" s="1"/>
      <c r="SIX100" s="1"/>
      <c r="SIY100" s="1"/>
      <c r="SIZ100" s="1"/>
      <c r="SJA100" s="1"/>
      <c r="SJB100" s="1"/>
      <c r="SJC100" s="1"/>
      <c r="SJD100" s="1"/>
      <c r="SJE100" s="1"/>
      <c r="SJF100" s="1"/>
      <c r="SJG100" s="1"/>
      <c r="SJH100" s="1"/>
      <c r="SJI100" s="1"/>
      <c r="SJJ100" s="1"/>
      <c r="SJK100" s="1"/>
      <c r="SJL100" s="1"/>
      <c r="SJM100" s="1"/>
      <c r="SJN100" s="1"/>
      <c r="SJO100" s="1"/>
      <c r="SJP100" s="1"/>
      <c r="SJQ100" s="1"/>
      <c r="SJR100" s="1"/>
      <c r="SJS100" s="1"/>
      <c r="SJT100" s="1"/>
      <c r="SJU100" s="1"/>
      <c r="SJV100" s="1"/>
      <c r="SJW100" s="1"/>
      <c r="SJX100" s="1"/>
      <c r="SJY100" s="1"/>
      <c r="SJZ100" s="1"/>
      <c r="SKA100" s="1"/>
      <c r="SKB100" s="1"/>
      <c r="SKC100" s="1"/>
      <c r="SKD100" s="1"/>
      <c r="SKE100" s="1"/>
      <c r="SKF100" s="1"/>
      <c r="SKG100" s="1"/>
      <c r="SKH100" s="1"/>
      <c r="SKI100" s="1"/>
      <c r="SKJ100" s="1"/>
      <c r="SKK100" s="1"/>
      <c r="SKL100" s="1"/>
      <c r="SKM100" s="1"/>
      <c r="SKN100" s="1"/>
      <c r="SKO100" s="1"/>
      <c r="SKP100" s="1"/>
      <c r="SKQ100" s="1"/>
      <c r="SKR100" s="1"/>
      <c r="SKS100" s="1"/>
      <c r="SKT100" s="1"/>
      <c r="SKU100" s="1"/>
      <c r="SKV100" s="1"/>
      <c r="SKW100" s="1"/>
      <c r="SKX100" s="1"/>
      <c r="SKY100" s="1"/>
      <c r="SKZ100" s="1"/>
      <c r="SLA100" s="1"/>
      <c r="SLB100" s="1"/>
      <c r="SLC100" s="1"/>
      <c r="SLD100" s="1"/>
      <c r="SLE100" s="1"/>
      <c r="SLF100" s="1"/>
      <c r="SLG100" s="1"/>
      <c r="SLH100" s="1"/>
      <c r="SLI100" s="1"/>
      <c r="SLJ100" s="1"/>
      <c r="SLK100" s="1"/>
      <c r="SLL100" s="1"/>
      <c r="SLM100" s="1"/>
      <c r="SLN100" s="1"/>
      <c r="SLO100" s="1"/>
      <c r="SLP100" s="1"/>
      <c r="SLQ100" s="1"/>
      <c r="SLR100" s="1"/>
      <c r="SLS100" s="1"/>
      <c r="SLT100" s="1"/>
      <c r="SLU100" s="1"/>
      <c r="SLV100" s="1"/>
      <c r="SLW100" s="1"/>
      <c r="SLX100" s="1"/>
      <c r="SLY100" s="1"/>
      <c r="SLZ100" s="1"/>
      <c r="SMA100" s="1"/>
      <c r="SMB100" s="1"/>
      <c r="SMC100" s="1"/>
      <c r="SMD100" s="1"/>
      <c r="SME100" s="1"/>
      <c r="SMF100" s="1"/>
      <c r="SMG100" s="1"/>
      <c r="SMH100" s="1"/>
      <c r="SMI100" s="1"/>
      <c r="SMJ100" s="1"/>
      <c r="SMK100" s="1"/>
      <c r="SML100" s="1"/>
      <c r="SMM100" s="1"/>
      <c r="SMN100" s="1"/>
      <c r="SMO100" s="1"/>
      <c r="SMP100" s="1"/>
      <c r="SMQ100" s="1"/>
      <c r="SMR100" s="1"/>
      <c r="SMS100" s="1"/>
      <c r="SMT100" s="1"/>
      <c r="SMU100" s="1"/>
      <c r="SMV100" s="1"/>
      <c r="SMW100" s="1"/>
      <c r="SMX100" s="1"/>
      <c r="SMY100" s="1"/>
      <c r="SMZ100" s="1"/>
      <c r="SNA100" s="1"/>
      <c r="SNB100" s="1"/>
      <c r="SNC100" s="1"/>
      <c r="SND100" s="1"/>
      <c r="SNE100" s="1"/>
      <c r="SNF100" s="1"/>
      <c r="SNG100" s="1"/>
      <c r="SNH100" s="1"/>
      <c r="SNI100" s="1"/>
      <c r="SNJ100" s="1"/>
      <c r="SNK100" s="1"/>
      <c r="SNL100" s="1"/>
      <c r="SNM100" s="1"/>
      <c r="SNN100" s="1"/>
      <c r="SNO100" s="1"/>
      <c r="SNP100" s="1"/>
      <c r="SNQ100" s="1"/>
      <c r="SNR100" s="1"/>
      <c r="SNS100" s="1"/>
      <c r="SNT100" s="1"/>
      <c r="SNU100" s="1"/>
      <c r="SNV100" s="1"/>
      <c r="SNW100" s="1"/>
      <c r="SNX100" s="1"/>
      <c r="SNY100" s="1"/>
      <c r="SNZ100" s="1"/>
      <c r="SOA100" s="1"/>
      <c r="SOB100" s="1"/>
      <c r="SOC100" s="1"/>
      <c r="SOD100" s="1"/>
      <c r="SOE100" s="1"/>
      <c r="SOF100" s="1"/>
      <c r="SOG100" s="1"/>
      <c r="SOH100" s="1"/>
      <c r="SOI100" s="1"/>
      <c r="SOJ100" s="1"/>
      <c r="SOK100" s="1"/>
      <c r="SOL100" s="1"/>
      <c r="SOM100" s="1"/>
      <c r="SON100" s="1"/>
      <c r="SOO100" s="1"/>
      <c r="SOP100" s="1"/>
      <c r="SOQ100" s="1"/>
      <c r="SOR100" s="1"/>
      <c r="SOS100" s="1"/>
      <c r="SOT100" s="1"/>
      <c r="SOU100" s="1"/>
      <c r="SOV100" s="1"/>
      <c r="SOW100" s="1"/>
      <c r="SOX100" s="1"/>
      <c r="SOY100" s="1"/>
      <c r="SOZ100" s="1"/>
      <c r="SPA100" s="1"/>
      <c r="SPB100" s="1"/>
      <c r="SPC100" s="1"/>
      <c r="SPD100" s="1"/>
      <c r="SPE100" s="1"/>
      <c r="SPF100" s="1"/>
      <c r="SPG100" s="1"/>
      <c r="SPH100" s="1"/>
      <c r="SPI100" s="1"/>
      <c r="SPJ100" s="1"/>
      <c r="SPK100" s="1"/>
      <c r="SPL100" s="1"/>
      <c r="SPM100" s="1"/>
      <c r="SPN100" s="1"/>
      <c r="SPO100" s="1"/>
      <c r="SPP100" s="1"/>
      <c r="SPQ100" s="1"/>
      <c r="SPR100" s="1"/>
      <c r="SPS100" s="1"/>
      <c r="SPT100" s="1"/>
      <c r="SPU100" s="1"/>
      <c r="SPV100" s="1"/>
      <c r="SPW100" s="1"/>
      <c r="SPX100" s="1"/>
      <c r="SPY100" s="1"/>
      <c r="SPZ100" s="1"/>
      <c r="SQA100" s="1"/>
      <c r="SQB100" s="1"/>
      <c r="SQC100" s="1"/>
      <c r="SQD100" s="1"/>
      <c r="SQE100" s="1"/>
      <c r="SQF100" s="1"/>
      <c r="SQG100" s="1"/>
      <c r="SQH100" s="1"/>
      <c r="SQI100" s="1"/>
      <c r="SQJ100" s="1"/>
      <c r="SQK100" s="1"/>
      <c r="SQL100" s="1"/>
      <c r="SQM100" s="1"/>
      <c r="SQN100" s="1"/>
      <c r="SQO100" s="1"/>
      <c r="SQP100" s="1"/>
      <c r="SQQ100" s="1"/>
      <c r="SQR100" s="1"/>
      <c r="SQS100" s="1"/>
      <c r="SQT100" s="1"/>
      <c r="SQU100" s="1"/>
      <c r="SQV100" s="1"/>
      <c r="SQW100" s="1"/>
      <c r="SQX100" s="1"/>
      <c r="SQY100" s="1"/>
      <c r="SQZ100" s="1"/>
      <c r="SRA100" s="1"/>
      <c r="SRB100" s="1"/>
      <c r="SRC100" s="1"/>
      <c r="SRD100" s="1"/>
      <c r="SRE100" s="1"/>
      <c r="SRF100" s="1"/>
      <c r="SRG100" s="1"/>
      <c r="SRH100" s="1"/>
      <c r="SRI100" s="1"/>
      <c r="SRJ100" s="1"/>
      <c r="SRK100" s="1"/>
      <c r="SRL100" s="1"/>
      <c r="SRM100" s="1"/>
      <c r="SRN100" s="1"/>
      <c r="SRO100" s="1"/>
      <c r="SRP100" s="1"/>
      <c r="SRQ100" s="1"/>
      <c r="SRR100" s="1"/>
      <c r="SRS100" s="1"/>
      <c r="SRT100" s="1"/>
      <c r="SRU100" s="1"/>
      <c r="SRV100" s="1"/>
      <c r="SRW100" s="1"/>
      <c r="SRX100" s="1"/>
      <c r="SRY100" s="1"/>
      <c r="SRZ100" s="1"/>
      <c r="SSA100" s="1"/>
      <c r="SSB100" s="1"/>
      <c r="SSC100" s="1"/>
      <c r="SSD100" s="1"/>
      <c r="SSE100" s="1"/>
      <c r="SSF100" s="1"/>
      <c r="SSG100" s="1"/>
      <c r="SSH100" s="1"/>
      <c r="SSI100" s="1"/>
      <c r="SSJ100" s="1"/>
      <c r="SSK100" s="1"/>
      <c r="SSL100" s="1"/>
      <c r="SSM100" s="1"/>
      <c r="SSN100" s="1"/>
      <c r="SSO100" s="1"/>
      <c r="SSP100" s="1"/>
      <c r="SSQ100" s="1"/>
      <c r="SSR100" s="1"/>
      <c r="SSS100" s="1"/>
      <c r="SST100" s="1"/>
      <c r="SSU100" s="1"/>
      <c r="SSV100" s="1"/>
      <c r="SSW100" s="1"/>
      <c r="SSX100" s="1"/>
      <c r="SSY100" s="1"/>
      <c r="SSZ100" s="1"/>
      <c r="STA100" s="1"/>
      <c r="STB100" s="1"/>
      <c r="STC100" s="1"/>
      <c r="STD100" s="1"/>
      <c r="STE100" s="1"/>
      <c r="STF100" s="1"/>
      <c r="STG100" s="1"/>
      <c r="STH100" s="1"/>
      <c r="STI100" s="1"/>
      <c r="STJ100" s="1"/>
      <c r="STK100" s="1"/>
      <c r="STL100" s="1"/>
      <c r="STM100" s="1"/>
      <c r="STN100" s="1"/>
      <c r="STO100" s="1"/>
      <c r="STP100" s="1"/>
      <c r="STQ100" s="1"/>
      <c r="STR100" s="1"/>
      <c r="STS100" s="1"/>
      <c r="STT100" s="1"/>
      <c r="STU100" s="1"/>
      <c r="STV100" s="1"/>
      <c r="STW100" s="1"/>
      <c r="STX100" s="1"/>
      <c r="STY100" s="1"/>
      <c r="STZ100" s="1"/>
      <c r="SUA100" s="1"/>
      <c r="SUB100" s="1"/>
      <c r="SUC100" s="1"/>
      <c r="SUD100" s="1"/>
      <c r="SUE100" s="1"/>
      <c r="SUF100" s="1"/>
      <c r="SUG100" s="1"/>
      <c r="SUH100" s="1"/>
      <c r="SUI100" s="1"/>
      <c r="SUJ100" s="1"/>
      <c r="SUK100" s="1"/>
      <c r="SUL100" s="1"/>
      <c r="SUM100" s="1"/>
      <c r="SUN100" s="1"/>
      <c r="SUO100" s="1"/>
      <c r="SUP100" s="1"/>
      <c r="SUQ100" s="1"/>
      <c r="SUR100" s="1"/>
      <c r="SUS100" s="1"/>
      <c r="SUT100" s="1"/>
      <c r="SUU100" s="1"/>
      <c r="SUV100" s="1"/>
      <c r="SUW100" s="1"/>
      <c r="SUX100" s="1"/>
      <c r="SUY100" s="1"/>
      <c r="SUZ100" s="1"/>
      <c r="SVA100" s="1"/>
      <c r="SVB100" s="1"/>
      <c r="SVC100" s="1"/>
      <c r="SVD100" s="1"/>
      <c r="SVE100" s="1"/>
      <c r="SVF100" s="1"/>
      <c r="SVG100" s="1"/>
      <c r="SVH100" s="1"/>
      <c r="SVI100" s="1"/>
      <c r="SVJ100" s="1"/>
      <c r="SVK100" s="1"/>
      <c r="SVL100" s="1"/>
      <c r="SVM100" s="1"/>
      <c r="SVN100" s="1"/>
      <c r="SVO100" s="1"/>
      <c r="SVP100" s="1"/>
      <c r="SVQ100" s="1"/>
      <c r="SVR100" s="1"/>
      <c r="SVS100" s="1"/>
      <c r="SVT100" s="1"/>
      <c r="SVU100" s="1"/>
      <c r="SVV100" s="1"/>
      <c r="SVW100" s="1"/>
      <c r="SVX100" s="1"/>
      <c r="SVY100" s="1"/>
      <c r="SVZ100" s="1"/>
      <c r="SWA100" s="1"/>
      <c r="SWB100" s="1"/>
      <c r="SWC100" s="1"/>
      <c r="SWD100" s="1"/>
      <c r="SWE100" s="1"/>
      <c r="SWF100" s="1"/>
      <c r="SWG100" s="1"/>
      <c r="SWH100" s="1"/>
      <c r="SWI100" s="1"/>
      <c r="SWJ100" s="1"/>
      <c r="SWK100" s="1"/>
      <c r="SWL100" s="1"/>
      <c r="SWM100" s="1"/>
      <c r="SWN100" s="1"/>
      <c r="SWO100" s="1"/>
      <c r="SWP100" s="1"/>
      <c r="SWQ100" s="1"/>
      <c r="SWR100" s="1"/>
      <c r="SWS100" s="1"/>
      <c r="SWT100" s="1"/>
      <c r="SWU100" s="1"/>
      <c r="SWV100" s="1"/>
      <c r="SWW100" s="1"/>
      <c r="SWX100" s="1"/>
      <c r="SWY100" s="1"/>
      <c r="SWZ100" s="1"/>
      <c r="SXA100" s="1"/>
      <c r="SXB100" s="1"/>
      <c r="SXC100" s="1"/>
      <c r="SXD100" s="1"/>
      <c r="SXE100" s="1"/>
      <c r="SXF100" s="1"/>
      <c r="SXG100" s="1"/>
      <c r="SXH100" s="1"/>
      <c r="SXI100" s="1"/>
      <c r="SXJ100" s="1"/>
      <c r="SXK100" s="1"/>
      <c r="SXL100" s="1"/>
      <c r="SXM100" s="1"/>
      <c r="SXN100" s="1"/>
      <c r="SXO100" s="1"/>
      <c r="SXP100" s="1"/>
      <c r="SXQ100" s="1"/>
      <c r="SXR100" s="1"/>
      <c r="SXS100" s="1"/>
      <c r="SXT100" s="1"/>
      <c r="SXU100" s="1"/>
      <c r="SXV100" s="1"/>
      <c r="SXW100" s="1"/>
      <c r="SXX100" s="1"/>
      <c r="SXY100" s="1"/>
      <c r="SXZ100" s="1"/>
      <c r="SYA100" s="1"/>
      <c r="SYB100" s="1"/>
      <c r="SYC100" s="1"/>
      <c r="SYD100" s="1"/>
      <c r="SYE100" s="1"/>
      <c r="SYF100" s="1"/>
      <c r="SYG100" s="1"/>
      <c r="SYH100" s="1"/>
      <c r="SYI100" s="1"/>
      <c r="SYJ100" s="1"/>
      <c r="SYK100" s="1"/>
      <c r="SYL100" s="1"/>
      <c r="SYM100" s="1"/>
      <c r="SYN100" s="1"/>
      <c r="SYO100" s="1"/>
      <c r="SYP100" s="1"/>
      <c r="SYQ100" s="1"/>
      <c r="SYR100" s="1"/>
      <c r="SYS100" s="1"/>
      <c r="SYT100" s="1"/>
      <c r="SYU100" s="1"/>
      <c r="SYV100" s="1"/>
      <c r="SYW100" s="1"/>
      <c r="SYX100" s="1"/>
      <c r="SYY100" s="1"/>
      <c r="SYZ100" s="1"/>
      <c r="SZA100" s="1"/>
      <c r="SZB100" s="1"/>
      <c r="SZC100" s="1"/>
      <c r="SZD100" s="1"/>
      <c r="SZE100" s="1"/>
      <c r="SZF100" s="1"/>
      <c r="SZG100" s="1"/>
      <c r="SZH100" s="1"/>
      <c r="SZI100" s="1"/>
      <c r="SZJ100" s="1"/>
      <c r="SZK100" s="1"/>
      <c r="SZL100" s="1"/>
      <c r="SZM100" s="1"/>
      <c r="SZN100" s="1"/>
      <c r="SZO100" s="1"/>
      <c r="SZP100" s="1"/>
      <c r="SZQ100" s="1"/>
      <c r="SZR100" s="1"/>
      <c r="SZS100" s="1"/>
      <c r="SZT100" s="1"/>
      <c r="SZU100" s="1"/>
      <c r="SZV100" s="1"/>
      <c r="SZW100" s="1"/>
      <c r="SZX100" s="1"/>
      <c r="SZY100" s="1"/>
      <c r="SZZ100" s="1"/>
      <c r="TAA100" s="1"/>
      <c r="TAB100" s="1"/>
      <c r="TAC100" s="1"/>
      <c r="TAD100" s="1"/>
      <c r="TAE100" s="1"/>
      <c r="TAF100" s="1"/>
      <c r="TAG100" s="1"/>
      <c r="TAH100" s="1"/>
      <c r="TAI100" s="1"/>
      <c r="TAJ100" s="1"/>
      <c r="TAK100" s="1"/>
      <c r="TAL100" s="1"/>
      <c r="TAM100" s="1"/>
      <c r="TAN100" s="1"/>
      <c r="TAO100" s="1"/>
      <c r="TAP100" s="1"/>
      <c r="TAQ100" s="1"/>
      <c r="TAR100" s="1"/>
      <c r="TAS100" s="1"/>
      <c r="TAT100" s="1"/>
      <c r="TAU100" s="1"/>
      <c r="TAV100" s="1"/>
      <c r="TAW100" s="1"/>
      <c r="TAX100" s="1"/>
      <c r="TAY100" s="1"/>
      <c r="TAZ100" s="1"/>
      <c r="TBA100" s="1"/>
      <c r="TBB100" s="1"/>
      <c r="TBC100" s="1"/>
      <c r="TBD100" s="1"/>
      <c r="TBE100" s="1"/>
      <c r="TBF100" s="1"/>
      <c r="TBG100" s="1"/>
      <c r="TBH100" s="1"/>
      <c r="TBI100" s="1"/>
      <c r="TBJ100" s="1"/>
      <c r="TBK100" s="1"/>
      <c r="TBL100" s="1"/>
      <c r="TBM100" s="1"/>
      <c r="TBN100" s="1"/>
      <c r="TBO100" s="1"/>
      <c r="TBP100" s="1"/>
      <c r="TBQ100" s="1"/>
      <c r="TBR100" s="1"/>
      <c r="TBS100" s="1"/>
      <c r="TBT100" s="1"/>
      <c r="TBU100" s="1"/>
      <c r="TBV100" s="1"/>
      <c r="TBW100" s="1"/>
      <c r="TBX100" s="1"/>
      <c r="TBY100" s="1"/>
      <c r="TBZ100" s="1"/>
      <c r="TCA100" s="1"/>
      <c r="TCB100" s="1"/>
      <c r="TCC100" s="1"/>
      <c r="TCD100" s="1"/>
      <c r="TCE100" s="1"/>
      <c r="TCF100" s="1"/>
      <c r="TCG100" s="1"/>
      <c r="TCH100" s="1"/>
      <c r="TCI100" s="1"/>
      <c r="TCJ100" s="1"/>
      <c r="TCK100" s="1"/>
      <c r="TCL100" s="1"/>
      <c r="TCM100" s="1"/>
      <c r="TCN100" s="1"/>
      <c r="TCO100" s="1"/>
      <c r="TCP100" s="1"/>
      <c r="TCQ100" s="1"/>
      <c r="TCR100" s="1"/>
      <c r="TCS100" s="1"/>
      <c r="TCT100" s="1"/>
      <c r="TCU100" s="1"/>
      <c r="TCV100" s="1"/>
      <c r="TCW100" s="1"/>
      <c r="TCX100" s="1"/>
      <c r="TCY100" s="1"/>
      <c r="TCZ100" s="1"/>
      <c r="TDA100" s="1"/>
      <c r="TDB100" s="1"/>
      <c r="TDC100" s="1"/>
      <c r="TDD100" s="1"/>
      <c r="TDE100" s="1"/>
      <c r="TDF100" s="1"/>
      <c r="TDG100" s="1"/>
      <c r="TDH100" s="1"/>
      <c r="TDI100" s="1"/>
      <c r="TDJ100" s="1"/>
      <c r="TDK100" s="1"/>
      <c r="TDL100" s="1"/>
      <c r="TDM100" s="1"/>
      <c r="TDN100" s="1"/>
      <c r="TDO100" s="1"/>
      <c r="TDP100" s="1"/>
      <c r="TDQ100" s="1"/>
      <c r="TDR100" s="1"/>
      <c r="TDS100" s="1"/>
      <c r="TDT100" s="1"/>
      <c r="TDU100" s="1"/>
      <c r="TDV100" s="1"/>
      <c r="TDW100" s="1"/>
      <c r="TDX100" s="1"/>
      <c r="TDY100" s="1"/>
      <c r="TDZ100" s="1"/>
      <c r="TEA100" s="1"/>
      <c r="TEB100" s="1"/>
      <c r="TEC100" s="1"/>
      <c r="TED100" s="1"/>
      <c r="TEE100" s="1"/>
      <c r="TEF100" s="1"/>
      <c r="TEG100" s="1"/>
      <c r="TEH100" s="1"/>
      <c r="TEI100" s="1"/>
      <c r="TEJ100" s="1"/>
      <c r="TEK100" s="1"/>
      <c r="TEL100" s="1"/>
      <c r="TEM100" s="1"/>
      <c r="TEN100" s="1"/>
      <c r="TEO100" s="1"/>
      <c r="TEP100" s="1"/>
      <c r="TEQ100" s="1"/>
      <c r="TER100" s="1"/>
      <c r="TES100" s="1"/>
      <c r="TET100" s="1"/>
      <c r="TEU100" s="1"/>
      <c r="TEV100" s="1"/>
      <c r="TEW100" s="1"/>
      <c r="TEX100" s="1"/>
      <c r="TEY100" s="1"/>
      <c r="TEZ100" s="1"/>
      <c r="TFA100" s="1"/>
      <c r="TFB100" s="1"/>
      <c r="TFC100" s="1"/>
      <c r="TFD100" s="1"/>
      <c r="TFE100" s="1"/>
      <c r="TFF100" s="1"/>
      <c r="TFG100" s="1"/>
      <c r="TFH100" s="1"/>
      <c r="TFI100" s="1"/>
      <c r="TFJ100" s="1"/>
      <c r="TFK100" s="1"/>
      <c r="TFL100" s="1"/>
      <c r="TFM100" s="1"/>
      <c r="TFN100" s="1"/>
      <c r="TFO100" s="1"/>
      <c r="TFP100" s="1"/>
      <c r="TFQ100" s="1"/>
      <c r="TFR100" s="1"/>
      <c r="TFS100" s="1"/>
      <c r="TFT100" s="1"/>
      <c r="TFU100" s="1"/>
      <c r="TFV100" s="1"/>
      <c r="TFW100" s="1"/>
      <c r="TFX100" s="1"/>
      <c r="TFY100" s="1"/>
      <c r="TFZ100" s="1"/>
      <c r="TGA100" s="1"/>
      <c r="TGB100" s="1"/>
      <c r="TGC100" s="1"/>
      <c r="TGD100" s="1"/>
      <c r="TGE100" s="1"/>
      <c r="TGF100" s="1"/>
      <c r="TGG100" s="1"/>
      <c r="TGH100" s="1"/>
      <c r="TGI100" s="1"/>
      <c r="TGJ100" s="1"/>
      <c r="TGK100" s="1"/>
      <c r="TGL100" s="1"/>
      <c r="TGM100" s="1"/>
      <c r="TGN100" s="1"/>
      <c r="TGO100" s="1"/>
      <c r="TGP100" s="1"/>
      <c r="TGQ100" s="1"/>
      <c r="TGR100" s="1"/>
      <c r="TGS100" s="1"/>
      <c r="TGT100" s="1"/>
      <c r="TGU100" s="1"/>
      <c r="TGV100" s="1"/>
      <c r="TGW100" s="1"/>
      <c r="TGX100" s="1"/>
      <c r="TGY100" s="1"/>
      <c r="TGZ100" s="1"/>
      <c r="THA100" s="1"/>
      <c r="THB100" s="1"/>
      <c r="THC100" s="1"/>
      <c r="THD100" s="1"/>
      <c r="THE100" s="1"/>
      <c r="THF100" s="1"/>
      <c r="THG100" s="1"/>
      <c r="THH100" s="1"/>
      <c r="THI100" s="1"/>
      <c r="THJ100" s="1"/>
      <c r="THK100" s="1"/>
      <c r="THL100" s="1"/>
      <c r="THM100" s="1"/>
      <c r="THN100" s="1"/>
      <c r="THO100" s="1"/>
      <c r="THP100" s="1"/>
      <c r="THQ100" s="1"/>
      <c r="THR100" s="1"/>
      <c r="THS100" s="1"/>
      <c r="THT100" s="1"/>
      <c r="THU100" s="1"/>
      <c r="THV100" s="1"/>
      <c r="THW100" s="1"/>
      <c r="THX100" s="1"/>
      <c r="THY100" s="1"/>
      <c r="THZ100" s="1"/>
      <c r="TIA100" s="1"/>
      <c r="TIB100" s="1"/>
      <c r="TIC100" s="1"/>
      <c r="TID100" s="1"/>
      <c r="TIE100" s="1"/>
      <c r="TIF100" s="1"/>
      <c r="TIG100" s="1"/>
      <c r="TIH100" s="1"/>
      <c r="TII100" s="1"/>
      <c r="TIJ100" s="1"/>
      <c r="TIK100" s="1"/>
      <c r="TIL100" s="1"/>
      <c r="TIM100" s="1"/>
      <c r="TIN100" s="1"/>
      <c r="TIO100" s="1"/>
      <c r="TIP100" s="1"/>
      <c r="TIQ100" s="1"/>
      <c r="TIR100" s="1"/>
      <c r="TIS100" s="1"/>
      <c r="TIT100" s="1"/>
      <c r="TIU100" s="1"/>
      <c r="TIV100" s="1"/>
      <c r="TIW100" s="1"/>
      <c r="TIX100" s="1"/>
      <c r="TIY100" s="1"/>
      <c r="TIZ100" s="1"/>
      <c r="TJA100" s="1"/>
      <c r="TJB100" s="1"/>
      <c r="TJC100" s="1"/>
      <c r="TJD100" s="1"/>
      <c r="TJE100" s="1"/>
      <c r="TJF100" s="1"/>
      <c r="TJG100" s="1"/>
      <c r="TJH100" s="1"/>
      <c r="TJI100" s="1"/>
      <c r="TJJ100" s="1"/>
      <c r="TJK100" s="1"/>
      <c r="TJL100" s="1"/>
      <c r="TJM100" s="1"/>
      <c r="TJN100" s="1"/>
      <c r="TJO100" s="1"/>
      <c r="TJP100" s="1"/>
      <c r="TJQ100" s="1"/>
      <c r="TJR100" s="1"/>
      <c r="TJS100" s="1"/>
      <c r="TJT100" s="1"/>
      <c r="TJU100" s="1"/>
      <c r="TJV100" s="1"/>
      <c r="TJW100" s="1"/>
      <c r="TJX100" s="1"/>
      <c r="TJY100" s="1"/>
      <c r="TJZ100" s="1"/>
      <c r="TKA100" s="1"/>
      <c r="TKB100" s="1"/>
      <c r="TKC100" s="1"/>
      <c r="TKD100" s="1"/>
      <c r="TKE100" s="1"/>
      <c r="TKF100" s="1"/>
      <c r="TKG100" s="1"/>
      <c r="TKH100" s="1"/>
      <c r="TKI100" s="1"/>
      <c r="TKJ100" s="1"/>
      <c r="TKK100" s="1"/>
      <c r="TKL100" s="1"/>
      <c r="TKM100" s="1"/>
      <c r="TKN100" s="1"/>
      <c r="TKO100" s="1"/>
      <c r="TKP100" s="1"/>
      <c r="TKQ100" s="1"/>
      <c r="TKR100" s="1"/>
      <c r="TKS100" s="1"/>
      <c r="TKT100" s="1"/>
      <c r="TKU100" s="1"/>
      <c r="TKV100" s="1"/>
      <c r="TKW100" s="1"/>
      <c r="TKX100" s="1"/>
      <c r="TKY100" s="1"/>
      <c r="TKZ100" s="1"/>
      <c r="TLA100" s="1"/>
      <c r="TLB100" s="1"/>
      <c r="TLC100" s="1"/>
      <c r="TLD100" s="1"/>
      <c r="TLE100" s="1"/>
      <c r="TLF100" s="1"/>
      <c r="TLG100" s="1"/>
      <c r="TLH100" s="1"/>
      <c r="TLI100" s="1"/>
      <c r="TLJ100" s="1"/>
      <c r="TLK100" s="1"/>
      <c r="TLL100" s="1"/>
      <c r="TLM100" s="1"/>
      <c r="TLN100" s="1"/>
      <c r="TLO100" s="1"/>
      <c r="TLP100" s="1"/>
      <c r="TLQ100" s="1"/>
      <c r="TLR100" s="1"/>
      <c r="TLS100" s="1"/>
      <c r="TLT100" s="1"/>
      <c r="TLU100" s="1"/>
      <c r="TLV100" s="1"/>
      <c r="TLW100" s="1"/>
      <c r="TLX100" s="1"/>
      <c r="TLY100" s="1"/>
      <c r="TLZ100" s="1"/>
      <c r="TMA100" s="1"/>
      <c r="TMB100" s="1"/>
      <c r="TMC100" s="1"/>
      <c r="TMD100" s="1"/>
      <c r="TME100" s="1"/>
      <c r="TMF100" s="1"/>
      <c r="TMG100" s="1"/>
      <c r="TMH100" s="1"/>
      <c r="TMI100" s="1"/>
      <c r="TMJ100" s="1"/>
      <c r="TMK100" s="1"/>
      <c r="TML100" s="1"/>
      <c r="TMM100" s="1"/>
      <c r="TMN100" s="1"/>
      <c r="TMO100" s="1"/>
      <c r="TMP100" s="1"/>
      <c r="TMQ100" s="1"/>
      <c r="TMR100" s="1"/>
      <c r="TMS100" s="1"/>
      <c r="TMT100" s="1"/>
      <c r="TMU100" s="1"/>
      <c r="TMV100" s="1"/>
      <c r="TMW100" s="1"/>
      <c r="TMX100" s="1"/>
      <c r="TMY100" s="1"/>
      <c r="TMZ100" s="1"/>
      <c r="TNA100" s="1"/>
      <c r="TNB100" s="1"/>
      <c r="TNC100" s="1"/>
      <c r="TND100" s="1"/>
      <c r="TNE100" s="1"/>
      <c r="TNF100" s="1"/>
      <c r="TNG100" s="1"/>
      <c r="TNH100" s="1"/>
      <c r="TNI100" s="1"/>
      <c r="TNJ100" s="1"/>
      <c r="TNK100" s="1"/>
      <c r="TNL100" s="1"/>
      <c r="TNM100" s="1"/>
      <c r="TNN100" s="1"/>
      <c r="TNO100" s="1"/>
      <c r="TNP100" s="1"/>
      <c r="TNQ100" s="1"/>
      <c r="TNR100" s="1"/>
      <c r="TNS100" s="1"/>
      <c r="TNT100" s="1"/>
      <c r="TNU100" s="1"/>
      <c r="TNV100" s="1"/>
      <c r="TNW100" s="1"/>
      <c r="TNX100" s="1"/>
      <c r="TNY100" s="1"/>
      <c r="TNZ100" s="1"/>
      <c r="TOA100" s="1"/>
      <c r="TOB100" s="1"/>
      <c r="TOC100" s="1"/>
      <c r="TOD100" s="1"/>
      <c r="TOE100" s="1"/>
      <c r="TOF100" s="1"/>
      <c r="TOG100" s="1"/>
      <c r="TOH100" s="1"/>
      <c r="TOI100" s="1"/>
      <c r="TOJ100" s="1"/>
      <c r="TOK100" s="1"/>
      <c r="TOL100" s="1"/>
      <c r="TOM100" s="1"/>
      <c r="TON100" s="1"/>
      <c r="TOO100" s="1"/>
      <c r="TOP100" s="1"/>
      <c r="TOQ100" s="1"/>
      <c r="TOR100" s="1"/>
      <c r="TOS100" s="1"/>
      <c r="TOT100" s="1"/>
      <c r="TOU100" s="1"/>
      <c r="TOV100" s="1"/>
      <c r="TOW100" s="1"/>
      <c r="TOX100" s="1"/>
      <c r="TOY100" s="1"/>
      <c r="TOZ100" s="1"/>
      <c r="TPA100" s="1"/>
      <c r="TPB100" s="1"/>
      <c r="TPC100" s="1"/>
      <c r="TPD100" s="1"/>
      <c r="TPE100" s="1"/>
      <c r="TPF100" s="1"/>
      <c r="TPG100" s="1"/>
      <c r="TPH100" s="1"/>
      <c r="TPI100" s="1"/>
      <c r="TPJ100" s="1"/>
      <c r="TPK100" s="1"/>
      <c r="TPL100" s="1"/>
      <c r="TPM100" s="1"/>
      <c r="TPN100" s="1"/>
      <c r="TPO100" s="1"/>
      <c r="TPP100" s="1"/>
      <c r="TPQ100" s="1"/>
      <c r="TPR100" s="1"/>
      <c r="TPS100" s="1"/>
      <c r="TPT100" s="1"/>
      <c r="TPU100" s="1"/>
      <c r="TPV100" s="1"/>
      <c r="TPW100" s="1"/>
      <c r="TPX100" s="1"/>
      <c r="TPY100" s="1"/>
      <c r="TPZ100" s="1"/>
      <c r="TQA100" s="1"/>
      <c r="TQB100" s="1"/>
      <c r="TQC100" s="1"/>
      <c r="TQD100" s="1"/>
      <c r="TQE100" s="1"/>
      <c r="TQF100" s="1"/>
      <c r="TQG100" s="1"/>
      <c r="TQH100" s="1"/>
      <c r="TQI100" s="1"/>
      <c r="TQJ100" s="1"/>
      <c r="TQK100" s="1"/>
      <c r="TQL100" s="1"/>
      <c r="TQM100" s="1"/>
      <c r="TQN100" s="1"/>
      <c r="TQO100" s="1"/>
      <c r="TQP100" s="1"/>
      <c r="TQQ100" s="1"/>
      <c r="TQR100" s="1"/>
      <c r="TQS100" s="1"/>
      <c r="TQT100" s="1"/>
      <c r="TQU100" s="1"/>
      <c r="TQV100" s="1"/>
      <c r="TQW100" s="1"/>
      <c r="TQX100" s="1"/>
      <c r="TQY100" s="1"/>
      <c r="TQZ100" s="1"/>
      <c r="TRA100" s="1"/>
      <c r="TRB100" s="1"/>
      <c r="TRC100" s="1"/>
      <c r="TRD100" s="1"/>
      <c r="TRE100" s="1"/>
      <c r="TRF100" s="1"/>
      <c r="TRG100" s="1"/>
      <c r="TRH100" s="1"/>
      <c r="TRI100" s="1"/>
      <c r="TRJ100" s="1"/>
      <c r="TRK100" s="1"/>
      <c r="TRL100" s="1"/>
      <c r="TRM100" s="1"/>
      <c r="TRN100" s="1"/>
      <c r="TRO100" s="1"/>
      <c r="TRP100" s="1"/>
      <c r="TRQ100" s="1"/>
      <c r="TRR100" s="1"/>
      <c r="TRS100" s="1"/>
      <c r="TRT100" s="1"/>
      <c r="TRU100" s="1"/>
      <c r="TRV100" s="1"/>
      <c r="TRW100" s="1"/>
      <c r="TRX100" s="1"/>
      <c r="TRY100" s="1"/>
      <c r="TRZ100" s="1"/>
      <c r="TSA100" s="1"/>
      <c r="TSB100" s="1"/>
      <c r="TSC100" s="1"/>
      <c r="TSD100" s="1"/>
      <c r="TSE100" s="1"/>
      <c r="TSF100" s="1"/>
      <c r="TSG100" s="1"/>
      <c r="TSH100" s="1"/>
      <c r="TSI100" s="1"/>
      <c r="TSJ100" s="1"/>
      <c r="TSK100" s="1"/>
      <c r="TSL100" s="1"/>
      <c r="TSM100" s="1"/>
      <c r="TSN100" s="1"/>
      <c r="TSO100" s="1"/>
      <c r="TSP100" s="1"/>
      <c r="TSQ100" s="1"/>
      <c r="TSR100" s="1"/>
      <c r="TSS100" s="1"/>
      <c r="TST100" s="1"/>
      <c r="TSU100" s="1"/>
      <c r="TSV100" s="1"/>
      <c r="TSW100" s="1"/>
      <c r="TSX100" s="1"/>
      <c r="TSY100" s="1"/>
      <c r="TSZ100" s="1"/>
      <c r="TTA100" s="1"/>
      <c r="TTB100" s="1"/>
      <c r="TTC100" s="1"/>
      <c r="TTD100" s="1"/>
      <c r="TTE100" s="1"/>
      <c r="TTF100" s="1"/>
      <c r="TTG100" s="1"/>
      <c r="TTH100" s="1"/>
      <c r="TTI100" s="1"/>
      <c r="TTJ100" s="1"/>
      <c r="TTK100" s="1"/>
      <c r="TTL100" s="1"/>
      <c r="TTM100" s="1"/>
      <c r="TTN100" s="1"/>
      <c r="TTO100" s="1"/>
      <c r="TTP100" s="1"/>
      <c r="TTQ100" s="1"/>
      <c r="TTR100" s="1"/>
      <c r="TTS100" s="1"/>
      <c r="TTT100" s="1"/>
      <c r="TTU100" s="1"/>
      <c r="TTV100" s="1"/>
      <c r="TTW100" s="1"/>
      <c r="TTX100" s="1"/>
      <c r="TTY100" s="1"/>
      <c r="TTZ100" s="1"/>
      <c r="TUA100" s="1"/>
      <c r="TUB100" s="1"/>
      <c r="TUC100" s="1"/>
      <c r="TUD100" s="1"/>
      <c r="TUE100" s="1"/>
      <c r="TUF100" s="1"/>
      <c r="TUG100" s="1"/>
      <c r="TUH100" s="1"/>
      <c r="TUI100" s="1"/>
      <c r="TUJ100" s="1"/>
      <c r="TUK100" s="1"/>
      <c r="TUL100" s="1"/>
      <c r="TUM100" s="1"/>
      <c r="TUN100" s="1"/>
      <c r="TUO100" s="1"/>
      <c r="TUP100" s="1"/>
      <c r="TUQ100" s="1"/>
      <c r="TUR100" s="1"/>
      <c r="TUS100" s="1"/>
      <c r="TUT100" s="1"/>
      <c r="TUU100" s="1"/>
      <c r="TUV100" s="1"/>
      <c r="TUW100" s="1"/>
      <c r="TUX100" s="1"/>
      <c r="TUY100" s="1"/>
      <c r="TUZ100" s="1"/>
      <c r="TVA100" s="1"/>
      <c r="TVB100" s="1"/>
      <c r="TVC100" s="1"/>
      <c r="TVD100" s="1"/>
      <c r="TVE100" s="1"/>
      <c r="TVF100" s="1"/>
      <c r="TVG100" s="1"/>
      <c r="TVH100" s="1"/>
      <c r="TVI100" s="1"/>
      <c r="TVJ100" s="1"/>
      <c r="TVK100" s="1"/>
      <c r="TVL100" s="1"/>
      <c r="TVM100" s="1"/>
      <c r="TVN100" s="1"/>
      <c r="TVO100" s="1"/>
      <c r="TVP100" s="1"/>
      <c r="TVQ100" s="1"/>
      <c r="TVR100" s="1"/>
      <c r="TVS100" s="1"/>
      <c r="TVT100" s="1"/>
      <c r="TVU100" s="1"/>
      <c r="TVV100" s="1"/>
      <c r="TVW100" s="1"/>
      <c r="TVX100" s="1"/>
      <c r="TVY100" s="1"/>
      <c r="TVZ100" s="1"/>
      <c r="TWA100" s="1"/>
      <c r="TWB100" s="1"/>
      <c r="TWC100" s="1"/>
      <c r="TWD100" s="1"/>
      <c r="TWE100" s="1"/>
      <c r="TWF100" s="1"/>
      <c r="TWG100" s="1"/>
      <c r="TWH100" s="1"/>
      <c r="TWI100" s="1"/>
      <c r="TWJ100" s="1"/>
      <c r="TWK100" s="1"/>
      <c r="TWL100" s="1"/>
      <c r="TWM100" s="1"/>
      <c r="TWN100" s="1"/>
      <c r="TWO100" s="1"/>
      <c r="TWP100" s="1"/>
      <c r="TWQ100" s="1"/>
      <c r="TWR100" s="1"/>
      <c r="TWS100" s="1"/>
      <c r="TWT100" s="1"/>
      <c r="TWU100" s="1"/>
      <c r="TWV100" s="1"/>
      <c r="TWW100" s="1"/>
      <c r="TWX100" s="1"/>
      <c r="TWY100" s="1"/>
      <c r="TWZ100" s="1"/>
      <c r="TXA100" s="1"/>
      <c r="TXB100" s="1"/>
      <c r="TXC100" s="1"/>
      <c r="TXD100" s="1"/>
      <c r="TXE100" s="1"/>
      <c r="TXF100" s="1"/>
      <c r="TXG100" s="1"/>
      <c r="TXH100" s="1"/>
      <c r="TXI100" s="1"/>
      <c r="TXJ100" s="1"/>
      <c r="TXK100" s="1"/>
      <c r="TXL100" s="1"/>
      <c r="TXM100" s="1"/>
      <c r="TXN100" s="1"/>
      <c r="TXO100" s="1"/>
      <c r="TXP100" s="1"/>
      <c r="TXQ100" s="1"/>
      <c r="TXR100" s="1"/>
      <c r="TXS100" s="1"/>
      <c r="TXT100" s="1"/>
      <c r="TXU100" s="1"/>
      <c r="TXV100" s="1"/>
      <c r="TXW100" s="1"/>
      <c r="TXX100" s="1"/>
      <c r="TXY100" s="1"/>
      <c r="TXZ100" s="1"/>
      <c r="TYA100" s="1"/>
      <c r="TYB100" s="1"/>
      <c r="TYC100" s="1"/>
      <c r="TYD100" s="1"/>
      <c r="TYE100" s="1"/>
      <c r="TYF100" s="1"/>
      <c r="TYG100" s="1"/>
      <c r="TYH100" s="1"/>
      <c r="TYI100" s="1"/>
      <c r="TYJ100" s="1"/>
      <c r="TYK100" s="1"/>
      <c r="TYL100" s="1"/>
      <c r="TYM100" s="1"/>
      <c r="TYN100" s="1"/>
      <c r="TYO100" s="1"/>
      <c r="TYP100" s="1"/>
      <c r="TYQ100" s="1"/>
      <c r="TYR100" s="1"/>
      <c r="TYS100" s="1"/>
      <c r="TYT100" s="1"/>
      <c r="TYU100" s="1"/>
      <c r="TYV100" s="1"/>
      <c r="TYW100" s="1"/>
      <c r="TYX100" s="1"/>
      <c r="TYY100" s="1"/>
      <c r="TYZ100" s="1"/>
      <c r="TZA100" s="1"/>
      <c r="TZB100" s="1"/>
      <c r="TZC100" s="1"/>
      <c r="TZD100" s="1"/>
      <c r="TZE100" s="1"/>
      <c r="TZF100" s="1"/>
      <c r="TZG100" s="1"/>
      <c r="TZH100" s="1"/>
      <c r="TZI100" s="1"/>
      <c r="TZJ100" s="1"/>
      <c r="TZK100" s="1"/>
      <c r="TZL100" s="1"/>
      <c r="TZM100" s="1"/>
      <c r="TZN100" s="1"/>
      <c r="TZO100" s="1"/>
      <c r="TZP100" s="1"/>
      <c r="TZQ100" s="1"/>
      <c r="TZR100" s="1"/>
      <c r="TZS100" s="1"/>
      <c r="TZT100" s="1"/>
      <c r="TZU100" s="1"/>
      <c r="TZV100" s="1"/>
      <c r="TZW100" s="1"/>
      <c r="TZX100" s="1"/>
      <c r="TZY100" s="1"/>
      <c r="TZZ100" s="1"/>
      <c r="UAA100" s="1"/>
      <c r="UAB100" s="1"/>
      <c r="UAC100" s="1"/>
      <c r="UAD100" s="1"/>
      <c r="UAE100" s="1"/>
      <c r="UAF100" s="1"/>
      <c r="UAG100" s="1"/>
      <c r="UAH100" s="1"/>
      <c r="UAI100" s="1"/>
      <c r="UAJ100" s="1"/>
      <c r="UAK100" s="1"/>
      <c r="UAL100" s="1"/>
      <c r="UAM100" s="1"/>
      <c r="UAN100" s="1"/>
      <c r="UAO100" s="1"/>
      <c r="UAP100" s="1"/>
      <c r="UAQ100" s="1"/>
      <c r="UAR100" s="1"/>
      <c r="UAS100" s="1"/>
      <c r="UAT100" s="1"/>
      <c r="UAU100" s="1"/>
      <c r="UAV100" s="1"/>
      <c r="UAW100" s="1"/>
      <c r="UAX100" s="1"/>
      <c r="UAY100" s="1"/>
      <c r="UAZ100" s="1"/>
      <c r="UBA100" s="1"/>
      <c r="UBB100" s="1"/>
      <c r="UBC100" s="1"/>
      <c r="UBD100" s="1"/>
      <c r="UBE100" s="1"/>
      <c r="UBF100" s="1"/>
      <c r="UBG100" s="1"/>
      <c r="UBH100" s="1"/>
      <c r="UBI100" s="1"/>
      <c r="UBJ100" s="1"/>
      <c r="UBK100" s="1"/>
      <c r="UBL100" s="1"/>
      <c r="UBM100" s="1"/>
      <c r="UBN100" s="1"/>
      <c r="UBO100" s="1"/>
      <c r="UBP100" s="1"/>
      <c r="UBQ100" s="1"/>
      <c r="UBR100" s="1"/>
      <c r="UBS100" s="1"/>
      <c r="UBT100" s="1"/>
      <c r="UBU100" s="1"/>
      <c r="UBV100" s="1"/>
      <c r="UBW100" s="1"/>
      <c r="UBX100" s="1"/>
      <c r="UBY100" s="1"/>
      <c r="UBZ100" s="1"/>
      <c r="UCA100" s="1"/>
      <c r="UCB100" s="1"/>
      <c r="UCC100" s="1"/>
      <c r="UCD100" s="1"/>
      <c r="UCE100" s="1"/>
      <c r="UCF100" s="1"/>
      <c r="UCG100" s="1"/>
      <c r="UCH100" s="1"/>
      <c r="UCI100" s="1"/>
      <c r="UCJ100" s="1"/>
      <c r="UCK100" s="1"/>
      <c r="UCL100" s="1"/>
      <c r="UCM100" s="1"/>
      <c r="UCN100" s="1"/>
      <c r="UCO100" s="1"/>
      <c r="UCP100" s="1"/>
      <c r="UCQ100" s="1"/>
      <c r="UCR100" s="1"/>
      <c r="UCS100" s="1"/>
      <c r="UCT100" s="1"/>
      <c r="UCU100" s="1"/>
      <c r="UCV100" s="1"/>
      <c r="UCW100" s="1"/>
      <c r="UCX100" s="1"/>
      <c r="UCY100" s="1"/>
      <c r="UCZ100" s="1"/>
      <c r="UDA100" s="1"/>
      <c r="UDB100" s="1"/>
      <c r="UDC100" s="1"/>
      <c r="UDD100" s="1"/>
      <c r="UDE100" s="1"/>
      <c r="UDF100" s="1"/>
      <c r="UDG100" s="1"/>
      <c r="UDH100" s="1"/>
      <c r="UDI100" s="1"/>
      <c r="UDJ100" s="1"/>
      <c r="UDK100" s="1"/>
      <c r="UDL100" s="1"/>
      <c r="UDM100" s="1"/>
      <c r="UDN100" s="1"/>
      <c r="UDO100" s="1"/>
      <c r="UDP100" s="1"/>
      <c r="UDQ100" s="1"/>
      <c r="UDR100" s="1"/>
      <c r="UDS100" s="1"/>
      <c r="UDT100" s="1"/>
      <c r="UDU100" s="1"/>
      <c r="UDV100" s="1"/>
      <c r="UDW100" s="1"/>
      <c r="UDX100" s="1"/>
      <c r="UDY100" s="1"/>
      <c r="UDZ100" s="1"/>
      <c r="UEA100" s="1"/>
      <c r="UEB100" s="1"/>
      <c r="UEC100" s="1"/>
      <c r="UED100" s="1"/>
      <c r="UEE100" s="1"/>
      <c r="UEF100" s="1"/>
      <c r="UEG100" s="1"/>
      <c r="UEH100" s="1"/>
      <c r="UEI100" s="1"/>
      <c r="UEJ100" s="1"/>
      <c r="UEK100" s="1"/>
      <c r="UEL100" s="1"/>
      <c r="UEM100" s="1"/>
      <c r="UEN100" s="1"/>
      <c r="UEO100" s="1"/>
      <c r="UEP100" s="1"/>
      <c r="UEQ100" s="1"/>
      <c r="UER100" s="1"/>
      <c r="UES100" s="1"/>
      <c r="UET100" s="1"/>
      <c r="UEU100" s="1"/>
      <c r="UEV100" s="1"/>
      <c r="UEW100" s="1"/>
      <c r="UEX100" s="1"/>
      <c r="UEY100" s="1"/>
      <c r="UEZ100" s="1"/>
      <c r="UFA100" s="1"/>
      <c r="UFB100" s="1"/>
      <c r="UFC100" s="1"/>
      <c r="UFD100" s="1"/>
      <c r="UFE100" s="1"/>
      <c r="UFF100" s="1"/>
      <c r="UFG100" s="1"/>
      <c r="UFH100" s="1"/>
      <c r="UFI100" s="1"/>
      <c r="UFJ100" s="1"/>
      <c r="UFK100" s="1"/>
      <c r="UFL100" s="1"/>
      <c r="UFM100" s="1"/>
      <c r="UFN100" s="1"/>
      <c r="UFO100" s="1"/>
      <c r="UFP100" s="1"/>
      <c r="UFQ100" s="1"/>
      <c r="UFR100" s="1"/>
      <c r="UFS100" s="1"/>
      <c r="UFT100" s="1"/>
      <c r="UFU100" s="1"/>
      <c r="UFV100" s="1"/>
      <c r="UFW100" s="1"/>
      <c r="UFX100" s="1"/>
      <c r="UFY100" s="1"/>
      <c r="UFZ100" s="1"/>
      <c r="UGA100" s="1"/>
      <c r="UGB100" s="1"/>
      <c r="UGC100" s="1"/>
      <c r="UGD100" s="1"/>
      <c r="UGE100" s="1"/>
      <c r="UGF100" s="1"/>
      <c r="UGG100" s="1"/>
      <c r="UGH100" s="1"/>
      <c r="UGI100" s="1"/>
      <c r="UGJ100" s="1"/>
      <c r="UGK100" s="1"/>
      <c r="UGL100" s="1"/>
      <c r="UGM100" s="1"/>
      <c r="UGN100" s="1"/>
      <c r="UGO100" s="1"/>
      <c r="UGP100" s="1"/>
      <c r="UGQ100" s="1"/>
      <c r="UGR100" s="1"/>
      <c r="UGS100" s="1"/>
      <c r="UGT100" s="1"/>
      <c r="UGU100" s="1"/>
      <c r="UGV100" s="1"/>
      <c r="UGW100" s="1"/>
      <c r="UGX100" s="1"/>
      <c r="UGY100" s="1"/>
      <c r="UGZ100" s="1"/>
      <c r="UHA100" s="1"/>
      <c r="UHB100" s="1"/>
      <c r="UHC100" s="1"/>
      <c r="UHD100" s="1"/>
      <c r="UHE100" s="1"/>
      <c r="UHF100" s="1"/>
      <c r="UHG100" s="1"/>
      <c r="UHH100" s="1"/>
      <c r="UHI100" s="1"/>
      <c r="UHJ100" s="1"/>
      <c r="UHK100" s="1"/>
      <c r="UHL100" s="1"/>
      <c r="UHM100" s="1"/>
      <c r="UHN100" s="1"/>
      <c r="UHO100" s="1"/>
      <c r="UHP100" s="1"/>
      <c r="UHQ100" s="1"/>
      <c r="UHR100" s="1"/>
      <c r="UHS100" s="1"/>
      <c r="UHT100" s="1"/>
      <c r="UHU100" s="1"/>
      <c r="UHV100" s="1"/>
      <c r="UHW100" s="1"/>
      <c r="UHX100" s="1"/>
      <c r="UHY100" s="1"/>
      <c r="UHZ100" s="1"/>
      <c r="UIA100" s="1"/>
      <c r="UIB100" s="1"/>
      <c r="UIC100" s="1"/>
      <c r="UID100" s="1"/>
      <c r="UIE100" s="1"/>
      <c r="UIF100" s="1"/>
      <c r="UIG100" s="1"/>
      <c r="UIH100" s="1"/>
      <c r="UII100" s="1"/>
      <c r="UIJ100" s="1"/>
      <c r="UIK100" s="1"/>
      <c r="UIL100" s="1"/>
      <c r="UIM100" s="1"/>
      <c r="UIN100" s="1"/>
      <c r="UIO100" s="1"/>
      <c r="UIP100" s="1"/>
      <c r="UIQ100" s="1"/>
      <c r="UIR100" s="1"/>
      <c r="UIS100" s="1"/>
      <c r="UIT100" s="1"/>
      <c r="UIU100" s="1"/>
      <c r="UIV100" s="1"/>
      <c r="UIW100" s="1"/>
      <c r="UIX100" s="1"/>
      <c r="UIY100" s="1"/>
      <c r="UIZ100" s="1"/>
      <c r="UJA100" s="1"/>
      <c r="UJB100" s="1"/>
      <c r="UJC100" s="1"/>
      <c r="UJD100" s="1"/>
      <c r="UJE100" s="1"/>
      <c r="UJF100" s="1"/>
      <c r="UJG100" s="1"/>
      <c r="UJH100" s="1"/>
      <c r="UJI100" s="1"/>
      <c r="UJJ100" s="1"/>
      <c r="UJK100" s="1"/>
      <c r="UJL100" s="1"/>
      <c r="UJM100" s="1"/>
      <c r="UJN100" s="1"/>
      <c r="UJO100" s="1"/>
      <c r="UJP100" s="1"/>
      <c r="UJQ100" s="1"/>
      <c r="UJR100" s="1"/>
      <c r="UJS100" s="1"/>
      <c r="UJT100" s="1"/>
      <c r="UJU100" s="1"/>
      <c r="UJV100" s="1"/>
      <c r="UJW100" s="1"/>
      <c r="UJX100" s="1"/>
      <c r="UJY100" s="1"/>
      <c r="UJZ100" s="1"/>
      <c r="UKA100" s="1"/>
      <c r="UKB100" s="1"/>
      <c r="UKC100" s="1"/>
      <c r="UKD100" s="1"/>
      <c r="UKE100" s="1"/>
      <c r="UKF100" s="1"/>
      <c r="UKG100" s="1"/>
      <c r="UKH100" s="1"/>
      <c r="UKI100" s="1"/>
      <c r="UKJ100" s="1"/>
      <c r="UKK100" s="1"/>
      <c r="UKL100" s="1"/>
      <c r="UKM100" s="1"/>
      <c r="UKN100" s="1"/>
      <c r="UKO100" s="1"/>
      <c r="UKP100" s="1"/>
      <c r="UKQ100" s="1"/>
      <c r="UKR100" s="1"/>
      <c r="UKS100" s="1"/>
      <c r="UKT100" s="1"/>
      <c r="UKU100" s="1"/>
      <c r="UKV100" s="1"/>
      <c r="UKW100" s="1"/>
      <c r="UKX100" s="1"/>
      <c r="UKY100" s="1"/>
      <c r="UKZ100" s="1"/>
      <c r="ULA100" s="1"/>
      <c r="ULB100" s="1"/>
      <c r="ULC100" s="1"/>
      <c r="ULD100" s="1"/>
      <c r="ULE100" s="1"/>
      <c r="ULF100" s="1"/>
      <c r="ULG100" s="1"/>
      <c r="ULH100" s="1"/>
      <c r="ULI100" s="1"/>
      <c r="ULJ100" s="1"/>
      <c r="ULK100" s="1"/>
      <c r="ULL100" s="1"/>
      <c r="ULM100" s="1"/>
      <c r="ULN100" s="1"/>
      <c r="ULO100" s="1"/>
      <c r="ULP100" s="1"/>
      <c r="ULQ100" s="1"/>
      <c r="ULR100" s="1"/>
      <c r="ULS100" s="1"/>
      <c r="ULT100" s="1"/>
      <c r="ULU100" s="1"/>
      <c r="ULV100" s="1"/>
      <c r="ULW100" s="1"/>
      <c r="ULX100" s="1"/>
      <c r="ULY100" s="1"/>
      <c r="ULZ100" s="1"/>
      <c r="UMA100" s="1"/>
      <c r="UMB100" s="1"/>
      <c r="UMC100" s="1"/>
      <c r="UMD100" s="1"/>
      <c r="UME100" s="1"/>
      <c r="UMF100" s="1"/>
      <c r="UMG100" s="1"/>
      <c r="UMH100" s="1"/>
      <c r="UMI100" s="1"/>
      <c r="UMJ100" s="1"/>
      <c r="UMK100" s="1"/>
      <c r="UML100" s="1"/>
      <c r="UMM100" s="1"/>
      <c r="UMN100" s="1"/>
      <c r="UMO100" s="1"/>
      <c r="UMP100" s="1"/>
      <c r="UMQ100" s="1"/>
      <c r="UMR100" s="1"/>
      <c r="UMS100" s="1"/>
      <c r="UMT100" s="1"/>
      <c r="UMU100" s="1"/>
      <c r="UMV100" s="1"/>
      <c r="UMW100" s="1"/>
      <c r="UMX100" s="1"/>
      <c r="UMY100" s="1"/>
      <c r="UMZ100" s="1"/>
      <c r="UNA100" s="1"/>
      <c r="UNB100" s="1"/>
      <c r="UNC100" s="1"/>
      <c r="UND100" s="1"/>
      <c r="UNE100" s="1"/>
      <c r="UNF100" s="1"/>
      <c r="UNG100" s="1"/>
      <c r="UNH100" s="1"/>
      <c r="UNI100" s="1"/>
      <c r="UNJ100" s="1"/>
      <c r="UNK100" s="1"/>
      <c r="UNL100" s="1"/>
      <c r="UNM100" s="1"/>
      <c r="UNN100" s="1"/>
      <c r="UNO100" s="1"/>
      <c r="UNP100" s="1"/>
      <c r="UNQ100" s="1"/>
      <c r="UNR100" s="1"/>
      <c r="UNS100" s="1"/>
      <c r="UNT100" s="1"/>
      <c r="UNU100" s="1"/>
      <c r="UNV100" s="1"/>
      <c r="UNW100" s="1"/>
      <c r="UNX100" s="1"/>
      <c r="UNY100" s="1"/>
      <c r="UNZ100" s="1"/>
      <c r="UOA100" s="1"/>
      <c r="UOB100" s="1"/>
      <c r="UOC100" s="1"/>
      <c r="UOD100" s="1"/>
      <c r="UOE100" s="1"/>
      <c r="UOF100" s="1"/>
      <c r="UOG100" s="1"/>
      <c r="UOH100" s="1"/>
      <c r="UOI100" s="1"/>
      <c r="UOJ100" s="1"/>
      <c r="UOK100" s="1"/>
      <c r="UOL100" s="1"/>
      <c r="UOM100" s="1"/>
      <c r="UON100" s="1"/>
      <c r="UOO100" s="1"/>
      <c r="UOP100" s="1"/>
      <c r="UOQ100" s="1"/>
      <c r="UOR100" s="1"/>
      <c r="UOS100" s="1"/>
      <c r="UOT100" s="1"/>
      <c r="UOU100" s="1"/>
      <c r="UOV100" s="1"/>
      <c r="UOW100" s="1"/>
      <c r="UOX100" s="1"/>
      <c r="UOY100" s="1"/>
      <c r="UOZ100" s="1"/>
      <c r="UPA100" s="1"/>
      <c r="UPB100" s="1"/>
      <c r="UPC100" s="1"/>
      <c r="UPD100" s="1"/>
      <c r="UPE100" s="1"/>
      <c r="UPF100" s="1"/>
      <c r="UPG100" s="1"/>
      <c r="UPH100" s="1"/>
      <c r="UPI100" s="1"/>
      <c r="UPJ100" s="1"/>
      <c r="UPK100" s="1"/>
      <c r="UPL100" s="1"/>
      <c r="UPM100" s="1"/>
      <c r="UPN100" s="1"/>
      <c r="UPO100" s="1"/>
      <c r="UPP100" s="1"/>
      <c r="UPQ100" s="1"/>
      <c r="UPR100" s="1"/>
      <c r="UPS100" s="1"/>
      <c r="UPT100" s="1"/>
      <c r="UPU100" s="1"/>
      <c r="UPV100" s="1"/>
      <c r="UPW100" s="1"/>
      <c r="UPX100" s="1"/>
      <c r="UPY100" s="1"/>
      <c r="UPZ100" s="1"/>
      <c r="UQA100" s="1"/>
      <c r="UQB100" s="1"/>
      <c r="UQC100" s="1"/>
      <c r="UQD100" s="1"/>
      <c r="UQE100" s="1"/>
      <c r="UQF100" s="1"/>
      <c r="UQG100" s="1"/>
      <c r="UQH100" s="1"/>
      <c r="UQI100" s="1"/>
      <c r="UQJ100" s="1"/>
      <c r="UQK100" s="1"/>
      <c r="UQL100" s="1"/>
      <c r="UQM100" s="1"/>
      <c r="UQN100" s="1"/>
      <c r="UQO100" s="1"/>
      <c r="UQP100" s="1"/>
      <c r="UQQ100" s="1"/>
      <c r="UQR100" s="1"/>
      <c r="UQS100" s="1"/>
      <c r="UQT100" s="1"/>
      <c r="UQU100" s="1"/>
      <c r="UQV100" s="1"/>
      <c r="UQW100" s="1"/>
      <c r="UQX100" s="1"/>
      <c r="UQY100" s="1"/>
      <c r="UQZ100" s="1"/>
      <c r="URA100" s="1"/>
      <c r="URB100" s="1"/>
      <c r="URC100" s="1"/>
      <c r="URD100" s="1"/>
      <c r="URE100" s="1"/>
      <c r="URF100" s="1"/>
      <c r="URG100" s="1"/>
      <c r="URH100" s="1"/>
      <c r="URI100" s="1"/>
      <c r="URJ100" s="1"/>
      <c r="URK100" s="1"/>
      <c r="URL100" s="1"/>
      <c r="URM100" s="1"/>
      <c r="URN100" s="1"/>
      <c r="URO100" s="1"/>
      <c r="URP100" s="1"/>
      <c r="URQ100" s="1"/>
      <c r="URR100" s="1"/>
      <c r="URS100" s="1"/>
      <c r="URT100" s="1"/>
      <c r="URU100" s="1"/>
      <c r="URV100" s="1"/>
      <c r="URW100" s="1"/>
      <c r="URX100" s="1"/>
      <c r="URY100" s="1"/>
      <c r="URZ100" s="1"/>
      <c r="USA100" s="1"/>
      <c r="USB100" s="1"/>
      <c r="USC100" s="1"/>
      <c r="USD100" s="1"/>
      <c r="USE100" s="1"/>
      <c r="USF100" s="1"/>
      <c r="USG100" s="1"/>
      <c r="USH100" s="1"/>
      <c r="USI100" s="1"/>
      <c r="USJ100" s="1"/>
      <c r="USK100" s="1"/>
      <c r="USL100" s="1"/>
      <c r="USM100" s="1"/>
      <c r="USN100" s="1"/>
      <c r="USO100" s="1"/>
      <c r="USP100" s="1"/>
      <c r="USQ100" s="1"/>
      <c r="USR100" s="1"/>
      <c r="USS100" s="1"/>
      <c r="UST100" s="1"/>
      <c r="USU100" s="1"/>
      <c r="USV100" s="1"/>
      <c r="USW100" s="1"/>
      <c r="USX100" s="1"/>
      <c r="USY100" s="1"/>
      <c r="USZ100" s="1"/>
      <c r="UTA100" s="1"/>
      <c r="UTB100" s="1"/>
      <c r="UTC100" s="1"/>
      <c r="UTD100" s="1"/>
      <c r="UTE100" s="1"/>
      <c r="UTF100" s="1"/>
      <c r="UTG100" s="1"/>
      <c r="UTH100" s="1"/>
      <c r="UTI100" s="1"/>
      <c r="UTJ100" s="1"/>
      <c r="UTK100" s="1"/>
      <c r="UTL100" s="1"/>
      <c r="UTM100" s="1"/>
      <c r="UTN100" s="1"/>
      <c r="UTO100" s="1"/>
      <c r="UTP100" s="1"/>
      <c r="UTQ100" s="1"/>
      <c r="UTR100" s="1"/>
      <c r="UTS100" s="1"/>
      <c r="UTT100" s="1"/>
      <c r="UTU100" s="1"/>
      <c r="UTV100" s="1"/>
      <c r="UTW100" s="1"/>
      <c r="UTX100" s="1"/>
      <c r="UTY100" s="1"/>
      <c r="UTZ100" s="1"/>
      <c r="UUA100" s="1"/>
      <c r="UUB100" s="1"/>
      <c r="UUC100" s="1"/>
      <c r="UUD100" s="1"/>
      <c r="UUE100" s="1"/>
      <c r="UUF100" s="1"/>
      <c r="UUG100" s="1"/>
      <c r="UUH100" s="1"/>
      <c r="UUI100" s="1"/>
      <c r="UUJ100" s="1"/>
      <c r="UUK100" s="1"/>
      <c r="UUL100" s="1"/>
      <c r="UUM100" s="1"/>
      <c r="UUN100" s="1"/>
      <c r="UUO100" s="1"/>
      <c r="UUP100" s="1"/>
      <c r="UUQ100" s="1"/>
      <c r="UUR100" s="1"/>
      <c r="UUS100" s="1"/>
      <c r="UUT100" s="1"/>
      <c r="UUU100" s="1"/>
      <c r="UUV100" s="1"/>
      <c r="UUW100" s="1"/>
      <c r="UUX100" s="1"/>
      <c r="UUY100" s="1"/>
      <c r="UUZ100" s="1"/>
      <c r="UVA100" s="1"/>
      <c r="UVB100" s="1"/>
      <c r="UVC100" s="1"/>
      <c r="UVD100" s="1"/>
      <c r="UVE100" s="1"/>
      <c r="UVF100" s="1"/>
      <c r="UVG100" s="1"/>
      <c r="UVH100" s="1"/>
      <c r="UVI100" s="1"/>
      <c r="UVJ100" s="1"/>
      <c r="UVK100" s="1"/>
      <c r="UVL100" s="1"/>
      <c r="UVM100" s="1"/>
      <c r="UVN100" s="1"/>
      <c r="UVO100" s="1"/>
      <c r="UVP100" s="1"/>
      <c r="UVQ100" s="1"/>
      <c r="UVR100" s="1"/>
      <c r="UVS100" s="1"/>
      <c r="UVT100" s="1"/>
      <c r="UVU100" s="1"/>
      <c r="UVV100" s="1"/>
      <c r="UVW100" s="1"/>
      <c r="UVX100" s="1"/>
      <c r="UVY100" s="1"/>
      <c r="UVZ100" s="1"/>
      <c r="UWA100" s="1"/>
      <c r="UWB100" s="1"/>
      <c r="UWC100" s="1"/>
      <c r="UWD100" s="1"/>
      <c r="UWE100" s="1"/>
      <c r="UWF100" s="1"/>
      <c r="UWG100" s="1"/>
      <c r="UWH100" s="1"/>
      <c r="UWI100" s="1"/>
      <c r="UWJ100" s="1"/>
      <c r="UWK100" s="1"/>
      <c r="UWL100" s="1"/>
      <c r="UWM100" s="1"/>
      <c r="UWN100" s="1"/>
      <c r="UWO100" s="1"/>
      <c r="UWP100" s="1"/>
      <c r="UWQ100" s="1"/>
      <c r="UWR100" s="1"/>
      <c r="UWS100" s="1"/>
      <c r="UWT100" s="1"/>
      <c r="UWU100" s="1"/>
      <c r="UWV100" s="1"/>
      <c r="UWW100" s="1"/>
      <c r="UWX100" s="1"/>
      <c r="UWY100" s="1"/>
      <c r="UWZ100" s="1"/>
      <c r="UXA100" s="1"/>
      <c r="UXB100" s="1"/>
      <c r="UXC100" s="1"/>
      <c r="UXD100" s="1"/>
      <c r="UXE100" s="1"/>
      <c r="UXF100" s="1"/>
      <c r="UXG100" s="1"/>
      <c r="UXH100" s="1"/>
      <c r="UXI100" s="1"/>
      <c r="UXJ100" s="1"/>
      <c r="UXK100" s="1"/>
      <c r="UXL100" s="1"/>
      <c r="UXM100" s="1"/>
      <c r="UXN100" s="1"/>
      <c r="UXO100" s="1"/>
      <c r="UXP100" s="1"/>
      <c r="UXQ100" s="1"/>
      <c r="UXR100" s="1"/>
      <c r="UXS100" s="1"/>
      <c r="UXT100" s="1"/>
      <c r="UXU100" s="1"/>
      <c r="UXV100" s="1"/>
      <c r="UXW100" s="1"/>
      <c r="UXX100" s="1"/>
      <c r="UXY100" s="1"/>
      <c r="UXZ100" s="1"/>
      <c r="UYA100" s="1"/>
      <c r="UYB100" s="1"/>
      <c r="UYC100" s="1"/>
      <c r="UYD100" s="1"/>
      <c r="UYE100" s="1"/>
      <c r="UYF100" s="1"/>
      <c r="UYG100" s="1"/>
      <c r="UYH100" s="1"/>
      <c r="UYI100" s="1"/>
      <c r="UYJ100" s="1"/>
      <c r="UYK100" s="1"/>
      <c r="UYL100" s="1"/>
      <c r="UYM100" s="1"/>
      <c r="UYN100" s="1"/>
      <c r="UYO100" s="1"/>
      <c r="UYP100" s="1"/>
      <c r="UYQ100" s="1"/>
      <c r="UYR100" s="1"/>
      <c r="UYS100" s="1"/>
      <c r="UYT100" s="1"/>
      <c r="UYU100" s="1"/>
      <c r="UYV100" s="1"/>
      <c r="UYW100" s="1"/>
      <c r="UYX100" s="1"/>
      <c r="UYY100" s="1"/>
      <c r="UYZ100" s="1"/>
      <c r="UZA100" s="1"/>
      <c r="UZB100" s="1"/>
      <c r="UZC100" s="1"/>
      <c r="UZD100" s="1"/>
      <c r="UZE100" s="1"/>
      <c r="UZF100" s="1"/>
      <c r="UZG100" s="1"/>
      <c r="UZH100" s="1"/>
      <c r="UZI100" s="1"/>
      <c r="UZJ100" s="1"/>
      <c r="UZK100" s="1"/>
      <c r="UZL100" s="1"/>
      <c r="UZM100" s="1"/>
      <c r="UZN100" s="1"/>
      <c r="UZO100" s="1"/>
      <c r="UZP100" s="1"/>
      <c r="UZQ100" s="1"/>
      <c r="UZR100" s="1"/>
      <c r="UZS100" s="1"/>
      <c r="UZT100" s="1"/>
      <c r="UZU100" s="1"/>
      <c r="UZV100" s="1"/>
      <c r="UZW100" s="1"/>
      <c r="UZX100" s="1"/>
      <c r="UZY100" s="1"/>
      <c r="UZZ100" s="1"/>
      <c r="VAA100" s="1"/>
      <c r="VAB100" s="1"/>
      <c r="VAC100" s="1"/>
      <c r="VAD100" s="1"/>
      <c r="VAE100" s="1"/>
      <c r="VAF100" s="1"/>
      <c r="VAG100" s="1"/>
      <c r="VAH100" s="1"/>
      <c r="VAI100" s="1"/>
      <c r="VAJ100" s="1"/>
      <c r="VAK100" s="1"/>
      <c r="VAL100" s="1"/>
      <c r="VAM100" s="1"/>
      <c r="VAN100" s="1"/>
      <c r="VAO100" s="1"/>
      <c r="VAP100" s="1"/>
      <c r="VAQ100" s="1"/>
      <c r="VAR100" s="1"/>
      <c r="VAS100" s="1"/>
      <c r="VAT100" s="1"/>
      <c r="VAU100" s="1"/>
      <c r="VAV100" s="1"/>
      <c r="VAW100" s="1"/>
      <c r="VAX100" s="1"/>
      <c r="VAY100" s="1"/>
      <c r="VAZ100" s="1"/>
      <c r="VBA100" s="1"/>
      <c r="VBB100" s="1"/>
      <c r="VBC100" s="1"/>
      <c r="VBD100" s="1"/>
      <c r="VBE100" s="1"/>
      <c r="VBF100" s="1"/>
      <c r="VBG100" s="1"/>
      <c r="VBH100" s="1"/>
      <c r="VBI100" s="1"/>
      <c r="VBJ100" s="1"/>
      <c r="VBK100" s="1"/>
      <c r="VBL100" s="1"/>
      <c r="VBM100" s="1"/>
      <c r="VBN100" s="1"/>
      <c r="VBO100" s="1"/>
      <c r="VBP100" s="1"/>
      <c r="VBQ100" s="1"/>
      <c r="VBR100" s="1"/>
      <c r="VBS100" s="1"/>
      <c r="VBT100" s="1"/>
      <c r="VBU100" s="1"/>
      <c r="VBV100" s="1"/>
      <c r="VBW100" s="1"/>
      <c r="VBX100" s="1"/>
      <c r="VBY100" s="1"/>
      <c r="VBZ100" s="1"/>
      <c r="VCA100" s="1"/>
      <c r="VCB100" s="1"/>
      <c r="VCC100" s="1"/>
      <c r="VCD100" s="1"/>
      <c r="VCE100" s="1"/>
      <c r="VCF100" s="1"/>
      <c r="VCG100" s="1"/>
      <c r="VCH100" s="1"/>
      <c r="VCI100" s="1"/>
      <c r="VCJ100" s="1"/>
      <c r="VCK100" s="1"/>
      <c r="VCL100" s="1"/>
      <c r="VCM100" s="1"/>
      <c r="VCN100" s="1"/>
      <c r="VCO100" s="1"/>
      <c r="VCP100" s="1"/>
      <c r="VCQ100" s="1"/>
      <c r="VCR100" s="1"/>
      <c r="VCS100" s="1"/>
      <c r="VCT100" s="1"/>
      <c r="VCU100" s="1"/>
      <c r="VCV100" s="1"/>
      <c r="VCW100" s="1"/>
      <c r="VCX100" s="1"/>
      <c r="VCY100" s="1"/>
      <c r="VCZ100" s="1"/>
      <c r="VDA100" s="1"/>
      <c r="VDB100" s="1"/>
      <c r="VDC100" s="1"/>
      <c r="VDD100" s="1"/>
      <c r="VDE100" s="1"/>
      <c r="VDF100" s="1"/>
      <c r="VDG100" s="1"/>
      <c r="VDH100" s="1"/>
      <c r="VDI100" s="1"/>
      <c r="VDJ100" s="1"/>
      <c r="VDK100" s="1"/>
      <c r="VDL100" s="1"/>
      <c r="VDM100" s="1"/>
      <c r="VDN100" s="1"/>
      <c r="VDO100" s="1"/>
      <c r="VDP100" s="1"/>
      <c r="VDQ100" s="1"/>
      <c r="VDR100" s="1"/>
      <c r="VDS100" s="1"/>
      <c r="VDT100" s="1"/>
      <c r="VDU100" s="1"/>
      <c r="VDV100" s="1"/>
      <c r="VDW100" s="1"/>
      <c r="VDX100" s="1"/>
      <c r="VDY100" s="1"/>
      <c r="VDZ100" s="1"/>
      <c r="VEA100" s="1"/>
      <c r="VEB100" s="1"/>
      <c r="VEC100" s="1"/>
      <c r="VED100" s="1"/>
      <c r="VEE100" s="1"/>
      <c r="VEF100" s="1"/>
      <c r="VEG100" s="1"/>
      <c r="VEH100" s="1"/>
      <c r="VEI100" s="1"/>
      <c r="VEJ100" s="1"/>
      <c r="VEK100" s="1"/>
      <c r="VEL100" s="1"/>
      <c r="VEM100" s="1"/>
      <c r="VEN100" s="1"/>
      <c r="VEO100" s="1"/>
      <c r="VEP100" s="1"/>
      <c r="VEQ100" s="1"/>
      <c r="VER100" s="1"/>
      <c r="VES100" s="1"/>
      <c r="VET100" s="1"/>
      <c r="VEU100" s="1"/>
      <c r="VEV100" s="1"/>
      <c r="VEW100" s="1"/>
      <c r="VEX100" s="1"/>
      <c r="VEY100" s="1"/>
      <c r="VEZ100" s="1"/>
      <c r="VFA100" s="1"/>
      <c r="VFB100" s="1"/>
      <c r="VFC100" s="1"/>
      <c r="VFD100" s="1"/>
      <c r="VFE100" s="1"/>
      <c r="VFF100" s="1"/>
      <c r="VFG100" s="1"/>
      <c r="VFH100" s="1"/>
      <c r="VFI100" s="1"/>
      <c r="VFJ100" s="1"/>
      <c r="VFK100" s="1"/>
      <c r="VFL100" s="1"/>
      <c r="VFM100" s="1"/>
      <c r="VFN100" s="1"/>
      <c r="VFO100" s="1"/>
      <c r="VFP100" s="1"/>
      <c r="VFQ100" s="1"/>
      <c r="VFR100" s="1"/>
      <c r="VFS100" s="1"/>
      <c r="VFT100" s="1"/>
      <c r="VFU100" s="1"/>
      <c r="VFV100" s="1"/>
      <c r="VFW100" s="1"/>
      <c r="VFX100" s="1"/>
      <c r="VFY100" s="1"/>
      <c r="VFZ100" s="1"/>
      <c r="VGA100" s="1"/>
      <c r="VGB100" s="1"/>
      <c r="VGC100" s="1"/>
      <c r="VGD100" s="1"/>
      <c r="VGE100" s="1"/>
      <c r="VGF100" s="1"/>
      <c r="VGG100" s="1"/>
      <c r="VGH100" s="1"/>
      <c r="VGI100" s="1"/>
      <c r="VGJ100" s="1"/>
      <c r="VGK100" s="1"/>
      <c r="VGL100" s="1"/>
      <c r="VGM100" s="1"/>
      <c r="VGN100" s="1"/>
      <c r="VGO100" s="1"/>
      <c r="VGP100" s="1"/>
      <c r="VGQ100" s="1"/>
      <c r="VGR100" s="1"/>
      <c r="VGS100" s="1"/>
      <c r="VGT100" s="1"/>
      <c r="VGU100" s="1"/>
      <c r="VGV100" s="1"/>
      <c r="VGW100" s="1"/>
      <c r="VGX100" s="1"/>
      <c r="VGY100" s="1"/>
      <c r="VGZ100" s="1"/>
      <c r="VHA100" s="1"/>
      <c r="VHB100" s="1"/>
      <c r="VHC100" s="1"/>
      <c r="VHD100" s="1"/>
      <c r="VHE100" s="1"/>
      <c r="VHF100" s="1"/>
      <c r="VHG100" s="1"/>
      <c r="VHH100" s="1"/>
      <c r="VHI100" s="1"/>
      <c r="VHJ100" s="1"/>
      <c r="VHK100" s="1"/>
      <c r="VHL100" s="1"/>
      <c r="VHM100" s="1"/>
      <c r="VHN100" s="1"/>
      <c r="VHO100" s="1"/>
      <c r="VHP100" s="1"/>
      <c r="VHQ100" s="1"/>
      <c r="VHR100" s="1"/>
      <c r="VHS100" s="1"/>
      <c r="VHT100" s="1"/>
      <c r="VHU100" s="1"/>
      <c r="VHV100" s="1"/>
      <c r="VHW100" s="1"/>
      <c r="VHX100" s="1"/>
      <c r="VHY100" s="1"/>
      <c r="VHZ100" s="1"/>
      <c r="VIA100" s="1"/>
      <c r="VIB100" s="1"/>
      <c r="VIC100" s="1"/>
      <c r="VID100" s="1"/>
      <c r="VIE100" s="1"/>
      <c r="VIF100" s="1"/>
      <c r="VIG100" s="1"/>
      <c r="VIH100" s="1"/>
      <c r="VII100" s="1"/>
      <c r="VIJ100" s="1"/>
      <c r="VIK100" s="1"/>
      <c r="VIL100" s="1"/>
      <c r="VIM100" s="1"/>
      <c r="VIN100" s="1"/>
      <c r="VIO100" s="1"/>
      <c r="VIP100" s="1"/>
      <c r="VIQ100" s="1"/>
      <c r="VIR100" s="1"/>
      <c r="VIS100" s="1"/>
      <c r="VIT100" s="1"/>
      <c r="VIU100" s="1"/>
      <c r="VIV100" s="1"/>
      <c r="VIW100" s="1"/>
      <c r="VIX100" s="1"/>
      <c r="VIY100" s="1"/>
      <c r="VIZ100" s="1"/>
      <c r="VJA100" s="1"/>
      <c r="VJB100" s="1"/>
      <c r="VJC100" s="1"/>
      <c r="VJD100" s="1"/>
      <c r="VJE100" s="1"/>
      <c r="VJF100" s="1"/>
      <c r="VJG100" s="1"/>
      <c r="VJH100" s="1"/>
      <c r="VJI100" s="1"/>
      <c r="VJJ100" s="1"/>
      <c r="VJK100" s="1"/>
      <c r="VJL100" s="1"/>
      <c r="VJM100" s="1"/>
      <c r="VJN100" s="1"/>
      <c r="VJO100" s="1"/>
      <c r="VJP100" s="1"/>
      <c r="VJQ100" s="1"/>
      <c r="VJR100" s="1"/>
      <c r="VJS100" s="1"/>
      <c r="VJT100" s="1"/>
      <c r="VJU100" s="1"/>
      <c r="VJV100" s="1"/>
      <c r="VJW100" s="1"/>
      <c r="VJX100" s="1"/>
      <c r="VJY100" s="1"/>
      <c r="VJZ100" s="1"/>
      <c r="VKA100" s="1"/>
      <c r="VKB100" s="1"/>
      <c r="VKC100" s="1"/>
      <c r="VKD100" s="1"/>
      <c r="VKE100" s="1"/>
      <c r="VKF100" s="1"/>
      <c r="VKG100" s="1"/>
      <c r="VKH100" s="1"/>
      <c r="VKI100" s="1"/>
      <c r="VKJ100" s="1"/>
      <c r="VKK100" s="1"/>
      <c r="VKL100" s="1"/>
      <c r="VKM100" s="1"/>
      <c r="VKN100" s="1"/>
      <c r="VKO100" s="1"/>
      <c r="VKP100" s="1"/>
      <c r="VKQ100" s="1"/>
      <c r="VKR100" s="1"/>
      <c r="VKS100" s="1"/>
      <c r="VKT100" s="1"/>
      <c r="VKU100" s="1"/>
      <c r="VKV100" s="1"/>
      <c r="VKW100" s="1"/>
      <c r="VKX100" s="1"/>
      <c r="VKY100" s="1"/>
      <c r="VKZ100" s="1"/>
      <c r="VLA100" s="1"/>
      <c r="VLB100" s="1"/>
      <c r="VLC100" s="1"/>
      <c r="VLD100" s="1"/>
      <c r="VLE100" s="1"/>
      <c r="VLF100" s="1"/>
      <c r="VLG100" s="1"/>
      <c r="VLH100" s="1"/>
      <c r="VLI100" s="1"/>
      <c r="VLJ100" s="1"/>
      <c r="VLK100" s="1"/>
      <c r="VLL100" s="1"/>
      <c r="VLM100" s="1"/>
      <c r="VLN100" s="1"/>
      <c r="VLO100" s="1"/>
      <c r="VLP100" s="1"/>
      <c r="VLQ100" s="1"/>
      <c r="VLR100" s="1"/>
      <c r="VLS100" s="1"/>
      <c r="VLT100" s="1"/>
      <c r="VLU100" s="1"/>
      <c r="VLV100" s="1"/>
      <c r="VLW100" s="1"/>
      <c r="VLX100" s="1"/>
      <c r="VLY100" s="1"/>
      <c r="VLZ100" s="1"/>
      <c r="VMA100" s="1"/>
      <c r="VMB100" s="1"/>
      <c r="VMC100" s="1"/>
      <c r="VMD100" s="1"/>
      <c r="VME100" s="1"/>
      <c r="VMF100" s="1"/>
      <c r="VMG100" s="1"/>
      <c r="VMH100" s="1"/>
      <c r="VMI100" s="1"/>
      <c r="VMJ100" s="1"/>
      <c r="VMK100" s="1"/>
      <c r="VML100" s="1"/>
      <c r="VMM100" s="1"/>
      <c r="VMN100" s="1"/>
      <c r="VMO100" s="1"/>
      <c r="VMP100" s="1"/>
      <c r="VMQ100" s="1"/>
      <c r="VMR100" s="1"/>
      <c r="VMS100" s="1"/>
      <c r="VMT100" s="1"/>
      <c r="VMU100" s="1"/>
      <c r="VMV100" s="1"/>
      <c r="VMW100" s="1"/>
      <c r="VMX100" s="1"/>
      <c r="VMY100" s="1"/>
      <c r="VMZ100" s="1"/>
      <c r="VNA100" s="1"/>
      <c r="VNB100" s="1"/>
      <c r="VNC100" s="1"/>
      <c r="VND100" s="1"/>
      <c r="VNE100" s="1"/>
      <c r="VNF100" s="1"/>
      <c r="VNG100" s="1"/>
      <c r="VNH100" s="1"/>
      <c r="VNI100" s="1"/>
      <c r="VNJ100" s="1"/>
      <c r="VNK100" s="1"/>
      <c r="VNL100" s="1"/>
      <c r="VNM100" s="1"/>
      <c r="VNN100" s="1"/>
      <c r="VNO100" s="1"/>
      <c r="VNP100" s="1"/>
      <c r="VNQ100" s="1"/>
      <c r="VNR100" s="1"/>
      <c r="VNS100" s="1"/>
      <c r="VNT100" s="1"/>
      <c r="VNU100" s="1"/>
      <c r="VNV100" s="1"/>
      <c r="VNW100" s="1"/>
      <c r="VNX100" s="1"/>
      <c r="VNY100" s="1"/>
      <c r="VNZ100" s="1"/>
      <c r="VOA100" s="1"/>
      <c r="VOB100" s="1"/>
      <c r="VOC100" s="1"/>
      <c r="VOD100" s="1"/>
      <c r="VOE100" s="1"/>
      <c r="VOF100" s="1"/>
      <c r="VOG100" s="1"/>
      <c r="VOH100" s="1"/>
      <c r="VOI100" s="1"/>
      <c r="VOJ100" s="1"/>
      <c r="VOK100" s="1"/>
      <c r="VOL100" s="1"/>
      <c r="VOM100" s="1"/>
      <c r="VON100" s="1"/>
      <c r="VOO100" s="1"/>
      <c r="VOP100" s="1"/>
      <c r="VOQ100" s="1"/>
      <c r="VOR100" s="1"/>
      <c r="VOS100" s="1"/>
      <c r="VOT100" s="1"/>
      <c r="VOU100" s="1"/>
      <c r="VOV100" s="1"/>
      <c r="VOW100" s="1"/>
      <c r="VOX100" s="1"/>
      <c r="VOY100" s="1"/>
      <c r="VOZ100" s="1"/>
      <c r="VPA100" s="1"/>
      <c r="VPB100" s="1"/>
      <c r="VPC100" s="1"/>
      <c r="VPD100" s="1"/>
      <c r="VPE100" s="1"/>
      <c r="VPF100" s="1"/>
      <c r="VPG100" s="1"/>
      <c r="VPH100" s="1"/>
      <c r="VPI100" s="1"/>
      <c r="VPJ100" s="1"/>
      <c r="VPK100" s="1"/>
      <c r="VPL100" s="1"/>
      <c r="VPM100" s="1"/>
      <c r="VPN100" s="1"/>
      <c r="VPO100" s="1"/>
      <c r="VPP100" s="1"/>
      <c r="VPQ100" s="1"/>
      <c r="VPR100" s="1"/>
      <c r="VPS100" s="1"/>
      <c r="VPT100" s="1"/>
      <c r="VPU100" s="1"/>
      <c r="VPV100" s="1"/>
      <c r="VPW100" s="1"/>
      <c r="VPX100" s="1"/>
      <c r="VPY100" s="1"/>
      <c r="VPZ100" s="1"/>
      <c r="VQA100" s="1"/>
      <c r="VQB100" s="1"/>
      <c r="VQC100" s="1"/>
      <c r="VQD100" s="1"/>
      <c r="VQE100" s="1"/>
      <c r="VQF100" s="1"/>
      <c r="VQG100" s="1"/>
      <c r="VQH100" s="1"/>
      <c r="VQI100" s="1"/>
      <c r="VQJ100" s="1"/>
      <c r="VQK100" s="1"/>
      <c r="VQL100" s="1"/>
      <c r="VQM100" s="1"/>
      <c r="VQN100" s="1"/>
      <c r="VQO100" s="1"/>
      <c r="VQP100" s="1"/>
      <c r="VQQ100" s="1"/>
      <c r="VQR100" s="1"/>
      <c r="VQS100" s="1"/>
      <c r="VQT100" s="1"/>
      <c r="VQU100" s="1"/>
      <c r="VQV100" s="1"/>
      <c r="VQW100" s="1"/>
      <c r="VQX100" s="1"/>
      <c r="VQY100" s="1"/>
      <c r="VQZ100" s="1"/>
      <c r="VRA100" s="1"/>
      <c r="VRB100" s="1"/>
      <c r="VRC100" s="1"/>
      <c r="VRD100" s="1"/>
      <c r="VRE100" s="1"/>
      <c r="VRF100" s="1"/>
      <c r="VRG100" s="1"/>
      <c r="VRH100" s="1"/>
      <c r="VRI100" s="1"/>
      <c r="VRJ100" s="1"/>
      <c r="VRK100" s="1"/>
      <c r="VRL100" s="1"/>
      <c r="VRM100" s="1"/>
      <c r="VRN100" s="1"/>
      <c r="VRO100" s="1"/>
      <c r="VRP100" s="1"/>
      <c r="VRQ100" s="1"/>
      <c r="VRR100" s="1"/>
      <c r="VRS100" s="1"/>
      <c r="VRT100" s="1"/>
      <c r="VRU100" s="1"/>
      <c r="VRV100" s="1"/>
      <c r="VRW100" s="1"/>
      <c r="VRX100" s="1"/>
      <c r="VRY100" s="1"/>
      <c r="VRZ100" s="1"/>
      <c r="VSA100" s="1"/>
      <c r="VSB100" s="1"/>
      <c r="VSC100" s="1"/>
      <c r="VSD100" s="1"/>
      <c r="VSE100" s="1"/>
      <c r="VSF100" s="1"/>
      <c r="VSG100" s="1"/>
      <c r="VSH100" s="1"/>
      <c r="VSI100" s="1"/>
      <c r="VSJ100" s="1"/>
      <c r="VSK100" s="1"/>
      <c r="VSL100" s="1"/>
      <c r="VSM100" s="1"/>
      <c r="VSN100" s="1"/>
      <c r="VSO100" s="1"/>
      <c r="VSP100" s="1"/>
      <c r="VSQ100" s="1"/>
      <c r="VSR100" s="1"/>
      <c r="VSS100" s="1"/>
      <c r="VST100" s="1"/>
      <c r="VSU100" s="1"/>
      <c r="VSV100" s="1"/>
      <c r="VSW100" s="1"/>
      <c r="VSX100" s="1"/>
      <c r="VSY100" s="1"/>
      <c r="VSZ100" s="1"/>
      <c r="VTA100" s="1"/>
      <c r="VTB100" s="1"/>
      <c r="VTC100" s="1"/>
      <c r="VTD100" s="1"/>
      <c r="VTE100" s="1"/>
      <c r="VTF100" s="1"/>
      <c r="VTG100" s="1"/>
      <c r="VTH100" s="1"/>
      <c r="VTI100" s="1"/>
      <c r="VTJ100" s="1"/>
      <c r="VTK100" s="1"/>
      <c r="VTL100" s="1"/>
      <c r="VTM100" s="1"/>
      <c r="VTN100" s="1"/>
      <c r="VTO100" s="1"/>
      <c r="VTP100" s="1"/>
      <c r="VTQ100" s="1"/>
      <c r="VTR100" s="1"/>
      <c r="VTS100" s="1"/>
      <c r="VTT100" s="1"/>
      <c r="VTU100" s="1"/>
      <c r="VTV100" s="1"/>
      <c r="VTW100" s="1"/>
      <c r="VTX100" s="1"/>
      <c r="VTY100" s="1"/>
      <c r="VTZ100" s="1"/>
      <c r="VUA100" s="1"/>
      <c r="VUB100" s="1"/>
      <c r="VUC100" s="1"/>
      <c r="VUD100" s="1"/>
      <c r="VUE100" s="1"/>
      <c r="VUF100" s="1"/>
      <c r="VUG100" s="1"/>
      <c r="VUH100" s="1"/>
      <c r="VUI100" s="1"/>
      <c r="VUJ100" s="1"/>
      <c r="VUK100" s="1"/>
      <c r="VUL100" s="1"/>
      <c r="VUM100" s="1"/>
      <c r="VUN100" s="1"/>
      <c r="VUO100" s="1"/>
      <c r="VUP100" s="1"/>
      <c r="VUQ100" s="1"/>
      <c r="VUR100" s="1"/>
      <c r="VUS100" s="1"/>
      <c r="VUT100" s="1"/>
      <c r="VUU100" s="1"/>
      <c r="VUV100" s="1"/>
      <c r="VUW100" s="1"/>
      <c r="VUX100" s="1"/>
      <c r="VUY100" s="1"/>
      <c r="VUZ100" s="1"/>
      <c r="VVA100" s="1"/>
      <c r="VVB100" s="1"/>
      <c r="VVC100" s="1"/>
      <c r="VVD100" s="1"/>
      <c r="VVE100" s="1"/>
      <c r="VVF100" s="1"/>
      <c r="VVG100" s="1"/>
      <c r="VVH100" s="1"/>
      <c r="VVI100" s="1"/>
      <c r="VVJ100" s="1"/>
      <c r="VVK100" s="1"/>
      <c r="VVL100" s="1"/>
      <c r="VVM100" s="1"/>
      <c r="VVN100" s="1"/>
      <c r="VVO100" s="1"/>
      <c r="VVP100" s="1"/>
      <c r="VVQ100" s="1"/>
      <c r="VVR100" s="1"/>
      <c r="VVS100" s="1"/>
      <c r="VVT100" s="1"/>
      <c r="VVU100" s="1"/>
      <c r="VVV100" s="1"/>
      <c r="VVW100" s="1"/>
      <c r="VVX100" s="1"/>
      <c r="VVY100" s="1"/>
      <c r="VVZ100" s="1"/>
      <c r="VWA100" s="1"/>
      <c r="VWB100" s="1"/>
      <c r="VWC100" s="1"/>
      <c r="VWD100" s="1"/>
      <c r="VWE100" s="1"/>
      <c r="VWF100" s="1"/>
      <c r="VWG100" s="1"/>
      <c r="VWH100" s="1"/>
      <c r="VWI100" s="1"/>
      <c r="VWJ100" s="1"/>
      <c r="VWK100" s="1"/>
      <c r="VWL100" s="1"/>
      <c r="VWM100" s="1"/>
      <c r="VWN100" s="1"/>
      <c r="VWO100" s="1"/>
      <c r="VWP100" s="1"/>
      <c r="VWQ100" s="1"/>
      <c r="VWR100" s="1"/>
      <c r="VWS100" s="1"/>
      <c r="VWT100" s="1"/>
      <c r="VWU100" s="1"/>
      <c r="VWV100" s="1"/>
      <c r="VWW100" s="1"/>
      <c r="VWX100" s="1"/>
      <c r="VWY100" s="1"/>
      <c r="VWZ100" s="1"/>
      <c r="VXA100" s="1"/>
      <c r="VXB100" s="1"/>
      <c r="VXC100" s="1"/>
      <c r="VXD100" s="1"/>
      <c r="VXE100" s="1"/>
      <c r="VXF100" s="1"/>
      <c r="VXG100" s="1"/>
      <c r="VXH100" s="1"/>
      <c r="VXI100" s="1"/>
      <c r="VXJ100" s="1"/>
      <c r="VXK100" s="1"/>
      <c r="VXL100" s="1"/>
      <c r="VXM100" s="1"/>
      <c r="VXN100" s="1"/>
      <c r="VXO100" s="1"/>
      <c r="VXP100" s="1"/>
      <c r="VXQ100" s="1"/>
      <c r="VXR100" s="1"/>
      <c r="VXS100" s="1"/>
      <c r="VXT100" s="1"/>
      <c r="VXU100" s="1"/>
      <c r="VXV100" s="1"/>
      <c r="VXW100" s="1"/>
      <c r="VXX100" s="1"/>
      <c r="VXY100" s="1"/>
      <c r="VXZ100" s="1"/>
      <c r="VYA100" s="1"/>
      <c r="VYB100" s="1"/>
      <c r="VYC100" s="1"/>
      <c r="VYD100" s="1"/>
      <c r="VYE100" s="1"/>
      <c r="VYF100" s="1"/>
      <c r="VYG100" s="1"/>
      <c r="VYH100" s="1"/>
      <c r="VYI100" s="1"/>
      <c r="VYJ100" s="1"/>
      <c r="VYK100" s="1"/>
      <c r="VYL100" s="1"/>
      <c r="VYM100" s="1"/>
      <c r="VYN100" s="1"/>
      <c r="VYO100" s="1"/>
      <c r="VYP100" s="1"/>
      <c r="VYQ100" s="1"/>
      <c r="VYR100" s="1"/>
      <c r="VYS100" s="1"/>
      <c r="VYT100" s="1"/>
      <c r="VYU100" s="1"/>
      <c r="VYV100" s="1"/>
      <c r="VYW100" s="1"/>
      <c r="VYX100" s="1"/>
      <c r="VYY100" s="1"/>
      <c r="VYZ100" s="1"/>
      <c r="VZA100" s="1"/>
      <c r="VZB100" s="1"/>
      <c r="VZC100" s="1"/>
      <c r="VZD100" s="1"/>
      <c r="VZE100" s="1"/>
      <c r="VZF100" s="1"/>
      <c r="VZG100" s="1"/>
      <c r="VZH100" s="1"/>
      <c r="VZI100" s="1"/>
      <c r="VZJ100" s="1"/>
      <c r="VZK100" s="1"/>
      <c r="VZL100" s="1"/>
      <c r="VZM100" s="1"/>
      <c r="VZN100" s="1"/>
      <c r="VZO100" s="1"/>
      <c r="VZP100" s="1"/>
      <c r="VZQ100" s="1"/>
      <c r="VZR100" s="1"/>
      <c r="VZS100" s="1"/>
      <c r="VZT100" s="1"/>
      <c r="VZU100" s="1"/>
      <c r="VZV100" s="1"/>
      <c r="VZW100" s="1"/>
      <c r="VZX100" s="1"/>
      <c r="VZY100" s="1"/>
      <c r="VZZ100" s="1"/>
      <c r="WAA100" s="1"/>
      <c r="WAB100" s="1"/>
      <c r="WAC100" s="1"/>
      <c r="WAD100" s="1"/>
      <c r="WAE100" s="1"/>
      <c r="WAF100" s="1"/>
      <c r="WAG100" s="1"/>
      <c r="WAH100" s="1"/>
      <c r="WAI100" s="1"/>
      <c r="WAJ100" s="1"/>
      <c r="WAK100" s="1"/>
      <c r="WAL100" s="1"/>
      <c r="WAM100" s="1"/>
      <c r="WAN100" s="1"/>
      <c r="WAO100" s="1"/>
      <c r="WAP100" s="1"/>
      <c r="WAQ100" s="1"/>
      <c r="WAR100" s="1"/>
      <c r="WAS100" s="1"/>
      <c r="WAT100" s="1"/>
      <c r="WAU100" s="1"/>
      <c r="WAV100" s="1"/>
      <c r="WAW100" s="1"/>
      <c r="WAX100" s="1"/>
      <c r="WAY100" s="1"/>
      <c r="WAZ100" s="1"/>
      <c r="WBA100" s="1"/>
      <c r="WBB100" s="1"/>
      <c r="WBC100" s="1"/>
      <c r="WBD100" s="1"/>
      <c r="WBE100" s="1"/>
      <c r="WBF100" s="1"/>
      <c r="WBG100" s="1"/>
      <c r="WBH100" s="1"/>
      <c r="WBI100" s="1"/>
      <c r="WBJ100" s="1"/>
      <c r="WBK100" s="1"/>
      <c r="WBL100" s="1"/>
      <c r="WBM100" s="1"/>
      <c r="WBN100" s="1"/>
      <c r="WBO100" s="1"/>
      <c r="WBP100" s="1"/>
      <c r="WBQ100" s="1"/>
      <c r="WBR100" s="1"/>
      <c r="WBS100" s="1"/>
      <c r="WBT100" s="1"/>
      <c r="WBU100" s="1"/>
      <c r="WBV100" s="1"/>
      <c r="WBW100" s="1"/>
      <c r="WBX100" s="1"/>
      <c r="WBY100" s="1"/>
      <c r="WBZ100" s="1"/>
      <c r="WCA100" s="1"/>
      <c r="WCB100" s="1"/>
      <c r="WCC100" s="1"/>
      <c r="WCD100" s="1"/>
      <c r="WCE100" s="1"/>
      <c r="WCF100" s="1"/>
      <c r="WCG100" s="1"/>
      <c r="WCH100" s="1"/>
      <c r="WCI100" s="1"/>
      <c r="WCJ100" s="1"/>
      <c r="WCK100" s="1"/>
      <c r="WCL100" s="1"/>
      <c r="WCM100" s="1"/>
      <c r="WCN100" s="1"/>
      <c r="WCO100" s="1"/>
      <c r="WCP100" s="1"/>
      <c r="WCQ100" s="1"/>
      <c r="WCR100" s="1"/>
      <c r="WCS100" s="1"/>
      <c r="WCT100" s="1"/>
      <c r="WCU100" s="1"/>
      <c r="WCV100" s="1"/>
      <c r="WCW100" s="1"/>
      <c r="WCX100" s="1"/>
      <c r="WCY100" s="1"/>
      <c r="WCZ100" s="1"/>
      <c r="WDA100" s="1"/>
      <c r="WDB100" s="1"/>
      <c r="WDC100" s="1"/>
      <c r="WDD100" s="1"/>
      <c r="WDE100" s="1"/>
      <c r="WDF100" s="1"/>
      <c r="WDG100" s="1"/>
      <c r="WDH100" s="1"/>
      <c r="WDI100" s="1"/>
      <c r="WDJ100" s="1"/>
      <c r="WDK100" s="1"/>
      <c r="WDL100" s="1"/>
      <c r="WDM100" s="1"/>
      <c r="WDN100" s="1"/>
      <c r="WDO100" s="1"/>
      <c r="WDP100" s="1"/>
      <c r="WDQ100" s="1"/>
      <c r="WDR100" s="1"/>
      <c r="WDS100" s="1"/>
      <c r="WDT100" s="1"/>
      <c r="WDU100" s="1"/>
      <c r="WDV100" s="1"/>
      <c r="WDW100" s="1"/>
      <c r="WDX100" s="1"/>
      <c r="WDY100" s="1"/>
      <c r="WDZ100" s="1"/>
      <c r="WEA100" s="1"/>
      <c r="WEB100" s="1"/>
      <c r="WEC100" s="1"/>
      <c r="WED100" s="1"/>
      <c r="WEE100" s="1"/>
      <c r="WEF100" s="1"/>
      <c r="WEG100" s="1"/>
      <c r="WEH100" s="1"/>
      <c r="WEI100" s="1"/>
      <c r="WEJ100" s="1"/>
      <c r="WEK100" s="1"/>
      <c r="WEL100" s="1"/>
      <c r="WEM100" s="1"/>
      <c r="WEN100" s="1"/>
      <c r="WEO100" s="1"/>
      <c r="WEP100" s="1"/>
      <c r="WEQ100" s="1"/>
      <c r="WER100" s="1"/>
      <c r="WES100" s="1"/>
      <c r="WET100" s="1"/>
      <c r="WEU100" s="1"/>
      <c r="WEV100" s="1"/>
      <c r="WEW100" s="1"/>
      <c r="WEX100" s="1"/>
      <c r="WEY100" s="1"/>
      <c r="WEZ100" s="1"/>
      <c r="WFA100" s="1"/>
      <c r="WFB100" s="1"/>
      <c r="WFC100" s="1"/>
      <c r="WFD100" s="1"/>
      <c r="WFE100" s="1"/>
      <c r="WFF100" s="1"/>
      <c r="WFG100" s="1"/>
      <c r="WFH100" s="1"/>
      <c r="WFI100" s="1"/>
      <c r="WFJ100" s="1"/>
      <c r="WFK100" s="1"/>
      <c r="WFL100" s="1"/>
      <c r="WFM100" s="1"/>
      <c r="WFN100" s="1"/>
      <c r="WFO100" s="1"/>
      <c r="WFP100" s="1"/>
      <c r="WFQ100" s="1"/>
      <c r="WFR100" s="1"/>
      <c r="WFS100" s="1"/>
      <c r="WFT100" s="1"/>
      <c r="WFU100" s="1"/>
      <c r="WFV100" s="1"/>
      <c r="WFW100" s="1"/>
      <c r="WFX100" s="1"/>
      <c r="WFY100" s="1"/>
      <c r="WFZ100" s="1"/>
      <c r="WGA100" s="1"/>
      <c r="WGB100" s="1"/>
      <c r="WGC100" s="1"/>
      <c r="WGD100" s="1"/>
      <c r="WGE100" s="1"/>
      <c r="WGF100" s="1"/>
      <c r="WGG100" s="1"/>
      <c r="WGH100" s="1"/>
      <c r="WGI100" s="1"/>
      <c r="WGJ100" s="1"/>
      <c r="WGK100" s="1"/>
      <c r="WGL100" s="1"/>
      <c r="WGM100" s="1"/>
      <c r="WGN100" s="1"/>
      <c r="WGO100" s="1"/>
      <c r="WGP100" s="1"/>
      <c r="WGQ100" s="1"/>
      <c r="WGR100" s="1"/>
      <c r="WGS100" s="1"/>
      <c r="WGT100" s="1"/>
      <c r="WGU100" s="1"/>
      <c r="WGV100" s="1"/>
      <c r="WGW100" s="1"/>
      <c r="WGX100" s="1"/>
      <c r="WGY100" s="1"/>
      <c r="WGZ100" s="1"/>
      <c r="WHA100" s="1"/>
      <c r="WHB100" s="1"/>
      <c r="WHC100" s="1"/>
      <c r="WHD100" s="1"/>
      <c r="WHE100" s="1"/>
      <c r="WHF100" s="1"/>
      <c r="WHG100" s="1"/>
      <c r="WHH100" s="1"/>
      <c r="WHI100" s="1"/>
      <c r="WHJ100" s="1"/>
      <c r="WHK100" s="1"/>
      <c r="WHL100" s="1"/>
      <c r="WHM100" s="1"/>
      <c r="WHN100" s="1"/>
      <c r="WHO100" s="1"/>
      <c r="WHP100" s="1"/>
      <c r="WHQ100" s="1"/>
      <c r="WHR100" s="1"/>
      <c r="WHS100" s="1"/>
      <c r="WHT100" s="1"/>
      <c r="WHU100" s="1"/>
      <c r="WHV100" s="1"/>
      <c r="WHW100" s="1"/>
      <c r="WHX100" s="1"/>
      <c r="WHY100" s="1"/>
      <c r="WHZ100" s="1"/>
      <c r="WIA100" s="1"/>
      <c r="WIB100" s="1"/>
      <c r="WIC100" s="1"/>
      <c r="WID100" s="1"/>
      <c r="WIE100" s="1"/>
      <c r="WIF100" s="1"/>
      <c r="WIG100" s="1"/>
      <c r="WIH100" s="1"/>
      <c r="WII100" s="1"/>
      <c r="WIJ100" s="1"/>
      <c r="WIK100" s="1"/>
      <c r="WIL100" s="1"/>
      <c r="WIM100" s="1"/>
      <c r="WIN100" s="1"/>
      <c r="WIO100" s="1"/>
      <c r="WIP100" s="1"/>
      <c r="WIQ100" s="1"/>
      <c r="WIR100" s="1"/>
      <c r="WIS100" s="1"/>
      <c r="WIT100" s="1"/>
      <c r="WIU100" s="1"/>
      <c r="WIV100" s="1"/>
      <c r="WIW100" s="1"/>
      <c r="WIX100" s="1"/>
      <c r="WIY100" s="1"/>
      <c r="WIZ100" s="1"/>
      <c r="WJA100" s="1"/>
      <c r="WJB100" s="1"/>
      <c r="WJC100" s="1"/>
      <c r="WJD100" s="1"/>
      <c r="WJE100" s="1"/>
      <c r="WJF100" s="1"/>
      <c r="WJG100" s="1"/>
      <c r="WJH100" s="1"/>
      <c r="WJI100" s="1"/>
      <c r="WJJ100" s="1"/>
      <c r="WJK100" s="1"/>
      <c r="WJL100" s="1"/>
      <c r="WJM100" s="1"/>
      <c r="WJN100" s="1"/>
      <c r="WJO100" s="1"/>
      <c r="WJP100" s="1"/>
      <c r="WJQ100" s="1"/>
      <c r="WJR100" s="1"/>
      <c r="WJS100" s="1"/>
      <c r="WJT100" s="1"/>
      <c r="WJU100" s="1"/>
      <c r="WJV100" s="1"/>
      <c r="WJW100" s="1"/>
      <c r="WJX100" s="1"/>
      <c r="WJY100" s="1"/>
      <c r="WJZ100" s="1"/>
      <c r="WKA100" s="1"/>
      <c r="WKB100" s="1"/>
      <c r="WKC100" s="1"/>
      <c r="WKD100" s="1"/>
      <c r="WKE100" s="1"/>
      <c r="WKF100" s="1"/>
      <c r="WKG100" s="1"/>
      <c r="WKH100" s="1"/>
      <c r="WKI100" s="1"/>
      <c r="WKJ100" s="1"/>
      <c r="WKK100" s="1"/>
      <c r="WKL100" s="1"/>
      <c r="WKM100" s="1"/>
      <c r="WKN100" s="1"/>
      <c r="WKO100" s="1"/>
      <c r="WKP100" s="1"/>
      <c r="WKQ100" s="1"/>
      <c r="WKR100" s="1"/>
      <c r="WKS100" s="1"/>
      <c r="WKT100" s="1"/>
      <c r="WKU100" s="1"/>
      <c r="WKV100" s="1"/>
      <c r="WKW100" s="1"/>
      <c r="WKX100" s="1"/>
      <c r="WKY100" s="1"/>
      <c r="WKZ100" s="1"/>
      <c r="WLA100" s="1"/>
      <c r="WLB100" s="1"/>
      <c r="WLC100" s="1"/>
      <c r="WLD100" s="1"/>
      <c r="WLE100" s="1"/>
      <c r="WLF100" s="1"/>
      <c r="WLG100" s="1"/>
      <c r="WLH100" s="1"/>
      <c r="WLI100" s="1"/>
      <c r="WLJ100" s="1"/>
      <c r="WLK100" s="1"/>
      <c r="WLL100" s="1"/>
      <c r="WLM100" s="1"/>
      <c r="WLN100" s="1"/>
      <c r="WLO100" s="1"/>
      <c r="WLP100" s="1"/>
      <c r="WLQ100" s="1"/>
      <c r="WLR100" s="1"/>
      <c r="WLS100" s="1"/>
      <c r="WLT100" s="1"/>
      <c r="WLU100" s="1"/>
      <c r="WLV100" s="1"/>
      <c r="WLW100" s="1"/>
      <c r="WLX100" s="1"/>
      <c r="WLY100" s="1"/>
      <c r="WLZ100" s="1"/>
      <c r="WMA100" s="1"/>
      <c r="WMB100" s="1"/>
      <c r="WMC100" s="1"/>
      <c r="WMD100" s="1"/>
      <c r="WME100" s="1"/>
      <c r="WMF100" s="1"/>
      <c r="WMG100" s="1"/>
      <c r="WMH100" s="1"/>
      <c r="WMI100" s="1"/>
      <c r="WMJ100" s="1"/>
      <c r="WMK100" s="1"/>
      <c r="WML100" s="1"/>
      <c r="WMM100" s="1"/>
      <c r="WMN100" s="1"/>
      <c r="WMO100" s="1"/>
      <c r="WMP100" s="1"/>
      <c r="WMQ100" s="1"/>
      <c r="WMR100" s="1"/>
      <c r="WMS100" s="1"/>
      <c r="WMT100" s="1"/>
      <c r="WMU100" s="1"/>
      <c r="WMV100" s="1"/>
      <c r="WMW100" s="1"/>
      <c r="WMX100" s="1"/>
      <c r="WMY100" s="1"/>
      <c r="WMZ100" s="1"/>
      <c r="WNA100" s="1"/>
      <c r="WNB100" s="1"/>
      <c r="WNC100" s="1"/>
      <c r="WND100" s="1"/>
      <c r="WNE100" s="1"/>
      <c r="WNF100" s="1"/>
      <c r="WNG100" s="1"/>
      <c r="WNH100" s="1"/>
      <c r="WNI100" s="1"/>
      <c r="WNJ100" s="1"/>
      <c r="WNK100" s="1"/>
      <c r="WNL100" s="1"/>
      <c r="WNM100" s="1"/>
      <c r="WNN100" s="1"/>
      <c r="WNO100" s="1"/>
      <c r="WNP100" s="1"/>
      <c r="WNQ100" s="1"/>
      <c r="WNR100" s="1"/>
      <c r="WNS100" s="1"/>
      <c r="WNT100" s="1"/>
      <c r="WNU100" s="1"/>
      <c r="WNV100" s="1"/>
      <c r="WNW100" s="1"/>
      <c r="WNX100" s="1"/>
      <c r="WNY100" s="1"/>
      <c r="WNZ100" s="1"/>
      <c r="WOA100" s="1"/>
      <c r="WOB100" s="1"/>
      <c r="WOC100" s="1"/>
      <c r="WOD100" s="1"/>
      <c r="WOE100" s="1"/>
      <c r="WOF100" s="1"/>
      <c r="WOG100" s="1"/>
      <c r="WOH100" s="1"/>
      <c r="WOI100" s="1"/>
      <c r="WOJ100" s="1"/>
      <c r="WOK100" s="1"/>
      <c r="WOL100" s="1"/>
      <c r="WOM100" s="1"/>
      <c r="WON100" s="1"/>
      <c r="WOO100" s="1"/>
      <c r="WOP100" s="1"/>
      <c r="WOQ100" s="1"/>
      <c r="WOR100" s="1"/>
      <c r="WOS100" s="1"/>
      <c r="WOT100" s="1"/>
      <c r="WOU100" s="1"/>
      <c r="WOV100" s="1"/>
      <c r="WOW100" s="1"/>
      <c r="WOX100" s="1"/>
      <c r="WOY100" s="1"/>
      <c r="WOZ100" s="1"/>
      <c r="WPA100" s="1"/>
      <c r="WPB100" s="1"/>
      <c r="WPC100" s="1"/>
      <c r="WPD100" s="1"/>
      <c r="WPE100" s="1"/>
      <c r="WPF100" s="1"/>
      <c r="WPG100" s="1"/>
      <c r="WPH100" s="1"/>
      <c r="WPI100" s="1"/>
      <c r="WPJ100" s="1"/>
      <c r="WPK100" s="1"/>
      <c r="WPL100" s="1"/>
      <c r="WPM100" s="1"/>
      <c r="WPN100" s="1"/>
      <c r="WPO100" s="1"/>
      <c r="WPP100" s="1"/>
      <c r="WPQ100" s="1"/>
      <c r="WPR100" s="1"/>
      <c r="WPS100" s="1"/>
      <c r="WPT100" s="1"/>
      <c r="WPU100" s="1"/>
      <c r="WPV100" s="1"/>
      <c r="WPW100" s="1"/>
      <c r="WPX100" s="1"/>
      <c r="WPY100" s="1"/>
      <c r="WPZ100" s="1"/>
      <c r="WQA100" s="1"/>
      <c r="WQB100" s="1"/>
      <c r="WQC100" s="1"/>
      <c r="WQD100" s="1"/>
      <c r="WQE100" s="1"/>
      <c r="WQF100" s="1"/>
      <c r="WQG100" s="1"/>
      <c r="WQH100" s="1"/>
      <c r="WQI100" s="1"/>
      <c r="WQJ100" s="1"/>
      <c r="WQK100" s="1"/>
      <c r="WQL100" s="1"/>
      <c r="WQM100" s="1"/>
      <c r="WQN100" s="1"/>
      <c r="WQO100" s="1"/>
      <c r="WQP100" s="1"/>
      <c r="WQQ100" s="1"/>
      <c r="WQR100" s="1"/>
      <c r="WQS100" s="1"/>
      <c r="WQT100" s="1"/>
      <c r="WQU100" s="1"/>
      <c r="WQV100" s="1"/>
      <c r="WQW100" s="1"/>
      <c r="WQX100" s="1"/>
      <c r="WQY100" s="1"/>
      <c r="WQZ100" s="1"/>
      <c r="WRA100" s="1"/>
      <c r="WRB100" s="1"/>
      <c r="WRC100" s="1"/>
      <c r="WRD100" s="1"/>
      <c r="WRE100" s="1"/>
      <c r="WRF100" s="1"/>
      <c r="WRG100" s="1"/>
      <c r="WRH100" s="1"/>
      <c r="WRI100" s="1"/>
      <c r="WRJ100" s="1"/>
      <c r="WRK100" s="1"/>
      <c r="WRL100" s="1"/>
      <c r="WRM100" s="1"/>
      <c r="WRN100" s="1"/>
      <c r="WRO100" s="1"/>
      <c r="WRP100" s="1"/>
      <c r="WRQ100" s="1"/>
      <c r="WRR100" s="1"/>
      <c r="WRS100" s="1"/>
      <c r="WRT100" s="1"/>
      <c r="WRU100" s="1"/>
      <c r="WRV100" s="1"/>
      <c r="WRW100" s="1"/>
      <c r="WRX100" s="1"/>
      <c r="WRY100" s="1"/>
      <c r="WRZ100" s="1"/>
      <c r="WSA100" s="1"/>
      <c r="WSB100" s="1"/>
      <c r="WSC100" s="1"/>
      <c r="WSD100" s="1"/>
      <c r="WSE100" s="1"/>
      <c r="WSF100" s="1"/>
      <c r="WSG100" s="1"/>
      <c r="WSH100" s="1"/>
      <c r="WSI100" s="1"/>
      <c r="WSJ100" s="1"/>
      <c r="WSK100" s="1"/>
      <c r="WSL100" s="1"/>
      <c r="WSM100" s="1"/>
      <c r="WSN100" s="1"/>
      <c r="WSO100" s="1"/>
      <c r="WSP100" s="1"/>
      <c r="WSQ100" s="1"/>
      <c r="WSR100" s="1"/>
      <c r="WSS100" s="1"/>
      <c r="WST100" s="1"/>
      <c r="WSU100" s="1"/>
      <c r="WSV100" s="1"/>
      <c r="WSW100" s="1"/>
      <c r="WSX100" s="1"/>
      <c r="WSY100" s="1"/>
      <c r="WSZ100" s="1"/>
      <c r="WTA100" s="1"/>
      <c r="WTB100" s="1"/>
      <c r="WTC100" s="1"/>
      <c r="WTD100" s="1"/>
      <c r="WTE100" s="1"/>
      <c r="WTF100" s="1"/>
      <c r="WTG100" s="1"/>
      <c r="WTH100" s="1"/>
      <c r="WTI100" s="1"/>
      <c r="WTJ100" s="1"/>
      <c r="WTK100" s="1"/>
      <c r="WTL100" s="1"/>
      <c r="WTM100" s="1"/>
      <c r="WTN100" s="1"/>
      <c r="WTO100" s="1"/>
      <c r="WTP100" s="1"/>
      <c r="WTQ100" s="1"/>
      <c r="WTR100" s="1"/>
      <c r="WTS100" s="1"/>
      <c r="WTT100" s="1"/>
      <c r="WTU100" s="1"/>
      <c r="WTV100" s="1"/>
      <c r="WTW100" s="1"/>
      <c r="WTX100" s="1"/>
      <c r="WTY100" s="1"/>
      <c r="WTZ100" s="1"/>
      <c r="WUA100" s="1"/>
      <c r="WUB100" s="1"/>
      <c r="WUC100" s="1"/>
      <c r="WUD100" s="1"/>
      <c r="WUE100" s="1"/>
      <c r="WUF100" s="1"/>
      <c r="WUG100" s="1"/>
      <c r="WUH100" s="1"/>
      <c r="WUI100" s="1"/>
      <c r="WUJ100" s="1"/>
      <c r="WUK100" s="1"/>
      <c r="WUL100" s="1"/>
      <c r="WUM100" s="1"/>
      <c r="WUN100" s="1"/>
      <c r="WUO100" s="1"/>
      <c r="WUP100" s="1"/>
      <c r="WUQ100" s="1"/>
      <c r="WUR100" s="1"/>
      <c r="WUS100" s="1"/>
      <c r="WUT100" s="1"/>
      <c r="WUU100" s="1"/>
      <c r="WUV100" s="1"/>
      <c r="WUW100" s="1"/>
      <c r="WUX100" s="1"/>
      <c r="WUY100" s="1"/>
      <c r="WUZ100" s="1"/>
      <c r="WVA100" s="1"/>
      <c r="WVB100" s="1"/>
      <c r="WVC100" s="1"/>
      <c r="WVD100" s="1"/>
      <c r="WVE100" s="1"/>
      <c r="WVF100" s="1"/>
      <c r="WVG100" s="1"/>
      <c r="WVH100" s="1"/>
      <c r="WVI100" s="1"/>
      <c r="WVJ100" s="1"/>
      <c r="WVK100" s="1"/>
      <c r="WVL100" s="1"/>
      <c r="WVM100" s="1"/>
      <c r="WVN100" s="1"/>
      <c r="WVO100" s="1"/>
      <c r="WVP100" s="1"/>
      <c r="WVQ100" s="1"/>
      <c r="WVR100" s="1"/>
      <c r="WVS100" s="1"/>
      <c r="WVT100" s="1"/>
      <c r="WVU100" s="1"/>
      <c r="WVV100" s="1"/>
      <c r="WVW100" s="1"/>
      <c r="WVX100" s="1"/>
      <c r="WVY100" s="1"/>
      <c r="WVZ100" s="1"/>
      <c r="WWA100" s="1"/>
      <c r="WWB100" s="1"/>
      <c r="WWC100" s="1"/>
      <c r="WWD100" s="1"/>
      <c r="WWE100" s="1"/>
      <c r="WWF100" s="1"/>
      <c r="WWG100" s="1"/>
      <c r="WWH100" s="1"/>
      <c r="WWI100" s="1"/>
      <c r="WWJ100" s="1"/>
      <c r="WWK100" s="1"/>
      <c r="WWL100" s="1"/>
      <c r="WWM100" s="1"/>
      <c r="WWN100" s="1"/>
      <c r="WWO100" s="1"/>
      <c r="WWP100" s="1"/>
      <c r="WWQ100" s="1"/>
      <c r="WWR100" s="1"/>
      <c r="WWS100" s="1"/>
      <c r="WWT100" s="1"/>
      <c r="WWU100" s="1"/>
      <c r="WWV100" s="1"/>
      <c r="WWW100" s="1"/>
      <c r="WWX100" s="1"/>
      <c r="WWY100" s="1"/>
      <c r="WWZ100" s="1"/>
      <c r="WXA100" s="1"/>
      <c r="WXB100" s="1"/>
      <c r="WXC100" s="1"/>
      <c r="WXD100" s="1"/>
      <c r="WXE100" s="1"/>
      <c r="WXF100" s="1"/>
      <c r="WXG100" s="1"/>
      <c r="WXH100" s="1"/>
      <c r="WXI100" s="1"/>
      <c r="WXJ100" s="1"/>
      <c r="WXK100" s="1"/>
      <c r="WXL100" s="1"/>
      <c r="WXM100" s="1"/>
      <c r="WXN100" s="1"/>
      <c r="WXO100" s="1"/>
      <c r="WXP100" s="1"/>
      <c r="WXQ100" s="1"/>
      <c r="WXR100" s="1"/>
      <c r="WXS100" s="1"/>
      <c r="WXT100" s="1"/>
      <c r="WXU100" s="1"/>
      <c r="WXV100" s="1"/>
      <c r="WXW100" s="1"/>
      <c r="WXX100" s="1"/>
      <c r="WXY100" s="1"/>
      <c r="WXZ100" s="1"/>
      <c r="WYA100" s="1"/>
      <c r="WYB100" s="1"/>
      <c r="WYC100" s="1"/>
      <c r="WYD100" s="1"/>
      <c r="WYE100" s="1"/>
      <c r="WYF100" s="1"/>
      <c r="WYG100" s="1"/>
      <c r="WYH100" s="1"/>
      <c r="WYI100" s="1"/>
      <c r="WYJ100" s="1"/>
      <c r="WYK100" s="1"/>
      <c r="WYL100" s="1"/>
      <c r="WYM100" s="1"/>
      <c r="WYN100" s="1"/>
      <c r="WYO100" s="1"/>
      <c r="WYP100" s="1"/>
      <c r="WYQ100" s="1"/>
      <c r="WYR100" s="1"/>
      <c r="WYS100" s="1"/>
      <c r="WYT100" s="1"/>
      <c r="WYU100" s="1"/>
      <c r="WYV100" s="1"/>
      <c r="WYW100" s="1"/>
      <c r="WYX100" s="1"/>
      <c r="WYY100" s="1"/>
      <c r="WYZ100" s="1"/>
      <c r="WZA100" s="1"/>
      <c r="WZB100" s="1"/>
      <c r="WZC100" s="1"/>
      <c r="WZD100" s="1"/>
      <c r="WZE100" s="1"/>
      <c r="WZF100" s="1"/>
      <c r="WZG100" s="1"/>
      <c r="WZH100" s="1"/>
      <c r="WZI100" s="1"/>
      <c r="WZJ100" s="1"/>
      <c r="WZK100" s="1"/>
      <c r="WZL100" s="1"/>
      <c r="WZM100" s="1"/>
      <c r="WZN100" s="1"/>
      <c r="WZO100" s="1"/>
      <c r="WZP100" s="1"/>
      <c r="WZQ100" s="1"/>
      <c r="WZR100" s="1"/>
      <c r="WZS100" s="1"/>
      <c r="WZT100" s="1"/>
      <c r="WZU100" s="1"/>
      <c r="WZV100" s="1"/>
      <c r="WZW100" s="1"/>
      <c r="WZX100" s="1"/>
      <c r="WZY100" s="1"/>
      <c r="WZZ100" s="1"/>
      <c r="XAA100" s="1"/>
      <c r="XAB100" s="1"/>
      <c r="XAC100" s="1"/>
      <c r="XAD100" s="1"/>
      <c r="XAE100" s="1"/>
      <c r="XAF100" s="1"/>
      <c r="XAG100" s="1"/>
      <c r="XAH100" s="1"/>
      <c r="XAI100" s="1"/>
      <c r="XAJ100" s="1"/>
      <c r="XAK100" s="1"/>
      <c r="XAL100" s="1"/>
      <c r="XAM100" s="1"/>
      <c r="XAN100" s="1"/>
      <c r="XAO100" s="1"/>
      <c r="XAP100" s="1"/>
      <c r="XAQ100" s="1"/>
      <c r="XAR100" s="1"/>
      <c r="XAS100" s="1"/>
      <c r="XAT100" s="1"/>
      <c r="XAU100" s="1"/>
      <c r="XAV100" s="1"/>
      <c r="XAW100" s="1"/>
      <c r="XAX100" s="1"/>
      <c r="XAY100" s="1"/>
      <c r="XAZ100" s="1"/>
      <c r="XBA100" s="1"/>
      <c r="XBB100" s="1"/>
      <c r="XBC100" s="1"/>
      <c r="XBD100" s="1"/>
      <c r="XBE100" s="1"/>
      <c r="XBF100" s="1"/>
      <c r="XBG100" s="1"/>
      <c r="XBH100" s="1"/>
      <c r="XBI100" s="1"/>
      <c r="XBJ100" s="1"/>
      <c r="XBK100" s="1"/>
      <c r="XBL100" s="1"/>
      <c r="XBM100" s="1"/>
      <c r="XBN100" s="1"/>
      <c r="XBO100" s="1"/>
      <c r="XBP100" s="1"/>
      <c r="XBQ100" s="1"/>
      <c r="XBR100" s="1"/>
      <c r="XBS100" s="1"/>
      <c r="XBT100" s="1"/>
      <c r="XBU100" s="1"/>
      <c r="XBV100" s="1"/>
      <c r="XBW100" s="1"/>
      <c r="XBX100" s="1"/>
      <c r="XBY100" s="1"/>
      <c r="XBZ100" s="1"/>
      <c r="XCA100" s="1"/>
      <c r="XCB100" s="1"/>
      <c r="XCC100" s="1"/>
      <c r="XCD100" s="1"/>
      <c r="XCE100" s="1"/>
      <c r="XCF100" s="1"/>
      <c r="XCG100" s="1"/>
      <c r="XCH100" s="1"/>
      <c r="XCI100" s="1"/>
      <c r="XCJ100" s="1"/>
      <c r="XCK100" s="1"/>
      <c r="XCL100" s="1"/>
      <c r="XCM100" s="1"/>
      <c r="XCN100" s="1"/>
      <c r="XCO100" s="1"/>
      <c r="XCP100" s="1"/>
      <c r="XCQ100" s="1"/>
      <c r="XCR100" s="1"/>
      <c r="XCS100" s="1"/>
      <c r="XCT100" s="1"/>
      <c r="XCU100" s="1"/>
      <c r="XCV100" s="1"/>
      <c r="XCW100" s="1"/>
      <c r="XCX100" s="1"/>
      <c r="XCY100" s="1"/>
      <c r="XCZ100" s="1"/>
      <c r="XDA100" s="1"/>
      <c r="XDB100" s="1"/>
      <c r="XDC100" s="1"/>
      <c r="XDD100" s="1"/>
      <c r="XDE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</row>
    <row r="101" spans="1:16383" s="6" customFormat="1">
      <c r="A101" s="80"/>
      <c r="B101" s="79"/>
      <c r="C101" s="79"/>
      <c r="D101" s="81"/>
      <c r="E101" s="81"/>
      <c r="F101" s="81"/>
      <c r="G101" s="80"/>
      <c r="H101" s="79"/>
      <c r="I101" s="79"/>
      <c r="J101" s="81"/>
      <c r="K101" s="81"/>
      <c r="L101" s="81"/>
      <c r="M101" s="80"/>
      <c r="N101" s="79"/>
      <c r="O101" s="79"/>
      <c r="P101" s="79"/>
      <c r="Q101" s="79"/>
      <c r="R101" s="81"/>
      <c r="S101" s="81"/>
      <c r="T101" s="81"/>
      <c r="U101" s="82"/>
      <c r="V101" s="81"/>
      <c r="W101" s="80"/>
      <c r="X101" s="79"/>
      <c r="Y101" s="80"/>
      <c r="Z101" s="83"/>
      <c r="AA101" s="79"/>
      <c r="AB101" s="79"/>
      <c r="AC101" s="79"/>
      <c r="AD101" s="79"/>
      <c r="AE101" s="79"/>
      <c r="AF101" s="79"/>
      <c r="AG101" s="79"/>
      <c r="AH101" s="79"/>
      <c r="AI101" s="79"/>
      <c r="AJ101" s="80"/>
      <c r="AK101" s="80"/>
      <c r="AL101" s="79"/>
      <c r="AM101" s="79"/>
      <c r="AN101" s="67" t="s">
        <v>1534</v>
      </c>
      <c r="AO101" s="67" t="s">
        <v>1318</v>
      </c>
      <c r="AP101" s="67"/>
      <c r="AQ101" s="67"/>
      <c r="AR101" s="67" t="s">
        <v>1535</v>
      </c>
      <c r="AS101" s="67" t="s">
        <v>1484</v>
      </c>
      <c r="AT101" s="67"/>
      <c r="AU101" s="67" t="s">
        <v>1272</v>
      </c>
      <c r="AV101" s="67"/>
      <c r="AW101" s="86"/>
    </row>
    <row r="102" spans="1:16383" s="6" customFormat="1" ht="57.6">
      <c r="A102" s="80"/>
      <c r="B102" s="79"/>
      <c r="C102" s="79"/>
      <c r="D102" s="81"/>
      <c r="E102" s="81"/>
      <c r="F102" s="81"/>
      <c r="G102" s="80"/>
      <c r="H102" s="79"/>
      <c r="I102" s="79"/>
      <c r="J102" s="81"/>
      <c r="K102" s="81"/>
      <c r="L102" s="81"/>
      <c r="M102" s="80"/>
      <c r="N102" s="79"/>
      <c r="O102" s="79"/>
      <c r="P102" s="79"/>
      <c r="Q102" s="79"/>
      <c r="R102" s="81"/>
      <c r="S102" s="81"/>
      <c r="T102" s="81"/>
      <c r="U102" s="82"/>
      <c r="V102" s="81"/>
      <c r="W102" s="80"/>
      <c r="X102" s="79"/>
      <c r="Y102" s="80"/>
      <c r="Z102" s="83"/>
      <c r="AA102" s="79"/>
      <c r="AB102" s="79"/>
      <c r="AC102" s="79"/>
      <c r="AD102" s="79"/>
      <c r="AE102" s="79"/>
      <c r="AF102" s="79"/>
      <c r="AG102" s="79"/>
      <c r="AH102" s="79"/>
      <c r="AI102" s="79"/>
      <c r="AJ102" s="80"/>
      <c r="AK102" s="80"/>
      <c r="AL102" s="79"/>
      <c r="AM102" s="79"/>
      <c r="AN102" s="67" t="s">
        <v>1536</v>
      </c>
      <c r="AO102" s="67" t="s">
        <v>1281</v>
      </c>
      <c r="AP102" s="67"/>
      <c r="AQ102" s="67"/>
      <c r="AR102" s="67" t="s">
        <v>1537</v>
      </c>
      <c r="AS102" s="67" t="s">
        <v>1643</v>
      </c>
      <c r="AT102" s="68">
        <v>42513</v>
      </c>
      <c r="AU102" s="67" t="s">
        <v>1350</v>
      </c>
      <c r="AV102" s="67"/>
      <c r="AW102" s="86" t="s">
        <v>1581</v>
      </c>
    </row>
    <row r="103" spans="1:16383" s="6" customFormat="1" ht="86.4">
      <c r="A103" s="80"/>
      <c r="B103" s="79"/>
      <c r="C103" s="79"/>
      <c r="D103" s="81"/>
      <c r="E103" s="81"/>
      <c r="F103" s="81"/>
      <c r="G103" s="80"/>
      <c r="H103" s="79"/>
      <c r="I103" s="79"/>
      <c r="J103" s="81"/>
      <c r="K103" s="81"/>
      <c r="L103" s="81"/>
      <c r="M103" s="80"/>
      <c r="N103" s="79"/>
      <c r="O103" s="79"/>
      <c r="P103" s="79"/>
      <c r="Q103" s="79"/>
      <c r="R103" s="81"/>
      <c r="S103" s="81"/>
      <c r="T103" s="81"/>
      <c r="U103" s="82"/>
      <c r="V103" s="81"/>
      <c r="W103" s="80"/>
      <c r="X103" s="79"/>
      <c r="Y103" s="80"/>
      <c r="Z103" s="83"/>
      <c r="AA103" s="79"/>
      <c r="AB103" s="79"/>
      <c r="AC103" s="79"/>
      <c r="AD103" s="79"/>
      <c r="AE103" s="79"/>
      <c r="AF103" s="79"/>
      <c r="AG103" s="79"/>
      <c r="AH103" s="79"/>
      <c r="AI103" s="79"/>
      <c r="AJ103" s="80"/>
      <c r="AK103" s="80"/>
      <c r="AL103" s="79"/>
      <c r="AM103" s="79"/>
      <c r="AN103" s="67" t="s">
        <v>1538</v>
      </c>
      <c r="AO103" s="67" t="s">
        <v>1281</v>
      </c>
      <c r="AP103" s="67"/>
      <c r="AQ103" s="67"/>
      <c r="AR103" s="67" t="s">
        <v>1539</v>
      </c>
      <c r="AS103" s="67" t="s">
        <v>1644</v>
      </c>
      <c r="AT103" s="68">
        <v>42513</v>
      </c>
      <c r="AU103" s="67" t="s">
        <v>1350</v>
      </c>
      <c r="AV103" s="67" t="s">
        <v>1645</v>
      </c>
      <c r="AW103" s="86" t="s">
        <v>1581</v>
      </c>
    </row>
    <row r="104" spans="1:16383">
      <c r="AN104" s="66" t="s">
        <v>1540</v>
      </c>
      <c r="AO104" s="62" t="s">
        <v>1318</v>
      </c>
      <c r="AP104" s="62"/>
      <c r="AQ104" s="62" t="s">
        <v>1541</v>
      </c>
      <c r="AR104" s="62" t="s">
        <v>1542</v>
      </c>
      <c r="AS104" s="62" t="s">
        <v>1543</v>
      </c>
      <c r="AT104" s="62"/>
      <c r="AU104" s="62" t="s">
        <v>1330</v>
      </c>
      <c r="AV104" s="62" t="s">
        <v>1581</v>
      </c>
    </row>
    <row r="105" spans="1:16383" ht="43.2">
      <c r="AN105" s="66" t="s">
        <v>1547</v>
      </c>
      <c r="AO105" s="62" t="s">
        <v>1318</v>
      </c>
      <c r="AP105" s="62"/>
      <c r="AQ105" s="62"/>
      <c r="AR105" s="62" t="s">
        <v>1548</v>
      </c>
      <c r="AS105" s="62"/>
      <c r="AT105" s="63">
        <v>43313</v>
      </c>
      <c r="AU105" s="62" t="s">
        <v>1272</v>
      </c>
      <c r="AV105" s="62" t="s">
        <v>1581</v>
      </c>
    </row>
    <row r="106" spans="1:16383" ht="100.8">
      <c r="AN106" s="84" t="s">
        <v>1552</v>
      </c>
      <c r="AO106" s="84" t="s">
        <v>1318</v>
      </c>
      <c r="AP106" s="84"/>
      <c r="AQ106" s="84"/>
      <c r="AR106" s="84" t="s">
        <v>1553</v>
      </c>
      <c r="AS106" s="84" t="s">
        <v>1554</v>
      </c>
      <c r="AT106" s="85">
        <v>43705</v>
      </c>
      <c r="AU106" s="84" t="s">
        <v>1350</v>
      </c>
      <c r="AV106" s="84"/>
    </row>
    <row r="107" spans="1:16383" ht="82.5" customHeight="1">
      <c r="AN107" s="84" t="s">
        <v>1561</v>
      </c>
      <c r="AO107" s="84" t="s">
        <v>438</v>
      </c>
      <c r="AP107" s="84"/>
      <c r="AQ107" s="84"/>
      <c r="AR107" s="84" t="s">
        <v>1562</v>
      </c>
      <c r="AS107" s="84" t="s">
        <v>1563</v>
      </c>
      <c r="AT107" s="85">
        <v>43702</v>
      </c>
      <c r="AU107" s="84" t="s">
        <v>1350</v>
      </c>
      <c r="AV107" s="84" t="s">
        <v>1564</v>
      </c>
    </row>
    <row r="108" spans="1:16383" s="6" customFormat="1">
      <c r="A108" s="357"/>
      <c r="D108" s="358"/>
      <c r="E108" s="358"/>
      <c r="F108" s="358"/>
      <c r="G108" s="357"/>
      <c r="J108" s="358"/>
      <c r="K108" s="358"/>
      <c r="L108" s="358"/>
      <c r="M108" s="357"/>
      <c r="R108" s="358"/>
      <c r="S108" s="358"/>
      <c r="T108" s="358"/>
      <c r="U108" s="359"/>
      <c r="V108" s="358"/>
      <c r="W108" s="357"/>
      <c r="Y108" s="357"/>
      <c r="Z108" s="107"/>
      <c r="AJ108" s="357"/>
      <c r="AK108" s="357"/>
      <c r="AN108" s="92"/>
      <c r="AO108" s="92"/>
      <c r="AP108" s="92"/>
      <c r="AQ108" s="92"/>
      <c r="AR108" s="92"/>
      <c r="AS108" s="92"/>
      <c r="AT108" s="92"/>
      <c r="AU108" s="92"/>
      <c r="AV108" s="92"/>
    </row>
    <row r="109" spans="1:16383" s="6" customFormat="1">
      <c r="A109" s="360"/>
      <c r="B109" s="130"/>
      <c r="C109" s="130"/>
      <c r="D109" s="361"/>
      <c r="E109" s="361"/>
      <c r="F109" s="361"/>
      <c r="G109" s="360"/>
      <c r="H109" s="130"/>
      <c r="I109" s="130"/>
      <c r="J109" s="361"/>
      <c r="K109" s="361"/>
      <c r="L109" s="361"/>
      <c r="M109" s="360"/>
      <c r="N109" s="130"/>
      <c r="O109" s="130"/>
      <c r="P109" s="130"/>
      <c r="Q109" s="130"/>
      <c r="R109" s="361"/>
      <c r="S109" s="361"/>
      <c r="T109" s="361"/>
      <c r="U109" s="362"/>
      <c r="V109" s="361"/>
      <c r="W109" s="360"/>
      <c r="X109" s="130"/>
      <c r="Y109" s="360"/>
      <c r="Z109" s="356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360"/>
      <c r="AK109" s="360"/>
      <c r="AL109" s="130"/>
      <c r="AM109" s="130"/>
      <c r="AN109" s="67" t="s">
        <v>1565</v>
      </c>
      <c r="AO109" s="67" t="s">
        <v>1281</v>
      </c>
      <c r="AP109" s="67"/>
      <c r="AQ109" s="67" t="s">
        <v>1566</v>
      </c>
      <c r="AR109" s="67" t="s">
        <v>1567</v>
      </c>
      <c r="AS109" s="67" t="s">
        <v>240</v>
      </c>
      <c r="AT109" s="67"/>
      <c r="AU109" s="67" t="s">
        <v>1330</v>
      </c>
      <c r="AV109" s="67" t="s">
        <v>1581</v>
      </c>
    </row>
    <row r="110" spans="1:16383" s="6" customFormat="1">
      <c r="A110" s="360"/>
      <c r="B110" s="130"/>
      <c r="C110" s="130"/>
      <c r="D110" s="361"/>
      <c r="E110" s="361"/>
      <c r="F110" s="361"/>
      <c r="G110" s="360"/>
      <c r="H110" s="130"/>
      <c r="I110" s="130"/>
      <c r="J110" s="361"/>
      <c r="K110" s="361"/>
      <c r="L110" s="361"/>
      <c r="M110" s="360"/>
      <c r="N110" s="130"/>
      <c r="O110" s="130"/>
      <c r="P110" s="130"/>
      <c r="Q110" s="130"/>
      <c r="R110" s="361"/>
      <c r="S110" s="361"/>
      <c r="T110" s="361"/>
      <c r="U110" s="362"/>
      <c r="V110" s="361"/>
      <c r="W110" s="360"/>
      <c r="X110" s="130"/>
      <c r="Y110" s="360"/>
      <c r="Z110" s="356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360"/>
      <c r="AK110" s="360"/>
      <c r="AL110" s="130"/>
      <c r="AM110" s="130"/>
      <c r="AN110" s="67" t="s">
        <v>1568</v>
      </c>
      <c r="AO110" s="67" t="s">
        <v>1281</v>
      </c>
      <c r="AP110" s="67"/>
      <c r="AQ110" s="67" t="s">
        <v>1569</v>
      </c>
      <c r="AR110" s="67" t="s">
        <v>1570</v>
      </c>
      <c r="AS110" s="67" t="s">
        <v>240</v>
      </c>
      <c r="AT110" s="67"/>
      <c r="AU110" s="67" t="s">
        <v>1330</v>
      </c>
      <c r="AV110" s="67" t="s">
        <v>1581</v>
      </c>
    </row>
    <row r="113" spans="45:46" ht="18.3">
      <c r="AS113" s="94"/>
    </row>
    <row r="114" spans="45:46">
      <c r="AS114" s="22"/>
      <c r="AT114" s="93"/>
    </row>
    <row r="115" spans="45:46">
      <c r="AS115" s="22"/>
      <c r="AT115" s="93"/>
    </row>
    <row r="116" spans="45:46">
      <c r="AS116" s="22"/>
      <c r="AT116" s="93"/>
    </row>
    <row r="117" spans="45:46">
      <c r="AS117" s="22"/>
      <c r="AT117" s="93"/>
    </row>
    <row r="118" spans="45:46">
      <c r="AS118" s="22"/>
      <c r="AT118" s="93"/>
    </row>
    <row r="119" spans="45:46">
      <c r="AS119" s="22"/>
      <c r="AT119" s="93"/>
    </row>
    <row r="120" spans="45:46">
      <c r="AS120" s="22"/>
      <c r="AT120" s="93"/>
    </row>
  </sheetData>
  <mergeCells count="195">
    <mergeCell ref="AH73:AH77"/>
    <mergeCell ref="W73:W77"/>
    <mergeCell ref="X73:X77"/>
    <mergeCell ref="X61:X62"/>
    <mergeCell ref="AE61:AE62"/>
    <mergeCell ref="AD61:AD62"/>
    <mergeCell ref="W61:W62"/>
    <mergeCell ref="AA61:AA62"/>
    <mergeCell ref="X79:X80"/>
    <mergeCell ref="W79:W80"/>
    <mergeCell ref="AG73:AG77"/>
    <mergeCell ref="AB79:AB80"/>
    <mergeCell ref="AA79:AA80"/>
    <mergeCell ref="AD79:AD80"/>
    <mergeCell ref="AE79:AE80"/>
    <mergeCell ref="W64:W66"/>
    <mergeCell ref="AE64:AE66"/>
    <mergeCell ref="AD64:AD66"/>
    <mergeCell ref="X64:X66"/>
    <mergeCell ref="AG61:AG62"/>
    <mergeCell ref="AH61:AH62"/>
    <mergeCell ref="AG64:AG66"/>
    <mergeCell ref="AH64:AH66"/>
    <mergeCell ref="AH79:AH80"/>
    <mergeCell ref="AE86:AE91"/>
    <mergeCell ref="AD86:AD91"/>
    <mergeCell ref="AA86:AA91"/>
    <mergeCell ref="AB86:AB91"/>
    <mergeCell ref="W81:W84"/>
    <mergeCell ref="X81:X84"/>
    <mergeCell ref="AD81:AD84"/>
    <mergeCell ref="M79:M80"/>
    <mergeCell ref="P73:P77"/>
    <mergeCell ref="U73:U77"/>
    <mergeCell ref="D61:D62"/>
    <mergeCell ref="M61:M62"/>
    <mergeCell ref="L61:L62"/>
    <mergeCell ref="K61:K62"/>
    <mergeCell ref="J61:J62"/>
    <mergeCell ref="I61:I62"/>
    <mergeCell ref="O61:O62"/>
    <mergeCell ref="E64:E66"/>
    <mergeCell ref="D64:D66"/>
    <mergeCell ref="K79:K80"/>
    <mergeCell ref="L79:L80"/>
    <mergeCell ref="J79:J80"/>
    <mergeCell ref="I79:I80"/>
    <mergeCell ref="U61:U62"/>
    <mergeCell ref="N61:N62"/>
    <mergeCell ref="N73:N77"/>
    <mergeCell ref="O73:O77"/>
    <mergeCell ref="T79:T80"/>
    <mergeCell ref="P79:P80"/>
    <mergeCell ref="N79:N80"/>
    <mergeCell ref="O79:O80"/>
    <mergeCell ref="U79:U80"/>
    <mergeCell ref="R79:R80"/>
    <mergeCell ref="AG48:AG51"/>
    <mergeCell ref="AH48:AH51"/>
    <mergeCell ref="X48:X51"/>
    <mergeCell ref="P48:P51"/>
    <mergeCell ref="U48:U51"/>
    <mergeCell ref="AD48:AD51"/>
    <mergeCell ref="AE48:AE51"/>
    <mergeCell ref="AF48:AF51"/>
    <mergeCell ref="AA53:AA57"/>
    <mergeCell ref="AF79:AF80"/>
    <mergeCell ref="AG79:AG80"/>
    <mergeCell ref="AA73:AA77"/>
    <mergeCell ref="C61:C62"/>
    <mergeCell ref="B61:B62"/>
    <mergeCell ref="A61:A62"/>
    <mergeCell ref="A64:A66"/>
    <mergeCell ref="B64:B66"/>
    <mergeCell ref="C64:C66"/>
    <mergeCell ref="O64:O66"/>
    <mergeCell ref="H61:H62"/>
    <mergeCell ref="G61:G62"/>
    <mergeCell ref="F61:F62"/>
    <mergeCell ref="E61:E62"/>
    <mergeCell ref="N64:N66"/>
    <mergeCell ref="M64:M66"/>
    <mergeCell ref="L64:L66"/>
    <mergeCell ref="K64:K66"/>
    <mergeCell ref="J64:J66"/>
    <mergeCell ref="I64:I66"/>
    <mergeCell ref="H64:H66"/>
    <mergeCell ref="G64:G66"/>
    <mergeCell ref="F64:F66"/>
    <mergeCell ref="U64:U66"/>
    <mergeCell ref="A48:A51"/>
    <mergeCell ref="AA48:AA51"/>
    <mergeCell ref="W48:W51"/>
    <mergeCell ref="O48:O51"/>
    <mergeCell ref="N48:N51"/>
    <mergeCell ref="M48:M51"/>
    <mergeCell ref="L48:L51"/>
    <mergeCell ref="K48:K51"/>
    <mergeCell ref="J48:J51"/>
    <mergeCell ref="I48:I51"/>
    <mergeCell ref="H48:H51"/>
    <mergeCell ref="G48:G51"/>
    <mergeCell ref="F48:F51"/>
    <mergeCell ref="E48:E51"/>
    <mergeCell ref="D48:D51"/>
    <mergeCell ref="C48:C51"/>
    <mergeCell ref="B48:B51"/>
    <mergeCell ref="A81:A84"/>
    <mergeCell ref="B81:B84"/>
    <mergeCell ref="C81:C84"/>
    <mergeCell ref="D81:D84"/>
    <mergeCell ref="E81:E84"/>
    <mergeCell ref="G81:G84"/>
    <mergeCell ref="H81:H84"/>
    <mergeCell ref="F81:F84"/>
    <mergeCell ref="C79:C80"/>
    <mergeCell ref="B79:B80"/>
    <mergeCell ref="A79:A80"/>
    <mergeCell ref="D79:D80"/>
    <mergeCell ref="H79:H80"/>
    <mergeCell ref="G79:G80"/>
    <mergeCell ref="F79:F80"/>
    <mergeCell ref="E79:E80"/>
    <mergeCell ref="A97:A99"/>
    <mergeCell ref="B97:B99"/>
    <mergeCell ref="C97:C99"/>
    <mergeCell ref="A86:A91"/>
    <mergeCell ref="B86:B91"/>
    <mergeCell ref="C86:C91"/>
    <mergeCell ref="D86:D91"/>
    <mergeCell ref="E86:E91"/>
    <mergeCell ref="F86:F91"/>
    <mergeCell ref="D97:D99"/>
    <mergeCell ref="E97:E99"/>
    <mergeCell ref="F97:F99"/>
    <mergeCell ref="AQ86:AQ91"/>
    <mergeCell ref="K97:K99"/>
    <mergeCell ref="L97:L99"/>
    <mergeCell ref="N86:N91"/>
    <mergeCell ref="G97:G99"/>
    <mergeCell ref="H97:H99"/>
    <mergeCell ref="I97:I99"/>
    <mergeCell ref="G86:G91"/>
    <mergeCell ref="H86:H91"/>
    <mergeCell ref="I86:I91"/>
    <mergeCell ref="J97:J99"/>
    <mergeCell ref="AA97:AA99"/>
    <mergeCell ref="J86:J91"/>
    <mergeCell ref="AF97:AF99"/>
    <mergeCell ref="R86:R91"/>
    <mergeCell ref="T86:T91"/>
    <mergeCell ref="S86:S91"/>
    <mergeCell ref="U86:U91"/>
    <mergeCell ref="W86:W91"/>
    <mergeCell ref="K86:K91"/>
    <mergeCell ref="L86:L91"/>
    <mergeCell ref="O86:O91"/>
    <mergeCell ref="P86:P91"/>
    <mergeCell ref="X86:X91"/>
    <mergeCell ref="I81:I84"/>
    <mergeCell ref="J81:J84"/>
    <mergeCell ref="K81:K84"/>
    <mergeCell ref="L81:L84"/>
    <mergeCell ref="M81:M84"/>
    <mergeCell ref="N81:N84"/>
    <mergeCell ref="O81:O84"/>
    <mergeCell ref="P81:P84"/>
    <mergeCell ref="AF81:AF84"/>
    <mergeCell ref="U81:U84"/>
    <mergeCell ref="AA81:AA84"/>
    <mergeCell ref="AE81:AE84"/>
    <mergeCell ref="AH81:AH84"/>
    <mergeCell ref="X97:X99"/>
    <mergeCell ref="W97:W99"/>
    <mergeCell ref="M86:M91"/>
    <mergeCell ref="AH97:AH99"/>
    <mergeCell ref="AG97:AG99"/>
    <mergeCell ref="AE97:AE99"/>
    <mergeCell ref="AD97:AD99"/>
    <mergeCell ref="AC97:AC99"/>
    <mergeCell ref="AB97:AB99"/>
    <mergeCell ref="AH86:AH91"/>
    <mergeCell ref="S97:S99"/>
    <mergeCell ref="T97:T99"/>
    <mergeCell ref="U97:U99"/>
    <mergeCell ref="M97:M99"/>
    <mergeCell ref="N97:N99"/>
    <mergeCell ref="O97:O99"/>
    <mergeCell ref="P97:P99"/>
    <mergeCell ref="Q97:Q99"/>
    <mergeCell ref="R97:R99"/>
    <mergeCell ref="V97:V99"/>
    <mergeCell ref="AG81:AG84"/>
    <mergeCell ref="AF86:AF91"/>
    <mergeCell ref="AG86:AG91"/>
  </mergeCells>
  <hyperlinks>
    <hyperlink ref="G9" r:id="rId1" xr:uid="{00000000-0004-0000-0000-000000000000}"/>
    <hyperlink ref="M9" r:id="rId2" xr:uid="{00000000-0004-0000-0000-000001000000}"/>
    <hyperlink ref="W9" r:id="rId3" xr:uid="{00000000-0004-0000-0000-000002000000}"/>
    <hyperlink ref="G8" r:id="rId4" xr:uid="{00000000-0004-0000-0000-000003000000}"/>
    <hyperlink ref="M8" r:id="rId5" xr:uid="{00000000-0004-0000-0000-000004000000}"/>
    <hyperlink ref="W8" r:id="rId6" xr:uid="{00000000-0004-0000-0000-000005000000}"/>
    <hyperlink ref="G10" r:id="rId7" xr:uid="{00000000-0004-0000-0000-000006000000}"/>
    <hyperlink ref="M10" r:id="rId8" xr:uid="{00000000-0004-0000-0000-000007000000}"/>
    <hyperlink ref="W10" r:id="rId9" xr:uid="{00000000-0004-0000-0000-000008000000}"/>
    <hyperlink ref="G11" r:id="rId10" xr:uid="{00000000-0004-0000-0000-000009000000}"/>
    <hyperlink ref="M11" r:id="rId11" xr:uid="{00000000-0004-0000-0000-00000A000000}"/>
    <hyperlink ref="W11" r:id="rId12" xr:uid="{00000000-0004-0000-0000-00000B000000}"/>
    <hyperlink ref="G12" r:id="rId13" xr:uid="{00000000-0004-0000-0000-00000C000000}"/>
    <hyperlink ref="M12" r:id="rId14" xr:uid="{00000000-0004-0000-0000-00000D000000}"/>
    <hyperlink ref="W12" r:id="rId15" xr:uid="{00000000-0004-0000-0000-00000E000000}"/>
    <hyperlink ref="G13" r:id="rId16" xr:uid="{00000000-0004-0000-0000-00000F000000}"/>
    <hyperlink ref="M13" r:id="rId17" xr:uid="{00000000-0004-0000-0000-000010000000}"/>
    <hyperlink ref="W13" r:id="rId18" xr:uid="{00000000-0004-0000-0000-000011000000}"/>
    <hyperlink ref="G14" r:id="rId19" xr:uid="{00000000-0004-0000-0000-000012000000}"/>
    <hyperlink ref="M14" r:id="rId20" xr:uid="{00000000-0004-0000-0000-000013000000}"/>
    <hyperlink ref="W14" r:id="rId21" xr:uid="{00000000-0004-0000-0000-000014000000}"/>
    <hyperlink ref="G15" r:id="rId22" xr:uid="{00000000-0004-0000-0000-000015000000}"/>
    <hyperlink ref="M15" r:id="rId23" xr:uid="{00000000-0004-0000-0000-000016000000}"/>
    <hyperlink ref="G17" r:id="rId24" xr:uid="{00000000-0004-0000-0000-00001C000000}"/>
    <hyperlink ref="M17" r:id="rId25" xr:uid="{00000000-0004-0000-0000-00001D000000}"/>
    <hyperlink ref="W17" r:id="rId26" xr:uid="{00000000-0004-0000-0000-00001E000000}"/>
    <hyperlink ref="G18" r:id="rId27" xr:uid="{00000000-0004-0000-0000-00001F000000}"/>
    <hyperlink ref="W18" r:id="rId28" xr:uid="{00000000-0004-0000-0000-000020000000}"/>
    <hyperlink ref="G20" r:id="rId29" xr:uid="{00000000-0004-0000-0000-000021000000}"/>
    <hyperlink ref="M20" r:id="rId30" xr:uid="{00000000-0004-0000-0000-000022000000}"/>
    <hyperlink ref="M18" r:id="rId31" xr:uid="{00000000-0004-0000-0000-000023000000}"/>
    <hyperlink ref="W20" r:id="rId32" xr:uid="{00000000-0004-0000-0000-000024000000}"/>
    <hyperlink ref="W21" r:id="rId33" xr:uid="{00000000-0004-0000-0000-000025000000}"/>
    <hyperlink ref="G21" r:id="rId34" xr:uid="{00000000-0004-0000-0000-000026000000}"/>
    <hyperlink ref="M21" r:id="rId35" xr:uid="{00000000-0004-0000-0000-000027000000}"/>
    <hyperlink ref="G22" r:id="rId36" xr:uid="{00000000-0004-0000-0000-000028000000}"/>
    <hyperlink ref="M22" r:id="rId37" xr:uid="{00000000-0004-0000-0000-000029000000}"/>
    <hyperlink ref="W22" r:id="rId38" xr:uid="{00000000-0004-0000-0000-00002A000000}"/>
    <hyperlink ref="G23" r:id="rId39" xr:uid="{00000000-0004-0000-0000-00002B000000}"/>
    <hyperlink ref="M23" r:id="rId40" xr:uid="{00000000-0004-0000-0000-00002C000000}"/>
    <hyperlink ref="W23" r:id="rId41" xr:uid="{00000000-0004-0000-0000-00002D000000}"/>
    <hyperlink ref="G24" r:id="rId42" xr:uid="{00000000-0004-0000-0000-00002E000000}"/>
    <hyperlink ref="M24" r:id="rId43" xr:uid="{00000000-0004-0000-0000-00002F000000}"/>
    <hyperlink ref="W24" r:id="rId44" xr:uid="{00000000-0004-0000-0000-000030000000}"/>
    <hyperlink ref="W25:W29" r:id="rId45" display="ejlali@sharif.edu" xr:uid="{00000000-0004-0000-0000-000031000000}"/>
    <hyperlink ref="G25" r:id="rId46" xr:uid="{00000000-0004-0000-0000-000032000000}"/>
    <hyperlink ref="G26" r:id="rId47" xr:uid="{00000000-0004-0000-0000-000033000000}"/>
    <hyperlink ref="G27" r:id="rId48" xr:uid="{00000000-0004-0000-0000-000034000000}"/>
    <hyperlink ref="G28" r:id="rId49" xr:uid="{00000000-0004-0000-0000-000035000000}"/>
    <hyperlink ref="G29" r:id="rId50" xr:uid="{00000000-0004-0000-0000-000036000000}"/>
    <hyperlink ref="M25" r:id="rId51" xr:uid="{00000000-0004-0000-0000-000037000000}"/>
    <hyperlink ref="M26" r:id="rId52" xr:uid="{00000000-0004-0000-0000-000038000000}"/>
    <hyperlink ref="M27" r:id="rId53" xr:uid="{00000000-0004-0000-0000-000039000000}"/>
    <hyperlink ref="M28" r:id="rId54" xr:uid="{00000000-0004-0000-0000-00003A000000}"/>
    <hyperlink ref="M29" r:id="rId55" xr:uid="{00000000-0004-0000-0000-00003B000000}"/>
    <hyperlink ref="G30" r:id="rId56" xr:uid="{00000000-0004-0000-0000-00003C000000}"/>
    <hyperlink ref="M30" r:id="rId57" xr:uid="{00000000-0004-0000-0000-00003E000000}"/>
    <hyperlink ref="W30" r:id="rId58" xr:uid="{00000000-0004-0000-0000-000040000000}"/>
    <hyperlink ref="G31" r:id="rId59" xr:uid="{00000000-0004-0000-0000-000042000000}"/>
    <hyperlink ref="W31" r:id="rId60" xr:uid="{00000000-0004-0000-0000-000043000000}"/>
    <hyperlink ref="W32" r:id="rId61" xr:uid="{00000000-0004-0000-0000-000044000000}"/>
    <hyperlink ref="M31" r:id="rId62" xr:uid="{00000000-0004-0000-0000-000045000000}"/>
    <hyperlink ref="M32" r:id="rId63" xr:uid="{00000000-0004-0000-0000-000046000000}"/>
    <hyperlink ref="G32" r:id="rId64" xr:uid="{00000000-0004-0000-0000-000047000000}"/>
    <hyperlink ref="G33" r:id="rId65" xr:uid="{00000000-0004-0000-0000-000048000000}"/>
    <hyperlink ref="M33" r:id="rId66" xr:uid="{00000000-0004-0000-0000-000049000000}"/>
    <hyperlink ref="W33" r:id="rId67" xr:uid="{00000000-0004-0000-0000-00004A000000}"/>
    <hyperlink ref="G34" r:id="rId68" xr:uid="{00000000-0004-0000-0000-00004B000000}"/>
    <hyperlink ref="M34" r:id="rId69" xr:uid="{00000000-0004-0000-0000-00004C000000}"/>
    <hyperlink ref="W34" r:id="rId70" xr:uid="{00000000-0004-0000-0000-00004D000000}"/>
    <hyperlink ref="G35" r:id="rId71" xr:uid="{00000000-0004-0000-0000-00004E000000}"/>
    <hyperlink ref="M35" r:id="rId72" xr:uid="{00000000-0004-0000-0000-00004F000000}"/>
    <hyperlink ref="W35" r:id="rId73" xr:uid="{00000000-0004-0000-0000-000050000000}"/>
    <hyperlink ref="G36" r:id="rId74" xr:uid="{00000000-0004-0000-0000-000051000000}"/>
    <hyperlink ref="M36" r:id="rId75" xr:uid="{00000000-0004-0000-0000-000052000000}"/>
    <hyperlink ref="W36" r:id="rId76" xr:uid="{00000000-0004-0000-0000-000053000000}"/>
    <hyperlink ref="G37" r:id="rId77" xr:uid="{00000000-0004-0000-0000-000056000000}"/>
    <hyperlink ref="M37" r:id="rId78" xr:uid="{00000000-0004-0000-0000-000057000000}"/>
    <hyperlink ref="G38" r:id="rId79" xr:uid="{00000000-0004-0000-0000-000058000000}"/>
    <hyperlink ref="M38" r:id="rId80" xr:uid="{00000000-0004-0000-0000-000059000000}"/>
    <hyperlink ref="W37" r:id="rId81" xr:uid="{00000000-0004-0000-0000-00005B000000}"/>
    <hyperlink ref="W38" r:id="rId82" xr:uid="{00000000-0004-0000-0000-00005C000000}"/>
    <hyperlink ref="W15" r:id="rId83" xr:uid="{00000000-0004-0000-0000-00005D000000}"/>
    <hyperlink ref="M39" r:id="rId84" xr:uid="{00000000-0004-0000-0000-000073000000}"/>
    <hyperlink ref="W39" r:id="rId85" xr:uid="{00000000-0004-0000-0000-000074000000}"/>
    <hyperlink ref="G40" r:id="rId86" xr:uid="{00000000-0004-0000-0000-000075000000}"/>
    <hyperlink ref="M40" r:id="rId87" xr:uid="{00000000-0004-0000-0000-000076000000}"/>
    <hyperlink ref="W40" r:id="rId88" xr:uid="{00000000-0004-0000-0000-000077000000}"/>
    <hyperlink ref="G43" r:id="rId89" xr:uid="{00000000-0004-0000-0000-000078000000}"/>
    <hyperlink ref="M43" r:id="rId90" xr:uid="{00000000-0004-0000-0000-000079000000}"/>
    <hyperlink ref="W43" r:id="rId91" xr:uid="{00000000-0004-0000-0000-00007A000000}"/>
    <hyperlink ref="G4" r:id="rId92" xr:uid="{00000000-0004-0000-0000-00007B000000}"/>
    <hyperlink ref="M4" r:id="rId93" xr:uid="{00000000-0004-0000-0000-00007C000000}"/>
    <hyperlink ref="W4" r:id="rId94" xr:uid="{00000000-0004-0000-0000-00007D000000}"/>
    <hyperlink ref="G6" r:id="rId95" xr:uid="{00000000-0004-0000-0000-00007E000000}"/>
    <hyperlink ref="M6" r:id="rId96" xr:uid="{00000000-0004-0000-0000-00007F000000}"/>
    <hyperlink ref="W6" r:id="rId97" xr:uid="{00000000-0004-0000-0000-000080000000}"/>
    <hyperlink ref="G5" r:id="rId98" xr:uid="{00000000-0004-0000-0000-000081000000}"/>
    <hyperlink ref="W5" r:id="rId99" xr:uid="{00000000-0004-0000-0000-000082000000}"/>
    <hyperlink ref="G7" r:id="rId100" xr:uid="{00000000-0004-0000-0000-000083000000}"/>
    <hyperlink ref="M7" r:id="rId101" xr:uid="{00000000-0004-0000-0000-000084000000}"/>
    <hyperlink ref="W7" r:id="rId102" xr:uid="{00000000-0004-0000-0000-000085000000}"/>
    <hyperlink ref="G44" r:id="rId103" xr:uid="{00000000-0004-0000-0000-000086000000}"/>
    <hyperlink ref="M44" r:id="rId104" xr:uid="{00000000-0004-0000-0000-000087000000}"/>
    <hyperlink ref="W44" r:id="rId105" xr:uid="{00000000-0004-0000-0000-000088000000}"/>
    <hyperlink ref="G45" r:id="rId106" xr:uid="{00000000-0004-0000-0000-000089000000}"/>
    <hyperlink ref="M45" r:id="rId107" xr:uid="{00000000-0004-0000-0000-00008A000000}"/>
    <hyperlink ref="W45" r:id="rId108" xr:uid="{00000000-0004-0000-0000-00008B000000}"/>
    <hyperlink ref="G46" r:id="rId109" xr:uid="{00000000-0004-0000-0000-00008C000000}"/>
    <hyperlink ref="M46" r:id="rId110" xr:uid="{00000000-0004-0000-0000-00008D000000}"/>
    <hyperlink ref="W46" r:id="rId111" xr:uid="{00000000-0004-0000-0000-00008E000000}"/>
    <hyperlink ref="G47" r:id="rId112" xr:uid="{00000000-0004-0000-0000-00008F000000}"/>
    <hyperlink ref="G48" r:id="rId113" xr:uid="{00000000-0004-0000-0000-000090000000}"/>
    <hyperlink ref="M48" r:id="rId114" xr:uid="{00000000-0004-0000-0000-000091000000}"/>
    <hyperlink ref="W48" r:id="rId115" xr:uid="{00000000-0004-0000-0000-000092000000}"/>
    <hyperlink ref="G52" r:id="rId116" xr:uid="{00000000-0004-0000-0000-000093000000}"/>
    <hyperlink ref="M52" r:id="rId117" xr:uid="{00000000-0004-0000-0000-000094000000}"/>
    <hyperlink ref="W52" r:id="rId118" xr:uid="{00000000-0004-0000-0000-000095000000}"/>
    <hyperlink ref="M47" r:id="rId119" xr:uid="{00000000-0004-0000-0000-000096000000}"/>
    <hyperlink ref="W47" r:id="rId120" xr:uid="{00000000-0004-0000-0000-000097000000}"/>
    <hyperlink ref="G53" r:id="rId121" xr:uid="{00000000-0004-0000-0000-000098000000}"/>
    <hyperlink ref="M53" r:id="rId122" xr:uid="{00000000-0004-0000-0000-000099000000}"/>
    <hyperlink ref="G60" r:id="rId123" xr:uid="{00000000-0004-0000-0000-00009A000000}"/>
    <hyperlink ref="M60" r:id="rId124" xr:uid="{00000000-0004-0000-0000-00009B000000}"/>
    <hyperlink ref="W60" r:id="rId125" xr:uid="{00000000-0004-0000-0000-00009C000000}"/>
    <hyperlink ref="G61" r:id="rId126" xr:uid="{00000000-0004-0000-0000-00009D000000}"/>
    <hyperlink ref="M61" r:id="rId127" xr:uid="{00000000-0004-0000-0000-00009E000000}"/>
    <hyperlink ref="W61" r:id="rId128" xr:uid="{00000000-0004-0000-0000-00009F000000}"/>
    <hyperlink ref="G63" r:id="rId129" xr:uid="{00000000-0004-0000-0000-0000A0000000}"/>
    <hyperlink ref="M63" r:id="rId130" xr:uid="{00000000-0004-0000-0000-0000A1000000}"/>
    <hyperlink ref="W63" r:id="rId131" xr:uid="{00000000-0004-0000-0000-0000A2000000}"/>
    <hyperlink ref="G64" r:id="rId132" xr:uid="{00000000-0004-0000-0000-0000A3000000}"/>
    <hyperlink ref="M64" r:id="rId133" xr:uid="{00000000-0004-0000-0000-0000A4000000}"/>
    <hyperlink ref="W64" r:id="rId134" xr:uid="{00000000-0004-0000-0000-0000A5000000}"/>
    <hyperlink ref="W67" r:id="rId135" xr:uid="{00000000-0004-0000-0000-0000A6000000}"/>
    <hyperlink ref="M67" r:id="rId136" xr:uid="{00000000-0004-0000-0000-0000A7000000}"/>
    <hyperlink ref="G67" r:id="rId137" xr:uid="{00000000-0004-0000-0000-0000A8000000}"/>
    <hyperlink ref="G68" r:id="rId138" xr:uid="{00000000-0004-0000-0000-0000A9000000}"/>
    <hyperlink ref="W68" r:id="rId139" xr:uid="{00000000-0004-0000-0000-0000AA000000}"/>
    <hyperlink ref="M68" r:id="rId140" xr:uid="{00000000-0004-0000-0000-0000AB000000}"/>
    <hyperlink ref="G69" r:id="rId141" xr:uid="{00000000-0004-0000-0000-0000AC000000}"/>
    <hyperlink ref="M69" r:id="rId142" xr:uid="{00000000-0004-0000-0000-0000AD000000}"/>
    <hyperlink ref="W69" r:id="rId143" xr:uid="{00000000-0004-0000-0000-0000AE000000}"/>
    <hyperlink ref="G71" r:id="rId144" xr:uid="{00000000-0004-0000-0000-0000AF000000}"/>
    <hyperlink ref="M71" r:id="rId145" xr:uid="{00000000-0004-0000-0000-0000B0000000}"/>
    <hyperlink ref="W71" r:id="rId146" xr:uid="{00000000-0004-0000-0000-0000B1000000}"/>
    <hyperlink ref="G72" r:id="rId147" xr:uid="{00000000-0004-0000-0000-0000B2000000}"/>
    <hyperlink ref="W72" r:id="rId148" xr:uid="{00000000-0004-0000-0000-0000B3000000}"/>
    <hyperlink ref="G73" r:id="rId149" xr:uid="{00000000-0004-0000-0000-0000B4000000}"/>
    <hyperlink ref="M73" r:id="rId150" xr:uid="{00000000-0004-0000-0000-0000B5000000}"/>
    <hyperlink ref="W73" r:id="rId151" xr:uid="{00000000-0004-0000-0000-0000B6000000}"/>
    <hyperlink ref="G79" r:id="rId152" xr:uid="{00000000-0004-0000-0000-0000B7000000}"/>
    <hyperlink ref="M79" r:id="rId153" xr:uid="{00000000-0004-0000-0000-0000B8000000}"/>
    <hyperlink ref="W79" r:id="rId154" xr:uid="{00000000-0004-0000-0000-0000B9000000}"/>
    <hyperlink ref="G81" r:id="rId155" xr:uid="{00000000-0004-0000-0000-0000BA000000}"/>
    <hyperlink ref="M81" r:id="rId156" xr:uid="{00000000-0004-0000-0000-0000BB000000}"/>
    <hyperlink ref="W81" r:id="rId157" xr:uid="{00000000-0004-0000-0000-0000BC000000}"/>
    <hyperlink ref="G85" r:id="rId158" xr:uid="{00000000-0004-0000-0000-0000BD000000}"/>
    <hyperlink ref="M85" r:id="rId159" xr:uid="{00000000-0004-0000-0000-0000BE000000}"/>
    <hyperlink ref="W85" r:id="rId160" xr:uid="{00000000-0004-0000-0000-0000BF000000}"/>
    <hyperlink ref="G86" r:id="rId161" xr:uid="{00000000-0004-0000-0000-0000C0000000}"/>
    <hyperlink ref="M86" r:id="rId162" xr:uid="{00000000-0004-0000-0000-0000C1000000}"/>
    <hyperlink ref="M92" r:id="rId163" xr:uid="{00000000-0004-0000-0000-0000C2000000}"/>
    <hyperlink ref="W92" r:id="rId164" xr:uid="{00000000-0004-0000-0000-0000C3000000}"/>
    <hyperlink ref="G93" r:id="rId165" xr:uid="{00000000-0004-0000-0000-0000C4000000}"/>
    <hyperlink ref="M93" r:id="rId166" xr:uid="{00000000-0004-0000-0000-0000C5000000}"/>
    <hyperlink ref="AI93" r:id="rId167" display="mailto:E5-1620@3.60" xr:uid="{00000000-0004-0000-0000-0000C6000000}"/>
    <hyperlink ref="W93" r:id="rId168" xr:uid="{00000000-0004-0000-0000-0000C7000000}"/>
    <hyperlink ref="G94" r:id="rId169" xr:uid="{00000000-0004-0000-0000-0000C8000000}"/>
    <hyperlink ref="M94" r:id="rId170" xr:uid="{00000000-0004-0000-0000-0000C9000000}"/>
    <hyperlink ref="W94" r:id="rId171" xr:uid="{00000000-0004-0000-0000-0000CA000000}"/>
    <hyperlink ref="G95" r:id="rId172" xr:uid="{00000000-0004-0000-0000-0000CB000000}"/>
    <hyperlink ref="M95" r:id="rId173" xr:uid="{00000000-0004-0000-0000-0000CC000000}"/>
    <hyperlink ref="W95" r:id="rId174" xr:uid="{00000000-0004-0000-0000-0000CD000000}"/>
    <hyperlink ref="G96" r:id="rId175" xr:uid="{00000000-0004-0000-0000-0000CE000000}"/>
    <hyperlink ref="M96" r:id="rId176" xr:uid="{00000000-0004-0000-0000-0000CF000000}"/>
    <hyperlink ref="W96" r:id="rId177" xr:uid="{00000000-0004-0000-0000-0000D0000000}"/>
    <hyperlink ref="G97" r:id="rId178" xr:uid="{00000000-0004-0000-0000-0000D1000000}"/>
    <hyperlink ref="M97" r:id="rId179" xr:uid="{00000000-0004-0000-0000-0000D2000000}"/>
    <hyperlink ref="W97" r:id="rId180" xr:uid="{00000000-0004-0000-0000-0000D3000000}"/>
    <hyperlink ref="G3" r:id="rId181" xr:uid="{00000000-0004-0000-0000-0000D7000000}"/>
    <hyperlink ref="M3" r:id="rId182" xr:uid="{00000000-0004-0000-0000-0000D8000000}"/>
    <hyperlink ref="W3" r:id="rId183" xr:uid="{00000000-0004-0000-0000-0000D9000000}"/>
    <hyperlink ref="W86" r:id="rId184" xr:uid="{00000000-0004-0000-0000-0000DD000000}"/>
    <hyperlink ref="M5" r:id="rId185" xr:uid="{00000000-0004-0000-0000-0000DE000000}"/>
    <hyperlink ref="G58" r:id="rId186" xr:uid="{00000000-0004-0000-0000-0000DF000000}"/>
    <hyperlink ref="M58" r:id="rId187" xr:uid="{00000000-0004-0000-0000-0000E0000000}"/>
    <hyperlink ref="G59" r:id="rId188" xr:uid="{00000000-0004-0000-0000-0000E1000000}"/>
    <hyperlink ref="M59" r:id="rId189" xr:uid="{00000000-0004-0000-0000-0000E2000000}"/>
    <hyperlink ref="G19" r:id="rId190" xr:uid="{00000000-0004-0000-0000-0000E3000000}"/>
    <hyperlink ref="M19" r:id="rId191" xr:uid="{00000000-0004-0000-0000-0000E4000000}"/>
    <hyperlink ref="W19" r:id="rId192" xr:uid="{00000000-0004-0000-0000-0000E5000000}"/>
    <hyperlink ref="G42" r:id="rId193" xr:uid="{00000000-0004-0000-0000-0000E6000000}"/>
    <hyperlink ref="M42" r:id="rId194" xr:uid="{00000000-0004-0000-0000-0000E7000000}"/>
    <hyperlink ref="W42" r:id="rId195" xr:uid="{00000000-0004-0000-0000-0000E8000000}"/>
    <hyperlink ref="M78" r:id="rId196" xr:uid="{00000000-0004-0000-0000-0000E9000000}"/>
    <hyperlink ref="W78" r:id="rId197" xr:uid="{00000000-0004-0000-0000-0000EA000000}"/>
    <hyperlink ref="G78" r:id="rId198" xr:uid="{00000000-0004-0000-0000-0000EB000000}"/>
    <hyperlink ref="G41" r:id="rId199" xr:uid="{00000000-0004-0000-0000-0000EC000000}"/>
    <hyperlink ref="M41" r:id="rId200" xr:uid="{00000000-0004-0000-0000-0000ED000000}"/>
    <hyperlink ref="W41" r:id="rId201" xr:uid="{00000000-0004-0000-0000-0000EE000000}"/>
    <hyperlink ref="G2" r:id="rId202" xr:uid="{00000000-0004-0000-0000-0000EF000000}"/>
    <hyperlink ref="M2" r:id="rId203" xr:uid="{00000000-0004-0000-0000-0000F0000000}"/>
    <hyperlink ref="W2" r:id="rId204" xr:uid="{00000000-0004-0000-0000-0000F1000000}"/>
    <hyperlink ref="G54:G57" r:id="rId205" display="rabiee@sharif.edu" xr:uid="{00000000-0004-0000-0000-0000F2000000}"/>
    <hyperlink ref="M54:M57" r:id="rId206" display="mm.aghajani@vaslab.ir" xr:uid="{00000000-0004-0000-0000-0000F3000000}"/>
    <hyperlink ref="M70" r:id="rId207" xr:uid="{00000000-0004-0000-0000-0000F4000000}"/>
    <hyperlink ref="G70" r:id="rId208" xr:uid="{00000000-0004-0000-0000-0000F5000000}"/>
    <hyperlink ref="W70" r:id="rId209" xr:uid="{00000000-0004-0000-0000-0000F6000000}"/>
    <hyperlink ref="G74:G77" r:id="rId210" display="jhabibi@sharif.edu" xr:uid="{00000000-0004-0000-0000-0000F7000000}"/>
    <hyperlink ref="M74:M77" r:id="rId211" display="hmoghimi@ce.sharif.edu" xr:uid="{00000000-0004-0000-0000-0000F8000000}"/>
    <hyperlink ref="AV35" r:id="rId212" tooltip="admin, 5y ago" display="http://netinfold.itc.sharif.ir/index.php?page=ipaddress&amp;ip=192.168.240.20" xr:uid="{2DF9569C-5963-46FC-B16D-FC83434D2D63}"/>
    <hyperlink ref="M72" r:id="rId213" xr:uid="{7C237E7A-0A89-40D7-A217-9EA25A584078}"/>
    <hyperlink ref="W100" r:id="rId214" xr:uid="{00000000-0004-0000-0000-0000D6000000}"/>
    <hyperlink ref="M100" r:id="rId215" xr:uid="{00000000-0004-0000-0000-0000D5000000}"/>
    <hyperlink ref="G100" r:id="rId216" xr:uid="{00000000-0004-0000-0000-0000D4000000}"/>
  </hyperlinks>
  <pageMargins left="0.25" right="0.25" top="0.75" bottom="0.75" header="0.3" footer="0.3"/>
  <pageSetup paperSize="9" scale="54" orientation="landscape" r:id="rId217"/>
  <colBreaks count="3" manualBreakCount="3">
    <brk id="13" max="1048575" man="1"/>
    <brk id="22" max="1048575" man="1"/>
    <brk id="30" max="1048575" man="1"/>
  </colBreaks>
  <ignoredErrors>
    <ignoredError sqref="AQ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E415-4632-4B44-BB00-CF2D9B848A41}">
  <dimension ref="A1:AQ128"/>
  <sheetViews>
    <sheetView rightToLeft="1" topLeftCell="A26" zoomScale="50" zoomScaleNormal="50" workbookViewId="0">
      <pane xSplit="2" topLeftCell="C1" activePane="topRight" state="frozen"/>
      <selection pane="topRight" activeCell="B29" sqref="B29"/>
    </sheetView>
  </sheetViews>
  <sheetFormatPr defaultRowHeight="18"/>
  <cols>
    <col min="1" max="1" width="10.9453125" style="157" bestFit="1" customWidth="1"/>
    <col min="2" max="2" width="19" style="420" customWidth="1"/>
    <col min="3" max="3" width="6.26171875" style="157" bestFit="1" customWidth="1"/>
    <col min="4" max="4" width="12" style="157" bestFit="1" customWidth="1"/>
    <col min="5" max="5" width="10.89453125" style="157" bestFit="1" customWidth="1"/>
    <col min="6" max="6" width="13" style="157" bestFit="1" customWidth="1"/>
    <col min="7" max="7" width="10.68359375" style="157" customWidth="1"/>
    <col min="8" max="8" width="11" style="157" bestFit="1" customWidth="1"/>
    <col min="9" max="9" width="14.68359375" style="157" bestFit="1" customWidth="1"/>
    <col min="10" max="10" width="32.47265625" style="669" customWidth="1"/>
    <col min="11" max="11" width="11.578125" style="163" bestFit="1" customWidth="1"/>
    <col min="12" max="12" width="30.20703125" style="163" bestFit="1" customWidth="1"/>
    <col min="13" max="13" width="44.26171875" style="163" customWidth="1"/>
    <col min="14" max="14" width="17.68359375" style="163" bestFit="1" customWidth="1"/>
    <col min="15" max="15" width="16.26171875" style="163" bestFit="1" customWidth="1"/>
    <col min="16" max="16" width="25.9453125" style="175" bestFit="1" customWidth="1"/>
    <col min="17" max="17" width="23" style="145" bestFit="1" customWidth="1"/>
    <col min="18" max="18" width="29.20703125" style="182" bestFit="1" customWidth="1"/>
    <col min="19" max="19" width="39.9453125" style="182" bestFit="1" customWidth="1"/>
    <col min="20" max="20" width="76.1015625" style="177" bestFit="1" customWidth="1"/>
    <col min="21" max="21" width="14.3125" style="177" customWidth="1"/>
    <col min="22" max="22" width="11.1015625" style="177" bestFit="1" customWidth="1"/>
    <col min="23" max="23" width="13.62890625" style="180" bestFit="1" customWidth="1"/>
    <col min="24" max="24" width="21.3671875" style="175" bestFit="1" customWidth="1"/>
    <col min="25" max="25" width="22.83984375" style="166" bestFit="1" customWidth="1"/>
    <col min="26" max="26" width="74.578125" style="166" bestFit="1" customWidth="1"/>
    <col min="29" max="29" width="9.83984375" bestFit="1" customWidth="1"/>
    <col min="30" max="30" width="11.20703125" bestFit="1" customWidth="1"/>
    <col min="47" max="47" width="18.3671875" customWidth="1"/>
  </cols>
  <sheetData>
    <row r="1" spans="1:43" s="423" customFormat="1" ht="18.3">
      <c r="A1" s="123" t="s">
        <v>1775</v>
      </c>
      <c r="B1" s="165" t="s">
        <v>1773</v>
      </c>
      <c r="C1" s="123" t="s">
        <v>1677</v>
      </c>
      <c r="D1" s="123" t="s">
        <v>0</v>
      </c>
      <c r="E1" s="123" t="s">
        <v>1</v>
      </c>
      <c r="F1" s="123" t="s">
        <v>1686</v>
      </c>
      <c r="G1" s="146" t="s">
        <v>12</v>
      </c>
      <c r="H1" s="146" t="s">
        <v>3</v>
      </c>
      <c r="I1" s="146" t="s">
        <v>2</v>
      </c>
      <c r="J1" s="659" t="s">
        <v>4</v>
      </c>
      <c r="K1" s="123" t="s">
        <v>1694</v>
      </c>
      <c r="L1" s="123" t="s">
        <v>1741</v>
      </c>
      <c r="M1" s="123" t="s">
        <v>1695</v>
      </c>
      <c r="N1" s="146" t="s">
        <v>6</v>
      </c>
      <c r="O1" s="146" t="s">
        <v>7</v>
      </c>
      <c r="P1" s="146" t="s">
        <v>8</v>
      </c>
      <c r="Q1" s="422" t="s">
        <v>16</v>
      </c>
      <c r="R1" s="146" t="s">
        <v>45</v>
      </c>
      <c r="S1" s="165" t="s">
        <v>1679</v>
      </c>
      <c r="T1" s="165" t="s">
        <v>1680</v>
      </c>
      <c r="U1" s="423" t="s">
        <v>1677</v>
      </c>
      <c r="V1" s="423" t="s">
        <v>1787</v>
      </c>
      <c r="W1" s="423" t="s">
        <v>1</v>
      </c>
      <c r="X1" s="423" t="s">
        <v>1788</v>
      </c>
      <c r="Y1" s="423" t="s">
        <v>12</v>
      </c>
    </row>
    <row r="2" spans="1:43">
      <c r="A2" s="278">
        <v>1</v>
      </c>
      <c r="B2" s="413" t="s">
        <v>1774</v>
      </c>
      <c r="C2" s="153" t="s">
        <v>1678</v>
      </c>
      <c r="D2" s="153" t="s">
        <v>749</v>
      </c>
      <c r="E2" s="153" t="s">
        <v>750</v>
      </c>
      <c r="F2" s="153" t="s">
        <v>1687</v>
      </c>
      <c r="G2" s="154" t="s">
        <v>751</v>
      </c>
      <c r="H2" s="154" t="s">
        <v>752</v>
      </c>
      <c r="I2" s="154" t="s">
        <v>753</v>
      </c>
      <c r="J2" s="269" t="s">
        <v>754</v>
      </c>
      <c r="K2" s="3" t="s">
        <v>780</v>
      </c>
      <c r="L2" s="159" t="s">
        <v>1746</v>
      </c>
      <c r="M2" s="159" t="s">
        <v>1673</v>
      </c>
      <c r="N2" s="4" t="s">
        <v>1674</v>
      </c>
      <c r="O2" s="4" t="s">
        <v>1675</v>
      </c>
      <c r="P2" s="4" t="s">
        <v>1676</v>
      </c>
      <c r="Q2" s="160" t="s">
        <v>1782</v>
      </c>
      <c r="R2" s="210" t="s">
        <v>768</v>
      </c>
      <c r="S2" s="195">
        <v>1459995847</v>
      </c>
      <c r="T2" s="167" t="s">
        <v>1681</v>
      </c>
      <c r="U2" s="176" t="s">
        <v>1678</v>
      </c>
      <c r="V2" s="176" t="s">
        <v>1789</v>
      </c>
      <c r="W2" s="176" t="s">
        <v>750</v>
      </c>
      <c r="X2" s="176" t="s">
        <v>1710</v>
      </c>
      <c r="Y2" s="349" t="s">
        <v>1790</v>
      </c>
      <c r="Z2"/>
    </row>
    <row r="3" spans="1:43">
      <c r="A3" s="278">
        <v>2</v>
      </c>
      <c r="B3" s="414" t="s">
        <v>1777</v>
      </c>
      <c r="C3" s="155" t="s">
        <v>1678</v>
      </c>
      <c r="D3" s="155" t="s">
        <v>23</v>
      </c>
      <c r="E3" s="155" t="s">
        <v>555</v>
      </c>
      <c r="F3" s="155" t="s">
        <v>1710</v>
      </c>
      <c r="G3" s="156" t="s">
        <v>1712</v>
      </c>
      <c r="H3" s="156" t="s">
        <v>557</v>
      </c>
      <c r="I3" s="156" t="s">
        <v>1711</v>
      </c>
      <c r="J3" s="254" t="s">
        <v>1713</v>
      </c>
      <c r="K3" s="118" t="s">
        <v>780</v>
      </c>
      <c r="L3" s="161" t="s">
        <v>1746</v>
      </c>
      <c r="M3" s="181" t="s">
        <v>1763</v>
      </c>
      <c r="N3" s="206" t="s">
        <v>1005</v>
      </c>
      <c r="O3" s="206" t="s">
        <v>1006</v>
      </c>
      <c r="P3" s="206" t="s">
        <v>1001</v>
      </c>
      <c r="Q3" s="178" t="s">
        <v>993</v>
      </c>
      <c r="R3" s="211" t="s">
        <v>1002</v>
      </c>
      <c r="S3" s="194">
        <v>1459996493</v>
      </c>
      <c r="T3" s="168" t="s">
        <v>1714</v>
      </c>
      <c r="U3" s="176" t="s">
        <v>1678</v>
      </c>
      <c r="V3" s="176" t="s">
        <v>1814</v>
      </c>
      <c r="W3" s="176" t="s">
        <v>1815</v>
      </c>
      <c r="X3" s="176" t="s">
        <v>1687</v>
      </c>
      <c r="Y3" s="349" t="s">
        <v>1816</v>
      </c>
      <c r="Z3"/>
    </row>
    <row r="4" spans="1:43">
      <c r="A4" s="279">
        <v>3</v>
      </c>
      <c r="B4" s="415" t="s">
        <v>1776</v>
      </c>
      <c r="C4" s="161" t="s">
        <v>1678</v>
      </c>
      <c r="D4" s="161" t="s">
        <v>624</v>
      </c>
      <c r="E4" s="161" t="s">
        <v>625</v>
      </c>
      <c r="F4" s="161" t="s">
        <v>1710</v>
      </c>
      <c r="G4" s="162" t="s">
        <v>626</v>
      </c>
      <c r="H4" s="160" t="s">
        <v>1744</v>
      </c>
      <c r="I4" s="162" t="s">
        <v>628</v>
      </c>
      <c r="J4" s="254" t="s">
        <v>1745</v>
      </c>
      <c r="K4" s="118" t="s">
        <v>780</v>
      </c>
      <c r="L4" s="182" t="s">
        <v>1742</v>
      </c>
      <c r="M4" s="182" t="s">
        <v>1739</v>
      </c>
      <c r="N4" s="177">
        <v>10320542534</v>
      </c>
      <c r="O4" s="177" t="s">
        <v>1740</v>
      </c>
      <c r="P4" s="177">
        <v>402761</v>
      </c>
      <c r="Q4" s="178">
        <v>66086019</v>
      </c>
      <c r="R4" s="211" t="s">
        <v>1743</v>
      </c>
      <c r="S4" s="756">
        <v>1459974310</v>
      </c>
      <c r="T4" s="157" t="s">
        <v>4030</v>
      </c>
      <c r="U4" s="176" t="s">
        <v>1818</v>
      </c>
      <c r="V4" s="176" t="s">
        <v>1819</v>
      </c>
      <c r="W4" s="176" t="s">
        <v>1820</v>
      </c>
      <c r="X4" s="176" t="s">
        <v>1687</v>
      </c>
      <c r="Y4" s="349" t="s">
        <v>1817</v>
      </c>
      <c r="Z4"/>
    </row>
    <row r="5" spans="1:43">
      <c r="A5" s="279">
        <v>4</v>
      </c>
      <c r="B5" s="416" t="s">
        <v>1778</v>
      </c>
      <c r="C5" s="159" t="s">
        <v>1678</v>
      </c>
      <c r="D5" s="159" t="s">
        <v>133</v>
      </c>
      <c r="E5" s="159" t="s">
        <v>134</v>
      </c>
      <c r="F5" s="159" t="s">
        <v>1805</v>
      </c>
      <c r="G5" s="160" t="s">
        <v>1783</v>
      </c>
      <c r="H5" s="160" t="s">
        <v>1264</v>
      </c>
      <c r="I5" s="160" t="s">
        <v>1265</v>
      </c>
      <c r="J5" s="281" t="s">
        <v>135</v>
      </c>
      <c r="K5" s="3" t="s">
        <v>15</v>
      </c>
      <c r="L5" s="159"/>
      <c r="M5" s="159" t="s">
        <v>1759</v>
      </c>
      <c r="N5" s="4"/>
      <c r="O5" s="4"/>
      <c r="P5" s="4"/>
      <c r="Q5" s="179">
        <v>66069143</v>
      </c>
      <c r="R5" s="210" t="s">
        <v>135</v>
      </c>
      <c r="S5" s="748"/>
      <c r="T5" s="168" t="s">
        <v>1793</v>
      </c>
      <c r="U5"/>
      <c r="V5"/>
      <c r="W5"/>
      <c r="X5"/>
      <c r="Y5" s="350"/>
      <c r="Z5"/>
    </row>
    <row r="6" spans="1:43">
      <c r="A6" s="279">
        <v>5</v>
      </c>
      <c r="B6" s="416" t="s">
        <v>1779</v>
      </c>
      <c r="C6" s="159" t="s">
        <v>1678</v>
      </c>
      <c r="D6" s="159" t="s">
        <v>554</v>
      </c>
      <c r="E6" s="159" t="s">
        <v>555</v>
      </c>
      <c r="F6" s="159" t="s">
        <v>1806</v>
      </c>
      <c r="G6" s="160" t="s">
        <v>556</v>
      </c>
      <c r="H6" s="160" t="s">
        <v>557</v>
      </c>
      <c r="I6" s="160" t="s">
        <v>558</v>
      </c>
      <c r="J6" s="269" t="s">
        <v>559</v>
      </c>
      <c r="K6" s="3" t="s">
        <v>15</v>
      </c>
      <c r="L6" s="159"/>
      <c r="M6" s="159" t="s">
        <v>649</v>
      </c>
      <c r="N6" s="4"/>
      <c r="O6" s="4"/>
      <c r="P6" s="4"/>
      <c r="Q6" s="179">
        <v>66069143</v>
      </c>
      <c r="R6" s="210" t="s">
        <v>1738</v>
      </c>
      <c r="S6" s="195">
        <v>1459976541</v>
      </c>
      <c r="T6" s="168" t="s">
        <v>1737</v>
      </c>
      <c r="U6"/>
      <c r="V6"/>
      <c r="W6"/>
      <c r="X6"/>
      <c r="Y6" s="350"/>
      <c r="Z6"/>
    </row>
    <row r="7" spans="1:43">
      <c r="A7" s="279">
        <v>6</v>
      </c>
      <c r="B7" s="417" t="s">
        <v>1780</v>
      </c>
      <c r="C7" s="161" t="s">
        <v>1678</v>
      </c>
      <c r="D7" s="161" t="s">
        <v>554</v>
      </c>
      <c r="E7" s="161" t="s">
        <v>555</v>
      </c>
      <c r="F7" s="161" t="s">
        <v>1805</v>
      </c>
      <c r="G7" s="162" t="s">
        <v>556</v>
      </c>
      <c r="H7" s="162" t="s">
        <v>557</v>
      </c>
      <c r="I7" s="162" t="s">
        <v>558</v>
      </c>
      <c r="J7" s="254" t="s">
        <v>559</v>
      </c>
      <c r="K7" s="118" t="s">
        <v>15</v>
      </c>
      <c r="L7" s="37"/>
      <c r="M7" s="37" t="s">
        <v>1758</v>
      </c>
      <c r="N7" s="118"/>
      <c r="O7" s="120"/>
      <c r="P7" s="120"/>
      <c r="Q7" s="178" t="s">
        <v>561</v>
      </c>
      <c r="R7" s="211" t="s">
        <v>1791</v>
      </c>
      <c r="S7" s="195">
        <v>1459976541</v>
      </c>
      <c r="T7" s="168" t="s">
        <v>1737</v>
      </c>
      <c r="U7"/>
      <c r="V7"/>
      <c r="W7"/>
      <c r="X7"/>
      <c r="Y7" s="350"/>
      <c r="Z7"/>
    </row>
    <row r="8" spans="1:43">
      <c r="A8" s="279">
        <v>7</v>
      </c>
      <c r="B8" s="415" t="s">
        <v>1781</v>
      </c>
      <c r="C8" s="161" t="s">
        <v>1678</v>
      </c>
      <c r="D8" s="161" t="s">
        <v>574</v>
      </c>
      <c r="E8" s="161" t="s">
        <v>575</v>
      </c>
      <c r="G8" s="162" t="s">
        <v>576</v>
      </c>
      <c r="H8" s="162" t="s">
        <v>577</v>
      </c>
      <c r="I8" s="162" t="s">
        <v>578</v>
      </c>
      <c r="J8" s="254" t="s">
        <v>579</v>
      </c>
      <c r="K8" s="118" t="s">
        <v>1764</v>
      </c>
      <c r="L8" s="118"/>
      <c r="M8" s="118"/>
      <c r="N8" s="118"/>
      <c r="O8" s="120"/>
      <c r="P8" s="120"/>
      <c r="Q8" s="178" t="s">
        <v>1756</v>
      </c>
      <c r="R8" s="211" t="s">
        <v>579</v>
      </c>
      <c r="S8" s="194">
        <v>1459614845</v>
      </c>
      <c r="T8" s="168" t="s">
        <v>1765</v>
      </c>
      <c r="U8"/>
      <c r="V8"/>
      <c r="W8"/>
      <c r="X8"/>
      <c r="Y8" s="350"/>
      <c r="Z8"/>
    </row>
    <row r="9" spans="1:43">
      <c r="A9" s="279">
        <v>8</v>
      </c>
      <c r="B9" s="415" t="s">
        <v>1595</v>
      </c>
      <c r="C9" s="161" t="s">
        <v>1678</v>
      </c>
      <c r="D9" s="161" t="s">
        <v>4023</v>
      </c>
      <c r="E9" s="161" t="s">
        <v>4024</v>
      </c>
      <c r="F9" s="161" t="s">
        <v>1710</v>
      </c>
      <c r="G9" s="162" t="s">
        <v>4025</v>
      </c>
      <c r="H9" s="162" t="s">
        <v>561</v>
      </c>
      <c r="I9" s="162" t="s">
        <v>4026</v>
      </c>
      <c r="J9" s="661" t="s">
        <v>4027</v>
      </c>
      <c r="K9" s="118" t="s">
        <v>780</v>
      </c>
      <c r="L9" s="161" t="s">
        <v>1746</v>
      </c>
      <c r="M9" s="161" t="s">
        <v>1762</v>
      </c>
      <c r="N9" s="118">
        <v>14005282113</v>
      </c>
      <c r="O9" s="120" t="s">
        <v>1973</v>
      </c>
      <c r="P9" s="120" t="s">
        <v>1761</v>
      </c>
      <c r="Q9" s="178" t="s">
        <v>561</v>
      </c>
      <c r="R9" s="211" t="s">
        <v>1738</v>
      </c>
      <c r="S9" s="194">
        <v>1459993596</v>
      </c>
      <c r="T9" s="213" t="s">
        <v>4028</v>
      </c>
      <c r="U9" s="159" t="s">
        <v>1678</v>
      </c>
      <c r="V9" s="159" t="s">
        <v>133</v>
      </c>
      <c r="W9" s="159" t="s">
        <v>134</v>
      </c>
      <c r="X9" s="159" t="s">
        <v>1687</v>
      </c>
      <c r="Y9" s="160" t="s">
        <v>1263</v>
      </c>
      <c r="Z9"/>
    </row>
    <row r="10" spans="1:43">
      <c r="A10" s="280">
        <v>9</v>
      </c>
      <c r="B10" s="415" t="s">
        <v>1786</v>
      </c>
      <c r="C10" s="161" t="s">
        <v>1678</v>
      </c>
      <c r="D10" s="161" t="s">
        <v>700</v>
      </c>
      <c r="E10" s="161" t="s">
        <v>701</v>
      </c>
      <c r="F10" s="161"/>
      <c r="G10" s="192" t="s">
        <v>702</v>
      </c>
      <c r="H10" s="192" t="s">
        <v>703</v>
      </c>
      <c r="I10" s="192" t="s">
        <v>704</v>
      </c>
      <c r="J10" s="254" t="s">
        <v>705</v>
      </c>
      <c r="K10" s="191" t="s">
        <v>15</v>
      </c>
      <c r="L10" s="191"/>
      <c r="M10" s="191"/>
      <c r="N10" s="191"/>
      <c r="O10" s="191"/>
      <c r="P10" s="192"/>
      <c r="Q10" s="178">
        <v>66166315</v>
      </c>
      <c r="R10" s="211" t="s">
        <v>714</v>
      </c>
      <c r="S10" s="749"/>
      <c r="T10" s="162" t="s">
        <v>1792</v>
      </c>
      <c r="U10" s="191"/>
      <c r="V10"/>
      <c r="W10"/>
      <c r="X10"/>
      <c r="Y10" s="350"/>
      <c r="Z10"/>
    </row>
    <row r="11" spans="1:43">
      <c r="A11" s="277">
        <v>10</v>
      </c>
      <c r="B11" s="415" t="s">
        <v>1798</v>
      </c>
      <c r="C11" s="161" t="s">
        <v>1678</v>
      </c>
      <c r="D11" s="161" t="s">
        <v>14</v>
      </c>
      <c r="E11" s="161" t="s">
        <v>943</v>
      </c>
      <c r="F11" s="161" t="s">
        <v>1710</v>
      </c>
      <c r="G11" s="206" t="s">
        <v>944</v>
      </c>
      <c r="H11" s="206" t="s">
        <v>945</v>
      </c>
      <c r="I11" s="206" t="s">
        <v>946</v>
      </c>
      <c r="J11" s="254" t="s">
        <v>947</v>
      </c>
      <c r="K11" s="201" t="s">
        <v>780</v>
      </c>
      <c r="L11" s="201" t="s">
        <v>1742</v>
      </c>
      <c r="M11" s="201" t="s">
        <v>948</v>
      </c>
      <c r="N11" s="206" t="s">
        <v>952</v>
      </c>
      <c r="O11" s="206" t="s">
        <v>951</v>
      </c>
      <c r="P11" s="206" t="s">
        <v>950</v>
      </c>
      <c r="Q11" s="207" t="s">
        <v>945</v>
      </c>
      <c r="R11" s="202" t="s">
        <v>947</v>
      </c>
      <c r="S11" s="201">
        <v>1454954344</v>
      </c>
      <c r="T11" s="214" t="s">
        <v>1799</v>
      </c>
      <c r="U11" s="9"/>
      <c r="V11" s="203"/>
      <c r="W11" s="201"/>
      <c r="X11" s="201"/>
      <c r="Y11" s="162"/>
      <c r="Z11" s="201"/>
      <c r="AA11" s="201"/>
      <c r="AB11" s="208"/>
      <c r="AC11" s="201"/>
      <c r="AD11" s="25"/>
      <c r="AE11" s="204"/>
      <c r="AF11" s="204"/>
      <c r="AG11" s="9"/>
      <c r="AH11" s="9"/>
      <c r="AI11" s="62"/>
      <c r="AJ11" s="62"/>
      <c r="AK11" s="62"/>
      <c r="AL11" s="201"/>
      <c r="AM11" s="62"/>
      <c r="AN11" s="62"/>
      <c r="AO11" s="63"/>
      <c r="AP11" s="62"/>
      <c r="AQ11" s="62"/>
    </row>
    <row r="12" spans="1:43">
      <c r="A12" s="346">
        <v>11</v>
      </c>
      <c r="B12" s="418" t="s">
        <v>1804</v>
      </c>
      <c r="C12" s="161" t="s">
        <v>1678</v>
      </c>
      <c r="D12" s="161" t="s">
        <v>721</v>
      </c>
      <c r="E12" s="161" t="s">
        <v>722</v>
      </c>
      <c r="F12" s="161" t="s">
        <v>1805</v>
      </c>
      <c r="G12" s="206" t="s">
        <v>723</v>
      </c>
      <c r="H12" s="206" t="s">
        <v>724</v>
      </c>
      <c r="I12" s="206" t="s">
        <v>725</v>
      </c>
      <c r="J12" s="297" t="s">
        <v>726</v>
      </c>
      <c r="K12" s="201" t="s">
        <v>15</v>
      </c>
      <c r="L12" s="201"/>
      <c r="M12" s="201" t="s">
        <v>731</v>
      </c>
      <c r="N12" s="206"/>
      <c r="O12" s="206"/>
      <c r="P12" s="206"/>
      <c r="Q12" s="207" t="s">
        <v>729</v>
      </c>
      <c r="R12" s="28" t="s">
        <v>1808</v>
      </c>
      <c r="S12" s="750"/>
      <c r="T12" s="176" t="s">
        <v>1807</v>
      </c>
      <c r="U12"/>
      <c r="V12"/>
      <c r="W12"/>
      <c r="X12"/>
      <c r="Y12" s="350"/>
      <c r="Z12"/>
    </row>
    <row r="13" spans="1:43">
      <c r="A13" s="331">
        <v>12</v>
      </c>
      <c r="B13" s="415" t="s">
        <v>1822</v>
      </c>
      <c r="C13" s="161" t="s">
        <v>1678</v>
      </c>
      <c r="D13" s="161" t="s">
        <v>914</v>
      </c>
      <c r="E13" s="161" t="s">
        <v>915</v>
      </c>
      <c r="F13" s="161" t="s">
        <v>1710</v>
      </c>
      <c r="G13" s="247" t="s">
        <v>916</v>
      </c>
      <c r="H13" s="247" t="s">
        <v>917</v>
      </c>
      <c r="I13" s="247" t="s">
        <v>918</v>
      </c>
      <c r="J13" s="254" t="s">
        <v>919</v>
      </c>
      <c r="K13" s="241" t="s">
        <v>780</v>
      </c>
      <c r="L13" s="241" t="s">
        <v>1746</v>
      </c>
      <c r="M13" s="241" t="s">
        <v>925</v>
      </c>
      <c r="N13" s="247" t="s">
        <v>928</v>
      </c>
      <c r="O13" s="247" t="s">
        <v>927</v>
      </c>
      <c r="P13" s="247" t="s">
        <v>926</v>
      </c>
      <c r="Q13" s="249" t="s">
        <v>917</v>
      </c>
      <c r="R13" s="242" t="s">
        <v>924</v>
      </c>
      <c r="S13" s="241">
        <v>1933843855</v>
      </c>
      <c r="T13" s="176" t="s">
        <v>1823</v>
      </c>
      <c r="U13"/>
      <c r="V13"/>
      <c r="W13"/>
      <c r="X13"/>
      <c r="Y13" s="350"/>
      <c r="Z13"/>
    </row>
    <row r="14" spans="1:43">
      <c r="A14" s="331">
        <v>13</v>
      </c>
      <c r="B14" s="415" t="s">
        <v>1831</v>
      </c>
      <c r="C14" s="159" t="s">
        <v>1678</v>
      </c>
      <c r="D14" s="159" t="s">
        <v>300</v>
      </c>
      <c r="E14" s="159" t="s">
        <v>827</v>
      </c>
      <c r="F14" s="159" t="s">
        <v>1710</v>
      </c>
      <c r="G14" s="267" t="s">
        <v>828</v>
      </c>
      <c r="H14" s="267" t="s">
        <v>829</v>
      </c>
      <c r="I14" s="267" t="s">
        <v>830</v>
      </c>
      <c r="J14" s="269" t="s">
        <v>833</v>
      </c>
      <c r="K14" s="3" t="s">
        <v>780</v>
      </c>
      <c r="L14" s="265"/>
      <c r="M14" s="265" t="s">
        <v>837</v>
      </c>
      <c r="N14" s="267">
        <v>14004874185</v>
      </c>
      <c r="O14" s="267" t="s">
        <v>838</v>
      </c>
      <c r="P14" s="267">
        <v>464869</v>
      </c>
      <c r="Q14" s="268" t="s">
        <v>829</v>
      </c>
      <c r="R14" s="269" t="s">
        <v>832</v>
      </c>
      <c r="S14">
        <v>1587813633</v>
      </c>
      <c r="T14" t="s">
        <v>1843</v>
      </c>
      <c r="U14"/>
      <c r="V14"/>
      <c r="W14"/>
      <c r="X14"/>
      <c r="Y14" s="350"/>
      <c r="Z14"/>
    </row>
    <row r="15" spans="1:43">
      <c r="A15" s="331">
        <v>14</v>
      </c>
      <c r="B15" s="418" t="s">
        <v>1839</v>
      </c>
      <c r="C15" s="161" t="s">
        <v>1818</v>
      </c>
      <c r="D15" s="161" t="s">
        <v>681</v>
      </c>
      <c r="E15" s="161" t="s">
        <v>682</v>
      </c>
      <c r="F15" s="161" t="s">
        <v>1840</v>
      </c>
      <c r="G15" s="247" t="s">
        <v>680</v>
      </c>
      <c r="H15" s="247" t="s">
        <v>679</v>
      </c>
      <c r="I15" s="247" t="s">
        <v>678</v>
      </c>
      <c r="J15" s="254" t="s">
        <v>677</v>
      </c>
      <c r="K15" s="241" t="s">
        <v>15</v>
      </c>
      <c r="L15" s="241"/>
      <c r="M15" s="241" t="s">
        <v>1841</v>
      </c>
      <c r="N15" s="241"/>
      <c r="O15" s="241"/>
      <c r="P15" s="247"/>
      <c r="Q15" s="249" t="s">
        <v>669</v>
      </c>
      <c r="R15" s="242" t="s">
        <v>668</v>
      </c>
      <c r="S15" s="751"/>
      <c r="T15" t="s">
        <v>1842</v>
      </c>
      <c r="U15"/>
      <c r="V15"/>
      <c r="W15"/>
      <c r="X15"/>
      <c r="Y15" s="350"/>
      <c r="Z15"/>
    </row>
    <row r="16" spans="1:43">
      <c r="A16" s="331">
        <v>15</v>
      </c>
      <c r="B16" s="418" t="s">
        <v>1852</v>
      </c>
      <c r="C16" s="245" t="s">
        <v>1678</v>
      </c>
      <c r="D16" s="241" t="s">
        <v>41</v>
      </c>
      <c r="E16" s="241" t="s">
        <v>490</v>
      </c>
      <c r="F16" s="241"/>
      <c r="G16" s="247" t="s">
        <v>491</v>
      </c>
      <c r="H16" s="247" t="s">
        <v>492</v>
      </c>
      <c r="I16" s="247" t="s">
        <v>493</v>
      </c>
      <c r="J16" s="254" t="s">
        <v>494</v>
      </c>
      <c r="K16" s="241" t="s">
        <v>15</v>
      </c>
      <c r="L16" s="241"/>
      <c r="M16" s="241" t="s">
        <v>1999</v>
      </c>
      <c r="N16" s="241"/>
      <c r="O16" s="241"/>
      <c r="P16" s="241"/>
      <c r="Q16" s="249">
        <v>66164632</v>
      </c>
      <c r="R16" s="242" t="s">
        <v>494</v>
      </c>
      <c r="S16" s="750"/>
      <c r="T16" t="s">
        <v>1855</v>
      </c>
      <c r="U16"/>
      <c r="V16"/>
      <c r="W16"/>
      <c r="X16"/>
      <c r="Y16" s="350"/>
      <c r="Z16"/>
    </row>
    <row r="17" spans="1:27">
      <c r="A17" s="332">
        <v>16</v>
      </c>
      <c r="B17" s="415" t="s">
        <v>1331</v>
      </c>
      <c r="C17" s="245" t="s">
        <v>1678</v>
      </c>
      <c r="D17" s="241" t="s">
        <v>687</v>
      </c>
      <c r="E17" s="241" t="s">
        <v>688</v>
      </c>
      <c r="F17" s="241" t="s">
        <v>1710</v>
      </c>
      <c r="G17" s="247" t="s">
        <v>689</v>
      </c>
      <c r="H17" s="247"/>
      <c r="I17" s="247" t="s">
        <v>690</v>
      </c>
      <c r="J17" s="297" t="s">
        <v>691</v>
      </c>
      <c r="K17" s="241" t="s">
        <v>15</v>
      </c>
      <c r="L17" s="241"/>
      <c r="M17" s="241" t="s">
        <v>695</v>
      </c>
      <c r="N17" s="247"/>
      <c r="O17" s="247"/>
      <c r="P17" s="247"/>
      <c r="Q17" s="249" t="s">
        <v>368</v>
      </c>
      <c r="R17" s="242" t="s">
        <v>696</v>
      </c>
      <c r="S17" s="750"/>
      <c r="T17" t="s">
        <v>1859</v>
      </c>
      <c r="U17"/>
      <c r="V17"/>
      <c r="W17"/>
      <c r="X17"/>
      <c r="Y17" s="350"/>
      <c r="Z17"/>
    </row>
    <row r="18" spans="1:27">
      <c r="A18" s="332">
        <v>17</v>
      </c>
      <c r="B18" s="418" t="s">
        <v>1861</v>
      </c>
      <c r="C18" s="253" t="s">
        <v>1678</v>
      </c>
      <c r="D18" s="37" t="s">
        <v>62</v>
      </c>
      <c r="E18" s="37" t="s">
        <v>794</v>
      </c>
      <c r="F18" s="37" t="s">
        <v>1862</v>
      </c>
      <c r="G18" s="29" t="s">
        <v>795</v>
      </c>
      <c r="H18" s="29" t="s">
        <v>796</v>
      </c>
      <c r="I18" s="29" t="s">
        <v>797</v>
      </c>
      <c r="J18" s="254" t="s">
        <v>798</v>
      </c>
      <c r="K18" s="303" t="s">
        <v>15</v>
      </c>
      <c r="M18" s="37" t="s">
        <v>791</v>
      </c>
      <c r="N18" s="241"/>
      <c r="O18" s="247"/>
      <c r="P18" s="247"/>
      <c r="Q18" s="293">
        <v>66166665</v>
      </c>
      <c r="R18" s="254" t="s">
        <v>804</v>
      </c>
      <c r="S18" s="752"/>
      <c r="T18" t="s">
        <v>1863</v>
      </c>
      <c r="U18"/>
      <c r="V18"/>
      <c r="W18"/>
      <c r="X18"/>
      <c r="Y18" s="350"/>
      <c r="Z18"/>
    </row>
    <row r="19" spans="1:27">
      <c r="A19" s="331">
        <v>18</v>
      </c>
      <c r="B19" s="419" t="s">
        <v>1870</v>
      </c>
      <c r="C19" s="253" t="s">
        <v>1678</v>
      </c>
      <c r="D19" s="37" t="s">
        <v>511</v>
      </c>
      <c r="E19" s="37" t="s">
        <v>36</v>
      </c>
      <c r="F19" s="37" t="s">
        <v>1871</v>
      </c>
      <c r="G19" s="29" t="s">
        <v>652</v>
      </c>
      <c r="H19" s="29" t="s">
        <v>653</v>
      </c>
      <c r="I19" s="29" t="s">
        <v>654</v>
      </c>
      <c r="J19" s="254" t="s">
        <v>655</v>
      </c>
      <c r="K19" s="303" t="s">
        <v>15</v>
      </c>
      <c r="M19" s="37" t="s">
        <v>661</v>
      </c>
      <c r="N19" s="241"/>
      <c r="O19" s="247"/>
      <c r="P19" s="247"/>
      <c r="Q19" s="255">
        <v>66165585</v>
      </c>
      <c r="R19" s="297" t="s">
        <v>660</v>
      </c>
      <c r="S19" s="750"/>
      <c r="T19" t="s">
        <v>1872</v>
      </c>
      <c r="U19"/>
      <c r="V19"/>
      <c r="W19"/>
      <c r="X19"/>
      <c r="Y19" s="350"/>
      <c r="Z19"/>
    </row>
    <row r="20" spans="1:27">
      <c r="A20" s="347">
        <v>19</v>
      </c>
      <c r="B20" s="420" t="s">
        <v>1875</v>
      </c>
      <c r="C20" s="5" t="s">
        <v>1678</v>
      </c>
      <c r="D20" s="3" t="s">
        <v>880</v>
      </c>
      <c r="E20" s="3" t="s">
        <v>881</v>
      </c>
      <c r="F20" s="3" t="s">
        <v>1710</v>
      </c>
      <c r="G20" s="4" t="s">
        <v>882</v>
      </c>
      <c r="H20" s="4" t="s">
        <v>883</v>
      </c>
      <c r="I20" s="4" t="s">
        <v>884</v>
      </c>
      <c r="J20" s="269" t="s">
        <v>885</v>
      </c>
      <c r="K20" s="3" t="s">
        <v>780</v>
      </c>
      <c r="L20" s="163" t="s">
        <v>1742</v>
      </c>
      <c r="M20" s="3" t="s">
        <v>891</v>
      </c>
      <c r="N20" s="3">
        <v>10101244521</v>
      </c>
      <c r="O20" s="4" t="s">
        <v>1877</v>
      </c>
      <c r="P20" s="4" t="s">
        <v>893</v>
      </c>
      <c r="Q20" s="259" t="s">
        <v>1259</v>
      </c>
      <c r="R20" s="258" t="s">
        <v>885</v>
      </c>
      <c r="S20">
        <v>1458835753</v>
      </c>
      <c r="T20" t="s">
        <v>1876</v>
      </c>
      <c r="V20"/>
      <c r="W20"/>
      <c r="X20"/>
      <c r="Y20" s="350"/>
      <c r="Z20" t="s">
        <v>1986</v>
      </c>
    </row>
    <row r="21" spans="1:27">
      <c r="A21" s="348">
        <v>20</v>
      </c>
      <c r="B21" s="419" t="s">
        <v>1881</v>
      </c>
      <c r="C21" s="313" t="s">
        <v>1678</v>
      </c>
      <c r="D21" s="303" t="s">
        <v>524</v>
      </c>
      <c r="E21" s="303" t="s">
        <v>525</v>
      </c>
      <c r="F21" s="37" t="s">
        <v>1871</v>
      </c>
      <c r="G21" s="309" t="s">
        <v>526</v>
      </c>
      <c r="H21" s="309" t="s">
        <v>527</v>
      </c>
      <c r="I21" s="309" t="s">
        <v>528</v>
      </c>
      <c r="J21" s="254" t="s">
        <v>529</v>
      </c>
      <c r="K21" s="303" t="s">
        <v>15</v>
      </c>
      <c r="L21" s="303"/>
      <c r="M21" s="303" t="s">
        <v>536</v>
      </c>
      <c r="N21" s="303"/>
      <c r="O21" s="309"/>
      <c r="P21" s="309"/>
      <c r="Q21" s="310" t="s">
        <v>533</v>
      </c>
      <c r="R21" s="304" t="s">
        <v>535</v>
      </c>
      <c r="S21" s="750"/>
      <c r="T21" t="s">
        <v>1880</v>
      </c>
      <c r="U21"/>
      <c r="V21"/>
      <c r="W21"/>
      <c r="X21"/>
      <c r="Y21" s="350"/>
      <c r="Z21"/>
    </row>
    <row r="22" spans="1:27">
      <c r="A22" s="331">
        <v>21</v>
      </c>
      <c r="B22" s="420" t="s">
        <v>1290</v>
      </c>
      <c r="C22" s="5" t="s">
        <v>1678</v>
      </c>
      <c r="D22" s="3" t="s">
        <v>133</v>
      </c>
      <c r="E22" s="3" t="s">
        <v>912</v>
      </c>
      <c r="F22" s="3" t="s">
        <v>1710</v>
      </c>
      <c r="G22" s="4" t="s">
        <v>897</v>
      </c>
      <c r="H22" s="4" t="s">
        <v>898</v>
      </c>
      <c r="I22" s="4" t="s">
        <v>899</v>
      </c>
      <c r="J22" s="269" t="s">
        <v>900</v>
      </c>
      <c r="K22" s="3" t="s">
        <v>780</v>
      </c>
      <c r="L22" s="3" t="s">
        <v>1746</v>
      </c>
      <c r="M22" s="3" t="s">
        <v>906</v>
      </c>
      <c r="N22" s="4" t="s">
        <v>908</v>
      </c>
      <c r="O22" s="4" t="s">
        <v>909</v>
      </c>
      <c r="P22" s="4" t="s">
        <v>910</v>
      </c>
      <c r="Q22" s="259" t="s">
        <v>911</v>
      </c>
      <c r="R22" s="258" t="s">
        <v>900</v>
      </c>
      <c r="S22" s="6">
        <v>1458833514</v>
      </c>
      <c r="T22" s="747" t="s">
        <v>1886</v>
      </c>
      <c r="U22"/>
      <c r="V22"/>
      <c r="W22"/>
      <c r="X22"/>
      <c r="Y22" s="350"/>
      <c r="Z22"/>
    </row>
    <row r="23" spans="1:27">
      <c r="A23" s="331">
        <v>22</v>
      </c>
      <c r="B23" s="737" t="s">
        <v>1888</v>
      </c>
      <c r="C23" s="39" t="s">
        <v>1678</v>
      </c>
      <c r="D23" s="38" t="s">
        <v>142</v>
      </c>
      <c r="E23" s="38" t="s">
        <v>1220</v>
      </c>
      <c r="F23" s="38"/>
      <c r="G23" s="733" t="s">
        <v>1190</v>
      </c>
      <c r="H23" s="733" t="s">
        <v>1191</v>
      </c>
      <c r="I23" s="733" t="s">
        <v>4059</v>
      </c>
      <c r="J23" s="738" t="s">
        <v>1193</v>
      </c>
      <c r="K23" s="38" t="s">
        <v>1764</v>
      </c>
      <c r="L23" s="739"/>
      <c r="M23" s="38"/>
      <c r="N23" s="38"/>
      <c r="O23" s="733"/>
      <c r="P23" s="733"/>
      <c r="Q23" s="740">
        <v>66007425</v>
      </c>
      <c r="R23" s="741" t="s">
        <v>1201</v>
      </c>
      <c r="S23" s="735">
        <v>1458835751</v>
      </c>
      <c r="T23" s="735" t="s">
        <v>4054</v>
      </c>
      <c r="U23" s="735"/>
      <c r="V23" s="735"/>
      <c r="W23" s="735"/>
      <c r="X23" s="735"/>
      <c r="Y23" s="742"/>
      <c r="Z23"/>
    </row>
    <row r="24" spans="1:27">
      <c r="A24" s="331">
        <v>23</v>
      </c>
      <c r="B24" s="418" t="s">
        <v>1945</v>
      </c>
      <c r="C24" s="313" t="s">
        <v>1678</v>
      </c>
      <c r="D24" s="303" t="s">
        <v>477</v>
      </c>
      <c r="E24" s="303" t="s">
        <v>478</v>
      </c>
      <c r="F24" s="303"/>
      <c r="G24" s="309" t="s">
        <v>479</v>
      </c>
      <c r="H24" s="309" t="s">
        <v>480</v>
      </c>
      <c r="I24" s="309" t="s">
        <v>481</v>
      </c>
      <c r="J24" s="254" t="s">
        <v>482</v>
      </c>
      <c r="K24" s="303" t="s">
        <v>1764</v>
      </c>
      <c r="L24" s="303"/>
      <c r="M24" s="303" t="s">
        <v>2000</v>
      </c>
      <c r="N24" s="303"/>
      <c r="O24" s="309"/>
      <c r="P24" s="309"/>
      <c r="Q24" s="310" t="s">
        <v>480</v>
      </c>
      <c r="R24" s="304" t="s">
        <v>482</v>
      </c>
      <c r="S24">
        <v>1678644558</v>
      </c>
      <c r="T24" t="s">
        <v>1946</v>
      </c>
      <c r="U24"/>
      <c r="V24"/>
      <c r="W24"/>
      <c r="X24"/>
      <c r="Y24" s="350"/>
      <c r="Z24"/>
    </row>
    <row r="25" spans="1:27">
      <c r="A25" s="331">
        <v>24</v>
      </c>
      <c r="B25" s="420" t="s">
        <v>1954</v>
      </c>
      <c r="C25" s="5" t="s">
        <v>1678</v>
      </c>
      <c r="D25" s="3" t="s">
        <v>847</v>
      </c>
      <c r="E25" s="3" t="s">
        <v>848</v>
      </c>
      <c r="F25" s="3" t="s">
        <v>1710</v>
      </c>
      <c r="G25" s="4" t="s">
        <v>849</v>
      </c>
      <c r="H25" s="4" t="s">
        <v>850</v>
      </c>
      <c r="I25" s="4" t="s">
        <v>851</v>
      </c>
      <c r="J25" s="258" t="s">
        <v>861</v>
      </c>
      <c r="K25" s="3" t="s">
        <v>780</v>
      </c>
      <c r="L25" s="3" t="s">
        <v>1746</v>
      </c>
      <c r="M25" s="3" t="s">
        <v>856</v>
      </c>
      <c r="N25" s="4" t="s">
        <v>859</v>
      </c>
      <c r="O25" s="4" t="s">
        <v>858</v>
      </c>
      <c r="P25" s="4">
        <v>239389</v>
      </c>
      <c r="Q25" s="259" t="s">
        <v>850</v>
      </c>
      <c r="R25" s="258" t="s">
        <v>861</v>
      </c>
      <c r="S25">
        <v>1459996601</v>
      </c>
      <c r="T25" t="s">
        <v>1955</v>
      </c>
      <c r="U25" t="s">
        <v>1678</v>
      </c>
      <c r="V25" t="s">
        <v>1988</v>
      </c>
      <c r="W25" t="s">
        <v>1989</v>
      </c>
      <c r="X25" t="s">
        <v>1992</v>
      </c>
      <c r="Y25" s="350" t="s">
        <v>1990</v>
      </c>
      <c r="Z25"/>
    </row>
    <row r="26" spans="1:27">
      <c r="A26" s="331">
        <v>25</v>
      </c>
      <c r="B26" s="420" t="s">
        <v>1450</v>
      </c>
      <c r="C26" s="5" t="s">
        <v>1678</v>
      </c>
      <c r="D26" s="3" t="s">
        <v>866</v>
      </c>
      <c r="E26" s="3" t="s">
        <v>867</v>
      </c>
      <c r="F26" s="3" t="s">
        <v>1710</v>
      </c>
      <c r="G26" s="4" t="s">
        <v>868</v>
      </c>
      <c r="H26" s="4" t="s">
        <v>4055</v>
      </c>
      <c r="I26" s="4" t="s">
        <v>869</v>
      </c>
      <c r="J26" s="660" t="s">
        <v>870</v>
      </c>
      <c r="K26" s="3" t="s">
        <v>780</v>
      </c>
      <c r="M26" s="3" t="s">
        <v>875</v>
      </c>
      <c r="N26" s="4" t="s">
        <v>877</v>
      </c>
      <c r="O26" s="4" t="s">
        <v>1961</v>
      </c>
      <c r="P26" s="4" t="s">
        <v>878</v>
      </c>
      <c r="Q26" s="145">
        <v>91078697</v>
      </c>
      <c r="R26" s="261" t="s">
        <v>874</v>
      </c>
      <c r="S26">
        <v>1439956191</v>
      </c>
      <c r="T26" t="s">
        <v>1958</v>
      </c>
      <c r="U26" t="s">
        <v>1678</v>
      </c>
      <c r="V26" t="s">
        <v>23</v>
      </c>
      <c r="W26" t="s">
        <v>1959</v>
      </c>
      <c r="X26" t="s">
        <v>1960</v>
      </c>
      <c r="Y26" s="350">
        <v>1756922721</v>
      </c>
      <c r="Z26"/>
    </row>
    <row r="27" spans="1:27">
      <c r="A27" s="331">
        <v>26</v>
      </c>
      <c r="B27" s="420" t="s">
        <v>1966</v>
      </c>
      <c r="C27" s="253" t="s">
        <v>1678</v>
      </c>
      <c r="D27" s="37" t="s">
        <v>47</v>
      </c>
      <c r="E27" s="37" t="s">
        <v>786</v>
      </c>
      <c r="F27" s="37" t="s">
        <v>1710</v>
      </c>
      <c r="G27" s="29" t="s">
        <v>771</v>
      </c>
      <c r="H27" s="29" t="s">
        <v>772</v>
      </c>
      <c r="I27" s="29" t="s">
        <v>773</v>
      </c>
      <c r="J27" s="254" t="s">
        <v>774</v>
      </c>
      <c r="K27" s="37" t="s">
        <v>780</v>
      </c>
      <c r="L27" s="37" t="s">
        <v>1746</v>
      </c>
      <c r="M27" s="37" t="s">
        <v>781</v>
      </c>
      <c r="N27" s="29">
        <v>14007853352</v>
      </c>
      <c r="O27" s="323" t="s">
        <v>1967</v>
      </c>
      <c r="P27" s="29">
        <v>531761</v>
      </c>
      <c r="Q27" s="255" t="s">
        <v>1260</v>
      </c>
      <c r="R27" s="254" t="s">
        <v>783</v>
      </c>
      <c r="S27">
        <v>1567718565</v>
      </c>
      <c r="T27" t="s">
        <v>1965</v>
      </c>
      <c r="U27" s="177" t="s">
        <v>1678</v>
      </c>
      <c r="V27" t="s">
        <v>13</v>
      </c>
      <c r="W27" t="s">
        <v>1993</v>
      </c>
      <c r="X27" t="s">
        <v>1992</v>
      </c>
      <c r="Y27" s="350" t="s">
        <v>1994</v>
      </c>
      <c r="Z27"/>
    </row>
    <row r="28" spans="1:27" ht="18.3">
      <c r="A28" s="346">
        <v>27</v>
      </c>
      <c r="B28" s="420" t="s">
        <v>1303</v>
      </c>
      <c r="C28" s="322" t="s">
        <v>1678</v>
      </c>
      <c r="D28" s="321" t="s">
        <v>1030</v>
      </c>
      <c r="E28" s="321" t="s">
        <v>1021</v>
      </c>
      <c r="F28" s="321" t="s">
        <v>1985</v>
      </c>
      <c r="G28" s="321">
        <v>1289039781</v>
      </c>
      <c r="H28" s="321">
        <v>5138475263</v>
      </c>
      <c r="I28" s="323" t="s">
        <v>1024</v>
      </c>
      <c r="J28" s="661" t="s">
        <v>1022</v>
      </c>
      <c r="K28" s="321" t="s">
        <v>780</v>
      </c>
      <c r="L28" s="163" t="s">
        <v>1742</v>
      </c>
      <c r="M28" s="321" t="s">
        <v>1025</v>
      </c>
      <c r="N28" s="321">
        <v>14004211172</v>
      </c>
      <c r="O28" s="341" t="s">
        <v>1971</v>
      </c>
      <c r="P28" s="321">
        <v>51858</v>
      </c>
      <c r="Q28" s="43">
        <v>5138475263</v>
      </c>
      <c r="R28" s="12" t="s">
        <v>1022</v>
      </c>
      <c r="S28">
        <v>9188783359</v>
      </c>
      <c r="T28" t="s">
        <v>1972</v>
      </c>
      <c r="U28"/>
      <c r="V28"/>
      <c r="W28"/>
      <c r="X28"/>
      <c r="Y28" s="350"/>
      <c r="Z28"/>
    </row>
    <row r="29" spans="1:27">
      <c r="A29" s="331">
        <v>28</v>
      </c>
      <c r="B29" s="420" t="s">
        <v>1449</v>
      </c>
      <c r="C29" s="5" t="s">
        <v>1678</v>
      </c>
      <c r="D29" s="3" t="s">
        <v>826</v>
      </c>
      <c r="E29" s="3" t="s">
        <v>810</v>
      </c>
      <c r="F29" s="3" t="s">
        <v>1710</v>
      </c>
      <c r="G29" s="4" t="s">
        <v>811</v>
      </c>
      <c r="H29" s="4" t="s">
        <v>812</v>
      </c>
      <c r="I29" s="4" t="s">
        <v>813</v>
      </c>
      <c r="J29" s="269" t="s">
        <v>814</v>
      </c>
      <c r="K29" s="3" t="s">
        <v>780</v>
      </c>
      <c r="L29" s="163" t="s">
        <v>1742</v>
      </c>
      <c r="M29" s="3" t="s">
        <v>820</v>
      </c>
      <c r="N29" s="4">
        <v>14004874185</v>
      </c>
      <c r="O29" s="4" t="s">
        <v>825</v>
      </c>
      <c r="P29" s="4">
        <v>371573</v>
      </c>
      <c r="Q29" s="259" t="s">
        <v>812</v>
      </c>
      <c r="R29" s="258" t="s">
        <v>819</v>
      </c>
      <c r="S29" s="4" t="s">
        <v>1979</v>
      </c>
      <c r="T29" s="746" t="s">
        <v>1980</v>
      </c>
      <c r="U29"/>
      <c r="V29"/>
      <c r="W29"/>
      <c r="X29"/>
      <c r="Y29" s="173"/>
      <c r="Z29"/>
    </row>
    <row r="30" spans="1:27">
      <c r="A30" s="346">
        <v>29</v>
      </c>
      <c r="B30" s="418" t="s">
        <v>1997</v>
      </c>
      <c r="C30" s="5" t="s">
        <v>1678</v>
      </c>
      <c r="D30" s="3" t="s">
        <v>23</v>
      </c>
      <c r="E30" s="3" t="s">
        <v>24</v>
      </c>
      <c r="F30" s="3" t="s">
        <v>1998</v>
      </c>
      <c r="G30" s="4" t="s">
        <v>25</v>
      </c>
      <c r="H30" s="4" t="s">
        <v>226</v>
      </c>
      <c r="I30" s="4" t="s">
        <v>227</v>
      </c>
      <c r="J30" s="269" t="s">
        <v>26</v>
      </c>
      <c r="K30" s="3" t="s">
        <v>15</v>
      </c>
      <c r="L30" s="3"/>
      <c r="M30" s="4" t="s">
        <v>228</v>
      </c>
      <c r="N30" s="372"/>
      <c r="O30" s="4"/>
      <c r="P30" s="258"/>
      <c r="Q30" s="4" t="s">
        <v>30</v>
      </c>
      <c r="R30" s="258" t="s">
        <v>26</v>
      </c>
      <c r="S30" s="750"/>
      <c r="T30" t="s">
        <v>2001</v>
      </c>
      <c r="U30"/>
      <c r="V30"/>
      <c r="W30"/>
      <c r="X30"/>
      <c r="Y30"/>
      <c r="Z30"/>
    </row>
    <row r="31" spans="1:27">
      <c r="A31" s="346">
        <v>30</v>
      </c>
      <c r="B31" s="421" t="s">
        <v>2013</v>
      </c>
      <c r="C31" s="392" t="s">
        <v>1678</v>
      </c>
      <c r="D31" s="389" t="s">
        <v>1208</v>
      </c>
      <c r="E31" s="389" t="s">
        <v>1268</v>
      </c>
      <c r="F31" s="389"/>
      <c r="G31" s="396" t="s">
        <v>1209</v>
      </c>
      <c r="H31" s="396" t="s">
        <v>1210</v>
      </c>
      <c r="I31" s="396" t="s">
        <v>1211</v>
      </c>
      <c r="J31" s="662" t="s">
        <v>1212</v>
      </c>
      <c r="K31" s="389" t="s">
        <v>1764</v>
      </c>
      <c r="L31" s="389"/>
      <c r="M31" s="396" t="s">
        <v>2017</v>
      </c>
      <c r="N31" s="389"/>
      <c r="O31" s="396"/>
      <c r="P31" s="396"/>
      <c r="Q31" s="398" t="s">
        <v>1213</v>
      </c>
      <c r="R31" s="397" t="s">
        <v>1212</v>
      </c>
      <c r="S31" s="750"/>
      <c r="T31" s="107" t="s">
        <v>2018</v>
      </c>
      <c r="U31" s="107"/>
      <c r="V31" s="107"/>
      <c r="W31" s="107"/>
      <c r="X31" s="107"/>
      <c r="Y31" s="107"/>
      <c r="Z31" s="107"/>
      <c r="AA31" s="107"/>
    </row>
    <row r="32" spans="1:27">
      <c r="A32" s="346">
        <v>31</v>
      </c>
      <c r="B32" s="421" t="s">
        <v>2014</v>
      </c>
      <c r="C32" s="5" t="s">
        <v>1678</v>
      </c>
      <c r="D32" s="3" t="s">
        <v>975</v>
      </c>
      <c r="E32" s="3" t="s">
        <v>976</v>
      </c>
      <c r="F32" s="3"/>
      <c r="G32" s="3">
        <v>1382226225</v>
      </c>
      <c r="H32" s="3">
        <v>66164394</v>
      </c>
      <c r="I32" s="4" t="s">
        <v>977</v>
      </c>
      <c r="J32" s="269" t="s">
        <v>978</v>
      </c>
      <c r="K32" s="3" t="s">
        <v>1764</v>
      </c>
      <c r="L32" s="3"/>
      <c r="M32" s="3" t="s">
        <v>2016</v>
      </c>
      <c r="N32" s="3"/>
      <c r="O32" s="3"/>
      <c r="P32" s="3"/>
      <c r="Q32" s="259">
        <v>66164394</v>
      </c>
      <c r="R32" s="258" t="s">
        <v>978</v>
      </c>
      <c r="S32" s="750"/>
      <c r="T32" s="107" t="s">
        <v>2018</v>
      </c>
      <c r="U32" s="107"/>
      <c r="V32" s="107"/>
      <c r="W32" s="107"/>
      <c r="X32" s="107"/>
      <c r="Y32" s="107"/>
      <c r="Z32" s="107"/>
      <c r="AA32" s="107"/>
    </row>
    <row r="33" spans="1:27">
      <c r="A33" s="346">
        <v>32</v>
      </c>
      <c r="B33" s="418" t="s">
        <v>2015</v>
      </c>
      <c r="C33" s="5" t="s">
        <v>1678</v>
      </c>
      <c r="D33" s="3" t="s">
        <v>47</v>
      </c>
      <c r="E33" s="3" t="s">
        <v>48</v>
      </c>
      <c r="F33" s="3" t="s">
        <v>1998</v>
      </c>
      <c r="G33" s="4" t="s">
        <v>49</v>
      </c>
      <c r="H33" s="4" t="s">
        <v>50</v>
      </c>
      <c r="I33" s="4" t="s">
        <v>51</v>
      </c>
      <c r="J33" s="663" t="s">
        <v>52</v>
      </c>
      <c r="K33" s="4" t="s">
        <v>15</v>
      </c>
      <c r="L33" s="372"/>
      <c r="M33" s="4" t="s">
        <v>59</v>
      </c>
      <c r="N33" s="3"/>
      <c r="O33" s="4"/>
      <c r="P33" s="4"/>
      <c r="Q33" s="259" t="s">
        <v>60</v>
      </c>
      <c r="R33" s="399" t="s">
        <v>58</v>
      </c>
      <c r="S33" s="750"/>
      <c r="T33" s="107" t="s">
        <v>2019</v>
      </c>
      <c r="U33" s="107"/>
      <c r="V33" s="107"/>
      <c r="W33" s="107"/>
      <c r="X33" s="107"/>
      <c r="Y33" s="107"/>
      <c r="Z33" s="107"/>
      <c r="AA33" s="107"/>
    </row>
    <row r="34" spans="1:27">
      <c r="A34" s="373">
        <v>33</v>
      </c>
      <c r="B34" s="418" t="s">
        <v>2029</v>
      </c>
      <c r="C34" s="21" t="s">
        <v>1678</v>
      </c>
      <c r="D34" s="20" t="s">
        <v>2046</v>
      </c>
      <c r="E34" s="20" t="s">
        <v>2047</v>
      </c>
      <c r="F34" s="20" t="s">
        <v>1998</v>
      </c>
      <c r="G34" s="17" t="s">
        <v>244</v>
      </c>
      <c r="H34" s="17" t="s">
        <v>245</v>
      </c>
      <c r="I34" s="17" t="s">
        <v>246</v>
      </c>
      <c r="J34" s="664" t="s">
        <v>247</v>
      </c>
      <c r="K34" s="3" t="s">
        <v>15</v>
      </c>
      <c r="L34" s="372"/>
      <c r="M34" s="4" t="s">
        <v>248</v>
      </c>
      <c r="N34" s="3"/>
      <c r="O34" s="4"/>
      <c r="P34" s="4"/>
      <c r="Q34" s="259" t="s">
        <v>245</v>
      </c>
      <c r="R34" s="258" t="s">
        <v>250</v>
      </c>
      <c r="S34" s="752"/>
      <c r="T34" s="744" t="s">
        <v>2058</v>
      </c>
      <c r="U34"/>
      <c r="V34"/>
      <c r="W34"/>
      <c r="X34"/>
      <c r="Y34"/>
      <c r="Z34"/>
    </row>
    <row r="35" spans="1:27">
      <c r="A35" s="373">
        <v>34</v>
      </c>
      <c r="B35" s="418" t="s">
        <v>2030</v>
      </c>
      <c r="C35" s="5" t="s">
        <v>1678</v>
      </c>
      <c r="D35" s="3" t="s">
        <v>180</v>
      </c>
      <c r="E35" s="3" t="s">
        <v>257</v>
      </c>
      <c r="F35" s="3"/>
      <c r="G35" s="4" t="s">
        <v>258</v>
      </c>
      <c r="H35" s="4" t="s">
        <v>259</v>
      </c>
      <c r="I35" s="4" t="s">
        <v>260</v>
      </c>
      <c r="J35" s="269" t="s">
        <v>261</v>
      </c>
      <c r="K35" s="3" t="s">
        <v>1764</v>
      </c>
      <c r="L35" s="372"/>
      <c r="M35" s="4" t="s">
        <v>2052</v>
      </c>
      <c r="N35" s="3"/>
      <c r="O35" s="4"/>
      <c r="P35" s="4"/>
      <c r="Q35" s="259" t="s">
        <v>259</v>
      </c>
      <c r="R35" s="258" t="s">
        <v>261</v>
      </c>
      <c r="S35" s="752"/>
      <c r="T35" s="744" t="s">
        <v>2018</v>
      </c>
      <c r="U35"/>
      <c r="V35"/>
      <c r="W35"/>
      <c r="X35"/>
      <c r="Y35"/>
      <c r="Z35"/>
    </row>
    <row r="36" spans="1:27">
      <c r="A36" s="373">
        <v>35</v>
      </c>
      <c r="B36" s="418" t="s">
        <v>2031</v>
      </c>
      <c r="C36" s="21" t="s">
        <v>1678</v>
      </c>
      <c r="D36" s="20" t="s">
        <v>268</v>
      </c>
      <c r="E36" s="20" t="s">
        <v>269</v>
      </c>
      <c r="F36" s="20" t="s">
        <v>1998</v>
      </c>
      <c r="G36" s="17" t="s">
        <v>270</v>
      </c>
      <c r="H36" s="17" t="s">
        <v>271</v>
      </c>
      <c r="I36" s="17" t="s">
        <v>272</v>
      </c>
      <c r="J36" s="664" t="s">
        <v>273</v>
      </c>
      <c r="K36" s="3" t="s">
        <v>15</v>
      </c>
      <c r="L36" s="372"/>
      <c r="M36" s="4" t="s">
        <v>280</v>
      </c>
      <c r="N36" s="3"/>
      <c r="O36" s="4"/>
      <c r="P36" s="4"/>
      <c r="Q36" s="259" t="s">
        <v>277</v>
      </c>
      <c r="R36" s="258" t="s">
        <v>279</v>
      </c>
      <c r="S36" s="752"/>
      <c r="T36" s="744" t="s">
        <v>2059</v>
      </c>
      <c r="U36"/>
      <c r="V36"/>
      <c r="W36"/>
      <c r="X36"/>
      <c r="Y36"/>
      <c r="Z36"/>
    </row>
    <row r="37" spans="1:27">
      <c r="A37" s="373">
        <v>36</v>
      </c>
      <c r="B37" s="418" t="s">
        <v>2032</v>
      </c>
      <c r="C37" s="5" t="s">
        <v>1678</v>
      </c>
      <c r="D37" s="3" t="s">
        <v>72</v>
      </c>
      <c r="E37" s="3" t="s">
        <v>285</v>
      </c>
      <c r="F37" s="3" t="s">
        <v>1805</v>
      </c>
      <c r="G37" s="4" t="s">
        <v>286</v>
      </c>
      <c r="H37" s="4" t="s">
        <v>287</v>
      </c>
      <c r="I37" s="4" t="s">
        <v>288</v>
      </c>
      <c r="J37" s="269" t="s">
        <v>289</v>
      </c>
      <c r="K37" s="3" t="s">
        <v>15</v>
      </c>
      <c r="L37" s="372"/>
      <c r="M37" s="4" t="s">
        <v>294</v>
      </c>
      <c r="N37" s="3"/>
      <c r="O37" s="4"/>
      <c r="P37" s="4"/>
      <c r="Q37" s="259" t="s">
        <v>287</v>
      </c>
      <c r="R37" s="258" t="s">
        <v>289</v>
      </c>
      <c r="S37" s="752"/>
      <c r="T37" s="744" t="s">
        <v>2061</v>
      </c>
      <c r="U37"/>
      <c r="V37"/>
      <c r="W37"/>
      <c r="X37"/>
      <c r="Y37"/>
      <c r="Z37"/>
    </row>
    <row r="38" spans="1:27">
      <c r="A38" s="373">
        <v>37</v>
      </c>
      <c r="B38" s="658" t="s">
        <v>3930</v>
      </c>
      <c r="C38" s="21" t="s">
        <v>1678</v>
      </c>
      <c r="D38" s="20" t="s">
        <v>2299</v>
      </c>
      <c r="E38" s="20" t="s">
        <v>42</v>
      </c>
      <c r="F38" s="20" t="s">
        <v>1862</v>
      </c>
      <c r="G38" s="17"/>
      <c r="H38" s="17"/>
      <c r="I38" s="17"/>
      <c r="J38" s="664"/>
      <c r="K38" s="3" t="s">
        <v>15</v>
      </c>
      <c r="L38" s="372"/>
      <c r="M38" s="3" t="s">
        <v>311</v>
      </c>
      <c r="N38" s="3"/>
      <c r="O38" s="4"/>
      <c r="P38" s="4"/>
      <c r="Q38" s="259" t="s">
        <v>303</v>
      </c>
      <c r="R38" s="258" t="s">
        <v>305</v>
      </c>
      <c r="S38" s="752"/>
      <c r="T38" s="744" t="s">
        <v>2060</v>
      </c>
      <c r="U38"/>
      <c r="V38"/>
      <c r="W38"/>
      <c r="X38"/>
      <c r="Y38"/>
      <c r="Z38"/>
    </row>
    <row r="39" spans="1:27">
      <c r="A39" s="373">
        <v>38</v>
      </c>
      <c r="B39" s="658" t="s">
        <v>2870</v>
      </c>
      <c r="C39" s="5" t="s">
        <v>1678</v>
      </c>
      <c r="D39" s="3" t="s">
        <v>33</v>
      </c>
      <c r="E39" s="3" t="s">
        <v>314</v>
      </c>
      <c r="F39" s="3" t="s">
        <v>2049</v>
      </c>
      <c r="G39" s="4" t="s">
        <v>315</v>
      </c>
      <c r="H39" s="4" t="s">
        <v>316</v>
      </c>
      <c r="I39" s="4" t="s">
        <v>317</v>
      </c>
      <c r="J39" s="269" t="s">
        <v>318</v>
      </c>
      <c r="K39" s="3" t="s">
        <v>15</v>
      </c>
      <c r="L39" s="372"/>
      <c r="M39" s="3" t="s">
        <v>325</v>
      </c>
      <c r="N39" s="3"/>
      <c r="O39" s="4"/>
      <c r="P39" s="4"/>
      <c r="Q39" s="259" t="s">
        <v>389</v>
      </c>
      <c r="R39" s="258" t="s">
        <v>318</v>
      </c>
      <c r="S39" s="752"/>
      <c r="T39" s="744" t="s">
        <v>2062</v>
      </c>
      <c r="U39"/>
      <c r="V39"/>
      <c r="W39"/>
      <c r="X39"/>
      <c r="Y39"/>
      <c r="Z39"/>
    </row>
    <row r="40" spans="1:27">
      <c r="A40" s="373">
        <v>39</v>
      </c>
      <c r="B40" s="418" t="s">
        <v>2033</v>
      </c>
      <c r="C40" s="21" t="s">
        <v>1678</v>
      </c>
      <c r="D40" s="20" t="s">
        <v>382</v>
      </c>
      <c r="E40" s="20" t="s">
        <v>381</v>
      </c>
      <c r="F40" s="20" t="s">
        <v>2048</v>
      </c>
      <c r="G40" s="17" t="s">
        <v>421</v>
      </c>
      <c r="H40" s="17" t="s">
        <v>383</v>
      </c>
      <c r="I40" s="17" t="s">
        <v>421</v>
      </c>
      <c r="J40" s="665" t="s">
        <v>421</v>
      </c>
      <c r="K40" s="3" t="s">
        <v>15</v>
      </c>
      <c r="L40" s="372"/>
      <c r="M40" s="3" t="s">
        <v>388</v>
      </c>
      <c r="N40" s="3"/>
      <c r="O40" s="4"/>
      <c r="P40" s="4"/>
      <c r="Q40" s="259" t="s">
        <v>383</v>
      </c>
      <c r="R40" s="258" t="s">
        <v>390</v>
      </c>
      <c r="S40" s="752"/>
      <c r="T40" s="744" t="s">
        <v>2063</v>
      </c>
      <c r="U40"/>
      <c r="V40"/>
      <c r="W40"/>
      <c r="X40"/>
      <c r="Y40"/>
      <c r="Z40"/>
    </row>
    <row r="41" spans="1:27">
      <c r="A41" s="373">
        <v>40</v>
      </c>
      <c r="B41" s="418" t="s">
        <v>2034</v>
      </c>
      <c r="C41" s="5" t="s">
        <v>1678</v>
      </c>
      <c r="D41" s="3" t="s">
        <v>395</v>
      </c>
      <c r="E41" s="3" t="s">
        <v>394</v>
      </c>
      <c r="F41" s="3" t="s">
        <v>2049</v>
      </c>
      <c r="G41" s="4" t="s">
        <v>397</v>
      </c>
      <c r="H41" s="4" t="s">
        <v>396</v>
      </c>
      <c r="I41" s="4" t="s">
        <v>398</v>
      </c>
      <c r="J41" s="269" t="s">
        <v>399</v>
      </c>
      <c r="K41" s="3" t="s">
        <v>15</v>
      </c>
      <c r="L41" s="372"/>
      <c r="M41" s="3" t="s">
        <v>2053</v>
      </c>
      <c r="N41" s="3"/>
      <c r="O41" s="4"/>
      <c r="P41" s="4"/>
      <c r="Q41" s="259" t="s">
        <v>396</v>
      </c>
      <c r="R41" s="258" t="s">
        <v>404</v>
      </c>
      <c r="S41" s="752"/>
      <c r="T41" s="744" t="s">
        <v>2064</v>
      </c>
      <c r="U41"/>
      <c r="V41"/>
      <c r="W41"/>
      <c r="X41"/>
      <c r="Y41"/>
      <c r="Z41"/>
    </row>
    <row r="42" spans="1:27">
      <c r="A42" s="373">
        <v>41</v>
      </c>
      <c r="B42" s="418" t="s">
        <v>2035</v>
      </c>
      <c r="C42" s="5" t="s">
        <v>1678</v>
      </c>
      <c r="D42" s="3" t="s">
        <v>133</v>
      </c>
      <c r="E42" s="3" t="s">
        <v>506</v>
      </c>
      <c r="F42" s="3" t="s">
        <v>1862</v>
      </c>
      <c r="G42" s="4" t="s">
        <v>507</v>
      </c>
      <c r="H42" s="4" t="s">
        <v>508</v>
      </c>
      <c r="I42" s="4" t="s">
        <v>509</v>
      </c>
      <c r="J42" s="666" t="s">
        <v>510</v>
      </c>
      <c r="K42" s="4" t="s">
        <v>15</v>
      </c>
      <c r="L42" s="372"/>
      <c r="M42" s="4" t="s">
        <v>517</v>
      </c>
      <c r="N42" s="3"/>
      <c r="O42" s="4"/>
      <c r="P42" s="4"/>
      <c r="Q42" s="259" t="s">
        <v>508</v>
      </c>
      <c r="R42" s="263" t="s">
        <v>510</v>
      </c>
      <c r="S42" s="752"/>
      <c r="T42" s="744" t="s">
        <v>2065</v>
      </c>
      <c r="U42"/>
      <c r="V42"/>
      <c r="W42"/>
      <c r="X42"/>
      <c r="Y42"/>
      <c r="Z42"/>
    </row>
    <row r="43" spans="1:27">
      <c r="A43" s="373">
        <v>42</v>
      </c>
      <c r="B43" s="418" t="s">
        <v>2039</v>
      </c>
      <c r="C43" s="5" t="s">
        <v>1678</v>
      </c>
      <c r="D43" s="3" t="s">
        <v>47</v>
      </c>
      <c r="E43" s="3" t="s">
        <v>67</v>
      </c>
      <c r="F43" s="3" t="s">
        <v>2050</v>
      </c>
      <c r="G43" s="4" t="s">
        <v>68</v>
      </c>
      <c r="H43" s="4" t="s">
        <v>69</v>
      </c>
      <c r="I43" s="4" t="s">
        <v>70</v>
      </c>
      <c r="J43" s="663" t="s">
        <v>71</v>
      </c>
      <c r="K43" s="4" t="s">
        <v>15</v>
      </c>
      <c r="L43" s="372"/>
      <c r="M43" s="4" t="s">
        <v>341</v>
      </c>
      <c r="N43" s="3"/>
      <c r="O43" s="4"/>
      <c r="P43" s="4"/>
      <c r="Q43" s="259" t="s">
        <v>69</v>
      </c>
      <c r="R43" s="399" t="s">
        <v>79</v>
      </c>
      <c r="S43" s="752"/>
      <c r="T43" s="744" t="s">
        <v>2066</v>
      </c>
      <c r="U43"/>
      <c r="V43"/>
      <c r="W43"/>
      <c r="X43"/>
      <c r="Y43"/>
      <c r="Z43"/>
    </row>
    <row r="44" spans="1:27">
      <c r="A44" s="373">
        <v>43</v>
      </c>
      <c r="B44" s="418" t="s">
        <v>2038</v>
      </c>
      <c r="C44" s="21" t="s">
        <v>1678</v>
      </c>
      <c r="D44" s="20" t="s">
        <v>80</v>
      </c>
      <c r="E44" s="20" t="s">
        <v>81</v>
      </c>
      <c r="F44" s="20" t="s">
        <v>1998</v>
      </c>
      <c r="G44" s="17" t="s">
        <v>82</v>
      </c>
      <c r="H44" s="17" t="s">
        <v>83</v>
      </c>
      <c r="I44" s="17" t="s">
        <v>84</v>
      </c>
      <c r="J44" s="667" t="s">
        <v>85</v>
      </c>
      <c r="K44" s="4" t="s">
        <v>15</v>
      </c>
      <c r="L44" s="372"/>
      <c r="M44" s="4" t="s">
        <v>94</v>
      </c>
      <c r="N44" s="3"/>
      <c r="O44" s="4"/>
      <c r="P44" s="4"/>
      <c r="Q44" s="259" t="s">
        <v>83</v>
      </c>
      <c r="R44" s="400" t="s">
        <v>86</v>
      </c>
      <c r="S44" s="752"/>
      <c r="T44" s="744" t="s">
        <v>2067</v>
      </c>
      <c r="U44"/>
      <c r="V44"/>
      <c r="W44"/>
      <c r="X44"/>
      <c r="Y44"/>
      <c r="Z44"/>
    </row>
    <row r="45" spans="1:27">
      <c r="A45" s="373">
        <v>44</v>
      </c>
      <c r="B45" s="418" t="s">
        <v>2037</v>
      </c>
      <c r="C45" s="21" t="s">
        <v>1678</v>
      </c>
      <c r="D45" s="20" t="s">
        <v>87</v>
      </c>
      <c r="E45" s="20" t="s">
        <v>88</v>
      </c>
      <c r="F45" s="20" t="s">
        <v>1998</v>
      </c>
      <c r="G45" s="17" t="s">
        <v>89</v>
      </c>
      <c r="H45" s="17" t="s">
        <v>90</v>
      </c>
      <c r="I45" s="17" t="s">
        <v>91</v>
      </c>
      <c r="J45" s="667" t="s">
        <v>92</v>
      </c>
      <c r="K45" s="4" t="s">
        <v>15</v>
      </c>
      <c r="L45" s="372"/>
      <c r="M45" s="4" t="s">
        <v>93</v>
      </c>
      <c r="N45" s="3"/>
      <c r="O45" s="4"/>
      <c r="P45" s="4"/>
      <c r="Q45" s="259" t="s">
        <v>90</v>
      </c>
      <c r="R45" s="400" t="s">
        <v>95</v>
      </c>
      <c r="S45" s="752"/>
      <c r="T45" s="744" t="s">
        <v>2068</v>
      </c>
      <c r="U45"/>
      <c r="V45"/>
      <c r="W45"/>
      <c r="X45"/>
      <c r="Y45"/>
      <c r="Z45"/>
    </row>
    <row r="46" spans="1:27">
      <c r="A46" s="373">
        <v>45</v>
      </c>
      <c r="B46" s="418" t="s">
        <v>2036</v>
      </c>
      <c r="C46" s="21" t="s">
        <v>1678</v>
      </c>
      <c r="D46" s="20"/>
      <c r="E46" s="20" t="s">
        <v>96</v>
      </c>
      <c r="F46" s="20" t="s">
        <v>1998</v>
      </c>
      <c r="G46" s="17" t="s">
        <v>97</v>
      </c>
      <c r="H46" s="17" t="s">
        <v>98</v>
      </c>
      <c r="I46" s="17" t="s">
        <v>99</v>
      </c>
      <c r="J46" s="667" t="s">
        <v>100</v>
      </c>
      <c r="K46" s="4" t="s">
        <v>15</v>
      </c>
      <c r="L46" s="372"/>
      <c r="M46" s="4" t="s">
        <v>101</v>
      </c>
      <c r="N46" s="3"/>
      <c r="O46" s="4"/>
      <c r="P46" s="4"/>
      <c r="Q46" s="259" t="s">
        <v>98</v>
      </c>
      <c r="R46" s="400" t="s">
        <v>102</v>
      </c>
      <c r="S46" s="752"/>
      <c r="T46" s="744" t="s">
        <v>2069</v>
      </c>
      <c r="U46"/>
      <c r="V46"/>
      <c r="W46"/>
      <c r="X46"/>
      <c r="Y46"/>
      <c r="Z46"/>
    </row>
    <row r="47" spans="1:27">
      <c r="A47" s="373">
        <v>46</v>
      </c>
      <c r="B47" s="418" t="s">
        <v>2040</v>
      </c>
      <c r="C47" s="5" t="s">
        <v>1678</v>
      </c>
      <c r="D47" s="3" t="s">
        <v>14</v>
      </c>
      <c r="E47" s="3" t="s">
        <v>42</v>
      </c>
      <c r="F47" s="13" t="s">
        <v>675</v>
      </c>
      <c r="G47" s="358" t="s">
        <v>1262</v>
      </c>
      <c r="H47" s="4" t="s">
        <v>43</v>
      </c>
      <c r="I47" s="4" t="s">
        <v>103</v>
      </c>
      <c r="J47" s="663" t="s">
        <v>104</v>
      </c>
      <c r="K47" s="4" t="s">
        <v>15</v>
      </c>
      <c r="L47" s="372"/>
      <c r="M47" s="4" t="s">
        <v>109</v>
      </c>
      <c r="N47" s="3"/>
      <c r="O47" s="4"/>
      <c r="P47" s="4"/>
      <c r="Q47" s="259" t="s">
        <v>43</v>
      </c>
      <c r="R47" s="399" t="s">
        <v>104</v>
      </c>
      <c r="S47" s="752"/>
      <c r="T47" s="744" t="s">
        <v>2070</v>
      </c>
      <c r="U47"/>
      <c r="V47"/>
      <c r="W47"/>
      <c r="X47"/>
      <c r="Y47"/>
      <c r="Z47"/>
    </row>
    <row r="48" spans="1:27">
      <c r="A48" s="373">
        <v>47</v>
      </c>
      <c r="B48" s="418" t="s">
        <v>2041</v>
      </c>
      <c r="C48" s="5" t="s">
        <v>1678</v>
      </c>
      <c r="D48" s="3" t="s">
        <v>111</v>
      </c>
      <c r="E48" s="3" t="s">
        <v>112</v>
      </c>
      <c r="F48" s="3" t="s">
        <v>675</v>
      </c>
      <c r="G48" s="4" t="s">
        <v>113</v>
      </c>
      <c r="H48" s="4" t="s">
        <v>114</v>
      </c>
      <c r="I48" s="4" t="s">
        <v>115</v>
      </c>
      <c r="J48" s="663" t="s">
        <v>116</v>
      </c>
      <c r="K48" s="4" t="s">
        <v>15</v>
      </c>
      <c r="L48" s="372"/>
      <c r="M48" s="4" t="s">
        <v>131</v>
      </c>
      <c r="N48" s="3"/>
      <c r="O48" s="4"/>
      <c r="P48" s="4"/>
      <c r="Q48" s="259" t="s">
        <v>3284</v>
      </c>
      <c r="R48" s="399" t="s">
        <v>3277</v>
      </c>
      <c r="S48" s="752"/>
      <c r="T48" s="744" t="s">
        <v>2071</v>
      </c>
      <c r="U48"/>
      <c r="V48"/>
      <c r="W48"/>
      <c r="X48"/>
      <c r="Y48"/>
      <c r="Z48"/>
    </row>
    <row r="49" spans="1:28">
      <c r="A49" s="373">
        <v>48</v>
      </c>
      <c r="B49" s="418" t="s">
        <v>2042</v>
      </c>
      <c r="C49" s="21" t="s">
        <v>1678</v>
      </c>
      <c r="D49" s="20" t="s">
        <v>35</v>
      </c>
      <c r="E49" s="20" t="s">
        <v>36</v>
      </c>
      <c r="F49" s="20" t="s">
        <v>675</v>
      </c>
      <c r="G49" s="17" t="s">
        <v>37</v>
      </c>
      <c r="H49" s="17" t="s">
        <v>141</v>
      </c>
      <c r="I49" s="17" t="s">
        <v>39</v>
      </c>
      <c r="J49" s="667" t="s">
        <v>40</v>
      </c>
      <c r="K49" s="4" t="s">
        <v>15</v>
      </c>
      <c r="L49" s="372"/>
      <c r="M49" s="4" t="s">
        <v>2054</v>
      </c>
      <c r="N49" s="3"/>
      <c r="O49" s="4"/>
      <c r="P49" s="4"/>
      <c r="Q49" s="259" t="s">
        <v>149</v>
      </c>
      <c r="R49" s="399" t="s">
        <v>40</v>
      </c>
      <c r="S49" s="752"/>
      <c r="T49" s="744" t="s">
        <v>2072</v>
      </c>
      <c r="U49"/>
      <c r="V49"/>
      <c r="W49"/>
      <c r="X49"/>
      <c r="Y49"/>
      <c r="Z49"/>
    </row>
    <row r="50" spans="1:28">
      <c r="A50" s="373">
        <v>49</v>
      </c>
      <c r="B50" s="418" t="s">
        <v>2043</v>
      </c>
      <c r="C50" s="5" t="s">
        <v>1678</v>
      </c>
      <c r="D50" s="3" t="s">
        <v>34</v>
      </c>
      <c r="E50" s="3" t="s">
        <v>150</v>
      </c>
      <c r="F50" s="3" t="s">
        <v>1998</v>
      </c>
      <c r="G50" s="4" t="s">
        <v>151</v>
      </c>
      <c r="H50" s="4" t="s">
        <v>152</v>
      </c>
      <c r="I50" s="4" t="s">
        <v>153</v>
      </c>
      <c r="J50" s="734" t="s">
        <v>4007</v>
      </c>
      <c r="K50" s="4" t="s">
        <v>15</v>
      </c>
      <c r="L50" s="372"/>
      <c r="M50" s="4" t="s">
        <v>185</v>
      </c>
      <c r="N50" s="3"/>
      <c r="O50" s="4"/>
      <c r="P50" s="4"/>
      <c r="Q50" s="259" t="s">
        <v>152</v>
      </c>
      <c r="R50" s="400" t="s">
        <v>160</v>
      </c>
      <c r="S50" s="752"/>
      <c r="T50" s="744" t="s">
        <v>2018</v>
      </c>
      <c r="U50"/>
      <c r="V50"/>
      <c r="W50"/>
      <c r="X50"/>
      <c r="Y50"/>
      <c r="Z50"/>
    </row>
    <row r="51" spans="1:28">
      <c r="A51" s="373">
        <v>50</v>
      </c>
      <c r="B51" s="418" t="s">
        <v>2044</v>
      </c>
      <c r="C51" s="5" t="s">
        <v>1678</v>
      </c>
      <c r="D51" s="3" t="s">
        <v>956</v>
      </c>
      <c r="E51" s="3" t="s">
        <v>957</v>
      </c>
      <c r="F51" s="3"/>
      <c r="G51" s="4" t="s">
        <v>958</v>
      </c>
      <c r="H51" s="4" t="s">
        <v>959</v>
      </c>
      <c r="I51" s="4" t="s">
        <v>960</v>
      </c>
      <c r="J51" s="668" t="s">
        <v>961</v>
      </c>
      <c r="K51" s="3" t="s">
        <v>1764</v>
      </c>
      <c r="L51" s="372"/>
      <c r="M51" s="3" t="s">
        <v>2055</v>
      </c>
      <c r="N51" s="3"/>
      <c r="O51" s="4"/>
      <c r="P51" s="4"/>
      <c r="Q51" s="259" t="s">
        <v>959</v>
      </c>
      <c r="R51" s="400" t="s">
        <v>961</v>
      </c>
      <c r="S51" s="752"/>
      <c r="T51" s="744" t="s">
        <v>2001</v>
      </c>
      <c r="U51"/>
      <c r="V51"/>
      <c r="W51"/>
      <c r="X51"/>
      <c r="Y51"/>
      <c r="Z51"/>
    </row>
    <row r="52" spans="1:28">
      <c r="A52" s="395">
        <v>51</v>
      </c>
      <c r="B52" s="420" t="s">
        <v>2051</v>
      </c>
      <c r="C52" s="5" t="s">
        <v>1678</v>
      </c>
      <c r="D52" s="3" t="s">
        <v>72</v>
      </c>
      <c r="E52" s="3" t="s">
        <v>188</v>
      </c>
      <c r="F52" s="3"/>
      <c r="G52" s="4" t="s">
        <v>189</v>
      </c>
      <c r="H52" s="4" t="s">
        <v>190</v>
      </c>
      <c r="I52" s="4" t="s">
        <v>191</v>
      </c>
      <c r="J52" s="269" t="s">
        <v>192</v>
      </c>
      <c r="K52" s="3" t="s">
        <v>1764</v>
      </c>
      <c r="L52" s="372"/>
      <c r="M52" s="4" t="s">
        <v>2056</v>
      </c>
      <c r="N52" s="3"/>
      <c r="O52" s="4"/>
      <c r="P52" s="4"/>
      <c r="Q52" s="259" t="s">
        <v>190</v>
      </c>
      <c r="R52" s="258" t="s">
        <v>192</v>
      </c>
      <c r="S52" s="752"/>
      <c r="T52" s="744" t="s">
        <v>2018</v>
      </c>
      <c r="U52"/>
      <c r="V52"/>
      <c r="W52"/>
      <c r="X52"/>
      <c r="Y52"/>
      <c r="Z52"/>
    </row>
    <row r="53" spans="1:28">
      <c r="A53" s="373">
        <v>52</v>
      </c>
      <c r="B53" s="418" t="s">
        <v>2045</v>
      </c>
      <c r="C53" s="5" t="s">
        <v>1678</v>
      </c>
      <c r="D53" s="3" t="s">
        <v>33</v>
      </c>
      <c r="E53" s="3" t="s">
        <v>212</v>
      </c>
      <c r="F53" s="3"/>
      <c r="G53" s="4" t="s">
        <v>213</v>
      </c>
      <c r="H53" s="4" t="s">
        <v>214</v>
      </c>
      <c r="I53" s="4" t="s">
        <v>215</v>
      </c>
      <c r="J53" s="269" t="s">
        <v>216</v>
      </c>
      <c r="K53" s="3" t="s">
        <v>1764</v>
      </c>
      <c r="L53" s="372"/>
      <c r="M53" s="4" t="s">
        <v>2057</v>
      </c>
      <c r="N53" s="3"/>
      <c r="O53" s="4"/>
      <c r="P53" s="4"/>
      <c r="Q53" s="259" t="s">
        <v>214</v>
      </c>
      <c r="R53" s="258" t="s">
        <v>216</v>
      </c>
      <c r="S53" s="752"/>
      <c r="T53" s="744" t="s">
        <v>2018</v>
      </c>
      <c r="U53"/>
      <c r="V53"/>
      <c r="W53"/>
      <c r="X53"/>
      <c r="Y53"/>
      <c r="Z53"/>
    </row>
    <row r="54" spans="1:28">
      <c r="A54" s="373">
        <v>53</v>
      </c>
      <c r="B54" s="671" t="s">
        <v>2177</v>
      </c>
      <c r="C54" s="328" t="s">
        <v>1678</v>
      </c>
      <c r="D54" s="672" t="s">
        <v>72</v>
      </c>
      <c r="E54" s="673" t="s">
        <v>2175</v>
      </c>
      <c r="F54" s="673"/>
      <c r="G54" s="674">
        <v>2753927995</v>
      </c>
      <c r="H54" s="675">
        <v>22689390</v>
      </c>
      <c r="I54" s="674" t="s">
        <v>2178</v>
      </c>
      <c r="J54" s="676" t="s">
        <v>2227</v>
      </c>
      <c r="K54" s="38" t="s">
        <v>780</v>
      </c>
      <c r="L54" s="372" t="s">
        <v>1742</v>
      </c>
      <c r="M54" s="677" t="s">
        <v>2184</v>
      </c>
      <c r="N54" s="672">
        <v>14006745115</v>
      </c>
      <c r="O54" s="672"/>
      <c r="P54" s="672">
        <v>509131</v>
      </c>
      <c r="Q54" s="672"/>
      <c r="R54" s="692" t="s">
        <v>2187</v>
      </c>
      <c r="S54" s="145">
        <v>1935813613</v>
      </c>
      <c r="T54" s="745" t="s">
        <v>4006</v>
      </c>
      <c r="U54" s="182"/>
      <c r="W54" s="177"/>
      <c r="X54" s="177"/>
      <c r="Y54" s="180"/>
      <c r="Z54" s="175"/>
      <c r="AA54" s="166"/>
      <c r="AB54" s="166"/>
    </row>
    <row r="55" spans="1:28">
      <c r="A55" s="373">
        <v>54</v>
      </c>
      <c r="B55" s="671" t="s">
        <v>2316</v>
      </c>
      <c r="C55" s="328" t="s">
        <v>1678</v>
      </c>
      <c r="D55" s="678" t="s">
        <v>72</v>
      </c>
      <c r="E55" s="679" t="s">
        <v>2314</v>
      </c>
      <c r="F55" s="679"/>
      <c r="G55" s="680" t="s">
        <v>2317</v>
      </c>
      <c r="H55" s="677">
        <v>22642897</v>
      </c>
      <c r="I55" s="680" t="s">
        <v>2318</v>
      </c>
      <c r="J55" s="681" t="s">
        <v>2315</v>
      </c>
      <c r="K55" s="3" t="s">
        <v>15</v>
      </c>
      <c r="L55" s="372"/>
      <c r="M55" s="677" t="s">
        <v>2319</v>
      </c>
      <c r="N55" s="677"/>
      <c r="O55" s="677"/>
      <c r="P55" s="677"/>
      <c r="Q55" s="4" t="s">
        <v>2244</v>
      </c>
      <c r="R55" s="693" t="s">
        <v>2315</v>
      </c>
      <c r="S55" s="145"/>
      <c r="T55" s="182" t="s">
        <v>4041</v>
      </c>
      <c r="U55" s="182"/>
      <c r="W55" s="177"/>
      <c r="X55" s="177"/>
      <c r="Y55" s="180"/>
      <c r="Z55" s="175"/>
      <c r="AA55" s="166"/>
      <c r="AB55" s="166"/>
    </row>
    <row r="56" spans="1:28">
      <c r="A56" s="373">
        <v>55</v>
      </c>
      <c r="B56" s="504" t="s">
        <v>2598</v>
      </c>
      <c r="C56" s="328" t="s">
        <v>1678</v>
      </c>
      <c r="D56" s="678" t="s">
        <v>2595</v>
      </c>
      <c r="E56" s="677" t="s">
        <v>2596</v>
      </c>
      <c r="F56" s="677"/>
      <c r="G56" s="680" t="s">
        <v>2599</v>
      </c>
      <c r="H56" s="682">
        <v>66165856</v>
      </c>
      <c r="I56" s="680" t="s">
        <v>2600</v>
      </c>
      <c r="J56" s="681" t="s">
        <v>2597</v>
      </c>
      <c r="K56" s="3" t="s">
        <v>1764</v>
      </c>
      <c r="L56" s="372"/>
      <c r="M56" s="683" t="s">
        <v>3931</v>
      </c>
      <c r="N56" s="677"/>
      <c r="O56" s="677"/>
      <c r="P56" s="677"/>
      <c r="Q56" s="687" t="s">
        <v>2606</v>
      </c>
      <c r="R56" s="694" t="s">
        <v>2597</v>
      </c>
      <c r="S56" s="753"/>
      <c r="T56" s="182" t="s">
        <v>4001</v>
      </c>
      <c r="U56" s="182"/>
      <c r="W56" s="177"/>
      <c r="X56" s="177"/>
      <c r="Y56" s="180"/>
      <c r="Z56" s="175"/>
      <c r="AA56" s="166"/>
      <c r="AB56" s="166"/>
    </row>
    <row r="57" spans="1:28">
      <c r="A57" s="373">
        <v>56</v>
      </c>
      <c r="B57" s="671" t="s">
        <v>2691</v>
      </c>
      <c r="C57" s="328" t="s">
        <v>1678</v>
      </c>
      <c r="D57" s="678" t="s">
        <v>2690</v>
      </c>
      <c r="E57" s="677" t="s">
        <v>478</v>
      </c>
      <c r="F57" s="677"/>
      <c r="G57" s="680" t="s">
        <v>2692</v>
      </c>
      <c r="H57" s="682">
        <v>61112821</v>
      </c>
      <c r="I57" s="680"/>
      <c r="J57" s="681" t="s">
        <v>2691</v>
      </c>
      <c r="K57" s="38" t="s">
        <v>780</v>
      </c>
      <c r="L57" s="372"/>
      <c r="M57" s="677" t="s">
        <v>2698</v>
      </c>
      <c r="N57" s="677"/>
      <c r="O57" s="677"/>
      <c r="P57" s="677"/>
      <c r="Q57" s="677"/>
      <c r="R57" s="694" t="s">
        <v>2691</v>
      </c>
      <c r="S57" s="145"/>
      <c r="T57" s="182"/>
      <c r="U57" s="182"/>
      <c r="W57" s="177"/>
      <c r="X57" s="177"/>
      <c r="Y57" s="180"/>
      <c r="Z57" s="175"/>
      <c r="AA57" s="166"/>
      <c r="AB57" s="166"/>
    </row>
    <row r="58" spans="1:28">
      <c r="A58" s="373">
        <v>57</v>
      </c>
      <c r="B58" s="671" t="s">
        <v>2462</v>
      </c>
      <c r="C58" s="328" t="s">
        <v>1678</v>
      </c>
      <c r="D58" s="3" t="s">
        <v>826</v>
      </c>
      <c r="E58" s="677" t="s">
        <v>2460</v>
      </c>
      <c r="F58" s="677"/>
      <c r="G58" s="680" t="s">
        <v>2463</v>
      </c>
      <c r="H58" s="4" t="s">
        <v>2465</v>
      </c>
      <c r="I58" s="680" t="s">
        <v>2464</v>
      </c>
      <c r="J58" s="676" t="s">
        <v>2461</v>
      </c>
      <c r="K58" s="4" t="s">
        <v>15</v>
      </c>
      <c r="L58" s="372"/>
      <c r="M58" s="4" t="s">
        <v>3932</v>
      </c>
      <c r="N58" s="3"/>
      <c r="O58" s="3"/>
      <c r="P58" s="3"/>
      <c r="Q58" s="4" t="s">
        <v>2465</v>
      </c>
      <c r="R58" s="692" t="s">
        <v>2467</v>
      </c>
      <c r="S58" s="145">
        <v>145973863</v>
      </c>
      <c r="T58" s="177" t="s">
        <v>4040</v>
      </c>
      <c r="U58" s="182"/>
      <c r="W58" s="177"/>
      <c r="X58" s="177"/>
      <c r="Y58" s="180"/>
      <c r="Z58" s="175"/>
      <c r="AA58" s="166"/>
      <c r="AB58" s="166"/>
    </row>
    <row r="59" spans="1:28">
      <c r="A59" s="373">
        <v>58</v>
      </c>
      <c r="B59" s="497" t="s">
        <v>2677</v>
      </c>
      <c r="C59" s="328" t="s">
        <v>1678</v>
      </c>
      <c r="D59" s="678" t="s">
        <v>41</v>
      </c>
      <c r="E59" s="677" t="s">
        <v>2675</v>
      </c>
      <c r="F59" s="677"/>
      <c r="G59" s="680">
        <v>69083274</v>
      </c>
      <c r="H59" s="677">
        <v>66166648</v>
      </c>
      <c r="I59" s="680" t="s">
        <v>2678</v>
      </c>
      <c r="J59" s="681" t="s">
        <v>2676</v>
      </c>
      <c r="K59" s="3" t="s">
        <v>15</v>
      </c>
      <c r="L59" s="372"/>
      <c r="M59" s="684" t="s">
        <v>3933</v>
      </c>
      <c r="N59" s="677"/>
      <c r="O59" s="677"/>
      <c r="P59" s="677"/>
      <c r="Q59" s="687" t="s">
        <v>2682</v>
      </c>
      <c r="R59" s="695" t="s">
        <v>2683</v>
      </c>
      <c r="S59" s="753"/>
      <c r="T59" s="182" t="s">
        <v>2001</v>
      </c>
      <c r="U59" s="182"/>
      <c r="W59" s="177"/>
      <c r="X59" s="177"/>
      <c r="Y59" s="180"/>
      <c r="Z59" s="175"/>
      <c r="AA59" s="166"/>
      <c r="AB59" s="166"/>
    </row>
    <row r="60" spans="1:28">
      <c r="A60" s="373">
        <v>59</v>
      </c>
      <c r="B60" s="671" t="s">
        <v>2328</v>
      </c>
      <c r="C60" s="328" t="s">
        <v>1678</v>
      </c>
      <c r="D60" s="678" t="s">
        <v>530</v>
      </c>
      <c r="E60" s="677" t="s">
        <v>2326</v>
      </c>
      <c r="F60" s="677"/>
      <c r="G60" s="680">
        <v>4899813066</v>
      </c>
      <c r="H60" s="682">
        <v>66049573</v>
      </c>
      <c r="I60" s="680" t="s">
        <v>2329</v>
      </c>
      <c r="J60" s="676" t="s">
        <v>2327</v>
      </c>
      <c r="K60" s="3" t="s">
        <v>2272</v>
      </c>
      <c r="L60" s="372"/>
      <c r="M60" s="677" t="s">
        <v>2335</v>
      </c>
      <c r="N60" s="259">
        <v>14003913494</v>
      </c>
      <c r="O60" s="259">
        <v>411568871159</v>
      </c>
      <c r="P60" s="3">
        <v>513991</v>
      </c>
      <c r="Q60" s="4" t="s">
        <v>2337</v>
      </c>
      <c r="R60" s="692" t="s">
        <v>2338</v>
      </c>
      <c r="S60" s="753"/>
      <c r="T60" s="736" t="str">
        <f t="shared" ref="T60:T67" si="0">_xlfn.CONCAT("دانشگاه صنعتی شریف، ", M60)</f>
        <v>دانشگاه صنعتی شریف، شرکت بهینه سازان سیستم های آب و انرژی سبز پایش</v>
      </c>
      <c r="U60" s="182"/>
      <c r="W60" s="177"/>
      <c r="X60" s="177"/>
      <c r="Y60" s="180"/>
      <c r="Z60" s="175"/>
      <c r="AA60" s="166"/>
      <c r="AB60" s="166"/>
    </row>
    <row r="61" spans="1:28">
      <c r="A61" s="373">
        <v>60</v>
      </c>
      <c r="B61" s="497" t="s">
        <v>2412</v>
      </c>
      <c r="C61" s="328" t="s">
        <v>1678</v>
      </c>
      <c r="D61" s="678" t="s">
        <v>87</v>
      </c>
      <c r="E61" s="677" t="s">
        <v>2410</v>
      </c>
      <c r="F61" s="677"/>
      <c r="G61" s="680">
        <v>2538950090</v>
      </c>
      <c r="H61" s="682">
        <v>66166617</v>
      </c>
      <c r="I61" s="680" t="s">
        <v>2413</v>
      </c>
      <c r="J61" s="670" t="s">
        <v>2411</v>
      </c>
      <c r="K61" s="38"/>
      <c r="L61" s="372"/>
      <c r="M61" s="677" t="s">
        <v>2417</v>
      </c>
      <c r="N61" s="677"/>
      <c r="O61" s="677"/>
      <c r="P61" s="677"/>
      <c r="Q61" s="677"/>
      <c r="R61" s="696"/>
      <c r="S61" s="145"/>
      <c r="T61" s="736"/>
      <c r="U61" s="182"/>
      <c r="W61" s="177"/>
      <c r="X61" s="177"/>
      <c r="Y61" s="180"/>
      <c r="Z61" s="175"/>
      <c r="AA61" s="166"/>
      <c r="AB61" s="166"/>
    </row>
    <row r="62" spans="1:28">
      <c r="A62" s="373">
        <v>61</v>
      </c>
      <c r="B62" s="671" t="s">
        <v>2348</v>
      </c>
      <c r="C62" s="328" t="s">
        <v>1678</v>
      </c>
      <c r="D62" s="686" t="s">
        <v>13</v>
      </c>
      <c r="E62" s="686" t="s">
        <v>2346</v>
      </c>
      <c r="F62" s="686"/>
      <c r="G62" s="687" t="s">
        <v>2349</v>
      </c>
      <c r="H62" s="688" t="s">
        <v>2351</v>
      </c>
      <c r="I62" s="687" t="s">
        <v>2350</v>
      </c>
      <c r="J62" s="676" t="s">
        <v>2347</v>
      </c>
      <c r="K62" s="3" t="s">
        <v>1764</v>
      </c>
      <c r="L62" s="372"/>
      <c r="M62" s="677"/>
      <c r="N62" s="677"/>
      <c r="O62" s="677"/>
      <c r="P62" s="677"/>
      <c r="Q62" s="4" t="s">
        <v>2350</v>
      </c>
      <c r="R62" s="692" t="s">
        <v>2356</v>
      </c>
      <c r="S62" s="145"/>
      <c r="T62" s="736"/>
      <c r="U62" s="182"/>
      <c r="W62" s="177"/>
      <c r="X62" s="177"/>
      <c r="Y62" s="180"/>
      <c r="Z62" s="175"/>
      <c r="AA62" s="166"/>
      <c r="AB62" s="166"/>
    </row>
    <row r="63" spans="1:28">
      <c r="A63" s="373">
        <v>62</v>
      </c>
      <c r="B63" s="497" t="s">
        <v>4019</v>
      </c>
      <c r="C63" s="328" t="s">
        <v>1678</v>
      </c>
      <c r="D63" s="678" t="s">
        <v>13</v>
      </c>
      <c r="E63" s="677" t="s">
        <v>4036</v>
      </c>
      <c r="F63" s="677"/>
      <c r="G63" s="680">
        <v>2594584231</v>
      </c>
      <c r="H63" s="677">
        <v>22743364</v>
      </c>
      <c r="I63" s="680" t="s">
        <v>545</v>
      </c>
      <c r="J63" s="681" t="s">
        <v>546</v>
      </c>
      <c r="K63" s="3" t="s">
        <v>1764</v>
      </c>
      <c r="L63" s="372"/>
      <c r="M63" s="677"/>
      <c r="N63" s="677"/>
      <c r="O63" s="677"/>
      <c r="P63" s="677"/>
      <c r="Q63" s="4" t="s">
        <v>2219</v>
      </c>
      <c r="R63" s="692" t="s">
        <v>546</v>
      </c>
      <c r="S63" s="145"/>
      <c r="T63" s="736" t="s">
        <v>4037</v>
      </c>
      <c r="U63" s="182"/>
      <c r="W63" s="177"/>
      <c r="X63" s="177"/>
      <c r="Y63" s="180"/>
      <c r="Z63" s="175"/>
      <c r="AA63" s="166"/>
      <c r="AB63" s="166"/>
    </row>
    <row r="64" spans="1:28">
      <c r="A64" s="373">
        <v>63</v>
      </c>
      <c r="B64" s="671" t="s">
        <v>2302</v>
      </c>
      <c r="C64" s="328" t="s">
        <v>1678</v>
      </c>
      <c r="D64" s="678" t="s">
        <v>2299</v>
      </c>
      <c r="E64" s="677" t="s">
        <v>2300</v>
      </c>
      <c r="F64" s="677"/>
      <c r="G64" s="680" t="s">
        <v>2303</v>
      </c>
      <c r="H64" s="677">
        <v>77405065</v>
      </c>
      <c r="I64" s="680" t="s">
        <v>2304</v>
      </c>
      <c r="J64" s="676" t="s">
        <v>2301</v>
      </c>
      <c r="K64" s="3" t="s">
        <v>15</v>
      </c>
      <c r="L64" s="372"/>
      <c r="M64" s="677" t="s">
        <v>3934</v>
      </c>
      <c r="N64" s="677"/>
      <c r="O64" s="677"/>
      <c r="P64" s="677"/>
      <c r="Q64" s="4" t="s">
        <v>2244</v>
      </c>
      <c r="R64" s="692" t="s">
        <v>2308</v>
      </c>
      <c r="S64" s="145"/>
      <c r="T64" s="736"/>
      <c r="U64" s="182"/>
      <c r="W64" s="177"/>
      <c r="X64" s="177"/>
      <c r="Y64" s="180"/>
      <c r="Z64" s="175"/>
      <c r="AA64" s="166"/>
      <c r="AB64" s="166"/>
    </row>
    <row r="65" spans="1:28">
      <c r="A65" s="373">
        <v>64</v>
      </c>
      <c r="B65" s="671" t="s">
        <v>2555</v>
      </c>
      <c r="C65" s="328" t="s">
        <v>1678</v>
      </c>
      <c r="D65" s="678" t="s">
        <v>2299</v>
      </c>
      <c r="E65" s="679" t="s">
        <v>42</v>
      </c>
      <c r="F65" s="679"/>
      <c r="G65" s="680" t="s">
        <v>2556</v>
      </c>
      <c r="H65" s="677">
        <v>66166302</v>
      </c>
      <c r="I65" s="680" t="s">
        <v>2557</v>
      </c>
      <c r="J65" s="676" t="s">
        <v>2554</v>
      </c>
      <c r="K65" s="3" t="s">
        <v>15</v>
      </c>
      <c r="L65" s="372"/>
      <c r="M65" s="677" t="s">
        <v>2561</v>
      </c>
      <c r="N65" s="677"/>
      <c r="O65" s="677"/>
      <c r="P65" s="677"/>
      <c r="Q65" s="4" t="s">
        <v>2562</v>
      </c>
      <c r="R65" s="692" t="s">
        <v>2563</v>
      </c>
      <c r="S65" s="145"/>
      <c r="T65" s="736"/>
      <c r="U65" s="182"/>
      <c r="W65" s="177"/>
      <c r="X65" s="177"/>
      <c r="Y65" s="180"/>
      <c r="Z65" s="175"/>
      <c r="AA65" s="166"/>
      <c r="AB65" s="166"/>
    </row>
    <row r="66" spans="1:28">
      <c r="A66" s="373">
        <v>65</v>
      </c>
      <c r="B66" s="671" t="s">
        <v>2512</v>
      </c>
      <c r="C66" s="328" t="s">
        <v>1678</v>
      </c>
      <c r="D66" s="678" t="s">
        <v>319</v>
      </c>
      <c r="E66" s="677" t="s">
        <v>2510</v>
      </c>
      <c r="F66" s="677"/>
      <c r="G66" s="680" t="s">
        <v>2513</v>
      </c>
      <c r="H66" s="682">
        <v>22186707</v>
      </c>
      <c r="I66" s="680" t="s">
        <v>2514</v>
      </c>
      <c r="J66" s="676" t="s">
        <v>2511</v>
      </c>
      <c r="K66" s="38" t="s">
        <v>780</v>
      </c>
      <c r="L66" s="372"/>
      <c r="M66" s="677" t="s">
        <v>2517</v>
      </c>
      <c r="N66" s="677"/>
      <c r="O66" s="677"/>
      <c r="P66" s="677"/>
      <c r="Q66" s="4" t="s">
        <v>2518</v>
      </c>
      <c r="R66" s="693" t="s">
        <v>2511</v>
      </c>
      <c r="S66" s="145"/>
      <c r="T66" s="736"/>
      <c r="U66" s="182"/>
      <c r="W66" s="177"/>
      <c r="X66" s="177"/>
      <c r="Y66" s="180"/>
      <c r="Z66" s="175"/>
      <c r="AA66" s="166"/>
      <c r="AB66" s="166"/>
    </row>
    <row r="67" spans="1:28">
      <c r="A67" s="373">
        <v>66</v>
      </c>
      <c r="B67" s="671" t="s">
        <v>2529</v>
      </c>
      <c r="C67" s="328" t="s">
        <v>1678</v>
      </c>
      <c r="D67" s="678" t="s">
        <v>2526</v>
      </c>
      <c r="E67" s="677" t="s">
        <v>2527</v>
      </c>
      <c r="F67" s="677"/>
      <c r="G67" s="680">
        <v>1570396574</v>
      </c>
      <c r="H67" s="682">
        <v>66165781</v>
      </c>
      <c r="I67" s="680" t="s">
        <v>2530</v>
      </c>
      <c r="J67" s="676" t="s">
        <v>2528</v>
      </c>
      <c r="K67" s="4" t="s">
        <v>15</v>
      </c>
      <c r="L67" s="372"/>
      <c r="M67" s="677" t="s">
        <v>2534</v>
      </c>
      <c r="N67" s="677"/>
      <c r="O67" s="677"/>
      <c r="P67" s="677"/>
      <c r="Q67" s="4" t="s">
        <v>2536</v>
      </c>
      <c r="R67" s="692" t="s">
        <v>2537</v>
      </c>
      <c r="S67" s="753"/>
      <c r="T67" s="736" t="str">
        <f t="shared" si="0"/>
        <v>دانشگاه صنعتی شریف، انجمن علمی دانشکده مهندسی کامپیوتر</v>
      </c>
      <c r="U67" s="182"/>
      <c r="W67" s="177"/>
      <c r="X67" s="177"/>
      <c r="Y67" s="180"/>
      <c r="Z67" s="175"/>
      <c r="AA67" s="166"/>
      <c r="AB67" s="166"/>
    </row>
    <row r="68" spans="1:28">
      <c r="A68" s="373">
        <v>67</v>
      </c>
      <c r="B68" s="671" t="s">
        <v>2255</v>
      </c>
      <c r="C68" s="328" t="s">
        <v>1678</v>
      </c>
      <c r="D68" s="678" t="s">
        <v>13</v>
      </c>
      <c r="E68" s="679" t="s">
        <v>2253</v>
      </c>
      <c r="F68" s="679"/>
      <c r="G68" s="680">
        <v>2790195511</v>
      </c>
      <c r="H68" s="677">
        <v>66373738</v>
      </c>
      <c r="I68" s="680" t="s">
        <v>2256</v>
      </c>
      <c r="J68" s="676" t="s">
        <v>2254</v>
      </c>
      <c r="K68" s="3" t="s">
        <v>1764</v>
      </c>
      <c r="L68" s="372"/>
      <c r="M68" s="3" t="s">
        <v>2257</v>
      </c>
      <c r="N68" s="677"/>
      <c r="O68" s="677"/>
      <c r="P68" s="677"/>
      <c r="Q68" s="4" t="s">
        <v>2259</v>
      </c>
      <c r="R68" s="693" t="s">
        <v>2260</v>
      </c>
      <c r="S68" s="145"/>
      <c r="T68" s="736" t="s">
        <v>4053</v>
      </c>
      <c r="U68" s="182"/>
      <c r="W68" s="177"/>
      <c r="X68" s="177"/>
      <c r="Y68" s="180"/>
      <c r="Z68" s="175"/>
      <c r="AA68" s="166"/>
      <c r="AB68" s="166"/>
    </row>
    <row r="69" spans="1:28">
      <c r="A69" s="373">
        <v>68</v>
      </c>
      <c r="B69" s="671" t="s">
        <v>2203</v>
      </c>
      <c r="C69" s="328" t="s">
        <v>1678</v>
      </c>
      <c r="D69" s="678" t="s">
        <v>639</v>
      </c>
      <c r="E69" s="679" t="s">
        <v>2201</v>
      </c>
      <c r="F69" s="679"/>
      <c r="G69" s="680">
        <v>1750588544</v>
      </c>
      <c r="H69" s="677">
        <v>56790059</v>
      </c>
      <c r="I69" s="680" t="s">
        <v>2204</v>
      </c>
      <c r="J69" s="676" t="s">
        <v>2202</v>
      </c>
      <c r="K69" s="38" t="s">
        <v>780</v>
      </c>
      <c r="L69" s="372"/>
      <c r="M69" s="677" t="s">
        <v>2209</v>
      </c>
      <c r="N69" s="677"/>
      <c r="O69" s="677"/>
      <c r="P69" s="677"/>
      <c r="Q69" s="677"/>
      <c r="R69" s="696"/>
      <c r="S69" s="145"/>
      <c r="T69" s="736"/>
      <c r="U69" s="182"/>
      <c r="W69" s="177"/>
      <c r="X69" s="177"/>
      <c r="Y69" s="180"/>
      <c r="Z69" s="175"/>
      <c r="AA69" s="166"/>
      <c r="AB69" s="166"/>
    </row>
    <row r="70" spans="1:28">
      <c r="A70" s="373">
        <v>69</v>
      </c>
      <c r="B70" s="671" t="s">
        <v>2284</v>
      </c>
      <c r="C70" s="328" t="s">
        <v>1678</v>
      </c>
      <c r="D70" s="678" t="s">
        <v>13</v>
      </c>
      <c r="E70" s="679" t="s">
        <v>2282</v>
      </c>
      <c r="F70" s="679"/>
      <c r="G70" s="680">
        <v>2539894021</v>
      </c>
      <c r="H70" s="677">
        <v>66651930</v>
      </c>
      <c r="I70" s="680" t="s">
        <v>2285</v>
      </c>
      <c r="J70" s="676" t="s">
        <v>2283</v>
      </c>
      <c r="K70" s="3" t="s">
        <v>15</v>
      </c>
      <c r="L70" s="372"/>
      <c r="M70" s="677" t="s">
        <v>2290</v>
      </c>
      <c r="N70" s="677"/>
      <c r="O70" s="677"/>
      <c r="P70" s="677"/>
      <c r="Q70" s="687" t="s">
        <v>2244</v>
      </c>
      <c r="R70" s="696"/>
      <c r="S70" s="145"/>
      <c r="T70" s="736"/>
      <c r="U70" s="182"/>
      <c r="W70" s="177"/>
      <c r="X70" s="177"/>
      <c r="Y70" s="180"/>
      <c r="Z70" s="175"/>
      <c r="AA70" s="166"/>
      <c r="AB70" s="166"/>
    </row>
    <row r="71" spans="1:28">
      <c r="A71" s="373">
        <v>70</v>
      </c>
      <c r="B71" s="689" t="s">
        <v>2627</v>
      </c>
      <c r="C71" s="328" t="s">
        <v>1678</v>
      </c>
      <c r="D71" s="678" t="s">
        <v>2624</v>
      </c>
      <c r="E71" s="677" t="s">
        <v>2625</v>
      </c>
      <c r="F71" s="677"/>
      <c r="G71" s="680" t="s">
        <v>2628</v>
      </c>
      <c r="H71" s="677">
        <v>66166249</v>
      </c>
      <c r="I71" s="680" t="s">
        <v>2629</v>
      </c>
      <c r="J71" s="676" t="s">
        <v>2626</v>
      </c>
      <c r="K71" s="733" t="s">
        <v>780</v>
      </c>
      <c r="L71" s="372"/>
      <c r="M71" s="4" t="s">
        <v>2633</v>
      </c>
      <c r="N71" s="677"/>
      <c r="O71" s="677"/>
      <c r="P71" s="677"/>
      <c r="Q71" s="4" t="s">
        <v>2629</v>
      </c>
      <c r="R71" s="692" t="s">
        <v>2626</v>
      </c>
      <c r="S71" s="145"/>
      <c r="T71" s="736"/>
      <c r="U71" s="182"/>
      <c r="W71" s="177"/>
      <c r="X71" s="177"/>
      <c r="Y71" s="180"/>
      <c r="Z71" s="175"/>
      <c r="AA71" s="166"/>
      <c r="AB71" s="166"/>
    </row>
    <row r="72" spans="1:28">
      <c r="A72" s="373">
        <v>71</v>
      </c>
      <c r="B72" s="671" t="s">
        <v>2643</v>
      </c>
      <c r="C72" s="328" t="s">
        <v>1678</v>
      </c>
      <c r="D72" s="678" t="s">
        <v>2640</v>
      </c>
      <c r="E72" s="677" t="s">
        <v>2641</v>
      </c>
      <c r="F72" s="677"/>
      <c r="G72" s="690">
        <v>1271607621</v>
      </c>
      <c r="H72" s="679">
        <v>66089083</v>
      </c>
      <c r="I72" s="690" t="s">
        <v>2644</v>
      </c>
      <c r="J72" s="676" t="s">
        <v>2642</v>
      </c>
      <c r="K72" s="3" t="s">
        <v>15</v>
      </c>
      <c r="L72" s="372"/>
      <c r="M72" s="677" t="s">
        <v>3936</v>
      </c>
      <c r="N72" s="677"/>
      <c r="O72" s="677"/>
      <c r="P72" s="677"/>
      <c r="Q72" s="4" t="s">
        <v>2244</v>
      </c>
      <c r="R72" s="692" t="s">
        <v>2646</v>
      </c>
      <c r="S72" s="145"/>
      <c r="T72" s="736" t="s">
        <v>4039</v>
      </c>
      <c r="U72" s="182"/>
      <c r="W72" s="177"/>
      <c r="X72" s="177"/>
      <c r="Y72" s="180"/>
      <c r="Z72" s="175"/>
      <c r="AA72" s="166"/>
      <c r="AB72" s="166"/>
    </row>
    <row r="73" spans="1:28">
      <c r="A73" s="373">
        <v>72</v>
      </c>
      <c r="B73" s="671" t="s">
        <v>2442</v>
      </c>
      <c r="C73" s="328" t="s">
        <v>1678</v>
      </c>
      <c r="D73" s="678" t="s">
        <v>2439</v>
      </c>
      <c r="E73" s="679" t="s">
        <v>2440</v>
      </c>
      <c r="F73" s="679"/>
      <c r="G73" s="680" t="s">
        <v>2443</v>
      </c>
      <c r="H73" s="677">
        <v>66031915</v>
      </c>
      <c r="I73" s="680" t="s">
        <v>2444</v>
      </c>
      <c r="J73" s="676" t="s">
        <v>2441</v>
      </c>
      <c r="K73" s="38" t="s">
        <v>780</v>
      </c>
      <c r="L73" s="372"/>
      <c r="M73" s="677" t="s">
        <v>2445</v>
      </c>
      <c r="N73" s="259">
        <v>14008049270</v>
      </c>
      <c r="O73" s="259"/>
      <c r="P73" s="3">
        <v>535859</v>
      </c>
      <c r="Q73" s="4" t="s">
        <v>2447</v>
      </c>
      <c r="R73" s="692" t="s">
        <v>2448</v>
      </c>
      <c r="S73" s="145"/>
      <c r="T73" s="736"/>
      <c r="U73" s="182"/>
      <c r="W73" s="177"/>
      <c r="X73" s="177"/>
      <c r="Y73" s="180"/>
      <c r="Z73" s="175"/>
      <c r="AA73" s="166"/>
      <c r="AB73" s="166"/>
    </row>
    <row r="74" spans="1:28">
      <c r="A74" s="373">
        <v>73</v>
      </c>
      <c r="B74" s="671" t="s">
        <v>2237</v>
      </c>
      <c r="C74" s="328" t="s">
        <v>1818</v>
      </c>
      <c r="D74" s="678" t="s">
        <v>2234</v>
      </c>
      <c r="E74" s="679" t="s">
        <v>2235</v>
      </c>
      <c r="F74" s="679"/>
      <c r="G74" s="680">
        <v>1467441831</v>
      </c>
      <c r="H74" s="677">
        <v>66166249</v>
      </c>
      <c r="I74" s="680" t="s">
        <v>2238</v>
      </c>
      <c r="J74" s="676" t="s">
        <v>2236</v>
      </c>
      <c r="K74" s="3" t="s">
        <v>15</v>
      </c>
      <c r="L74" s="372"/>
      <c r="M74" s="677" t="s">
        <v>2243</v>
      </c>
      <c r="N74" s="677"/>
      <c r="O74" s="677"/>
      <c r="P74" s="677"/>
      <c r="Q74" s="4" t="s">
        <v>2244</v>
      </c>
      <c r="R74" s="697" t="s">
        <v>2245</v>
      </c>
      <c r="S74" s="753"/>
      <c r="T74" s="736" t="s">
        <v>4033</v>
      </c>
      <c r="U74" s="182"/>
      <c r="W74" s="177"/>
      <c r="X74" s="177"/>
      <c r="Y74" s="180"/>
      <c r="Z74" s="175"/>
      <c r="AA74" s="166"/>
      <c r="AB74" s="166"/>
    </row>
    <row r="75" spans="1:28">
      <c r="A75" s="373">
        <v>74</v>
      </c>
      <c r="B75" s="685" t="s">
        <v>2581</v>
      </c>
      <c r="C75" s="683" t="s">
        <v>1678</v>
      </c>
      <c r="D75" s="678" t="s">
        <v>2578</v>
      </c>
      <c r="E75" s="679" t="s">
        <v>2579</v>
      </c>
      <c r="F75" s="679"/>
      <c r="G75" s="680">
        <v>2281850102</v>
      </c>
      <c r="H75" s="677">
        <v>28424018</v>
      </c>
      <c r="I75" s="680" t="s">
        <v>2582</v>
      </c>
      <c r="J75" s="676" t="s">
        <v>2580</v>
      </c>
      <c r="K75" s="3" t="s">
        <v>15</v>
      </c>
      <c r="L75" s="372"/>
      <c r="M75" s="677" t="s">
        <v>2587</v>
      </c>
      <c r="N75" s="677"/>
      <c r="O75" s="677"/>
      <c r="P75" s="677"/>
      <c r="Q75" s="4" t="s">
        <v>2588</v>
      </c>
      <c r="R75" s="697" t="s">
        <v>2589</v>
      </c>
      <c r="S75" s="145"/>
      <c r="T75" s="736"/>
      <c r="U75" s="182"/>
      <c r="W75" s="177"/>
      <c r="X75" s="177"/>
      <c r="Y75" s="180"/>
      <c r="Z75" s="175"/>
      <c r="AA75" s="166"/>
      <c r="AB75" s="166"/>
    </row>
    <row r="76" spans="1:28">
      <c r="A76" s="373">
        <v>75</v>
      </c>
      <c r="B76" s="685" t="s">
        <v>2157</v>
      </c>
      <c r="C76" s="683" t="s">
        <v>1678</v>
      </c>
      <c r="D76" s="678" t="s">
        <v>180</v>
      </c>
      <c r="E76" s="677" t="s">
        <v>2155</v>
      </c>
      <c r="F76" s="677"/>
      <c r="G76" s="680">
        <v>2219789381</v>
      </c>
      <c r="H76" s="677">
        <v>66165185</v>
      </c>
      <c r="I76" s="680" t="s">
        <v>2158</v>
      </c>
      <c r="J76" s="676" t="s">
        <v>2156</v>
      </c>
      <c r="K76" s="3" t="s">
        <v>780</v>
      </c>
      <c r="L76" s="372"/>
      <c r="M76" s="677" t="s">
        <v>2163</v>
      </c>
      <c r="N76" s="677"/>
      <c r="O76" s="677"/>
      <c r="P76" s="677"/>
      <c r="Q76" s="4" t="s">
        <v>2162</v>
      </c>
      <c r="R76" s="692" t="s">
        <v>2164</v>
      </c>
      <c r="S76" s="145"/>
      <c r="T76" s="736"/>
      <c r="U76" s="182"/>
      <c r="W76" s="177"/>
      <c r="X76" s="177"/>
      <c r="Y76" s="180"/>
      <c r="Z76" s="175"/>
      <c r="AA76" s="166"/>
      <c r="AB76" s="166"/>
    </row>
    <row r="77" spans="1:28">
      <c r="A77" s="373">
        <v>76</v>
      </c>
      <c r="B77" s="497" t="s">
        <v>2427</v>
      </c>
      <c r="C77" s="683" t="s">
        <v>1678</v>
      </c>
      <c r="D77" s="678" t="s">
        <v>2424</v>
      </c>
      <c r="E77" s="677" t="s">
        <v>2425</v>
      </c>
      <c r="F77" s="677"/>
      <c r="G77" s="680">
        <v>49481290</v>
      </c>
      <c r="H77" s="682">
        <v>66164506</v>
      </c>
      <c r="I77" s="680" t="s">
        <v>2428</v>
      </c>
      <c r="J77" s="676" t="s">
        <v>2426</v>
      </c>
      <c r="K77" s="3" t="s">
        <v>1764</v>
      </c>
      <c r="L77" s="372"/>
      <c r="M77" s="677" t="s">
        <v>3935</v>
      </c>
      <c r="N77" s="677"/>
      <c r="O77" s="677"/>
      <c r="P77" s="677"/>
      <c r="Q77" s="677"/>
      <c r="R77" s="676" t="s">
        <v>2426</v>
      </c>
      <c r="S77" s="753"/>
      <c r="T77" s="736" t="s">
        <v>2058</v>
      </c>
      <c r="U77" s="182"/>
      <c r="W77" s="177"/>
      <c r="X77" s="177"/>
      <c r="Y77" s="180"/>
      <c r="Z77" s="175"/>
      <c r="AA77" s="166"/>
      <c r="AB77" s="166"/>
    </row>
    <row r="78" spans="1:28">
      <c r="A78" s="373">
        <v>77</v>
      </c>
      <c r="B78" s="671" t="s">
        <v>2270</v>
      </c>
      <c r="C78" s="683" t="s">
        <v>1678</v>
      </c>
      <c r="D78" s="678" t="s">
        <v>2267</v>
      </c>
      <c r="E78" s="677" t="s">
        <v>2268</v>
      </c>
      <c r="F78" s="677"/>
      <c r="G78" s="680">
        <v>5820022815</v>
      </c>
      <c r="H78" s="682">
        <v>66088310</v>
      </c>
      <c r="I78" s="680" t="s">
        <v>2271</v>
      </c>
      <c r="J78" s="676" t="s">
        <v>2269</v>
      </c>
      <c r="K78" s="3" t="s">
        <v>15</v>
      </c>
      <c r="L78" s="372"/>
      <c r="M78" s="677" t="s">
        <v>2270</v>
      </c>
      <c r="N78" s="677"/>
      <c r="O78" s="677"/>
      <c r="P78" s="677"/>
      <c r="Q78" s="4" t="s">
        <v>2271</v>
      </c>
      <c r="R78" s="692" t="s">
        <v>2273</v>
      </c>
      <c r="S78" s="145"/>
      <c r="T78" s="736" t="s">
        <v>4035</v>
      </c>
      <c r="U78" s="182"/>
      <c r="W78" s="177"/>
      <c r="X78" s="177"/>
      <c r="Y78" s="180"/>
      <c r="Z78" s="175"/>
      <c r="AA78" s="166"/>
      <c r="AB78" s="166"/>
    </row>
    <row r="79" spans="1:28">
      <c r="A79" s="373">
        <v>78</v>
      </c>
      <c r="B79" s="689" t="s">
        <v>2660</v>
      </c>
      <c r="C79" s="683" t="s">
        <v>1678</v>
      </c>
      <c r="D79" s="678" t="s">
        <v>2657</v>
      </c>
      <c r="E79" s="679" t="s">
        <v>2658</v>
      </c>
      <c r="F79" s="679"/>
      <c r="G79" s="680" t="s">
        <v>2661</v>
      </c>
      <c r="H79" s="677">
        <v>5933</v>
      </c>
      <c r="I79" s="680" t="s">
        <v>2662</v>
      </c>
      <c r="J79" s="691" t="s">
        <v>2659</v>
      </c>
      <c r="K79" s="3" t="s">
        <v>15</v>
      </c>
      <c r="L79" s="372"/>
      <c r="M79" s="677" t="s">
        <v>2666</v>
      </c>
      <c r="N79" s="677"/>
      <c r="O79" s="677"/>
      <c r="P79" s="677"/>
      <c r="Q79" s="4" t="s">
        <v>2667</v>
      </c>
      <c r="R79" s="692" t="s">
        <v>2668</v>
      </c>
      <c r="S79" s="145"/>
      <c r="T79" s="736" t="str">
        <f t="shared" ref="T79:T100" si="1">_xlfn.CONCAT("دانشگاه صنعتی شریف، ", M79)</f>
        <v>دانشگاه صنعتی شریف، پژوهشکده سامانه های هوشمند صنعتی شهید رضایی</v>
      </c>
      <c r="U79" s="182"/>
      <c r="W79" s="177"/>
      <c r="X79" s="177"/>
      <c r="Y79" s="180"/>
      <c r="Z79" s="175"/>
      <c r="AA79" s="166"/>
      <c r="AB79" s="166"/>
    </row>
    <row r="80" spans="1:28">
      <c r="A80" s="373">
        <v>79</v>
      </c>
      <c r="B80" s="701" t="s">
        <v>3227</v>
      </c>
      <c r="C80" s="702" t="s">
        <v>1678</v>
      </c>
      <c r="D80" s="702" t="s">
        <v>395</v>
      </c>
      <c r="E80" s="702" t="s">
        <v>3221</v>
      </c>
      <c r="F80" s="702"/>
      <c r="G80" s="703" t="s">
        <v>3222</v>
      </c>
      <c r="H80" s="703" t="s">
        <v>3223</v>
      </c>
      <c r="I80" s="703" t="s">
        <v>3224</v>
      </c>
      <c r="J80" s="704" t="s">
        <v>3225</v>
      </c>
      <c r="K80" s="702" t="s">
        <v>1764</v>
      </c>
      <c r="L80" s="702"/>
      <c r="M80" s="702" t="s">
        <v>4002</v>
      </c>
      <c r="N80" s="702"/>
      <c r="O80" s="702"/>
      <c r="P80" s="702"/>
      <c r="Q80" s="703" t="s">
        <v>3229</v>
      </c>
      <c r="R80" s="704" t="s">
        <v>3225</v>
      </c>
      <c r="S80" s="754"/>
      <c r="T80" s="177" t="s">
        <v>2058</v>
      </c>
    </row>
    <row r="81" spans="1:20">
      <c r="A81" s="373">
        <v>80</v>
      </c>
      <c r="B81" s="704" t="s">
        <v>3419</v>
      </c>
      <c r="C81" s="702" t="s">
        <v>1678</v>
      </c>
      <c r="D81" s="702" t="s">
        <v>23</v>
      </c>
      <c r="E81" s="702" t="s">
        <v>24</v>
      </c>
      <c r="F81" s="702"/>
      <c r="G81" s="703" t="s">
        <v>25</v>
      </c>
      <c r="H81" s="703" t="s">
        <v>226</v>
      </c>
      <c r="I81" s="703" t="s">
        <v>3371</v>
      </c>
      <c r="J81" s="704" t="s">
        <v>26</v>
      </c>
      <c r="K81" s="703" t="s">
        <v>15</v>
      </c>
      <c r="L81" s="703"/>
      <c r="M81" s="703" t="s">
        <v>3995</v>
      </c>
      <c r="N81" s="703"/>
      <c r="O81" s="703"/>
      <c r="P81" s="703"/>
      <c r="Q81" s="703" t="s">
        <v>3161</v>
      </c>
      <c r="R81" s="701" t="s">
        <v>3158</v>
      </c>
      <c r="S81" s="754"/>
      <c r="T81" s="736" t="str">
        <f t="shared" si="1"/>
        <v>دانشگاه صنعتی شریف، دانشکده مهندسی کامپیوتر - گروه ACM</v>
      </c>
    </row>
    <row r="82" spans="1:20">
      <c r="A82" s="373">
        <v>81</v>
      </c>
      <c r="B82" s="704" t="s">
        <v>3390</v>
      </c>
      <c r="C82" s="702" t="s">
        <v>1678</v>
      </c>
      <c r="D82" s="702" t="s">
        <v>14</v>
      </c>
      <c r="E82" s="702" t="s">
        <v>3384</v>
      </c>
      <c r="F82" s="702"/>
      <c r="G82" s="703" t="s">
        <v>3385</v>
      </c>
      <c r="H82" s="703" t="s">
        <v>3386</v>
      </c>
      <c r="I82" s="703" t="s">
        <v>3387</v>
      </c>
      <c r="J82" s="705" t="s">
        <v>3388</v>
      </c>
      <c r="K82" s="703" t="s">
        <v>1764</v>
      </c>
      <c r="L82" s="703"/>
      <c r="M82" s="703" t="s">
        <v>3996</v>
      </c>
      <c r="N82" s="703"/>
      <c r="O82" s="703"/>
      <c r="P82" s="703"/>
      <c r="Q82" s="703" t="s">
        <v>158</v>
      </c>
      <c r="R82" s="701" t="s">
        <v>3391</v>
      </c>
      <c r="S82" s="754"/>
      <c r="T82" s="736" t="s">
        <v>2018</v>
      </c>
    </row>
    <row r="83" spans="1:20">
      <c r="A83" s="373">
        <v>82</v>
      </c>
      <c r="B83" s="704" t="s">
        <v>2795</v>
      </c>
      <c r="C83" s="702" t="s">
        <v>1678</v>
      </c>
      <c r="D83" s="702" t="s">
        <v>133</v>
      </c>
      <c r="E83" s="702" t="s">
        <v>134</v>
      </c>
      <c r="F83" s="702"/>
      <c r="G83" s="703" t="s">
        <v>1263</v>
      </c>
      <c r="H83" s="703" t="s">
        <v>1264</v>
      </c>
      <c r="I83" s="703" t="s">
        <v>1265</v>
      </c>
      <c r="J83" s="704" t="s">
        <v>135</v>
      </c>
      <c r="K83" s="703" t="s">
        <v>1764</v>
      </c>
      <c r="L83" s="703"/>
      <c r="M83" s="702" t="s">
        <v>3997</v>
      </c>
      <c r="N83" s="702"/>
      <c r="O83" s="702"/>
      <c r="P83" s="702"/>
      <c r="Q83" s="703" t="s">
        <v>2797</v>
      </c>
      <c r="R83" s="701" t="s">
        <v>2798</v>
      </c>
      <c r="S83" s="754"/>
      <c r="T83" s="177" t="s">
        <v>2001</v>
      </c>
    </row>
    <row r="84" spans="1:20">
      <c r="A84" s="373">
        <v>83</v>
      </c>
      <c r="B84" s="701" t="s">
        <v>2216</v>
      </c>
      <c r="C84" s="702" t="s">
        <v>1678</v>
      </c>
      <c r="D84" s="702" t="s">
        <v>2214</v>
      </c>
      <c r="E84" s="702" t="s">
        <v>2215</v>
      </c>
      <c r="F84" s="702"/>
      <c r="G84" s="703" t="s">
        <v>3652</v>
      </c>
      <c r="H84" s="703" t="s">
        <v>2217</v>
      </c>
      <c r="I84" s="703" t="s">
        <v>3653</v>
      </c>
      <c r="J84" s="701" t="s">
        <v>2216</v>
      </c>
      <c r="K84" s="702" t="s">
        <v>1764</v>
      </c>
      <c r="L84" s="702"/>
      <c r="M84" s="702"/>
      <c r="N84" s="702"/>
      <c r="O84" s="702"/>
      <c r="P84" s="702"/>
      <c r="Q84" s="703" t="s">
        <v>3653</v>
      </c>
      <c r="R84" s="701" t="s">
        <v>2216</v>
      </c>
      <c r="T84" s="736"/>
    </row>
    <row r="85" spans="1:20">
      <c r="A85" s="373">
        <v>84</v>
      </c>
      <c r="B85" s="701" t="s">
        <v>3058</v>
      </c>
      <c r="C85" s="702" t="s">
        <v>1678</v>
      </c>
      <c r="D85" s="702" t="s">
        <v>80</v>
      </c>
      <c r="E85" s="702" t="s">
        <v>3052</v>
      </c>
      <c r="F85" s="702"/>
      <c r="G85" s="703" t="s">
        <v>3053</v>
      </c>
      <c r="H85" s="703" t="s">
        <v>3054</v>
      </c>
      <c r="I85" s="703" t="s">
        <v>3055</v>
      </c>
      <c r="J85" s="701" t="s">
        <v>3056</v>
      </c>
      <c r="K85" s="702" t="s">
        <v>15</v>
      </c>
      <c r="L85" s="702"/>
      <c r="M85" s="702" t="s">
        <v>3057</v>
      </c>
      <c r="N85" s="702"/>
      <c r="O85" s="702"/>
      <c r="P85" s="702"/>
      <c r="Q85" s="703"/>
      <c r="R85" s="701"/>
      <c r="S85" s="754"/>
      <c r="T85" s="736" t="str">
        <f t="shared" si="1"/>
        <v>دانشگاه صنعتی شریف، آزمایشگاه بلاک چین شریف</v>
      </c>
    </row>
    <row r="86" spans="1:20">
      <c r="A86" s="373">
        <v>85</v>
      </c>
      <c r="B86" s="704" t="s">
        <v>2785</v>
      </c>
      <c r="C86" s="702" t="s">
        <v>1678</v>
      </c>
      <c r="D86" s="702" t="s">
        <v>2778</v>
      </c>
      <c r="E86" s="702" t="s">
        <v>2779</v>
      </c>
      <c r="F86" s="702"/>
      <c r="G86" s="703" t="s">
        <v>2780</v>
      </c>
      <c r="H86" s="703" t="s">
        <v>2781</v>
      </c>
      <c r="I86" s="703" t="s">
        <v>2782</v>
      </c>
      <c r="J86" s="704" t="s">
        <v>2783</v>
      </c>
      <c r="K86" s="703" t="s">
        <v>15</v>
      </c>
      <c r="L86" s="703"/>
      <c r="M86" s="703" t="s">
        <v>2784</v>
      </c>
      <c r="N86" s="703"/>
      <c r="O86" s="703"/>
      <c r="P86" s="703"/>
      <c r="Q86" s="703" t="s">
        <v>2786</v>
      </c>
      <c r="R86" s="706" t="s">
        <v>2787</v>
      </c>
      <c r="S86" s="754"/>
      <c r="T86" s="736" t="str">
        <f t="shared" si="1"/>
        <v>دانشگاه صنعتی شریف، دانشکده مهندسی شیمی و نفت</v>
      </c>
    </row>
    <row r="87" spans="1:20">
      <c r="A87" s="373">
        <v>86</v>
      </c>
      <c r="B87" s="701" t="s">
        <v>3900</v>
      </c>
      <c r="C87" s="702" t="s">
        <v>1678</v>
      </c>
      <c r="D87" s="702" t="s">
        <v>639</v>
      </c>
      <c r="E87" s="702" t="s">
        <v>3895</v>
      </c>
      <c r="F87" s="702"/>
      <c r="G87" s="703" t="s">
        <v>3896</v>
      </c>
      <c r="H87" s="703" t="s">
        <v>3897</v>
      </c>
      <c r="I87" s="703" t="s">
        <v>3898</v>
      </c>
      <c r="J87" s="704" t="s">
        <v>3899</v>
      </c>
      <c r="K87" s="703" t="s">
        <v>15</v>
      </c>
      <c r="L87" s="703"/>
      <c r="M87" s="703" t="s">
        <v>518</v>
      </c>
      <c r="N87" s="703"/>
      <c r="O87" s="703"/>
      <c r="P87" s="703"/>
      <c r="Q87" s="703" t="s">
        <v>3902</v>
      </c>
      <c r="R87" s="701" t="s">
        <v>3903</v>
      </c>
      <c r="S87" s="754"/>
      <c r="T87" s="736" t="str">
        <f t="shared" si="1"/>
        <v>دانشگاه صنعتی شریف، دانشکده مهندسی عمران</v>
      </c>
    </row>
    <row r="88" spans="1:20">
      <c r="A88" s="373">
        <v>87</v>
      </c>
      <c r="B88" s="701" t="s">
        <v>3030</v>
      </c>
      <c r="C88" s="702" t="s">
        <v>1678</v>
      </c>
      <c r="D88" s="702" t="s">
        <v>14</v>
      </c>
      <c r="E88" s="702" t="s">
        <v>3024</v>
      </c>
      <c r="F88" s="702"/>
      <c r="G88" s="703" t="s">
        <v>3025</v>
      </c>
      <c r="H88" s="703" t="s">
        <v>3026</v>
      </c>
      <c r="I88" s="703" t="s">
        <v>3027</v>
      </c>
      <c r="J88" s="701" t="s">
        <v>3028</v>
      </c>
      <c r="K88" s="703" t="s">
        <v>15</v>
      </c>
      <c r="L88" s="703"/>
      <c r="M88" s="702" t="s">
        <v>3029</v>
      </c>
      <c r="N88" s="702"/>
      <c r="O88" s="702"/>
      <c r="P88" s="702"/>
      <c r="Q88" s="703" t="s">
        <v>3026</v>
      </c>
      <c r="R88" s="701" t="s">
        <v>3031</v>
      </c>
      <c r="S88" s="754"/>
      <c r="T88" s="736" t="str">
        <f t="shared" si="1"/>
        <v>دانشگاه صنعتی شریف، مرکز خدمات آزمایشگاهی</v>
      </c>
    </row>
    <row r="89" spans="1:20">
      <c r="A89" s="373">
        <v>88</v>
      </c>
      <c r="B89" s="701" t="s">
        <v>2755</v>
      </c>
      <c r="C89" s="702" t="s">
        <v>1818</v>
      </c>
      <c r="D89" s="702" t="s">
        <v>2749</v>
      </c>
      <c r="E89" s="702" t="s">
        <v>620</v>
      </c>
      <c r="F89" s="702"/>
      <c r="G89" s="703" t="s">
        <v>2750</v>
      </c>
      <c r="H89" s="703" t="s">
        <v>2751</v>
      </c>
      <c r="I89" s="703" t="s">
        <v>2752</v>
      </c>
      <c r="J89" s="704" t="s">
        <v>2753</v>
      </c>
      <c r="K89" s="703" t="s">
        <v>15</v>
      </c>
      <c r="L89" s="703"/>
      <c r="M89" s="702" t="s">
        <v>2754</v>
      </c>
      <c r="N89" s="702"/>
      <c r="O89" s="702"/>
      <c r="P89" s="702"/>
      <c r="Q89" s="703" t="s">
        <v>2756</v>
      </c>
      <c r="R89" s="702"/>
      <c r="S89" s="754"/>
      <c r="T89" s="736" t="str">
        <f t="shared" si="1"/>
        <v>دانشگاه صنعتی شریف، مرکز مشاوره و خدمات روانشناختی</v>
      </c>
    </row>
    <row r="90" spans="1:20">
      <c r="A90" s="373">
        <v>89</v>
      </c>
      <c r="B90" s="701" t="s">
        <v>2827</v>
      </c>
      <c r="C90" s="702" t="s">
        <v>1678</v>
      </c>
      <c r="D90" s="702" t="s">
        <v>23</v>
      </c>
      <c r="E90" s="702" t="s">
        <v>2821</v>
      </c>
      <c r="F90" s="702"/>
      <c r="G90" s="703" t="s">
        <v>2822</v>
      </c>
      <c r="H90" s="703" t="s">
        <v>2823</v>
      </c>
      <c r="I90" s="703" t="s">
        <v>2824</v>
      </c>
      <c r="J90" s="701" t="s">
        <v>2825</v>
      </c>
      <c r="K90" s="703" t="s">
        <v>15</v>
      </c>
      <c r="L90" s="703"/>
      <c r="M90" s="707" t="s">
        <v>2826</v>
      </c>
      <c r="N90" s="707"/>
      <c r="O90" s="707"/>
      <c r="P90" s="707"/>
      <c r="Q90" s="703"/>
      <c r="R90" s="702"/>
      <c r="S90" s="754"/>
      <c r="T90" s="736" t="str">
        <f t="shared" si="1"/>
        <v>دانشگاه صنعتی شریف، مدیریت امور اداری</v>
      </c>
    </row>
    <row r="91" spans="1:20">
      <c r="A91" s="373">
        <v>90</v>
      </c>
      <c r="B91" s="701" t="s">
        <v>2810</v>
      </c>
      <c r="C91" s="702" t="s">
        <v>1678</v>
      </c>
      <c r="D91" s="702" t="s">
        <v>62</v>
      </c>
      <c r="E91" s="702" t="s">
        <v>794</v>
      </c>
      <c r="F91" s="702"/>
      <c r="G91" s="703" t="s">
        <v>795</v>
      </c>
      <c r="H91" s="703" t="s">
        <v>796</v>
      </c>
      <c r="I91" s="703" t="s">
        <v>797</v>
      </c>
      <c r="J91" s="704" t="s">
        <v>798</v>
      </c>
      <c r="K91" s="703" t="s">
        <v>15</v>
      </c>
      <c r="L91" s="703"/>
      <c r="M91" s="702" t="s">
        <v>2809</v>
      </c>
      <c r="N91" s="702"/>
      <c r="O91" s="702"/>
      <c r="P91" s="702"/>
      <c r="Q91" s="703" t="s">
        <v>2811</v>
      </c>
      <c r="R91" s="701" t="s">
        <v>2812</v>
      </c>
      <c r="S91" s="754"/>
      <c r="T91" s="736" t="str">
        <f t="shared" si="1"/>
        <v>دانشگاه صنعتی شریف، مرکز آموزش‌های الکترونیکی دانشگاه</v>
      </c>
    </row>
    <row r="92" spans="1:20">
      <c r="A92" s="373">
        <v>91</v>
      </c>
      <c r="B92" s="701" t="s">
        <v>2598</v>
      </c>
      <c r="C92" s="702" t="s">
        <v>1678</v>
      </c>
      <c r="D92" s="702" t="s">
        <v>2595</v>
      </c>
      <c r="E92" s="702" t="s">
        <v>2596</v>
      </c>
      <c r="F92" s="702"/>
      <c r="G92" s="703" t="s">
        <v>2599</v>
      </c>
      <c r="H92" s="703" t="s">
        <v>3249</v>
      </c>
      <c r="I92" s="703" t="s">
        <v>2600</v>
      </c>
      <c r="J92" s="704" t="s">
        <v>2597</v>
      </c>
      <c r="K92" s="703" t="s">
        <v>1764</v>
      </c>
      <c r="L92" s="703"/>
      <c r="M92" s="702" t="s">
        <v>3931</v>
      </c>
      <c r="N92" s="702"/>
      <c r="O92" s="702"/>
      <c r="P92" s="702"/>
      <c r="Q92" s="703" t="s">
        <v>2606</v>
      </c>
      <c r="R92" s="708" t="s">
        <v>2597</v>
      </c>
      <c r="S92" s="754"/>
      <c r="T92" s="736" t="s">
        <v>4016</v>
      </c>
    </row>
    <row r="93" spans="1:20">
      <c r="A93" s="373">
        <v>92</v>
      </c>
      <c r="B93" s="701" t="s">
        <v>3129</v>
      </c>
      <c r="C93" s="702" t="s">
        <v>1678</v>
      </c>
      <c r="D93" s="702" t="s">
        <v>3123</v>
      </c>
      <c r="E93" s="702" t="s">
        <v>2485</v>
      </c>
      <c r="F93" s="702"/>
      <c r="G93" s="703" t="s">
        <v>3124</v>
      </c>
      <c r="H93" s="703" t="s">
        <v>3125</v>
      </c>
      <c r="I93" s="703" t="s">
        <v>3126</v>
      </c>
      <c r="J93" s="701" t="s">
        <v>3127</v>
      </c>
      <c r="K93" s="702" t="s">
        <v>15</v>
      </c>
      <c r="L93" s="702"/>
      <c r="M93" s="702" t="s">
        <v>3128</v>
      </c>
      <c r="N93" s="702"/>
      <c r="O93" s="702"/>
      <c r="P93" s="702"/>
      <c r="Q93" s="703" t="s">
        <v>3130</v>
      </c>
      <c r="R93" s="702"/>
      <c r="S93" s="754"/>
      <c r="T93" s="736" t="str">
        <f t="shared" si="1"/>
        <v>دانشگاه صنعتی شریف، گروه فرهنگی خیریه فردای سبز</v>
      </c>
    </row>
    <row r="94" spans="1:20">
      <c r="A94" s="373">
        <v>93</v>
      </c>
      <c r="B94" s="701" t="s">
        <v>2738</v>
      </c>
      <c r="C94" s="702" t="s">
        <v>1678</v>
      </c>
      <c r="D94" s="702" t="s">
        <v>2731</v>
      </c>
      <c r="E94" s="702" t="s">
        <v>2732</v>
      </c>
      <c r="F94" s="702"/>
      <c r="G94" s="703" t="s">
        <v>2733</v>
      </c>
      <c r="H94" s="703" t="s">
        <v>2734</v>
      </c>
      <c r="I94" s="703" t="s">
        <v>2735</v>
      </c>
      <c r="J94" s="704" t="s">
        <v>2736</v>
      </c>
      <c r="K94" s="703" t="s">
        <v>15</v>
      </c>
      <c r="L94" s="703"/>
      <c r="M94" s="702" t="s">
        <v>2737</v>
      </c>
      <c r="N94" s="702"/>
      <c r="O94" s="702"/>
      <c r="P94" s="702"/>
      <c r="Q94" s="703" t="s">
        <v>2734</v>
      </c>
      <c r="R94" s="701" t="s">
        <v>2736</v>
      </c>
      <c r="S94" s="754"/>
      <c r="T94" s="736" t="str">
        <f t="shared" si="1"/>
        <v>دانشگاه صنعتی شریف، دانشکده مدیریت و اقتصاد</v>
      </c>
    </row>
    <row r="95" spans="1:20">
      <c r="A95" s="373">
        <v>94</v>
      </c>
      <c r="B95" s="704" t="s">
        <v>2677</v>
      </c>
      <c r="C95" s="702" t="s">
        <v>1678</v>
      </c>
      <c r="D95" s="702" t="s">
        <v>41</v>
      </c>
      <c r="E95" s="702" t="s">
        <v>2772</v>
      </c>
      <c r="F95" s="702"/>
      <c r="G95" s="703" t="s">
        <v>2773</v>
      </c>
      <c r="H95" s="703" t="s">
        <v>2682</v>
      </c>
      <c r="I95" s="703" t="s">
        <v>2678</v>
      </c>
      <c r="J95" s="704" t="s">
        <v>2676</v>
      </c>
      <c r="K95" s="703" t="s">
        <v>1764</v>
      </c>
      <c r="L95" s="703"/>
      <c r="M95" s="703" t="s">
        <v>3933</v>
      </c>
      <c r="N95" s="703"/>
      <c r="O95" s="703"/>
      <c r="P95" s="703"/>
      <c r="Q95" s="703" t="s">
        <v>2682</v>
      </c>
      <c r="R95" s="701" t="s">
        <v>2683</v>
      </c>
      <c r="S95" s="754"/>
      <c r="T95" s="736" t="s">
        <v>2001</v>
      </c>
    </row>
    <row r="96" spans="1:20">
      <c r="A96" s="373">
        <v>95</v>
      </c>
      <c r="B96" s="704" t="s">
        <v>3013</v>
      </c>
      <c r="C96" s="702" t="s">
        <v>1678</v>
      </c>
      <c r="D96" s="702" t="s">
        <v>62</v>
      </c>
      <c r="E96" s="702" t="s">
        <v>794</v>
      </c>
      <c r="F96" s="702"/>
      <c r="G96" s="703" t="s">
        <v>795</v>
      </c>
      <c r="H96" s="703" t="s">
        <v>368</v>
      </c>
      <c r="I96" s="703" t="s">
        <v>797</v>
      </c>
      <c r="J96" s="704" t="s">
        <v>798</v>
      </c>
      <c r="K96" s="703" t="s">
        <v>15</v>
      </c>
      <c r="L96" s="703"/>
      <c r="M96" s="703" t="s">
        <v>139</v>
      </c>
      <c r="N96" s="703"/>
      <c r="O96" s="703"/>
      <c r="P96" s="703"/>
      <c r="Q96" s="703" t="s">
        <v>368</v>
      </c>
      <c r="R96" s="701" t="s">
        <v>3809</v>
      </c>
      <c r="S96" s="754"/>
      <c r="T96" s="736" t="str">
        <f t="shared" si="1"/>
        <v>دانشگاه صنعتی شریف، مرکز فناوری اطلاعات و ارتباطات</v>
      </c>
    </row>
    <row r="97" spans="1:20">
      <c r="A97" s="373">
        <v>96</v>
      </c>
      <c r="B97" s="702" t="s">
        <v>3469</v>
      </c>
      <c r="C97" s="702" t="s">
        <v>1678</v>
      </c>
      <c r="D97" s="702" t="s">
        <v>14</v>
      </c>
      <c r="E97" s="702" t="s">
        <v>3463</v>
      </c>
      <c r="F97" s="702"/>
      <c r="G97" s="703" t="s">
        <v>3464</v>
      </c>
      <c r="H97" s="703" t="s">
        <v>3465</v>
      </c>
      <c r="I97" s="703" t="s">
        <v>3466</v>
      </c>
      <c r="J97" s="704" t="s">
        <v>3467</v>
      </c>
      <c r="K97" s="703" t="s">
        <v>15</v>
      </c>
      <c r="L97" s="703"/>
      <c r="M97" s="702" t="s">
        <v>3468</v>
      </c>
      <c r="N97" s="702"/>
      <c r="O97" s="702"/>
      <c r="P97" s="702"/>
      <c r="Q97" s="703" t="s">
        <v>3470</v>
      </c>
      <c r="R97" s="704" t="s">
        <v>3471</v>
      </c>
      <c r="S97" s="754"/>
      <c r="T97" s="736" t="str">
        <f t="shared" si="1"/>
        <v>دانشگاه صنعتی شریف، انجمن علمی دانشکده مهندسی صنایع</v>
      </c>
    </row>
    <row r="98" spans="1:20">
      <c r="A98" s="373">
        <v>97</v>
      </c>
      <c r="B98" s="701" t="s">
        <v>3212</v>
      </c>
      <c r="C98" s="702" t="s">
        <v>1818</v>
      </c>
      <c r="D98" s="702" t="s">
        <v>3205</v>
      </c>
      <c r="E98" s="702" t="s">
        <v>3206</v>
      </c>
      <c r="F98" s="702"/>
      <c r="G98" s="703" t="s">
        <v>3207</v>
      </c>
      <c r="H98" s="703" t="s">
        <v>3208</v>
      </c>
      <c r="I98" s="703" t="s">
        <v>3209</v>
      </c>
      <c r="J98" s="704" t="s">
        <v>3210</v>
      </c>
      <c r="K98" s="703" t="s">
        <v>15</v>
      </c>
      <c r="L98" s="703"/>
      <c r="M98" s="702" t="s">
        <v>3211</v>
      </c>
      <c r="N98" s="702"/>
      <c r="O98" s="702"/>
      <c r="P98" s="702"/>
      <c r="Q98" s="703" t="s">
        <v>3208</v>
      </c>
      <c r="R98" s="701" t="s">
        <v>3210</v>
      </c>
      <c r="S98" s="754"/>
      <c r="T98" s="736" t="s">
        <v>4017</v>
      </c>
    </row>
    <row r="99" spans="1:20">
      <c r="A99" s="373">
        <v>98</v>
      </c>
      <c r="B99" s="701" t="s">
        <v>3483</v>
      </c>
      <c r="C99" s="702" t="s">
        <v>1678</v>
      </c>
      <c r="D99" s="702" t="s">
        <v>87</v>
      </c>
      <c r="E99" s="702" t="s">
        <v>2410</v>
      </c>
      <c r="F99" s="702"/>
      <c r="G99" s="703" t="s">
        <v>3479</v>
      </c>
      <c r="H99" s="703" t="s">
        <v>3480</v>
      </c>
      <c r="I99" s="703" t="s">
        <v>2413</v>
      </c>
      <c r="J99" s="704" t="s">
        <v>3481</v>
      </c>
      <c r="K99" s="703" t="s">
        <v>1764</v>
      </c>
      <c r="L99" s="703"/>
      <c r="M99" s="702" t="s">
        <v>3998</v>
      </c>
      <c r="N99" s="702"/>
      <c r="O99" s="702"/>
      <c r="P99" s="702"/>
      <c r="Q99" s="703" t="s">
        <v>3480</v>
      </c>
      <c r="R99" s="701" t="s">
        <v>3481</v>
      </c>
      <c r="S99" s="754"/>
      <c r="T99" s="736" t="s">
        <v>2001</v>
      </c>
    </row>
    <row r="100" spans="1:20">
      <c r="A100" s="373">
        <v>99</v>
      </c>
      <c r="B100" s="701" t="s">
        <v>2487</v>
      </c>
      <c r="C100" s="702" t="s">
        <v>1678</v>
      </c>
      <c r="D100" s="702" t="s">
        <v>2484</v>
      </c>
      <c r="E100" s="702" t="s">
        <v>2485</v>
      </c>
      <c r="F100" s="702"/>
      <c r="G100" s="703" t="s">
        <v>3083</v>
      </c>
      <c r="H100" s="703" t="s">
        <v>2883</v>
      </c>
      <c r="I100" s="703" t="s">
        <v>2488</v>
      </c>
      <c r="J100" s="704" t="s">
        <v>3084</v>
      </c>
      <c r="K100" s="703" t="s">
        <v>15</v>
      </c>
      <c r="L100" s="703"/>
      <c r="M100" s="702" t="s">
        <v>2492</v>
      </c>
      <c r="N100" s="702"/>
      <c r="O100" s="702"/>
      <c r="P100" s="702"/>
      <c r="Q100" s="703" t="s">
        <v>3086</v>
      </c>
      <c r="R100" s="701" t="s">
        <v>2493</v>
      </c>
      <c r="S100" s="754"/>
      <c r="T100" s="736" t="str">
        <f t="shared" si="1"/>
        <v>دانشگاه صنعتی شریف، مرکز رشد و کارآفرینی دانشگاه صنعتی شریف</v>
      </c>
    </row>
    <row r="101" spans="1:20">
      <c r="A101" s="373">
        <v>100</v>
      </c>
      <c r="B101" s="704" t="s">
        <v>3045</v>
      </c>
      <c r="C101" s="702" t="s">
        <v>1678</v>
      </c>
      <c r="D101" s="703" t="s">
        <v>180</v>
      </c>
      <c r="E101" s="703" t="s">
        <v>3040</v>
      </c>
      <c r="F101" s="703"/>
      <c r="G101" s="703" t="s">
        <v>3041</v>
      </c>
      <c r="H101" s="703" t="s">
        <v>3042</v>
      </c>
      <c r="I101" s="703" t="s">
        <v>3043</v>
      </c>
      <c r="J101" s="704" t="s">
        <v>3044</v>
      </c>
      <c r="K101" s="703" t="s">
        <v>15</v>
      </c>
      <c r="L101" s="703"/>
      <c r="M101" s="703" t="s">
        <v>228</v>
      </c>
      <c r="N101" s="703"/>
      <c r="O101" s="703"/>
      <c r="P101" s="703"/>
      <c r="Q101" s="703" t="s">
        <v>3042</v>
      </c>
      <c r="R101" s="704" t="s">
        <v>3044</v>
      </c>
      <c r="S101" s="754"/>
      <c r="T101" s="736" t="str">
        <f t="shared" ref="T101:T118" si="2">_xlfn.CONCAT("دانشگاه صنعتی شریف، ", M101)</f>
        <v>دانشگاه صنعتی شریف، دانشکده مهندسی کامپیوتر</v>
      </c>
    </row>
    <row r="102" spans="1:20">
      <c r="A102" s="373">
        <v>101</v>
      </c>
      <c r="B102" s="704" t="s">
        <v>3408</v>
      </c>
      <c r="C102" s="702" t="s">
        <v>1678</v>
      </c>
      <c r="D102" s="702" t="s">
        <v>3402</v>
      </c>
      <c r="E102" s="702" t="s">
        <v>3403</v>
      </c>
      <c r="F102" s="702"/>
      <c r="G102" s="743"/>
      <c r="H102" s="703" t="s">
        <v>3404</v>
      </c>
      <c r="I102" s="703" t="s">
        <v>3405</v>
      </c>
      <c r="J102" s="704" t="s">
        <v>3406</v>
      </c>
      <c r="K102" s="703" t="s">
        <v>15</v>
      </c>
      <c r="L102" s="703"/>
      <c r="M102" s="703" t="s">
        <v>3407</v>
      </c>
      <c r="N102" s="703"/>
      <c r="O102" s="703"/>
      <c r="P102" s="703"/>
      <c r="Q102" s="703" t="s">
        <v>3404</v>
      </c>
      <c r="R102" s="701" t="s">
        <v>3406</v>
      </c>
      <c r="S102" s="754"/>
      <c r="T102" s="177" t="s">
        <v>4003</v>
      </c>
    </row>
    <row r="103" spans="1:20">
      <c r="A103" s="373">
        <v>102</v>
      </c>
      <c r="B103" s="701" t="s">
        <v>3774</v>
      </c>
      <c r="C103" s="702" t="s">
        <v>1678</v>
      </c>
      <c r="D103" s="702" t="s">
        <v>3768</v>
      </c>
      <c r="E103" s="702" t="s">
        <v>36</v>
      </c>
      <c r="F103" s="702"/>
      <c r="G103" s="703" t="s">
        <v>3769</v>
      </c>
      <c r="H103" s="703" t="s">
        <v>3770</v>
      </c>
      <c r="I103" s="703" t="s">
        <v>3771</v>
      </c>
      <c r="J103" s="704" t="s">
        <v>3772</v>
      </c>
      <c r="K103" s="703" t="s">
        <v>15</v>
      </c>
      <c r="L103" s="703"/>
      <c r="M103" s="703" t="s">
        <v>3773</v>
      </c>
      <c r="N103" s="703"/>
      <c r="O103" s="703"/>
      <c r="P103" s="703"/>
      <c r="Q103" s="703" t="s">
        <v>3776</v>
      </c>
      <c r="R103" s="704" t="s">
        <v>3772</v>
      </c>
      <c r="S103" s="754"/>
      <c r="T103" s="736" t="str">
        <f t="shared" si="2"/>
        <v>دانشگاه صنعتی شریف، مدیریت پشتیبانی</v>
      </c>
    </row>
    <row r="104" spans="1:20">
      <c r="A104" s="373">
        <v>103</v>
      </c>
      <c r="B104" s="704" t="s">
        <v>3193</v>
      </c>
      <c r="C104" s="702" t="s">
        <v>1678</v>
      </c>
      <c r="D104" s="702" t="s">
        <v>2299</v>
      </c>
      <c r="E104" s="702" t="s">
        <v>3187</v>
      </c>
      <c r="F104" s="702"/>
      <c r="G104" s="703" t="s">
        <v>3188</v>
      </c>
      <c r="H104" s="703" t="s">
        <v>3189</v>
      </c>
      <c r="I104" s="703" t="s">
        <v>3190</v>
      </c>
      <c r="J104" s="704" t="s">
        <v>3191</v>
      </c>
      <c r="K104" s="703" t="s">
        <v>1764</v>
      </c>
      <c r="L104" s="703"/>
      <c r="M104" s="703" t="s">
        <v>3999</v>
      </c>
      <c r="N104" s="703"/>
      <c r="O104" s="703"/>
      <c r="P104" s="703"/>
      <c r="Q104" s="703" t="s">
        <v>3189</v>
      </c>
      <c r="R104" s="701" t="s">
        <v>3191</v>
      </c>
      <c r="S104" s="754"/>
      <c r="T104" s="177" t="s">
        <v>4004</v>
      </c>
    </row>
    <row r="105" spans="1:20">
      <c r="A105" s="373">
        <v>104</v>
      </c>
      <c r="B105" s="701" t="s">
        <v>3586</v>
      </c>
      <c r="C105" s="702" t="s">
        <v>1678</v>
      </c>
      <c r="D105" s="702" t="s">
        <v>554</v>
      </c>
      <c r="E105" s="702" t="s">
        <v>3580</v>
      </c>
      <c r="F105" s="702"/>
      <c r="G105" s="703" t="s">
        <v>3581</v>
      </c>
      <c r="H105" s="703" t="s">
        <v>3582</v>
      </c>
      <c r="I105" s="703" t="s">
        <v>3583</v>
      </c>
      <c r="J105" s="701" t="s">
        <v>3584</v>
      </c>
      <c r="K105" s="702" t="s">
        <v>15</v>
      </c>
      <c r="L105" s="702"/>
      <c r="M105" s="702" t="s">
        <v>3585</v>
      </c>
      <c r="N105" s="702"/>
      <c r="O105" s="702"/>
      <c r="P105" s="702"/>
      <c r="Q105" s="703" t="s">
        <v>3587</v>
      </c>
      <c r="R105" s="701" t="s">
        <v>3584</v>
      </c>
      <c r="S105" s="754"/>
      <c r="T105" s="736" t="str">
        <f t="shared" si="2"/>
        <v>دانشگاه صنعتی شریف، مدیریت امورمالی</v>
      </c>
    </row>
    <row r="106" spans="1:20">
      <c r="A106" s="373">
        <v>105</v>
      </c>
      <c r="B106" s="703" t="s">
        <v>3364</v>
      </c>
      <c r="C106" s="702" t="s">
        <v>1678</v>
      </c>
      <c r="D106" s="702" t="s">
        <v>34</v>
      </c>
      <c r="E106" s="702" t="s">
        <v>3267</v>
      </c>
      <c r="F106" s="702"/>
      <c r="G106" s="703" t="s">
        <v>3268</v>
      </c>
      <c r="H106" s="703" t="s">
        <v>3269</v>
      </c>
      <c r="I106" s="703" t="s">
        <v>3270</v>
      </c>
      <c r="J106" s="704" t="s">
        <v>3271</v>
      </c>
      <c r="K106" s="703" t="s">
        <v>15</v>
      </c>
      <c r="L106" s="703"/>
      <c r="M106" s="703" t="s">
        <v>4015</v>
      </c>
      <c r="N106" s="703"/>
      <c r="O106" s="703"/>
      <c r="P106" s="703"/>
      <c r="Q106" s="703"/>
      <c r="R106" s="701" t="s">
        <v>3365</v>
      </c>
      <c r="S106" s="754"/>
      <c r="T106" s="736" t="str">
        <f t="shared" si="2"/>
        <v>دانشگاه صنعتی شریف، انجمن علمی دانشکده مهندسی مکانیک</v>
      </c>
    </row>
    <row r="107" spans="1:20">
      <c r="A107" s="373">
        <v>106</v>
      </c>
      <c r="B107" s="704" t="s">
        <v>3112</v>
      </c>
      <c r="C107" s="702" t="s">
        <v>1678</v>
      </c>
      <c r="D107" s="702" t="s">
        <v>3107</v>
      </c>
      <c r="E107" s="702" t="s">
        <v>3108</v>
      </c>
      <c r="F107" s="702"/>
      <c r="G107" s="703" t="s">
        <v>3109</v>
      </c>
      <c r="H107" s="703" t="s">
        <v>271</v>
      </c>
      <c r="I107" s="703" t="s">
        <v>3110</v>
      </c>
      <c r="J107" s="704" t="s">
        <v>3111</v>
      </c>
      <c r="K107" s="703" t="s">
        <v>15</v>
      </c>
      <c r="L107" s="703"/>
      <c r="M107" s="703" t="s">
        <v>280</v>
      </c>
      <c r="N107" s="703"/>
      <c r="O107" s="703"/>
      <c r="P107" s="703"/>
      <c r="Q107" s="703"/>
      <c r="R107" s="704" t="s">
        <v>3111</v>
      </c>
      <c r="S107" s="754"/>
      <c r="T107" s="736" t="str">
        <f t="shared" si="2"/>
        <v>دانشگاه صنعتی شریف، دانشکده مهندسی مکانیک</v>
      </c>
    </row>
    <row r="108" spans="1:20">
      <c r="A108" s="373">
        <v>107</v>
      </c>
      <c r="B108" s="704" t="s">
        <v>3561</v>
      </c>
      <c r="C108" s="702" t="s">
        <v>1678</v>
      </c>
      <c r="D108" s="702" t="s">
        <v>554</v>
      </c>
      <c r="E108" s="702" t="s">
        <v>3555</v>
      </c>
      <c r="F108" s="702"/>
      <c r="G108" s="703" t="s">
        <v>3556</v>
      </c>
      <c r="H108" s="703" t="s">
        <v>3557</v>
      </c>
      <c r="I108" s="703" t="s">
        <v>3558</v>
      </c>
      <c r="J108" s="704" t="s">
        <v>3559</v>
      </c>
      <c r="K108" s="703" t="s">
        <v>15</v>
      </c>
      <c r="L108" s="703"/>
      <c r="M108" s="703" t="s">
        <v>3560</v>
      </c>
      <c r="N108" s="703"/>
      <c r="O108" s="703"/>
      <c r="P108" s="703"/>
      <c r="Q108" s="703" t="s">
        <v>3557</v>
      </c>
      <c r="R108" s="701" t="s">
        <v>3563</v>
      </c>
      <c r="S108" s="754"/>
      <c r="T108" s="736" t="str">
        <f t="shared" si="2"/>
        <v>دانشگاه صنعتی شریف، دانشگاه مهندسی و علم مواد</v>
      </c>
    </row>
    <row r="109" spans="1:20">
      <c r="A109" s="373">
        <v>108</v>
      </c>
      <c r="B109" s="704" t="s">
        <v>3720</v>
      </c>
      <c r="C109" s="702" t="s">
        <v>1678</v>
      </c>
      <c r="D109" s="702" t="s">
        <v>3713</v>
      </c>
      <c r="E109" s="702" t="s">
        <v>3714</v>
      </c>
      <c r="F109" s="702"/>
      <c r="G109" s="703" t="s">
        <v>3715</v>
      </c>
      <c r="H109" s="703" t="s">
        <v>3716</v>
      </c>
      <c r="I109" s="703" t="s">
        <v>3717</v>
      </c>
      <c r="J109" s="704" t="s">
        <v>3718</v>
      </c>
      <c r="K109" s="703" t="s">
        <v>15</v>
      </c>
      <c r="L109" s="703"/>
      <c r="M109" s="703" t="s">
        <v>3719</v>
      </c>
      <c r="N109" s="703"/>
      <c r="O109" s="703"/>
      <c r="P109" s="703"/>
      <c r="Q109" s="703" t="s">
        <v>3722</v>
      </c>
      <c r="R109" s="701" t="s">
        <v>3723</v>
      </c>
      <c r="S109" s="754"/>
      <c r="T109" s="736" t="str">
        <f t="shared" si="2"/>
        <v>دانشگاه صنعتی شریف، پژوهشکده علوم و فناوری نانو</v>
      </c>
    </row>
    <row r="110" spans="1:20">
      <c r="A110" s="373">
        <v>109</v>
      </c>
      <c r="B110" s="704" t="s">
        <v>2929</v>
      </c>
      <c r="C110" s="702" t="s">
        <v>1678</v>
      </c>
      <c r="D110" s="702" t="s">
        <v>2922</v>
      </c>
      <c r="E110" s="702" t="s">
        <v>2923</v>
      </c>
      <c r="F110" s="702"/>
      <c r="G110" s="703" t="s">
        <v>2924</v>
      </c>
      <c r="H110" s="703" t="s">
        <v>2925</v>
      </c>
      <c r="I110" s="703" t="s">
        <v>2926</v>
      </c>
      <c r="J110" s="704" t="s">
        <v>2927</v>
      </c>
      <c r="K110" s="703" t="s">
        <v>15</v>
      </c>
      <c r="L110" s="703"/>
      <c r="M110" s="703" t="s">
        <v>2928</v>
      </c>
      <c r="N110" s="703"/>
      <c r="O110" s="703"/>
      <c r="P110" s="703"/>
      <c r="Q110" s="703" t="s">
        <v>2930</v>
      </c>
      <c r="R110" s="701" t="s">
        <v>2927</v>
      </c>
      <c r="S110" s="754"/>
      <c r="T110" s="736" t="str">
        <f t="shared" si="2"/>
        <v>دانشگاه صنعتی شریف، گروه فلسفه علم</v>
      </c>
    </row>
    <row r="111" spans="1:20">
      <c r="A111" s="373">
        <v>110</v>
      </c>
      <c r="B111" s="709" t="s">
        <v>3543</v>
      </c>
      <c r="C111" s="702" t="s">
        <v>1678</v>
      </c>
      <c r="D111" s="702" t="s">
        <v>14</v>
      </c>
      <c r="E111" s="702" t="s">
        <v>3463</v>
      </c>
      <c r="F111" s="702"/>
      <c r="G111" s="703" t="s">
        <v>3464</v>
      </c>
      <c r="H111" s="703" t="s">
        <v>3465</v>
      </c>
      <c r="I111" s="703" t="s">
        <v>3466</v>
      </c>
      <c r="J111" s="704" t="s">
        <v>3467</v>
      </c>
      <c r="K111" s="703" t="s">
        <v>15</v>
      </c>
      <c r="L111" s="703"/>
      <c r="M111" s="703" t="s">
        <v>3542</v>
      </c>
      <c r="N111" s="703"/>
      <c r="O111" s="703"/>
      <c r="P111" s="703"/>
      <c r="Q111" s="703" t="s">
        <v>3544</v>
      </c>
      <c r="R111" s="701" t="s">
        <v>3545</v>
      </c>
      <c r="S111" s="754"/>
      <c r="T111" s="736" t="str">
        <f t="shared" si="2"/>
        <v>دانشگاه صنعتی شریف، آموزش‌های تخصصی آزاد</v>
      </c>
    </row>
    <row r="112" spans="1:20">
      <c r="A112" s="373">
        <v>111</v>
      </c>
      <c r="B112" s="701" t="s">
        <v>2720</v>
      </c>
      <c r="C112" s="702" t="s">
        <v>1678</v>
      </c>
      <c r="D112" s="702" t="s">
        <v>826</v>
      </c>
      <c r="E112" s="702" t="s">
        <v>2714</v>
      </c>
      <c r="F112" s="702"/>
      <c r="G112" s="703" t="s">
        <v>2715</v>
      </c>
      <c r="H112" s="703" t="s">
        <v>2716</v>
      </c>
      <c r="I112" s="703" t="s">
        <v>2717</v>
      </c>
      <c r="J112" s="701" t="s">
        <v>2718</v>
      </c>
      <c r="K112" s="702" t="s">
        <v>15</v>
      </c>
      <c r="L112" s="702"/>
      <c r="M112" s="702" t="s">
        <v>2719</v>
      </c>
      <c r="N112" s="702"/>
      <c r="O112" s="702"/>
      <c r="P112" s="702"/>
      <c r="Q112" s="703" t="s">
        <v>2721</v>
      </c>
      <c r="R112" s="701" t="s">
        <v>2718</v>
      </c>
      <c r="S112" s="754"/>
      <c r="T112" s="736" t="str">
        <f t="shared" si="2"/>
        <v>دانشگاه صنعتی شریف، مدیریت روابط عمومی</v>
      </c>
    </row>
    <row r="113" spans="1:26">
      <c r="A113" s="373">
        <v>112</v>
      </c>
      <c r="B113" s="701" t="s">
        <v>3679</v>
      </c>
      <c r="C113" s="702" t="s">
        <v>1678</v>
      </c>
      <c r="D113" s="702" t="s">
        <v>1748</v>
      </c>
      <c r="E113" s="702" t="s">
        <v>3673</v>
      </c>
      <c r="F113" s="702"/>
      <c r="G113" s="703" t="s">
        <v>3674</v>
      </c>
      <c r="H113" s="703" t="s">
        <v>3675</v>
      </c>
      <c r="I113" s="703" t="s">
        <v>3676</v>
      </c>
      <c r="J113" s="704" t="s">
        <v>3677</v>
      </c>
      <c r="K113" s="703" t="s">
        <v>15</v>
      </c>
      <c r="L113" s="703"/>
      <c r="M113" s="702" t="s">
        <v>3678</v>
      </c>
      <c r="N113" s="702"/>
      <c r="O113" s="702"/>
      <c r="P113" s="702"/>
      <c r="Q113" s="703" t="s">
        <v>3680</v>
      </c>
      <c r="R113" s="704" t="s">
        <v>3681</v>
      </c>
      <c r="S113" s="754"/>
      <c r="T113" s="736" t="s">
        <v>4018</v>
      </c>
    </row>
    <row r="114" spans="1:26">
      <c r="A114" s="373">
        <v>113</v>
      </c>
      <c r="B114" s="701" t="s">
        <v>2839</v>
      </c>
      <c r="C114" s="702" t="s">
        <v>1678</v>
      </c>
      <c r="D114" s="702" t="s">
        <v>2832</v>
      </c>
      <c r="E114" s="702" t="s">
        <v>2833</v>
      </c>
      <c r="F114" s="702"/>
      <c r="G114" s="703" t="s">
        <v>2834</v>
      </c>
      <c r="H114" s="703" t="s">
        <v>2835</v>
      </c>
      <c r="I114" s="703" t="s">
        <v>2836</v>
      </c>
      <c r="J114" s="704" t="s">
        <v>2837</v>
      </c>
      <c r="K114" s="702" t="s">
        <v>15</v>
      </c>
      <c r="L114" s="702"/>
      <c r="M114" s="702" t="s">
        <v>4000</v>
      </c>
      <c r="N114" s="702"/>
      <c r="O114" s="702"/>
      <c r="P114" s="702"/>
      <c r="Q114" s="703" t="s">
        <v>2840</v>
      </c>
      <c r="R114" s="701" t="s">
        <v>2841</v>
      </c>
      <c r="S114" s="754"/>
      <c r="T114" s="736" t="str">
        <f t="shared" si="2"/>
        <v>دانشگاه صنعتی شریف، مجله علمی و پژوهشی شریف</v>
      </c>
    </row>
    <row r="115" spans="1:26">
      <c r="A115" s="373">
        <v>114</v>
      </c>
      <c r="B115" s="704" t="s">
        <v>2887</v>
      </c>
      <c r="C115" s="702" t="s">
        <v>1678</v>
      </c>
      <c r="D115" s="702" t="s">
        <v>13</v>
      </c>
      <c r="E115" s="702" t="s">
        <v>2881</v>
      </c>
      <c r="F115" s="702"/>
      <c r="G115" s="703" t="s">
        <v>2882</v>
      </c>
      <c r="H115" s="703" t="s">
        <v>2883</v>
      </c>
      <c r="I115" s="703" t="s">
        <v>2884</v>
      </c>
      <c r="J115" s="704" t="s">
        <v>2885</v>
      </c>
      <c r="K115" s="703" t="s">
        <v>15</v>
      </c>
      <c r="L115" s="703"/>
      <c r="M115" s="703" t="s">
        <v>2886</v>
      </c>
      <c r="N115" s="703"/>
      <c r="O115" s="703"/>
      <c r="P115" s="703"/>
      <c r="Q115" s="703" t="s">
        <v>2883</v>
      </c>
      <c r="R115" s="701" t="s">
        <v>2885</v>
      </c>
      <c r="S115" s="755">
        <v>1459973881</v>
      </c>
      <c r="T115" s="736" t="s">
        <v>4034</v>
      </c>
    </row>
    <row r="116" spans="1:26">
      <c r="A116" s="373">
        <v>115</v>
      </c>
      <c r="B116" s="704" t="s">
        <v>2988</v>
      </c>
      <c r="C116" s="702" t="s">
        <v>1678</v>
      </c>
      <c r="D116" s="702" t="s">
        <v>47</v>
      </c>
      <c r="E116" s="702" t="s">
        <v>67</v>
      </c>
      <c r="F116" s="702"/>
      <c r="G116" s="703" t="s">
        <v>68</v>
      </c>
      <c r="H116" s="703" t="s">
        <v>69</v>
      </c>
      <c r="I116" s="703" t="s">
        <v>70</v>
      </c>
      <c r="J116" s="704" t="s">
        <v>71</v>
      </c>
      <c r="K116" s="703" t="s">
        <v>15</v>
      </c>
      <c r="L116" s="703"/>
      <c r="M116" s="703" t="s">
        <v>2987</v>
      </c>
      <c r="N116" s="703"/>
      <c r="O116" s="703"/>
      <c r="P116" s="703"/>
      <c r="Q116" s="703" t="s">
        <v>69</v>
      </c>
      <c r="R116" s="701" t="s">
        <v>2989</v>
      </c>
      <c r="S116" s="754"/>
      <c r="T116" s="736" t="str">
        <f t="shared" si="2"/>
        <v>دانشگاه صنعتی شریف، مدیریت امور شاهد و ایثارگران</v>
      </c>
    </row>
    <row r="117" spans="1:26">
      <c r="A117" s="373">
        <v>116</v>
      </c>
      <c r="B117" s="703" t="s">
        <v>3821</v>
      </c>
      <c r="C117" s="702" t="s">
        <v>1678</v>
      </c>
      <c r="D117" s="702" t="s">
        <v>105</v>
      </c>
      <c r="E117" s="702" t="s">
        <v>3815</v>
      </c>
      <c r="F117" s="702"/>
      <c r="G117" s="703" t="s">
        <v>3816</v>
      </c>
      <c r="H117" s="703" t="s">
        <v>3817</v>
      </c>
      <c r="I117" s="703" t="s">
        <v>3818</v>
      </c>
      <c r="J117" s="704" t="s">
        <v>3819</v>
      </c>
      <c r="K117" s="703" t="s">
        <v>780</v>
      </c>
      <c r="L117" s="703"/>
      <c r="M117" s="703" t="s">
        <v>3820</v>
      </c>
      <c r="N117" s="703"/>
      <c r="O117" s="703"/>
      <c r="P117" s="703"/>
      <c r="Q117" s="703" t="s">
        <v>3817</v>
      </c>
      <c r="R117" s="701" t="s">
        <v>3823</v>
      </c>
      <c r="T117" s="736"/>
    </row>
    <row r="118" spans="1:26">
      <c r="A118" s="373">
        <v>117</v>
      </c>
      <c r="B118" s="704" t="s">
        <v>3173</v>
      </c>
      <c r="C118" s="702" t="s">
        <v>1678</v>
      </c>
      <c r="D118" s="702" t="s">
        <v>2352</v>
      </c>
      <c r="E118" s="702" t="s">
        <v>3167</v>
      </c>
      <c r="F118" s="702"/>
      <c r="G118" s="703" t="s">
        <v>3168</v>
      </c>
      <c r="H118" s="703" t="s">
        <v>3169</v>
      </c>
      <c r="I118" s="703" t="s">
        <v>3170</v>
      </c>
      <c r="J118" s="704" t="s">
        <v>3171</v>
      </c>
      <c r="K118" s="703" t="s">
        <v>15</v>
      </c>
      <c r="L118" s="703"/>
      <c r="M118" s="703" t="s">
        <v>3172</v>
      </c>
      <c r="N118" s="703"/>
      <c r="O118" s="703"/>
      <c r="P118" s="703"/>
      <c r="Q118" s="703" t="s">
        <v>3174</v>
      </c>
      <c r="R118" s="701" t="s">
        <v>3175</v>
      </c>
      <c r="S118" s="754"/>
      <c r="T118" s="736" t="str">
        <f t="shared" si="2"/>
        <v>دانشگاه صنعتی شریف، هسته پژوهشی طراحی مدار مجتمع</v>
      </c>
    </row>
    <row r="119" spans="1:26">
      <c r="A119" s="373">
        <v>118</v>
      </c>
      <c r="B119" s="704" t="s">
        <v>2977</v>
      </c>
      <c r="C119" s="702" t="s">
        <v>1678</v>
      </c>
      <c r="D119" s="702" t="s">
        <v>914</v>
      </c>
      <c r="E119" s="702" t="s">
        <v>2971</v>
      </c>
      <c r="F119" s="702"/>
      <c r="G119" s="703" t="s">
        <v>2972</v>
      </c>
      <c r="H119" s="703" t="s">
        <v>2973</v>
      </c>
      <c r="I119" s="703" t="s">
        <v>2974</v>
      </c>
      <c r="J119" s="704" t="s">
        <v>2975</v>
      </c>
      <c r="K119" s="703" t="s">
        <v>15</v>
      </c>
      <c r="L119" s="703"/>
      <c r="M119" s="703" t="s">
        <v>2976</v>
      </c>
      <c r="N119" s="703"/>
      <c r="O119" s="703"/>
      <c r="P119" s="703"/>
      <c r="Q119" s="703" t="s">
        <v>2973</v>
      </c>
      <c r="R119" s="704" t="s">
        <v>2975</v>
      </c>
      <c r="S119" s="754"/>
      <c r="T119" s="736" t="str">
        <f>_xlfn.CONCAT("دانشگاه صنعتی شریف، ", M119)</f>
        <v>دانشگاه صنعتی شریف، آزمایشگاه سلول‌های خورشیدی</v>
      </c>
      <c r="Z119" s="736"/>
    </row>
    <row r="120" spans="1:26">
      <c r="A120" s="373">
        <v>119</v>
      </c>
      <c r="B120" s="704" t="s">
        <v>3144</v>
      </c>
      <c r="C120" s="702" t="s">
        <v>1678</v>
      </c>
      <c r="D120" s="702" t="s">
        <v>133</v>
      </c>
      <c r="E120" s="702" t="s">
        <v>3138</v>
      </c>
      <c r="F120" s="702"/>
      <c r="G120" s="703" t="s">
        <v>3139</v>
      </c>
      <c r="H120" s="703" t="s">
        <v>3140</v>
      </c>
      <c r="I120" s="703" t="s">
        <v>3141</v>
      </c>
      <c r="J120" s="704" t="s">
        <v>3142</v>
      </c>
      <c r="K120" s="703" t="s">
        <v>15</v>
      </c>
      <c r="L120" s="703"/>
      <c r="M120" s="703" t="s">
        <v>3143</v>
      </c>
      <c r="N120" s="703"/>
      <c r="O120" s="703"/>
      <c r="P120" s="703"/>
      <c r="Q120" s="703" t="s">
        <v>3140</v>
      </c>
      <c r="R120" s="701" t="s">
        <v>3142</v>
      </c>
      <c r="S120" s="754"/>
      <c r="T120" s="177" t="s">
        <v>2001</v>
      </c>
    </row>
    <row r="121" spans="1:26">
      <c r="A121" s="373">
        <v>120</v>
      </c>
      <c r="B121" s="704" t="s">
        <v>2958</v>
      </c>
      <c r="C121" s="702" t="s">
        <v>1678</v>
      </c>
      <c r="D121" s="702" t="s">
        <v>14</v>
      </c>
      <c r="E121" s="702" t="s">
        <v>2952</v>
      </c>
      <c r="F121" s="702"/>
      <c r="G121" s="703" t="s">
        <v>2953</v>
      </c>
      <c r="H121" s="703" t="s">
        <v>2954</v>
      </c>
      <c r="I121" s="703" t="s">
        <v>2955</v>
      </c>
      <c r="J121" s="704" t="s">
        <v>2956</v>
      </c>
      <c r="K121" s="703" t="s">
        <v>15</v>
      </c>
      <c r="L121" s="703"/>
      <c r="M121" s="703" t="s">
        <v>2957</v>
      </c>
      <c r="N121" s="703"/>
      <c r="O121" s="703"/>
      <c r="P121" s="703"/>
      <c r="Q121" s="703" t="s">
        <v>2959</v>
      </c>
      <c r="R121" s="701" t="s">
        <v>2960</v>
      </c>
      <c r="S121" s="754"/>
      <c r="T121" s="736" t="str">
        <f t="shared" ref="T121" si="3">_xlfn.CONCAT("دانشگاه صنعتی شریف، ", M121)</f>
        <v>دانشگاه صنعتی شریف، مرکز برنامه ریزی راهبردی و توسعه منابع</v>
      </c>
    </row>
    <row r="122" spans="1:26">
      <c r="A122" s="373">
        <v>121</v>
      </c>
      <c r="B122" s="701" t="s">
        <v>3662</v>
      </c>
      <c r="C122" s="702" t="s">
        <v>1678</v>
      </c>
      <c r="D122" s="702" t="s">
        <v>3659</v>
      </c>
      <c r="E122" s="702" t="s">
        <v>394</v>
      </c>
      <c r="F122" s="702"/>
      <c r="G122" s="703" t="s">
        <v>397</v>
      </c>
      <c r="H122" s="703" t="s">
        <v>396</v>
      </c>
      <c r="I122" s="703" t="s">
        <v>398</v>
      </c>
      <c r="J122" s="701" t="s">
        <v>3660</v>
      </c>
      <c r="K122" s="702" t="s">
        <v>15</v>
      </c>
      <c r="L122" s="702"/>
      <c r="M122" s="702" t="s">
        <v>407</v>
      </c>
      <c r="N122" s="702"/>
      <c r="O122" s="702"/>
      <c r="P122" s="702"/>
      <c r="Q122" s="703" t="s">
        <v>3663</v>
      </c>
      <c r="R122" s="701" t="s">
        <v>3664</v>
      </c>
      <c r="S122" s="754"/>
      <c r="T122" s="736" t="str">
        <f t="shared" ref="T122" si="4">_xlfn.CONCAT("دانشگاه صنعتی شریف، ", M122)</f>
        <v>دانشگاه صنعتی شریف، مدیریت امور دانشجویی</v>
      </c>
    </row>
    <row r="123" spans="1:26">
      <c r="A123" s="373">
        <v>122</v>
      </c>
      <c r="B123" s="704" t="s">
        <v>2861</v>
      </c>
      <c r="C123" s="702" t="s">
        <v>1678</v>
      </c>
      <c r="D123" s="702" t="s">
        <v>41</v>
      </c>
      <c r="E123" s="702" t="s">
        <v>2855</v>
      </c>
      <c r="F123" s="702"/>
      <c r="G123" s="703" t="s">
        <v>2856</v>
      </c>
      <c r="H123" s="703" t="s">
        <v>2857</v>
      </c>
      <c r="I123" s="703" t="s">
        <v>2858</v>
      </c>
      <c r="J123" s="704" t="s">
        <v>2859</v>
      </c>
      <c r="K123" s="703" t="s">
        <v>15</v>
      </c>
      <c r="L123" s="703"/>
      <c r="M123" s="703" t="s">
        <v>2860</v>
      </c>
      <c r="N123" s="703"/>
      <c r="O123" s="703"/>
      <c r="P123" s="703"/>
      <c r="Q123" s="703" t="s">
        <v>2862</v>
      </c>
      <c r="R123" s="701" t="s">
        <v>2863</v>
      </c>
      <c r="S123" s="754"/>
      <c r="T123" s="736" t="str">
        <f t="shared" ref="T123" si="5">_xlfn.CONCAT("دانشگاه صنعتی شریف، ", M123)</f>
        <v xml:space="preserve">دانشگاه صنعتی شریف، مدیریت امور ساختمان و تاسیسات </v>
      </c>
    </row>
    <row r="124" spans="1:26">
      <c r="A124" s="373">
        <v>123</v>
      </c>
      <c r="B124" s="704" t="s">
        <v>3532</v>
      </c>
      <c r="C124" s="702" t="s">
        <v>1678</v>
      </c>
      <c r="D124" s="702" t="s">
        <v>300</v>
      </c>
      <c r="E124" s="702" t="s">
        <v>301</v>
      </c>
      <c r="F124" s="702"/>
      <c r="G124" s="703" t="s">
        <v>3528</v>
      </c>
      <c r="H124" s="703" t="s">
        <v>3529</v>
      </c>
      <c r="I124" s="703" t="s">
        <v>304</v>
      </c>
      <c r="J124" s="704" t="s">
        <v>3530</v>
      </c>
      <c r="K124" s="703" t="s">
        <v>15</v>
      </c>
      <c r="L124" s="703"/>
      <c r="M124" s="703" t="s">
        <v>3531</v>
      </c>
      <c r="N124" s="710"/>
      <c r="O124" s="710"/>
      <c r="P124" s="710"/>
      <c r="Q124" s="703" t="s">
        <v>3529</v>
      </c>
      <c r="R124" s="701" t="s">
        <v>3533</v>
      </c>
      <c r="T124" s="177" t="s">
        <v>4038</v>
      </c>
    </row>
    <row r="125" spans="1:26">
      <c r="A125" s="373">
        <v>124</v>
      </c>
      <c r="B125" s="704" t="s">
        <v>3002</v>
      </c>
      <c r="C125" s="702" t="s">
        <v>1678</v>
      </c>
      <c r="D125" s="702" t="s">
        <v>2995</v>
      </c>
      <c r="E125" s="702" t="s">
        <v>2996</v>
      </c>
      <c r="F125" s="702"/>
      <c r="G125" s="703" t="s">
        <v>2997</v>
      </c>
      <c r="H125" s="703" t="s">
        <v>2998</v>
      </c>
      <c r="I125" s="703" t="s">
        <v>2999</v>
      </c>
      <c r="J125" s="704" t="s">
        <v>3000</v>
      </c>
      <c r="K125" s="703" t="s">
        <v>15</v>
      </c>
      <c r="L125" s="703"/>
      <c r="M125" s="703" t="s">
        <v>3001</v>
      </c>
      <c r="N125" s="703"/>
      <c r="O125" s="703"/>
      <c r="P125" s="703"/>
      <c r="Q125" s="703" t="s">
        <v>3003</v>
      </c>
      <c r="R125" s="701" t="s">
        <v>3004</v>
      </c>
      <c r="S125" s="754"/>
      <c r="T125" s="177" t="s">
        <v>4005</v>
      </c>
    </row>
    <row r="126" spans="1:26">
      <c r="A126" s="373"/>
    </row>
    <row r="127" spans="1:26">
      <c r="A127" s="373"/>
    </row>
    <row r="128" spans="1:26">
      <c r="R128" s="177"/>
    </row>
  </sheetData>
  <hyperlinks>
    <hyperlink ref="J2" r:id="rId1" xr:uid="{94BD86C3-A282-4E3B-AFA7-E2FAE0AA7BDA}"/>
    <hyperlink ref="R2" r:id="rId2" xr:uid="{EBCB94F0-0F40-4B63-92CA-24E3C2030568}"/>
    <hyperlink ref="J3" r:id="rId3" xr:uid="{3E5967C6-7943-4100-823E-35EBC1AA255F}"/>
    <hyperlink ref="R4" r:id="rId4" xr:uid="{AAF3E909-B4A5-4057-AE75-7A78E4C8ADC0}"/>
    <hyperlink ref="J4" r:id="rId5" xr:uid="{CBBB8900-8710-4DF0-964E-C761A24ED432}"/>
    <hyperlink ref="R5" r:id="rId6" xr:uid="{C0804D8D-EAA7-4AF3-9F26-D5DF692AA249}"/>
    <hyperlink ref="J6" r:id="rId7" xr:uid="{B7FF141C-1860-4C66-A3C1-430A6249AF68}"/>
    <hyperlink ref="R6" r:id="rId8" xr:uid="{91A937E4-6005-4AFA-8B8C-19ADAC365002}"/>
    <hyperlink ref="J7" r:id="rId9" xr:uid="{13BD38BE-E467-404F-84A7-CBE056F810B1}"/>
    <hyperlink ref="R7" r:id="rId10" xr:uid="{E5D7670E-7A20-43ED-9BD2-BA660917ED23}"/>
    <hyperlink ref="R8" r:id="rId11" xr:uid="{C67686CA-2F7F-4E12-9479-6F8FFDFB3CB6}"/>
    <hyperlink ref="J9" r:id="rId12" xr:uid="{1A9F2E80-679B-4072-9BF5-22AFD6CC5E02}"/>
    <hyperlink ref="R9" r:id="rId13" xr:uid="{704CB570-1094-4673-9E93-2B8C4518EF6D}"/>
    <hyperlink ref="J8" r:id="rId14" xr:uid="{65DA4228-B96A-48E2-8EC2-38659B3F72CA}"/>
    <hyperlink ref="B5" r:id="rId15" xr:uid="{716A6A8F-0CC7-49C0-9171-61C95A7D9AFF}"/>
    <hyperlink ref="B6" r:id="rId16" xr:uid="{9F52E294-9695-4636-8C15-0D6C1CAA7A71}"/>
    <hyperlink ref="B7" r:id="rId17" xr:uid="{8EEBF802-76B6-483B-BA59-D5DE33607D35}"/>
    <hyperlink ref="J5" r:id="rId18" xr:uid="{F0E41440-7365-43B0-AD37-45B7AC3155A7}"/>
    <hyperlink ref="J10" r:id="rId19" xr:uid="{29577B73-533E-49DC-BBCF-154DECBC21BD}"/>
    <hyperlink ref="R10" r:id="rId20" xr:uid="{BB44CD0A-FE19-4318-B386-7D4B4FD099DF}"/>
    <hyperlink ref="R11" r:id="rId21" xr:uid="{81B43AF9-329A-48FF-9042-ED4CB3F9B04C}"/>
    <hyperlink ref="J11" r:id="rId22" xr:uid="{0D203718-BD47-4A56-B1A0-36E0F1DD2E0E}"/>
    <hyperlink ref="J12" r:id="rId23" xr:uid="{560C0060-85EC-439C-BF06-F4B3406F4D59}"/>
    <hyperlink ref="R12" r:id="rId24" xr:uid="{CC6637A2-3BEB-477E-992D-2442AF03FC81}"/>
    <hyperlink ref="B12" r:id="rId25" xr:uid="{B9C6561C-6314-4A3C-A957-B7ABF9EE600C}"/>
    <hyperlink ref="J13" r:id="rId26" xr:uid="{1FC32625-B275-41A2-AA41-E14C7A302DCD}"/>
    <hyperlink ref="R13" r:id="rId27" xr:uid="{E3D0C12B-FBD3-4B93-8273-9ACB1D73D0E0}"/>
    <hyperlink ref="J14" r:id="rId28" xr:uid="{5CDC2343-3284-42E9-86DF-6FD25545C12E}"/>
    <hyperlink ref="R14" r:id="rId29" xr:uid="{4F849889-615A-43BE-BE9F-F6AA8F5604F2}"/>
    <hyperlink ref="R15" r:id="rId30" xr:uid="{8C956543-2929-46FD-B41A-7935615CECF3}"/>
    <hyperlink ref="J15" r:id="rId31" xr:uid="{1974B3ED-DF73-4C06-BBE5-9210FF34D135}"/>
    <hyperlink ref="B15" r:id="rId32" xr:uid="{3EAA1151-6F09-4F13-BBB9-8EE28EDD4CCB}"/>
    <hyperlink ref="J16" r:id="rId33" xr:uid="{06825955-3FF4-436D-B8AC-BC743E6F99D7}"/>
    <hyperlink ref="R16" r:id="rId34" xr:uid="{4BFA01D4-C399-4D56-A7C0-D63060534CF9}"/>
    <hyperlink ref="B16" r:id="rId35" xr:uid="{EDDDD4F6-8E2E-4793-AB60-246CA773F89F}"/>
    <hyperlink ref="J17" r:id="rId36" xr:uid="{3D98BB7E-A478-4702-84DE-0D423F2947AA}"/>
    <hyperlink ref="R17" r:id="rId37" xr:uid="{C22DCFCF-94C8-4BB6-A602-AEE732F18FE9}"/>
    <hyperlink ref="J18" r:id="rId38" xr:uid="{FB55F529-EB2F-406B-9094-4542B982C1F3}"/>
    <hyperlink ref="R18" r:id="rId39" xr:uid="{314FBB3A-83B2-4897-8A54-BFE5E53F63E2}"/>
    <hyperlink ref="B18" r:id="rId40" xr:uid="{4BDF9643-CD15-4904-94BE-5F15F514724C}"/>
    <hyperlink ref="J19" r:id="rId41" xr:uid="{406AEA95-2CD0-4968-98B9-5670C188C8F4}"/>
    <hyperlink ref="R19" r:id="rId42" xr:uid="{99A3600D-FE73-4276-8875-F4722C97344B}"/>
    <hyperlink ref="B19" r:id="rId43" xr:uid="{F2296D73-157D-4914-B61A-32D9DF5D21AF}"/>
    <hyperlink ref="J20" r:id="rId44" xr:uid="{243E4FD8-DB46-4143-84D5-1653FD51BB1D}"/>
    <hyperlink ref="R20" r:id="rId45" xr:uid="{924BA9AF-77E3-42A9-8294-9C9E18786816}"/>
    <hyperlink ref="J21" r:id="rId46" xr:uid="{1AE49580-9726-45E4-8D46-F90AB0D4A429}"/>
    <hyperlink ref="R21" r:id="rId47" xr:uid="{AC9C9A4E-4BEF-4CE6-AA73-A0B5F37B40D8}"/>
    <hyperlink ref="B21" r:id="rId48" xr:uid="{B1371F7C-FE44-4B75-8D57-06EEF38ECA8B}"/>
    <hyperlink ref="J22" r:id="rId49" xr:uid="{DC569E7B-BA97-4060-9E87-59BEB396195F}"/>
    <hyperlink ref="R22" r:id="rId50" xr:uid="{20A7A000-592B-44BA-B815-1DC0DDD7044F}"/>
    <hyperlink ref="J23" r:id="rId51" xr:uid="{4941B45A-F053-4053-BD99-22616BB6A768}"/>
    <hyperlink ref="R23" r:id="rId52" xr:uid="{15C15184-39B2-4622-9D25-9BA62A9DFCEF}"/>
    <hyperlink ref="J24" r:id="rId53" xr:uid="{B2027735-144D-4558-97DC-927847A11D06}"/>
    <hyperlink ref="R24" r:id="rId54" xr:uid="{DF3D1131-A7DF-4D80-A24B-3970001275BA}"/>
    <hyperlink ref="B24" r:id="rId55" xr:uid="{3B779634-DA02-4ED6-92DB-B24B0327DD21}"/>
    <hyperlink ref="R25" r:id="rId56" xr:uid="{60E0546A-2AE8-4A69-A363-46E202D6B66A}"/>
    <hyperlink ref="J26" r:id="rId57" xr:uid="{9686B52F-BD6B-4130-83C0-EA1A169D5FEA}"/>
    <hyperlink ref="R26" r:id="rId58" xr:uid="{A5BFB8FF-4643-40E7-8DD9-AC7E608A2DF6}"/>
    <hyperlink ref="J27" r:id="rId59" xr:uid="{8D1BFF75-9663-4ADC-B8A2-80156C1A2323}"/>
    <hyperlink ref="R27" r:id="rId60" xr:uid="{F65D3580-EFD1-4D94-B70C-2FCECC531FF3}"/>
    <hyperlink ref="R28" r:id="rId61" xr:uid="{4CCD731D-0E03-4E3C-A523-1874D6E0DCD5}"/>
    <hyperlink ref="J28" r:id="rId62" xr:uid="{00DAC23B-C224-4A21-9843-2CACBA1D4BA5}"/>
    <hyperlink ref="J29" r:id="rId63" xr:uid="{1B95336D-7759-47BA-A1F5-82A4AA4FF105}"/>
    <hyperlink ref="R29" r:id="rId64" xr:uid="{7051D344-6231-4D90-B9AD-5A1D699CBFF8}"/>
    <hyperlink ref="J30" r:id="rId65" xr:uid="{32536379-2248-431C-88CA-2FEE61A3A5BE}"/>
    <hyperlink ref="R30" r:id="rId66" xr:uid="{913DF1A1-AB7D-4481-9CB8-2AD3F4566801}"/>
    <hyperlink ref="B30" r:id="rId67" xr:uid="{BA1D073B-B61D-44F8-85F2-28030DBB05C8}"/>
    <hyperlink ref="J33" r:id="rId68" xr:uid="{CD726F47-BD37-4E45-976A-2FFFE55DFE22}"/>
    <hyperlink ref="R33" r:id="rId69" xr:uid="{2001396F-63F3-4736-A48D-46E6CE9F8CDA}"/>
    <hyperlink ref="J32" r:id="rId70" xr:uid="{E3CD7E2F-FB4D-426A-81D4-7941CCAB1044}"/>
    <hyperlink ref="R32" r:id="rId71" xr:uid="{7C916302-10DF-4DB3-8CEC-06D0DEEF28AB}"/>
    <hyperlink ref="J31" r:id="rId72" xr:uid="{184F3EAB-BA7F-431A-A0DB-65EC8943DB17}"/>
    <hyperlink ref="R31" r:id="rId73" xr:uid="{324C2A95-B9DD-44A0-A162-1D96D0B5C37A}"/>
    <hyperlink ref="B31" r:id="rId74" xr:uid="{F9EE0583-A9BE-4453-9BC0-A79A2F6C61A7}"/>
    <hyperlink ref="B32" r:id="rId75" xr:uid="{5D4F0A01-0C8E-461E-8947-DF132BE5C192}"/>
    <hyperlink ref="B33" r:id="rId76" xr:uid="{3557021B-2AC0-4C81-9301-DF3FF90BA0CD}"/>
    <hyperlink ref="R34" r:id="rId77" xr:uid="{48DA2F39-8C80-4272-ACE7-1FC9DDF09A43}"/>
    <hyperlink ref="J35" r:id="rId78" xr:uid="{E41E86F0-9BEB-4216-9190-A1A188CA69A1}"/>
    <hyperlink ref="R35" r:id="rId79" xr:uid="{76CA8247-7FB6-4FC7-86BF-13EEA27693A3}"/>
    <hyperlink ref="J36" r:id="rId80" xr:uid="{B19F12DD-2FDD-4610-829F-580B2AE4FC89}"/>
    <hyperlink ref="R36" r:id="rId81" xr:uid="{797A9616-0505-43F2-9C9A-FEC91134C181}"/>
    <hyperlink ref="J37" r:id="rId82" xr:uid="{2A7EFF54-10B8-4123-A901-93893D3C3522}"/>
    <hyperlink ref="R37" r:id="rId83" xr:uid="{59AE94F9-39BA-47D7-8120-8BC1DED8AC15}"/>
    <hyperlink ref="R38" r:id="rId84" xr:uid="{89396686-1453-4BAC-920C-7C29AE3091D8}"/>
    <hyperlink ref="J39" r:id="rId85" xr:uid="{6DE87C84-C9A0-43BE-819F-F64A2FCF70C5}"/>
    <hyperlink ref="R39" r:id="rId86" xr:uid="{26F834FC-B536-4072-9392-36C70E996525}"/>
    <hyperlink ref="R40" r:id="rId87" xr:uid="{48A14466-6E7D-4D35-B7F6-60FD084A3ECD}"/>
    <hyperlink ref="J41" r:id="rId88" xr:uid="{09813722-64A8-4E59-9384-3F9B84D98E50}"/>
    <hyperlink ref="R41" r:id="rId89" xr:uid="{CCFD7AE0-6EEB-4FC5-9299-BC7FB042BA7E}"/>
    <hyperlink ref="J43" r:id="rId90" xr:uid="{08103BC9-BFF2-497F-BA52-01F2D9C915B6}"/>
    <hyperlink ref="R43" r:id="rId91" xr:uid="{0CDD44F3-B49E-43EC-9422-CAD6E3F2B21A}"/>
    <hyperlink ref="J44" r:id="rId92" xr:uid="{BFC14EC0-FDEE-481E-8528-0357E478D1C9}"/>
    <hyperlink ref="R44" r:id="rId93" xr:uid="{99E27188-72E6-4BEA-B4BC-32C5DDEB5571}"/>
    <hyperlink ref="J45" r:id="rId94" xr:uid="{89E29D64-8CE6-4F02-B13E-651F056B4371}"/>
    <hyperlink ref="R45" r:id="rId95" xr:uid="{AC2517B5-17FD-457E-9324-F1CFC46E698F}"/>
    <hyperlink ref="J46" r:id="rId96" xr:uid="{892ADF1B-620D-4EE8-8A6B-F57B7EC08ED0}"/>
    <hyperlink ref="R46" r:id="rId97" xr:uid="{6FB67CFE-0BEB-4CD0-9D71-9E691741C105}"/>
    <hyperlink ref="J47" r:id="rId98" xr:uid="{B37D6FB0-1A38-40D4-92E6-6178C97CA504}"/>
    <hyperlink ref="R47" r:id="rId99" xr:uid="{BCE61611-8B5B-4A71-8ECD-C18EEAD2727B}"/>
    <hyperlink ref="J48" r:id="rId100" xr:uid="{D02F6939-8D31-4BD5-AFF7-BF4216B1C16B}"/>
    <hyperlink ref="J49" r:id="rId101" xr:uid="{53608A6E-9929-4769-A5FE-A615F04E4031}"/>
    <hyperlink ref="R49" r:id="rId102" xr:uid="{3B9422CE-C8A8-492A-BEBE-3E5F6B3B4784}"/>
    <hyperlink ref="J50" r:id="rId103" xr:uid="{AB2B9F0E-9294-486E-B890-7B7E603F8DF1}"/>
    <hyperlink ref="R50" r:id="rId104" xr:uid="{EBC5CBD7-5DC7-40ED-9AAD-90C9A48E20C4}"/>
    <hyperlink ref="J52" r:id="rId105" xr:uid="{8632BBCE-0CA6-437F-AA9F-A0C7A743F6AA}"/>
    <hyperlink ref="R52" r:id="rId106" xr:uid="{52D73FF2-B501-47A6-AF10-E39763AC987A}"/>
    <hyperlink ref="J53" r:id="rId107" xr:uid="{55DBD3C4-D9E9-4DE9-8907-542671C6B97B}"/>
    <hyperlink ref="R53" r:id="rId108" xr:uid="{B3FA7596-7508-4EB4-B544-8B96A12006AC}"/>
    <hyperlink ref="J42" r:id="rId109" xr:uid="{178BA9D6-DEAE-4949-BA92-23B2E56A9FF2}"/>
    <hyperlink ref="R42" r:id="rId110" xr:uid="{F3F07F8D-C9D1-4F85-9FBE-AA13F4CD4987}"/>
    <hyperlink ref="J51" r:id="rId111" xr:uid="{4976F96B-A027-49E5-B934-9A5C605EA459}"/>
    <hyperlink ref="R51" r:id="rId112" xr:uid="{EAD673C0-D554-4B68-ACD5-53722E794FB3}"/>
    <hyperlink ref="B34" r:id="rId113" xr:uid="{12211DF3-00FE-44FF-886A-1CA05A92BF55}"/>
    <hyperlink ref="B35" r:id="rId114" xr:uid="{C4E4B996-5343-45C4-B0F2-88E97A2D075A}"/>
    <hyperlink ref="B36" r:id="rId115" xr:uid="{B03DE5C3-D3B5-43F4-81BE-37A76A7DC892}"/>
    <hyperlink ref="B37" r:id="rId116" xr:uid="{D9EF90F5-F4AF-4BE2-B855-E6B898306C20}"/>
    <hyperlink ref="B38" r:id="rId117" xr:uid="{7F326FD2-9CD1-4E14-90C0-486C30D0F2E5}"/>
    <hyperlink ref="B39" r:id="rId118" xr:uid="{3EAEAF45-4AAB-4D01-BCD3-565ADF9FCA49}"/>
    <hyperlink ref="B40" r:id="rId119" xr:uid="{AD8A1A43-799E-40D4-8194-844C8E4060AA}"/>
    <hyperlink ref="B41" r:id="rId120" xr:uid="{69BFEC59-0E20-4483-84BE-153B23C4B5BC}"/>
    <hyperlink ref="B42" r:id="rId121" xr:uid="{F963C4B7-21A4-4787-9811-D9F384306BAF}"/>
    <hyperlink ref="B46" r:id="rId122" xr:uid="{F96CBE8A-03D5-4498-8516-C566EA643849}"/>
    <hyperlink ref="B45" r:id="rId123" xr:uid="{F95860EF-ED6B-4887-BE99-F5264B8572E2}"/>
    <hyperlink ref="B44" r:id="rId124" xr:uid="{DD5CD77C-3F52-4111-9B8D-4375FD86E224}"/>
    <hyperlink ref="B43" r:id="rId125" xr:uid="{147EF6DF-D39F-4267-8B84-C48E00C78CD9}"/>
    <hyperlink ref="B47" r:id="rId126" xr:uid="{EC2256E8-FF6E-4D81-8C44-0546796757AB}"/>
    <hyperlink ref="B48" r:id="rId127" xr:uid="{5092694B-5B8F-4A06-9F0B-44CCA840F212}"/>
    <hyperlink ref="B49" r:id="rId128" xr:uid="{CE4F9259-3F68-49A8-B628-1C8D19397AF5}"/>
    <hyperlink ref="B50" r:id="rId129" xr:uid="{0AC0B1BA-E4C3-4EEA-99B3-9E618D2C9D5D}"/>
    <hyperlink ref="B51" r:id="rId130" xr:uid="{7574EFF6-8CE0-4F6E-9898-B2470006FCBA}"/>
    <hyperlink ref="A52" r:id="rId131" display="Ghazizadeh@Sharif" xr:uid="{80FA56A0-B2CB-4056-8FC2-F48242C05401}"/>
    <hyperlink ref="B53" r:id="rId132" xr:uid="{B56CADDE-389D-40AF-978A-18B7B48945B2}"/>
    <hyperlink ref="J34" r:id="rId133" xr:uid="{3E14F830-D8EE-4F1C-B23D-31EEAB86DF1A}"/>
    <hyperlink ref="B61" r:id="rId134" xr:uid="{E6BE6057-47D4-49B6-9BB8-7B7CB4036809}"/>
    <hyperlink ref="B77" r:id="rId135" xr:uid="{236E6E79-7427-4A11-AB5D-17BB065A66DE}"/>
    <hyperlink ref="B59" r:id="rId136" xr:uid="{1DFBEEE1-2EB3-4E89-ACAF-FA11B7B79061}"/>
    <hyperlink ref="J61" r:id="rId137" xr:uid="{94239E0A-D22E-40B8-9FAE-CCBDB166080C}"/>
    <hyperlink ref="B56" r:id="rId138" xr:uid="{0BE71D4D-D772-4015-ABA0-97BC635BF74D}"/>
    <hyperlink ref="R67" r:id="rId139" xr:uid="{82FF0D63-49D3-45AF-8A00-4BFFCBE7421A}"/>
    <hyperlink ref="R66" r:id="rId140" xr:uid="{6ABD4CF0-46CE-4E9F-B53A-10DA19A9EB92}"/>
    <hyperlink ref="R60" r:id="rId141" xr:uid="{4C9FCEC1-9E61-4255-A621-C0520DCCE348}"/>
    <hyperlink ref="R78" r:id="rId142" xr:uid="{C14018E1-548F-42CD-9C2E-BB61FFF02345}"/>
    <hyperlink ref="R62" r:id="rId143" xr:uid="{43B59238-930A-47B3-BC59-811B8A87F7E4}"/>
    <hyperlink ref="R76" r:id="rId144" xr:uid="{D65CC303-B502-4032-93C8-9ABE853FA6DB}"/>
    <hyperlink ref="R63" r:id="rId145" xr:uid="{2607057A-6105-4D87-AD58-7F4ED339F385}"/>
    <hyperlink ref="R64" r:id="rId146" xr:uid="{F9E7E7C1-91B4-472A-B543-99DDEB24EE60}"/>
    <hyperlink ref="R68" r:id="rId147" xr:uid="{FAFAD325-DC39-4B6A-9287-F4AE2546F305}"/>
    <hyperlink ref="R55" r:id="rId148" xr:uid="{375749D2-C6AD-4A4A-9B45-4917488B9B18}"/>
    <hyperlink ref="R71" r:id="rId149" xr:uid="{9B6C8E30-D52B-41CF-9459-722DEBE31916}"/>
    <hyperlink ref="R72" r:id="rId150" xr:uid="{FC2D687F-E897-4F4C-ABDC-9C596F660787}"/>
    <hyperlink ref="R79" r:id="rId151" xr:uid="{48424D1F-74D8-44EC-A0FF-01C6796F19CE}"/>
    <hyperlink ref="R65" r:id="rId152" xr:uid="{39006868-79CB-4687-BFAD-29B5E3F10ADE}"/>
    <hyperlink ref="R75" r:id="rId153" xr:uid="{06A8D0FA-FCF7-4FEF-A27D-B2B3AAD0C93E}"/>
    <hyperlink ref="R74" r:id="rId154" xr:uid="{2EC0E2A9-63BD-4CA8-AB96-757556B8E19D}"/>
    <hyperlink ref="R73" r:id="rId155" xr:uid="{2E40E223-513F-418B-9A58-46846AB8474A}"/>
    <hyperlink ref="R58" r:id="rId156" xr:uid="{03366659-1321-493F-BB5F-87D145575ECE}"/>
    <hyperlink ref="R54" r:id="rId157" xr:uid="{35C5ED8F-F115-4E6A-99CF-F61E80F7B999}"/>
    <hyperlink ref="R59" r:id="rId158" xr:uid="{4BE9D797-6E21-40B7-B2CC-CA5653C51C31}"/>
    <hyperlink ref="J58" r:id="rId159" xr:uid="{19DFEA40-EF2A-4997-B5B2-B88D7F80A815}"/>
    <hyperlink ref="J65" r:id="rId160" xr:uid="{2ED70A72-3163-4748-8DEB-94FFFC972B37}"/>
    <hyperlink ref="J66" r:id="rId161" xr:uid="{F9D48C4F-7002-4AB7-BD18-B5BE065774A7}"/>
    <hyperlink ref="J67" r:id="rId162" xr:uid="{77321DE9-F815-41EC-91B9-306A2B5B8ABB}"/>
    <hyperlink ref="J68" r:id="rId163" xr:uid="{3BEEBF8E-E65D-46CB-96D2-098695F4B423}"/>
    <hyperlink ref="J69" r:id="rId164" xr:uid="{193E5DEA-4FD5-49E7-90D9-25AA1E5C0CE2}"/>
    <hyperlink ref="J70" r:id="rId165" xr:uid="{22482E55-C036-47B6-AD2B-FAD5E996543C}"/>
    <hyperlink ref="J71" r:id="rId166" xr:uid="{5F5DF3B2-3CC2-4D3C-9C81-14F3D8DDB78A}"/>
    <hyperlink ref="J72" r:id="rId167" xr:uid="{32CB72D4-496C-47D5-8F2D-66AB33F9669C}"/>
    <hyperlink ref="J73" r:id="rId168" xr:uid="{2CB40512-6D5C-44EA-BBEA-E8451B743C58}"/>
    <hyperlink ref="J74" r:id="rId169" xr:uid="{9F44327A-2DED-40D5-8AAD-9A299CC39D4D}"/>
    <hyperlink ref="J75" r:id="rId170" xr:uid="{69CA2D40-1AF5-4D5E-8E01-21ACF4458E64}"/>
    <hyperlink ref="J76" r:id="rId171" xr:uid="{346E55BA-3862-4765-8E45-73DBE3365AF6}"/>
    <hyperlink ref="J77" r:id="rId172" xr:uid="{A1379934-6775-4C53-8A5C-9BBDAA7620D1}"/>
    <hyperlink ref="J78" r:id="rId173" xr:uid="{DC9B5681-801C-4414-BE39-2DFC5175CC3D}"/>
    <hyperlink ref="J79" r:id="rId174" xr:uid="{EE9B6F4E-61B6-44AA-97FC-DA764DCAFC4C}"/>
    <hyperlink ref="J64" r:id="rId175" xr:uid="{A4BF86F0-4597-453C-BC8F-5AB2A8298AEF}"/>
    <hyperlink ref="J62" r:id="rId176" xr:uid="{DA1B7F82-338D-44CB-9C48-9E3106511BB5}"/>
    <hyperlink ref="J60" r:id="rId177" xr:uid="{CCD38ACA-8CF8-4AE0-A15B-48575CC8177B}"/>
    <hyperlink ref="J54" r:id="rId178" xr:uid="{0CA2E75A-A87E-4EA4-974D-5DD087AF3C48}"/>
    <hyperlink ref="J80" r:id="rId179" xr:uid="{8355A7C5-094E-4C3F-B38B-AFE725C4B88D}"/>
    <hyperlink ref="R80" r:id="rId180" xr:uid="{52E38A7A-EE03-4D5D-A6E5-AAD480DC1DF0}"/>
    <hyperlink ref="J81" r:id="rId181" xr:uid="{CDE0A7FA-58EA-45D6-976E-0FE48D885A36}"/>
    <hyperlink ref="R81" r:id="rId182" xr:uid="{D7E7236D-8B48-42BD-97B1-81A4E08668DE}"/>
    <hyperlink ref="J82" r:id="rId183" xr:uid="{4001BF3F-6835-462E-A4B7-A86F1D9F4D92}"/>
    <hyperlink ref="R82" r:id="rId184" xr:uid="{7841A48B-C2B0-425C-A235-ACBA51FBAC2B}"/>
    <hyperlink ref="J83" r:id="rId185" xr:uid="{BBB43E13-23F0-4F8A-B506-7D9D197CFFA7}"/>
    <hyperlink ref="R83" r:id="rId186" xr:uid="{7794771D-EEBD-4D01-A066-FAACE401504F}"/>
    <hyperlink ref="J84" r:id="rId187" xr:uid="{961455D7-17F6-4722-BFA7-259600E5C002}"/>
    <hyperlink ref="R84" r:id="rId188" xr:uid="{A776F8C4-5E1D-4488-9256-E2A07EC6BDFD}"/>
    <hyperlink ref="J85" r:id="rId189" xr:uid="{21D7D396-E627-48A6-A3CC-B0C955C709E2}"/>
    <hyperlink ref="J86" r:id="rId190" xr:uid="{A723B69A-F9F6-48F9-955A-4F437E103FCB}"/>
    <hyperlink ref="R86" r:id="rId191" xr:uid="{23628A8E-5C0C-4C87-9438-00C666E6FDA1}"/>
    <hyperlink ref="J87" r:id="rId192" xr:uid="{1FECBFEF-D2CB-497B-835A-8703FE16EBD8}"/>
    <hyperlink ref="R87" r:id="rId193" xr:uid="{A01CEF12-6EA2-4506-9F36-88588EA45639}"/>
    <hyperlink ref="J88" r:id="rId194" xr:uid="{DCD2E3FB-84D4-46BE-BFF8-7D5F0B11A9A6}"/>
    <hyperlink ref="R88" r:id="rId195" xr:uid="{325FC8D5-EE94-4968-83AD-12F5EA75FC34}"/>
    <hyperlink ref="J89" r:id="rId196" xr:uid="{CDCDCD62-DE1F-476B-869D-59A29945C4A3}"/>
    <hyperlink ref="J90" r:id="rId197" xr:uid="{D419222E-D434-4D26-9875-AA9C92A17BC2}"/>
    <hyperlink ref="J91" r:id="rId198" xr:uid="{0AFE61D2-FBA0-49F2-8E7B-08E7DAE3A592}"/>
    <hyperlink ref="R91" r:id="rId199" xr:uid="{20DC0C61-25C2-4298-A36E-6187A922C7CA}"/>
    <hyperlink ref="J92" r:id="rId200" xr:uid="{4B03E831-3B17-40D1-A23F-E2A25E2CEB1B}"/>
    <hyperlink ref="J93" r:id="rId201" xr:uid="{F7D0E9E6-F9EF-45A3-9D03-85849B200790}"/>
    <hyperlink ref="J94" r:id="rId202" xr:uid="{F68BA34B-DE5D-44F4-B7F9-A36C7C9817DE}"/>
    <hyperlink ref="R94" r:id="rId203" xr:uid="{1B3BF90C-7AEA-4F4A-8FB5-B7678C33F521}"/>
    <hyperlink ref="J95" r:id="rId204" xr:uid="{A63679FD-C280-4103-83E9-F17D81F1EE18}"/>
    <hyperlink ref="R95" r:id="rId205" xr:uid="{00F7817B-E289-4029-8CB1-6F26C01C4A57}"/>
    <hyperlink ref="J96" r:id="rId206" xr:uid="{06CC37CA-142A-4FC5-8F43-24A3C0B14A96}"/>
    <hyperlink ref="R96" r:id="rId207" xr:uid="{C50DF6B9-F4A4-411E-850D-6DF8B9DDC231}"/>
    <hyperlink ref="J97" r:id="rId208" xr:uid="{A46003C5-4C8E-462C-8BEC-CFD7431D8571}"/>
    <hyperlink ref="R97" r:id="rId209" xr:uid="{24247A5C-7FB7-4318-81E4-3E28D0019095}"/>
    <hyperlink ref="J99" r:id="rId210" xr:uid="{C8729116-77C4-4C0A-BAAC-83935559DC0B}"/>
    <hyperlink ref="R99" r:id="rId211" xr:uid="{41339061-A1C9-47B8-B9EB-FF96B300D29A}"/>
    <hyperlink ref="J100" r:id="rId212" xr:uid="{6D0DF71E-D99C-4010-A9F2-C2254F2A68E8}"/>
    <hyperlink ref="R100" r:id="rId213" xr:uid="{512FAABC-1407-473A-88B3-2992FE603CD8}"/>
    <hyperlink ref="J101" r:id="rId214" xr:uid="{B43ACB21-F161-4606-9E76-478C3BFCD045}"/>
    <hyperlink ref="R101" r:id="rId215" xr:uid="{4343E580-1991-4616-BCBC-89005403AEBA}"/>
    <hyperlink ref="J102" r:id="rId216" xr:uid="{6FE93306-D320-473E-B1EF-173F2D30CC88}"/>
    <hyperlink ref="R102" r:id="rId217" xr:uid="{0DB40C8A-D8D2-430E-9923-8459EC22858E}"/>
    <hyperlink ref="J103" r:id="rId218" xr:uid="{2CCF38A0-4B09-4FBA-88F3-F207FBB1498D}"/>
    <hyperlink ref="R103" r:id="rId219" xr:uid="{78F22795-9770-4D9C-B0CA-15BC1599D48E}"/>
    <hyperlink ref="J104" r:id="rId220" xr:uid="{A9B0AF66-51FC-43C3-94AD-228E6CCD4B48}"/>
    <hyperlink ref="R104" r:id="rId221" xr:uid="{294185DD-36BA-4B76-A566-1DBED43271AB}"/>
    <hyperlink ref="J105" r:id="rId222" xr:uid="{E0208157-21E0-4EB6-BBD7-76BC485BC2F5}"/>
    <hyperlink ref="R105" r:id="rId223" xr:uid="{0E4DA47F-D6C1-4427-8A28-83BD0B3A7A39}"/>
    <hyperlink ref="J106" r:id="rId224" xr:uid="{8DF9BE0B-681E-4E12-AD7D-E0930EECC26C}"/>
    <hyperlink ref="R106" r:id="rId225" xr:uid="{A5D6D3D1-F72C-409D-BCB8-2C1CC4931542}"/>
    <hyperlink ref="J107" r:id="rId226" xr:uid="{1D552366-C87E-49F8-A295-28BC4E6ABF8D}"/>
    <hyperlink ref="R107" r:id="rId227" xr:uid="{AC7298E5-FF19-46A2-9586-0197806337F8}"/>
    <hyperlink ref="J108" r:id="rId228" xr:uid="{DE9DD090-D259-4827-B234-1A63E13DCCF5}"/>
    <hyperlink ref="R108" r:id="rId229" xr:uid="{F352F630-E6FA-417D-B668-41D07E2D49A0}"/>
    <hyperlink ref="J109" r:id="rId230" xr:uid="{95067EDD-130D-47F9-8B92-1BB190818FFA}"/>
    <hyperlink ref="R109" r:id="rId231" xr:uid="{4FCBC238-46D6-4180-8D73-E7986380CCB1}"/>
    <hyperlink ref="J114" r:id="rId232" xr:uid="{2FE976F8-3857-4FE3-AEA8-88788975CDC5}"/>
    <hyperlink ref="R114" r:id="rId233" xr:uid="{6A8814CC-1533-4CD9-93C7-8FAF69248ABB}"/>
    <hyperlink ref="J110" r:id="rId234" xr:uid="{8BC69622-81A3-4293-8A3F-B1D2B7057088}"/>
    <hyperlink ref="R110" r:id="rId235" xr:uid="{092A5144-CAC9-4596-B2AE-F9E8C88E1404}"/>
    <hyperlink ref="J111" r:id="rId236" xr:uid="{E3B11E40-AEAD-495F-8C74-46681C37BB37}"/>
    <hyperlink ref="R111" r:id="rId237" xr:uid="{40263F0B-22F7-48F9-8B20-73B7EC7C0DF8}"/>
    <hyperlink ref="J112" r:id="rId238" xr:uid="{A91DB3E0-A760-49D7-9F33-C2216C534501}"/>
    <hyperlink ref="R112" r:id="rId239" xr:uid="{7B69FC58-352B-4667-A0BA-6EF8DF772E3B}"/>
    <hyperlink ref="J113" r:id="rId240" xr:uid="{406D205B-B1CB-483F-88DF-6F841E938C5C}"/>
    <hyperlink ref="R113" r:id="rId241" xr:uid="{C4D4C3BB-BF7B-4C0E-BC1E-86315895417F}"/>
    <hyperlink ref="J116" r:id="rId242" xr:uid="{A1EF74AF-4719-4EC1-8697-368EA690C4B0}"/>
    <hyperlink ref="R116" r:id="rId243" xr:uid="{1D7E1B33-336D-497C-8F64-5E7C19E20C37}"/>
    <hyperlink ref="J117" r:id="rId244" xr:uid="{2B7B25E1-6FFE-4CFA-9730-06211C10C466}"/>
    <hyperlink ref="R117" r:id="rId245" xr:uid="{9DE4870F-BC2F-46EE-843F-B02D34CEE725}"/>
    <hyperlink ref="J118" r:id="rId246" xr:uid="{F962C004-F222-4269-B5C8-07ABA3325D41}"/>
    <hyperlink ref="R118" r:id="rId247" xr:uid="{9873B433-66B9-470D-B5FD-ECB7EFD8DC61}"/>
    <hyperlink ref="J119" r:id="rId248" xr:uid="{FE2ADE69-51A8-419F-9FFE-66FD746D9747}"/>
    <hyperlink ref="R119" r:id="rId249" xr:uid="{475FE734-9DAA-487C-A49B-C14B63EA154D}"/>
    <hyperlink ref="J120" r:id="rId250" xr:uid="{F94D0E2C-FACE-4EB4-9F79-2F0E4F9447FC}"/>
    <hyperlink ref="R120" r:id="rId251" xr:uid="{6A69D23C-9261-472C-A275-FD39DDB0B2C8}"/>
    <hyperlink ref="J121" r:id="rId252" xr:uid="{10FD2C45-97A1-4FB4-B02F-525B5B680DFA}"/>
    <hyperlink ref="R121" r:id="rId253" xr:uid="{248D88EC-6787-4689-B1F1-9612DA908C35}"/>
    <hyperlink ref="J122" r:id="rId254" xr:uid="{94EA503A-9AB6-4C02-9A09-3A7316C0CE0B}"/>
    <hyperlink ref="R122" r:id="rId255" xr:uid="{1F51F87B-DD86-4D82-B984-1D90D9F647D0}"/>
    <hyperlink ref="J123" r:id="rId256" xr:uid="{63E21E00-A38C-4EAD-BC58-080E7C7A3A92}"/>
    <hyperlink ref="R123" r:id="rId257" xr:uid="{4D47AECA-486B-4545-8C62-B863275CE832}"/>
    <hyperlink ref="J124" r:id="rId258" xr:uid="{9A09726F-5A7E-473F-831E-C8F121B11CDC}"/>
    <hyperlink ref="R124" r:id="rId259" xr:uid="{050C1C1A-1199-457F-915E-881AA49F76D6}"/>
    <hyperlink ref="J115" r:id="rId260" xr:uid="{CC56BF7F-92C5-4B2F-AA7A-ED21E16FB9F6}"/>
    <hyperlink ref="R115" r:id="rId261" xr:uid="{237D6DC3-8201-4C1C-AC21-5FF53492430F}"/>
    <hyperlink ref="J125" r:id="rId262" xr:uid="{0375ADC1-FDF5-4D44-B976-3E1360234FDE}"/>
    <hyperlink ref="R125" r:id="rId263" xr:uid="{13E4530C-83AF-4C57-97A1-751438AF5BAA}"/>
    <hyperlink ref="B80" r:id="rId264" xr:uid="{B99499C8-9332-4AEB-9FF8-9BCF2F3FC990}"/>
    <hyperlink ref="B81" r:id="rId265" xr:uid="{88594971-1DCE-4619-A640-2F5BA1E647CA}"/>
    <hyperlink ref="B82" r:id="rId266" xr:uid="{8A0889DA-7DFB-478E-AD31-9904B8E030BB}"/>
    <hyperlink ref="B83" r:id="rId267" xr:uid="{34D11B44-FA0A-4BF8-AB28-00B157CF1F61}"/>
    <hyperlink ref="B84" r:id="rId268" xr:uid="{1A6FA355-9B6F-4286-BA9C-2EEE78E9719B}"/>
    <hyperlink ref="B85" r:id="rId269" xr:uid="{49413198-9312-422B-8AB0-CC738FAAD627}"/>
    <hyperlink ref="B86" r:id="rId270" xr:uid="{A69ACACC-3FC3-4F72-9233-6C6B10A4EA23}"/>
    <hyperlink ref="B87" r:id="rId271" xr:uid="{8D5788C7-7A95-4C83-BA4E-5F5FA2631D0D}"/>
    <hyperlink ref="B88" r:id="rId272" xr:uid="{877B4E29-9453-4FC5-8EB7-A96762D1FE2F}"/>
    <hyperlink ref="B89" r:id="rId273" xr:uid="{7EAAEF3A-AEB1-4590-A987-78B0E9A2075A}"/>
    <hyperlink ref="B90" r:id="rId274" xr:uid="{78797954-04CB-4122-BDE0-6FBFDCE1ADBF}"/>
    <hyperlink ref="B91" r:id="rId275" xr:uid="{EE2F6FDA-7845-46EA-92F6-2B2B355E01F0}"/>
    <hyperlink ref="B92" r:id="rId276" xr:uid="{04DF5E6E-8AE0-42E0-9B92-3FEEA8361E81}"/>
    <hyperlink ref="B93" r:id="rId277" xr:uid="{F3E0F586-946B-4311-9E20-0DA9D9C9C913}"/>
    <hyperlink ref="B94" r:id="rId278" xr:uid="{98A25413-A396-4658-A506-07D99CE6CD86}"/>
    <hyperlink ref="B95" r:id="rId279" xr:uid="{C066F0C7-DA2E-4BB0-96F2-4AE2A043ACA6}"/>
    <hyperlink ref="B96" r:id="rId280" xr:uid="{964F0D4A-3F86-4FA5-AB91-3537B3532B4D}"/>
    <hyperlink ref="B98" r:id="rId281" xr:uid="{9755964C-2009-4E57-98DE-982678F2588E}"/>
    <hyperlink ref="B99" r:id="rId282" xr:uid="{1ECD4AE5-DBB1-4B71-B16D-3B13C5584E19}"/>
    <hyperlink ref="B100" r:id="rId283" xr:uid="{2C7D88FE-0AA0-4845-A8A6-269B0FE8831B}"/>
    <hyperlink ref="B101" r:id="rId284" xr:uid="{4F0861F8-DF25-4178-8680-BDDF8D096A58}"/>
    <hyperlink ref="B102" r:id="rId285" xr:uid="{5811F517-407E-4EA3-8EE4-4079747D20BA}"/>
    <hyperlink ref="B103" r:id="rId286" xr:uid="{ED1CD601-8914-4DC4-A425-4A4FDB461F74}"/>
    <hyperlink ref="B104" r:id="rId287" xr:uid="{D0F4E45D-6D5D-44D9-99FE-3A12B30B5F5E}"/>
    <hyperlink ref="B105" r:id="rId288" xr:uid="{BF7B3F52-2ECD-4D93-928E-954A24CB059D}"/>
    <hyperlink ref="B107" r:id="rId289" xr:uid="{7E5DC725-2229-4E63-8602-3E12FF445C26}"/>
    <hyperlink ref="B108" r:id="rId290" xr:uid="{B5F2AF90-65C7-440D-8366-AF693832A350}"/>
    <hyperlink ref="B109" r:id="rId291" xr:uid="{101856C2-0E81-4CEC-8C78-5198372787A7}"/>
    <hyperlink ref="B114" r:id="rId292" xr:uid="{13B5C3CD-0976-4C9F-B411-19F99F85B92E}"/>
    <hyperlink ref="B110" r:id="rId293" xr:uid="{AEA1D577-CB9D-43CA-84C4-C3FBBA893394}"/>
    <hyperlink ref="B111" r:id="rId294" xr:uid="{07857851-9BA2-4928-A6AC-C39B7734B734}"/>
    <hyperlink ref="B112" r:id="rId295" xr:uid="{F7D9B57C-1DFB-4A39-9A0D-AD242A933802}"/>
    <hyperlink ref="B113" r:id="rId296" xr:uid="{E3968E80-073D-4788-B46B-02DE3D9B35C2}"/>
    <hyperlink ref="B116" r:id="rId297" xr:uid="{C70B4A13-D555-47C6-A917-A43B528FA704}"/>
    <hyperlink ref="B118" r:id="rId298" xr:uid="{DFB56128-490C-40A5-9EF9-8CD85E8338E9}"/>
    <hyperlink ref="B119" r:id="rId299" xr:uid="{3783F707-15F1-4716-84A7-FFF03206D4B4}"/>
    <hyperlink ref="B120" r:id="rId300" xr:uid="{9591B6D1-3E78-4788-9E32-CE21F6D1307C}"/>
    <hyperlink ref="B121" r:id="rId301" xr:uid="{5E8A6676-A87D-425B-9089-91CB3FA865AA}"/>
    <hyperlink ref="B122" r:id="rId302" xr:uid="{70252F7D-BC96-4FCB-AF13-BCE0981D73F4}"/>
    <hyperlink ref="B123" r:id="rId303" xr:uid="{BEE6AF95-9372-4960-8AC1-8B358A81EEE6}"/>
    <hyperlink ref="B124" r:id="rId304" xr:uid="{8A4641A6-18C2-4470-8694-A230EFFDDD99}"/>
    <hyperlink ref="B115" r:id="rId305" xr:uid="{1A802F99-BFBF-4298-8644-FB693DFF418B}"/>
    <hyperlink ref="B125" r:id="rId306" xr:uid="{14648025-BBCA-4AE6-8AD0-76C591B94C03}"/>
    <hyperlink ref="R48" r:id="rId307" display="rashtchian@sharif.edu" xr:uid="{CC699606-BA6C-4A42-AFCB-04A191A242CE}"/>
    <hyperlink ref="J25" r:id="rId308" xr:uid="{B65AA461-4357-431D-AD9A-1CD90C23E99D}"/>
    <hyperlink ref="B63" r:id="rId309" xr:uid="{280D2FC3-3D78-4650-9F0C-5EB36953A279}"/>
    <hyperlink ref="R77" r:id="rId310" xr:uid="{8FEEEA0E-7392-4C2A-BA72-9BB16FCCBD74}"/>
  </hyperlinks>
  <pageMargins left="0.7" right="0.7" top="0.75" bottom="0.75" header="0.3" footer="0.3"/>
  <pageSetup orientation="portrait" r:id="rId3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6834-0E0A-4A12-A933-9E660921BF55}">
  <dimension ref="A1:AA72"/>
  <sheetViews>
    <sheetView rightToLeft="1" tabSelected="1" topLeftCell="A47" zoomScale="50" zoomScaleNormal="50" workbookViewId="0">
      <selection activeCell="S85" sqref="S85"/>
    </sheetView>
  </sheetViews>
  <sheetFormatPr defaultRowHeight="18"/>
  <cols>
    <col min="1" max="1" width="8.83984375" style="1"/>
    <col min="2" max="2" width="11.41796875" style="188" bestFit="1" customWidth="1"/>
    <col min="3" max="3" width="62.26171875" bestFit="1" customWidth="1"/>
    <col min="4" max="4" width="18.20703125" customWidth="1"/>
    <col min="6" max="6" width="20.3125" bestFit="1" customWidth="1"/>
    <col min="7" max="7" width="10.3671875" bestFit="1" customWidth="1"/>
    <col min="8" max="8" width="9.7890625" bestFit="1" customWidth="1"/>
    <col min="9" max="9" width="19.1015625" style="145" bestFit="1" customWidth="1"/>
    <col min="10" max="10" width="11.41796875" customWidth="1"/>
    <col min="11" max="11" width="13.5234375" bestFit="1" customWidth="1"/>
    <col min="12" max="12" width="23.9453125" customWidth="1"/>
    <col min="13" max="13" width="18.26171875" customWidth="1"/>
    <col min="14" max="14" width="19.26171875" style="252" customWidth="1"/>
    <col min="15" max="15" width="18.47265625" style="252" bestFit="1" customWidth="1"/>
    <col min="16" max="16" width="11.734375" bestFit="1" customWidth="1"/>
    <col min="17" max="17" width="11.9453125" bestFit="1" customWidth="1"/>
    <col min="18" max="18" width="9.83984375" bestFit="1" customWidth="1"/>
    <col min="20" max="20" width="10.20703125" bestFit="1" customWidth="1"/>
    <col min="22" max="22" width="9.83984375" bestFit="1" customWidth="1"/>
    <col min="23" max="23" width="18.7890625" bestFit="1" customWidth="1"/>
    <col min="24" max="24" width="14.9453125" customWidth="1"/>
    <col min="25" max="25" width="17.83984375" bestFit="1" customWidth="1"/>
    <col min="26" max="26" width="18.41796875" bestFit="1" customWidth="1"/>
    <col min="27" max="27" width="29.734375" bestFit="1" customWidth="1"/>
  </cols>
  <sheetData>
    <row r="1" spans="1:27" s="164" customFormat="1" ht="35.25" customHeight="1">
      <c r="A1" s="152" t="s">
        <v>1682</v>
      </c>
      <c r="B1" s="123" t="s">
        <v>1784</v>
      </c>
      <c r="C1" s="146" t="s">
        <v>1696</v>
      </c>
      <c r="D1" s="123" t="s">
        <v>199</v>
      </c>
      <c r="E1" s="123" t="s">
        <v>202</v>
      </c>
      <c r="F1" s="123" t="s">
        <v>1697</v>
      </c>
      <c r="G1" s="87" t="s">
        <v>204</v>
      </c>
      <c r="H1" s="87" t="s">
        <v>205</v>
      </c>
      <c r="I1" s="87" t="s">
        <v>1663</v>
      </c>
      <c r="J1" s="123" t="s">
        <v>1231</v>
      </c>
      <c r="K1" s="123" t="s">
        <v>1230</v>
      </c>
      <c r="L1" s="144" t="s">
        <v>1692</v>
      </c>
      <c r="M1" s="123" t="s">
        <v>1693</v>
      </c>
      <c r="N1" s="123" t="s">
        <v>1666</v>
      </c>
      <c r="O1" s="123" t="s">
        <v>1667</v>
      </c>
      <c r="P1" s="123" t="s">
        <v>1671</v>
      </c>
      <c r="Q1" s="123" t="s">
        <v>1672</v>
      </c>
      <c r="R1" s="87"/>
      <c r="S1" s="123" t="s">
        <v>1718</v>
      </c>
      <c r="T1" s="123" t="s">
        <v>1719</v>
      </c>
      <c r="U1" s="363" t="s">
        <v>1720</v>
      </c>
      <c r="V1" s="158" t="s">
        <v>17</v>
      </c>
      <c r="W1" s="158" t="s">
        <v>18</v>
      </c>
      <c r="X1" s="158" t="s">
        <v>19</v>
      </c>
      <c r="Y1" s="158" t="s">
        <v>20</v>
      </c>
      <c r="Z1" s="158" t="s">
        <v>21</v>
      </c>
      <c r="AA1" s="158" t="s">
        <v>22</v>
      </c>
    </row>
    <row r="2" spans="1:27" s="142" customFormat="1">
      <c r="A2" s="174">
        <v>1</v>
      </c>
      <c r="B2" s="189">
        <v>1</v>
      </c>
      <c r="C2" s="3" t="s">
        <v>1665</v>
      </c>
      <c r="D2" s="3" t="s">
        <v>1685</v>
      </c>
      <c r="E2" s="3">
        <v>1</v>
      </c>
      <c r="F2" s="3" t="s">
        <v>1716</v>
      </c>
      <c r="G2" s="3" t="s">
        <v>332</v>
      </c>
      <c r="H2" s="3" t="s">
        <v>1662</v>
      </c>
      <c r="I2" s="143">
        <f>140000*120</f>
        <v>16800000</v>
      </c>
      <c r="J2" s="3">
        <v>0.3</v>
      </c>
      <c r="K2" s="6">
        <v>0</v>
      </c>
      <c r="L2" s="92" t="s">
        <v>1310</v>
      </c>
      <c r="M2" s="92"/>
      <c r="N2" s="6" t="s">
        <v>1668</v>
      </c>
      <c r="O2" s="6" t="s">
        <v>1669</v>
      </c>
      <c r="P2" s="6">
        <v>600000</v>
      </c>
      <c r="Q2" s="6">
        <v>50000</v>
      </c>
      <c r="R2">
        <f t="shared" ref="R2:R10" si="0">P2*(1-J2)*E2+K2</f>
        <v>420000</v>
      </c>
      <c r="S2" s="6" t="s">
        <v>1668</v>
      </c>
      <c r="T2" s="9" t="str">
        <f>O2</f>
        <v>1398/12/29</v>
      </c>
      <c r="V2" s="159" t="s">
        <v>656</v>
      </c>
      <c r="W2" s="159" t="s">
        <v>764</v>
      </c>
      <c r="X2" s="160" t="s">
        <v>765</v>
      </c>
      <c r="Y2" s="160" t="s">
        <v>755</v>
      </c>
      <c r="Z2" s="160" t="s">
        <v>766</v>
      </c>
      <c r="AA2" s="196" t="s">
        <v>767</v>
      </c>
    </row>
    <row r="3" spans="1:27" s="142" customFormat="1">
      <c r="A3" s="174">
        <v>2</v>
      </c>
      <c r="B3" s="189">
        <v>1</v>
      </c>
      <c r="C3" s="92" t="s">
        <v>1361</v>
      </c>
      <c r="D3" s="3" t="s">
        <v>1685</v>
      </c>
      <c r="E3" s="3">
        <v>7</v>
      </c>
      <c r="F3" s="3" t="s">
        <v>1716</v>
      </c>
      <c r="G3" s="3"/>
      <c r="H3" s="3"/>
      <c r="I3" s="147">
        <v>37800000</v>
      </c>
      <c r="J3" s="116">
        <v>0.5</v>
      </c>
      <c r="K3" s="6">
        <v>0</v>
      </c>
      <c r="L3" s="92" t="s">
        <v>1683</v>
      </c>
      <c r="M3" s="92" t="s">
        <v>1573</v>
      </c>
      <c r="N3" s="13" t="s">
        <v>1688</v>
      </c>
      <c r="O3" s="13" t="s">
        <v>1669</v>
      </c>
      <c r="P3" s="13">
        <v>600000</v>
      </c>
      <c r="Q3" s="13">
        <v>50000</v>
      </c>
      <c r="R3">
        <f t="shared" si="0"/>
        <v>2100000</v>
      </c>
      <c r="S3" s="13" t="s">
        <v>1688</v>
      </c>
      <c r="T3" s="9" t="str">
        <f t="shared" ref="T3:T39" si="1">O3</f>
        <v>1398/12/29</v>
      </c>
      <c r="V3" s="159" t="s">
        <v>656</v>
      </c>
      <c r="W3" s="159" t="s">
        <v>764</v>
      </c>
      <c r="X3" s="160" t="s">
        <v>765</v>
      </c>
      <c r="Y3" s="160" t="s">
        <v>755</v>
      </c>
      <c r="Z3" s="160" t="s">
        <v>766</v>
      </c>
      <c r="AA3" s="196" t="s">
        <v>767</v>
      </c>
    </row>
    <row r="4" spans="1:27" s="9" customFormat="1">
      <c r="A4" s="9">
        <v>3</v>
      </c>
      <c r="B4" s="190">
        <v>2</v>
      </c>
      <c r="C4" s="112" t="s">
        <v>1766</v>
      </c>
      <c r="D4" s="3" t="s">
        <v>1685</v>
      </c>
      <c r="E4" s="112">
        <v>12</v>
      </c>
      <c r="F4" s="3" t="s">
        <v>1716</v>
      </c>
      <c r="G4" s="112" t="s">
        <v>608</v>
      </c>
      <c r="H4" s="112" t="s">
        <v>1698</v>
      </c>
      <c r="I4" s="113">
        <f>(1-J4)*(E4*600000+256*50000)*24</f>
        <v>320000000</v>
      </c>
      <c r="J4" s="112">
        <f>20/60</f>
        <v>0.33333333333333331</v>
      </c>
      <c r="K4" s="9">
        <v>0</v>
      </c>
      <c r="L4" s="62" t="s">
        <v>1464</v>
      </c>
      <c r="M4" s="62" t="s">
        <v>1587</v>
      </c>
      <c r="N4" s="9" t="s">
        <v>4020</v>
      </c>
      <c r="O4" s="9" t="s">
        <v>4032</v>
      </c>
      <c r="P4" s="9">
        <v>1300000</v>
      </c>
      <c r="Q4" s="9">
        <v>60000</v>
      </c>
      <c r="R4">
        <f t="shared" si="0"/>
        <v>10400000</v>
      </c>
      <c r="S4" s="9" t="s">
        <v>4020</v>
      </c>
      <c r="T4" s="9" t="s">
        <v>4031</v>
      </c>
      <c r="U4" s="9">
        <v>320000000</v>
      </c>
      <c r="V4" s="161" t="s">
        <v>23</v>
      </c>
      <c r="W4" s="161" t="s">
        <v>996</v>
      </c>
      <c r="X4" s="162" t="s">
        <v>997</v>
      </c>
      <c r="Y4" s="162" t="s">
        <v>998</v>
      </c>
      <c r="Z4" s="162" t="s">
        <v>999</v>
      </c>
      <c r="AA4" s="197" t="s">
        <v>1000</v>
      </c>
    </row>
    <row r="5" spans="1:27" s="9" customFormat="1">
      <c r="A5" s="9">
        <v>4</v>
      </c>
      <c r="B5" s="190">
        <v>2</v>
      </c>
      <c r="C5" s="112" t="s">
        <v>1690</v>
      </c>
      <c r="D5" s="3" t="s">
        <v>1685</v>
      </c>
      <c r="E5" s="112">
        <v>4</v>
      </c>
      <c r="F5" s="3" t="s">
        <v>1716</v>
      </c>
      <c r="G5" s="112" t="s">
        <v>1007</v>
      </c>
      <c r="H5" s="112" t="s">
        <v>1012</v>
      </c>
      <c r="I5" s="113">
        <v>18000000</v>
      </c>
      <c r="J5" s="112">
        <f>70/220</f>
        <v>0.31818181818181818</v>
      </c>
      <c r="K5" s="9">
        <v>0</v>
      </c>
      <c r="L5" s="62"/>
      <c r="M5" s="62"/>
      <c r="N5" s="9" t="s">
        <v>4020</v>
      </c>
      <c r="O5" s="9" t="s">
        <v>4032</v>
      </c>
      <c r="P5" s="9">
        <v>1300000</v>
      </c>
      <c r="Q5" s="9">
        <v>60000</v>
      </c>
      <c r="R5">
        <f t="shared" si="0"/>
        <v>3545454.5454545459</v>
      </c>
      <c r="S5" s="9" t="s">
        <v>4020</v>
      </c>
      <c r="T5" s="9" t="s">
        <v>4031</v>
      </c>
      <c r="V5" s="161" t="s">
        <v>23</v>
      </c>
      <c r="W5" s="161" t="s">
        <v>996</v>
      </c>
      <c r="X5" s="162" t="s">
        <v>997</v>
      </c>
      <c r="Y5" s="162" t="s">
        <v>998</v>
      </c>
      <c r="Z5" s="162" t="s">
        <v>999</v>
      </c>
      <c r="AA5" s="197" t="s">
        <v>1000</v>
      </c>
    </row>
    <row r="6" spans="1:27" s="9" customFormat="1" ht="129.6">
      <c r="A6" s="9">
        <v>5</v>
      </c>
      <c r="B6" s="241">
        <v>3</v>
      </c>
      <c r="C6" s="118" t="s">
        <v>1760</v>
      </c>
      <c r="D6" s="3" t="s">
        <v>1685</v>
      </c>
      <c r="E6" s="118">
        <v>10</v>
      </c>
      <c r="F6" s="3" t="s">
        <v>1716</v>
      </c>
      <c r="G6" s="118" t="s">
        <v>637</v>
      </c>
      <c r="H6" s="118" t="s">
        <v>1715</v>
      </c>
      <c r="I6" s="121">
        <v>19520000</v>
      </c>
      <c r="J6" s="118">
        <v>0</v>
      </c>
      <c r="K6" s="118">
        <v>0</v>
      </c>
      <c r="L6" s="62" t="s">
        <v>4052</v>
      </c>
      <c r="M6" s="92" t="s">
        <v>1635</v>
      </c>
      <c r="N6" s="9" t="s">
        <v>1717</v>
      </c>
      <c r="O6" s="9" t="s">
        <v>1669</v>
      </c>
      <c r="P6" s="9">
        <v>1100000</v>
      </c>
      <c r="Q6" s="9">
        <v>50000</v>
      </c>
      <c r="R6">
        <f t="shared" si="0"/>
        <v>11000000</v>
      </c>
      <c r="S6" s="9" t="s">
        <v>1717</v>
      </c>
      <c r="T6" s="9" t="str">
        <f t="shared" si="1"/>
        <v>1398/12/29</v>
      </c>
      <c r="U6" s="6">
        <v>-29600000</v>
      </c>
      <c r="V6" s="159" t="s">
        <v>639</v>
      </c>
      <c r="W6" s="159" t="s">
        <v>640</v>
      </c>
      <c r="X6" s="160" t="s">
        <v>641</v>
      </c>
      <c r="Y6" s="160" t="s">
        <v>1744</v>
      </c>
      <c r="Z6" s="160" t="s">
        <v>643</v>
      </c>
      <c r="AA6" s="196" t="s">
        <v>1747</v>
      </c>
    </row>
    <row r="7" spans="1:27" s="6" customFormat="1" ht="72.900000000000006" customHeight="1">
      <c r="A7" s="6">
        <v>7</v>
      </c>
      <c r="B7" s="3">
        <v>4</v>
      </c>
      <c r="C7" s="3" t="s">
        <v>1733</v>
      </c>
      <c r="D7" s="3" t="s">
        <v>210</v>
      </c>
      <c r="E7" s="3">
        <v>4</v>
      </c>
      <c r="F7" s="3" t="s">
        <v>1716</v>
      </c>
      <c r="G7" s="3" t="s">
        <v>549</v>
      </c>
      <c r="H7" s="170"/>
      <c r="I7" s="171"/>
      <c r="J7" s="3">
        <v>0</v>
      </c>
      <c r="K7" s="6">
        <v>0</v>
      </c>
      <c r="L7" s="92" t="s">
        <v>1732</v>
      </c>
      <c r="M7" s="92" t="s">
        <v>4008</v>
      </c>
      <c r="N7" s="9" t="s">
        <v>1717</v>
      </c>
      <c r="O7" s="9" t="s">
        <v>1669</v>
      </c>
      <c r="R7"/>
      <c r="T7" s="9" t="str">
        <f t="shared" si="1"/>
        <v>1398/12/29</v>
      </c>
      <c r="V7" s="159" t="s">
        <v>1748</v>
      </c>
      <c r="W7" s="159" t="s">
        <v>1749</v>
      </c>
      <c r="X7" s="160" t="s">
        <v>1750</v>
      </c>
      <c r="Y7" s="179">
        <v>66069143</v>
      </c>
      <c r="Z7" s="160" t="s">
        <v>1751</v>
      </c>
      <c r="AA7" s="198" t="s">
        <v>1752</v>
      </c>
    </row>
    <row r="8" spans="1:27" s="107" customFormat="1" ht="61.5">
      <c r="A8" s="6">
        <v>8</v>
      </c>
      <c r="B8" s="3">
        <v>5</v>
      </c>
      <c r="C8" s="3" t="s">
        <v>650</v>
      </c>
      <c r="D8" s="3" t="s">
        <v>1685</v>
      </c>
      <c r="E8" s="3">
        <v>2</v>
      </c>
      <c r="F8" s="3" t="s">
        <v>1716</v>
      </c>
      <c r="G8" s="3" t="s">
        <v>332</v>
      </c>
      <c r="H8" s="3" t="s">
        <v>1662</v>
      </c>
      <c r="I8" s="143">
        <v>16800000</v>
      </c>
      <c r="J8" s="3">
        <v>0.15</v>
      </c>
      <c r="K8" s="6">
        <v>0</v>
      </c>
      <c r="L8" s="59" t="s">
        <v>1731</v>
      </c>
      <c r="M8" s="59"/>
      <c r="N8" s="9" t="s">
        <v>1668</v>
      </c>
      <c r="O8" s="9" t="s">
        <v>1669</v>
      </c>
      <c r="P8" s="9">
        <v>600000</v>
      </c>
      <c r="Q8" s="9">
        <v>50000</v>
      </c>
      <c r="R8">
        <f t="shared" si="0"/>
        <v>1020000</v>
      </c>
      <c r="S8" s="9" t="s">
        <v>1668</v>
      </c>
      <c r="T8" s="9" t="str">
        <f t="shared" si="1"/>
        <v>1398/12/29</v>
      </c>
      <c r="V8" s="159" t="s">
        <v>105</v>
      </c>
      <c r="W8" s="159" t="s">
        <v>550</v>
      </c>
      <c r="X8" s="160" t="s">
        <v>560</v>
      </c>
      <c r="Y8" s="160" t="s">
        <v>561</v>
      </c>
      <c r="Z8" s="160" t="s">
        <v>562</v>
      </c>
      <c r="AA8" s="196" t="s">
        <v>1738</v>
      </c>
    </row>
    <row r="9" spans="1:27">
      <c r="A9" s="1">
        <v>9</v>
      </c>
      <c r="B9" s="241">
        <v>6</v>
      </c>
      <c r="C9" s="118" t="s">
        <v>564</v>
      </c>
      <c r="D9" s="3" t="s">
        <v>1685</v>
      </c>
      <c r="E9" s="118">
        <v>7</v>
      </c>
      <c r="F9" s="3" t="s">
        <v>1716</v>
      </c>
      <c r="G9" s="37" t="s">
        <v>571</v>
      </c>
      <c r="H9" s="37" t="s">
        <v>572</v>
      </c>
      <c r="I9" s="183">
        <v>36000000</v>
      </c>
      <c r="J9" s="37">
        <f>125/425</f>
        <v>0.29411764705882354</v>
      </c>
      <c r="K9" s="37">
        <v>0</v>
      </c>
      <c r="L9" s="63" t="s">
        <v>570</v>
      </c>
      <c r="M9" s="63"/>
      <c r="N9" s="9" t="s">
        <v>1717</v>
      </c>
      <c r="O9" s="9" t="s">
        <v>1669</v>
      </c>
      <c r="P9" s="9">
        <v>1100000</v>
      </c>
      <c r="Q9" s="9">
        <v>50000</v>
      </c>
      <c r="R9">
        <f t="shared" si="0"/>
        <v>5435294.1176470583</v>
      </c>
      <c r="S9" s="9" t="s">
        <v>1717</v>
      </c>
      <c r="T9" s="9" t="str">
        <f t="shared" si="1"/>
        <v>1398/12/29</v>
      </c>
      <c r="V9" s="161" t="s">
        <v>105</v>
      </c>
      <c r="W9" s="161" t="s">
        <v>550</v>
      </c>
      <c r="X9" s="162" t="s">
        <v>560</v>
      </c>
      <c r="Y9" s="162" t="s">
        <v>561</v>
      </c>
      <c r="Z9" s="162" t="s">
        <v>562</v>
      </c>
      <c r="AA9" s="197" t="s">
        <v>1738</v>
      </c>
    </row>
    <row r="10" spans="1:27" ht="28.8">
      <c r="A10" s="1">
        <v>10</v>
      </c>
      <c r="B10" s="241">
        <v>7</v>
      </c>
      <c r="C10" s="118" t="s">
        <v>1785</v>
      </c>
      <c r="D10" s="118" t="s">
        <v>1685</v>
      </c>
      <c r="E10" s="118">
        <v>3</v>
      </c>
      <c r="F10" s="3" t="s">
        <v>1716</v>
      </c>
      <c r="G10" s="118" t="s">
        <v>584</v>
      </c>
      <c r="H10" s="118" t="s">
        <v>585</v>
      </c>
      <c r="I10" s="121">
        <v>12000000</v>
      </c>
      <c r="J10" s="118">
        <f>35/135</f>
        <v>0.25925925925925924</v>
      </c>
      <c r="K10" s="118">
        <v>0</v>
      </c>
      <c r="L10" s="62" t="s">
        <v>4009</v>
      </c>
      <c r="M10" s="62" t="s">
        <v>1633</v>
      </c>
      <c r="N10" s="252" t="s">
        <v>1757</v>
      </c>
      <c r="O10" s="252" t="s">
        <v>1669</v>
      </c>
      <c r="P10" s="176">
        <v>1100000</v>
      </c>
      <c r="Q10" s="176">
        <v>50000</v>
      </c>
      <c r="R10">
        <f t="shared" si="0"/>
        <v>2444444.444444444</v>
      </c>
      <c r="S10" s="176" t="s">
        <v>1717</v>
      </c>
      <c r="T10" s="9" t="str">
        <f t="shared" si="1"/>
        <v>1398/12/29</v>
      </c>
      <c r="V10" s="161" t="s">
        <v>574</v>
      </c>
      <c r="W10" s="161" t="s">
        <v>575</v>
      </c>
      <c r="X10" s="162" t="s">
        <v>576</v>
      </c>
      <c r="Y10" s="162" t="s">
        <v>577</v>
      </c>
      <c r="Z10" s="162" t="s">
        <v>578</v>
      </c>
      <c r="AA10" s="197" t="s">
        <v>579</v>
      </c>
    </row>
    <row r="11" spans="1:27">
      <c r="A11" s="9">
        <v>6</v>
      </c>
      <c r="B11" s="190">
        <v>2</v>
      </c>
      <c r="C11" s="184" t="s">
        <v>1768</v>
      </c>
      <c r="D11" s="3" t="s">
        <v>1685</v>
      </c>
      <c r="E11" s="118">
        <v>0</v>
      </c>
      <c r="F11" s="3" t="s">
        <v>1716</v>
      </c>
      <c r="G11" s="9" t="s">
        <v>1769</v>
      </c>
      <c r="H11" s="9" t="s">
        <v>1669</v>
      </c>
      <c r="I11" s="121"/>
      <c r="J11" s="118">
        <v>0</v>
      </c>
      <c r="K11" s="9">
        <v>0</v>
      </c>
      <c r="L11" s="62" t="s">
        <v>1767</v>
      </c>
      <c r="M11" s="62" t="s">
        <v>1587</v>
      </c>
      <c r="N11" s="9" t="s">
        <v>4020</v>
      </c>
      <c r="O11" s="9" t="s">
        <v>4032</v>
      </c>
      <c r="P11" s="9">
        <v>1300000</v>
      </c>
      <c r="Q11" s="9">
        <v>60000</v>
      </c>
      <c r="R11">
        <f t="shared" ref="R11:R13" si="2">P11*(1-J11)*E11+K11</f>
        <v>0</v>
      </c>
      <c r="S11" s="9" t="s">
        <v>4020</v>
      </c>
      <c r="T11" s="9" t="s">
        <v>4031</v>
      </c>
      <c r="U11" s="9"/>
      <c r="V11" s="161" t="s">
        <v>23</v>
      </c>
      <c r="W11" s="161" t="s">
        <v>996</v>
      </c>
      <c r="X11" s="162" t="s">
        <v>997</v>
      </c>
      <c r="Y11" s="162" t="s">
        <v>998</v>
      </c>
      <c r="Z11" s="162" t="s">
        <v>999</v>
      </c>
      <c r="AA11" s="197" t="s">
        <v>1000</v>
      </c>
    </row>
    <row r="12" spans="1:27">
      <c r="A12" s="761">
        <v>11</v>
      </c>
      <c r="B12" s="766">
        <v>8</v>
      </c>
      <c r="C12" s="766" t="s">
        <v>552</v>
      </c>
      <c r="D12" s="766" t="s">
        <v>1685</v>
      </c>
      <c r="E12" s="766">
        <v>181</v>
      </c>
      <c r="F12" s="762" t="s">
        <v>1716</v>
      </c>
      <c r="G12" s="766" t="s">
        <v>592</v>
      </c>
      <c r="H12" s="766" t="s">
        <v>593</v>
      </c>
      <c r="I12" s="767">
        <v>2098140000</v>
      </c>
      <c r="J12" s="766">
        <v>0.5</v>
      </c>
      <c r="K12" s="764">
        <v>30795000</v>
      </c>
      <c r="L12" s="764"/>
      <c r="M12" s="765" t="s">
        <v>1596</v>
      </c>
      <c r="N12" s="772" t="s">
        <v>1717</v>
      </c>
      <c r="O12" s="771" t="s">
        <v>4057</v>
      </c>
      <c r="P12" s="766">
        <v>600000</v>
      </c>
      <c r="Q12" s="760">
        <v>50000</v>
      </c>
      <c r="R12" s="760">
        <v>85095000</v>
      </c>
      <c r="S12" s="770" t="s">
        <v>1717</v>
      </c>
      <c r="T12" s="763" t="s">
        <v>4058</v>
      </c>
      <c r="U12" s="760"/>
      <c r="V12" s="768" t="s">
        <v>72</v>
      </c>
      <c r="W12" s="768" t="s">
        <v>587</v>
      </c>
      <c r="X12" s="769" t="s">
        <v>588</v>
      </c>
      <c r="Y12" s="769" t="s">
        <v>561</v>
      </c>
      <c r="Z12" s="769" t="s">
        <v>589</v>
      </c>
      <c r="AA12" s="773" t="s">
        <v>590</v>
      </c>
    </row>
    <row r="13" spans="1:27">
      <c r="A13" s="9">
        <v>12</v>
      </c>
      <c r="B13" s="190">
        <v>2</v>
      </c>
      <c r="C13" s="118" t="s">
        <v>1770</v>
      </c>
      <c r="D13" s="3" t="s">
        <v>1685</v>
      </c>
      <c r="E13" s="118">
        <v>4</v>
      </c>
      <c r="F13" s="3" t="s">
        <v>1716</v>
      </c>
      <c r="G13" s="9" t="s">
        <v>1769</v>
      </c>
      <c r="H13" s="9" t="s">
        <v>1669</v>
      </c>
      <c r="I13" s="121"/>
      <c r="J13" s="118">
        <v>0.3</v>
      </c>
      <c r="K13" s="9">
        <v>0</v>
      </c>
      <c r="L13" s="62"/>
      <c r="M13" s="62"/>
      <c r="N13" s="9" t="s">
        <v>4020</v>
      </c>
      <c r="O13" s="9" t="s">
        <v>4032</v>
      </c>
      <c r="P13" s="9">
        <v>1300000</v>
      </c>
      <c r="Q13" s="9">
        <v>60000</v>
      </c>
      <c r="R13">
        <f t="shared" si="2"/>
        <v>3640000</v>
      </c>
      <c r="S13" s="9" t="s">
        <v>4020</v>
      </c>
      <c r="T13" s="9" t="s">
        <v>4031</v>
      </c>
      <c r="U13" s="9"/>
      <c r="V13" s="161" t="s">
        <v>23</v>
      </c>
      <c r="W13" s="161" t="s">
        <v>996</v>
      </c>
      <c r="X13" s="162" t="s">
        <v>997</v>
      </c>
      <c r="Y13" s="162" t="s">
        <v>998</v>
      </c>
      <c r="Z13" s="162" t="s">
        <v>999</v>
      </c>
      <c r="AA13" s="197" t="s">
        <v>1000</v>
      </c>
    </row>
    <row r="14" spans="1:27" s="107" customFormat="1">
      <c r="A14" s="6">
        <v>13</v>
      </c>
      <c r="B14" s="3">
        <v>8</v>
      </c>
      <c r="C14" s="3" t="s">
        <v>552</v>
      </c>
      <c r="D14" s="3" t="s">
        <v>1685</v>
      </c>
      <c r="E14" s="3">
        <v>181</v>
      </c>
      <c r="F14" s="3" t="s">
        <v>1716</v>
      </c>
      <c r="G14" s="6"/>
      <c r="H14" s="6"/>
      <c r="I14" s="143"/>
      <c r="J14" s="3">
        <v>0.3</v>
      </c>
      <c r="K14" s="6">
        <f>350000*102.65</f>
        <v>35927500</v>
      </c>
      <c r="L14" s="6"/>
      <c r="M14" s="92" t="s">
        <v>1596</v>
      </c>
      <c r="N14" s="6" t="s">
        <v>4020</v>
      </c>
      <c r="O14" s="6" t="s">
        <v>4029</v>
      </c>
      <c r="P14" s="3">
        <v>1300000</v>
      </c>
      <c r="Q14" s="107">
        <v>60000</v>
      </c>
      <c r="R14" s="107">
        <f>P14*(1-J14)*E14+K14</f>
        <v>200637500</v>
      </c>
      <c r="S14" s="6" t="s">
        <v>4020</v>
      </c>
      <c r="T14" s="6" t="s">
        <v>4031</v>
      </c>
      <c r="V14" s="159" t="s">
        <v>72</v>
      </c>
      <c r="W14" s="159" t="s">
        <v>587</v>
      </c>
      <c r="X14" s="160" t="s">
        <v>588</v>
      </c>
      <c r="Y14" s="160" t="s">
        <v>561</v>
      </c>
      <c r="Z14" s="160" t="s">
        <v>589</v>
      </c>
      <c r="AA14" s="196" t="s">
        <v>590</v>
      </c>
    </row>
    <row r="15" spans="1:27" ht="28.8">
      <c r="A15" s="1">
        <v>14</v>
      </c>
      <c r="B15" s="241">
        <v>9</v>
      </c>
      <c r="C15" s="191" t="s">
        <v>1794</v>
      </c>
      <c r="D15" s="191" t="s">
        <v>1685</v>
      </c>
      <c r="E15" s="191">
        <v>8</v>
      </c>
      <c r="F15" s="3" t="s">
        <v>1716</v>
      </c>
      <c r="G15" s="191" t="s">
        <v>332</v>
      </c>
      <c r="H15" s="191" t="s">
        <v>1014</v>
      </c>
      <c r="I15" s="193">
        <v>21000000</v>
      </c>
      <c r="J15" s="191">
        <v>0.3</v>
      </c>
      <c r="K15" s="9">
        <v>0</v>
      </c>
      <c r="L15" s="62" t="s">
        <v>1795</v>
      </c>
      <c r="N15" s="212" t="s">
        <v>1796</v>
      </c>
      <c r="O15" s="212" t="s">
        <v>1669</v>
      </c>
      <c r="P15" s="212">
        <v>600000</v>
      </c>
      <c r="Q15">
        <v>50000</v>
      </c>
      <c r="S15" s="176" t="s">
        <v>1717</v>
      </c>
      <c r="T15" s="9" t="str">
        <f t="shared" si="1"/>
        <v>1398/12/29</v>
      </c>
      <c r="V15" s="241" t="s">
        <v>707</v>
      </c>
      <c r="W15" s="241" t="s">
        <v>708</v>
      </c>
      <c r="X15" s="247" t="s">
        <v>709</v>
      </c>
      <c r="Y15" s="247" t="s">
        <v>710</v>
      </c>
      <c r="Z15" s="247" t="s">
        <v>711</v>
      </c>
      <c r="AA15" s="242" t="s">
        <v>706</v>
      </c>
    </row>
    <row r="16" spans="1:27" ht="43.2">
      <c r="A16" s="1">
        <v>15</v>
      </c>
      <c r="B16" s="241">
        <v>10</v>
      </c>
      <c r="C16" s="276" t="s">
        <v>1801</v>
      </c>
      <c r="D16" s="201" t="s">
        <v>1685</v>
      </c>
      <c r="E16" s="201">
        <v>1</v>
      </c>
      <c r="F16" s="3" t="s">
        <v>1716</v>
      </c>
      <c r="G16" s="201" t="s">
        <v>955</v>
      </c>
      <c r="H16" s="201" t="s">
        <v>1042</v>
      </c>
      <c r="I16" s="208">
        <v>7920000</v>
      </c>
      <c r="J16" s="201">
        <v>0.33</v>
      </c>
      <c r="K16" s="9">
        <v>0</v>
      </c>
      <c r="L16" s="62" t="s">
        <v>4010</v>
      </c>
      <c r="M16" s="62" t="s">
        <v>1641</v>
      </c>
      <c r="N16" s="212" t="s">
        <v>1800</v>
      </c>
      <c r="O16" s="212" t="s">
        <v>1669</v>
      </c>
      <c r="P16" s="212">
        <v>600000</v>
      </c>
      <c r="Q16">
        <v>50000</v>
      </c>
      <c r="S16" s="176" t="s">
        <v>1717</v>
      </c>
      <c r="T16" s="9" t="str">
        <f t="shared" si="1"/>
        <v>1398/12/29</v>
      </c>
      <c r="V16" s="241" t="s">
        <v>14</v>
      </c>
      <c r="W16" s="241" t="s">
        <v>943</v>
      </c>
      <c r="X16" s="247" t="s">
        <v>944</v>
      </c>
      <c r="Y16" s="247" t="s">
        <v>945</v>
      </c>
      <c r="Z16" s="247" t="s">
        <v>946</v>
      </c>
      <c r="AA16" s="242" t="s">
        <v>947</v>
      </c>
    </row>
    <row r="17" spans="1:27">
      <c r="A17" s="1">
        <v>16</v>
      </c>
      <c r="B17" s="241">
        <v>11</v>
      </c>
      <c r="C17" s="201" t="s">
        <v>735</v>
      </c>
      <c r="D17" s="201" t="s">
        <v>1685</v>
      </c>
      <c r="E17" s="201">
        <v>1</v>
      </c>
      <c r="F17" s="201" t="s">
        <v>1716</v>
      </c>
      <c r="G17" s="201" t="s">
        <v>332</v>
      </c>
      <c r="H17" s="201" t="s">
        <v>1014</v>
      </c>
      <c r="I17" s="208">
        <v>5880000</v>
      </c>
      <c r="J17" s="201">
        <v>0.3</v>
      </c>
      <c r="K17" s="9">
        <v>0</v>
      </c>
      <c r="L17" s="62" t="s">
        <v>1809</v>
      </c>
      <c r="M17" s="64" t="s">
        <v>1810</v>
      </c>
      <c r="N17" s="212" t="s">
        <v>1668</v>
      </c>
      <c r="O17" s="212" t="s">
        <v>1669</v>
      </c>
      <c r="P17" s="212">
        <v>600000</v>
      </c>
      <c r="Q17">
        <v>50000</v>
      </c>
      <c r="S17" s="176" t="s">
        <v>1717</v>
      </c>
      <c r="T17" s="9" t="str">
        <f t="shared" si="1"/>
        <v>1398/12/29</v>
      </c>
      <c r="V17" s="241" t="s">
        <v>23</v>
      </c>
      <c r="W17" s="241" t="s">
        <v>727</v>
      </c>
      <c r="X17" s="247" t="s">
        <v>728</v>
      </c>
      <c r="Y17" s="247" t="s">
        <v>729</v>
      </c>
      <c r="Z17" s="247"/>
      <c r="AA17" s="244" t="s">
        <v>730</v>
      </c>
    </row>
    <row r="18" spans="1:27" ht="54">
      <c r="A18" s="1">
        <v>17</v>
      </c>
      <c r="B18" s="188">
        <v>12</v>
      </c>
      <c r="C18" s="241" t="s">
        <v>930</v>
      </c>
      <c r="D18" s="241" t="s">
        <v>1685</v>
      </c>
      <c r="E18" s="241">
        <v>1</v>
      </c>
      <c r="F18" s="241" t="s">
        <v>1716</v>
      </c>
      <c r="G18" s="241" t="s">
        <v>931</v>
      </c>
      <c r="H18" s="241" t="s">
        <v>1040</v>
      </c>
      <c r="I18" s="250">
        <v>7560000</v>
      </c>
      <c r="J18" s="241">
        <v>0.1</v>
      </c>
      <c r="K18" s="9">
        <v>0</v>
      </c>
      <c r="L18" s="62" t="s">
        <v>1638</v>
      </c>
      <c r="M18" s="62" t="s">
        <v>1824</v>
      </c>
      <c r="N18" s="212" t="s">
        <v>1826</v>
      </c>
      <c r="O18" s="212" t="s">
        <v>1669</v>
      </c>
      <c r="P18" s="212">
        <v>1100000</v>
      </c>
      <c r="Q18">
        <v>50000</v>
      </c>
      <c r="S18" s="176" t="s">
        <v>1717</v>
      </c>
      <c r="T18" s="9" t="str">
        <f t="shared" si="1"/>
        <v>1398/12/29</v>
      </c>
      <c r="V18" s="243" t="s">
        <v>920</v>
      </c>
      <c r="W18" s="243" t="s">
        <v>921</v>
      </c>
      <c r="X18" s="248" t="s">
        <v>923</v>
      </c>
      <c r="Y18" s="247" t="s">
        <v>917</v>
      </c>
      <c r="Z18" s="248" t="s">
        <v>922</v>
      </c>
      <c r="AA18" s="242" t="s">
        <v>924</v>
      </c>
    </row>
    <row r="19" spans="1:27" ht="54">
      <c r="A19" s="1">
        <v>18</v>
      </c>
      <c r="B19" s="188">
        <v>12</v>
      </c>
      <c r="C19" s="37" t="s">
        <v>934</v>
      </c>
      <c r="D19" s="241" t="s">
        <v>1685</v>
      </c>
      <c r="E19" s="241">
        <v>2</v>
      </c>
      <c r="F19" s="241" t="s">
        <v>1716</v>
      </c>
      <c r="G19" s="241" t="s">
        <v>941</v>
      </c>
      <c r="H19" s="241" t="s">
        <v>1041</v>
      </c>
      <c r="I19" s="250">
        <v>20400000</v>
      </c>
      <c r="J19" s="37">
        <v>0</v>
      </c>
      <c r="K19" s="9">
        <v>0</v>
      </c>
      <c r="L19" s="62" t="s">
        <v>1825</v>
      </c>
      <c r="M19" s="62" t="s">
        <v>4011</v>
      </c>
      <c r="N19" s="212" t="s">
        <v>1717</v>
      </c>
      <c r="O19" s="212" t="s">
        <v>1669</v>
      </c>
      <c r="P19" s="212">
        <v>1100000</v>
      </c>
      <c r="Q19">
        <v>50000</v>
      </c>
      <c r="S19" s="176" t="s">
        <v>1717</v>
      </c>
      <c r="T19" s="9" t="str">
        <f t="shared" si="1"/>
        <v>1398/12/29</v>
      </c>
      <c r="V19" s="243" t="s">
        <v>920</v>
      </c>
      <c r="W19" s="243" t="s">
        <v>921</v>
      </c>
      <c r="X19" s="248" t="s">
        <v>923</v>
      </c>
      <c r="Y19" s="247" t="s">
        <v>917</v>
      </c>
      <c r="Z19" s="248" t="s">
        <v>922</v>
      </c>
      <c r="AA19" s="242" t="s">
        <v>924</v>
      </c>
    </row>
    <row r="20" spans="1:27" ht="24.6">
      <c r="A20" s="1">
        <v>19</v>
      </c>
      <c r="B20" s="3">
        <v>13</v>
      </c>
      <c r="C20" s="265" t="s">
        <v>782</v>
      </c>
      <c r="D20" s="241" t="s">
        <v>1685</v>
      </c>
      <c r="E20" s="3">
        <v>10</v>
      </c>
      <c r="F20" s="241" t="s">
        <v>1716</v>
      </c>
      <c r="G20" s="265" t="s">
        <v>842</v>
      </c>
      <c r="H20" s="265" t="s">
        <v>1034</v>
      </c>
      <c r="I20" s="266">
        <v>63600000</v>
      </c>
      <c r="J20" s="116">
        <f>70/640</f>
        <v>0.109375</v>
      </c>
      <c r="K20" s="6">
        <v>0</v>
      </c>
      <c r="L20" s="284" t="s">
        <v>1847</v>
      </c>
      <c r="M20" s="92" t="s">
        <v>1416</v>
      </c>
      <c r="N20" s="6" t="s">
        <v>1717</v>
      </c>
      <c r="O20" s="212" t="s">
        <v>1669</v>
      </c>
      <c r="P20" s="212">
        <v>1100000</v>
      </c>
      <c r="Q20">
        <v>50000</v>
      </c>
      <c r="S20" s="176" t="s">
        <v>1717</v>
      </c>
      <c r="T20" s="9" t="str">
        <f t="shared" si="1"/>
        <v>1398/12/29</v>
      </c>
      <c r="V20" s="265" t="s">
        <v>831</v>
      </c>
      <c r="W20" s="265" t="s">
        <v>834</v>
      </c>
      <c r="X20" s="267" t="s">
        <v>835</v>
      </c>
      <c r="Y20" s="267" t="s">
        <v>829</v>
      </c>
      <c r="Z20" s="267" t="s">
        <v>836</v>
      </c>
      <c r="AA20" s="281" t="s">
        <v>1844</v>
      </c>
    </row>
    <row r="21" spans="1:27">
      <c r="A21" s="1">
        <v>20</v>
      </c>
      <c r="B21" s="3">
        <v>14</v>
      </c>
      <c r="C21" s="241" t="s">
        <v>670</v>
      </c>
      <c r="D21" s="241" t="s">
        <v>1685</v>
      </c>
      <c r="E21" s="241">
        <v>4</v>
      </c>
      <c r="F21" s="241" t="s">
        <v>1716</v>
      </c>
      <c r="G21" s="241" t="s">
        <v>332</v>
      </c>
      <c r="H21" s="241" t="s">
        <v>1014</v>
      </c>
      <c r="I21" s="250">
        <v>21000000</v>
      </c>
      <c r="J21" s="241">
        <v>0.3</v>
      </c>
      <c r="K21" s="60">
        <v>0</v>
      </c>
      <c r="L21" s="60" t="s">
        <v>683</v>
      </c>
      <c r="M21" s="61"/>
      <c r="N21" s="9" t="s">
        <v>1717</v>
      </c>
      <c r="O21" s="9" t="s">
        <v>1669</v>
      </c>
      <c r="P21" s="9">
        <v>1100000</v>
      </c>
      <c r="Q21" s="9">
        <v>50000</v>
      </c>
      <c r="S21" s="176" t="s">
        <v>1717</v>
      </c>
      <c r="T21" s="9" t="str">
        <f t="shared" si="1"/>
        <v>1398/12/29</v>
      </c>
      <c r="U21">
        <v>0</v>
      </c>
      <c r="V21" s="241" t="s">
        <v>676</v>
      </c>
      <c r="W21" s="241" t="s">
        <v>675</v>
      </c>
      <c r="X21" s="247" t="s">
        <v>674</v>
      </c>
      <c r="Y21" s="247" t="s">
        <v>669</v>
      </c>
      <c r="Z21" s="247" t="s">
        <v>673</v>
      </c>
      <c r="AA21" s="242" t="s">
        <v>672</v>
      </c>
    </row>
    <row r="22" spans="1:27">
      <c r="A22" s="220">
        <v>21</v>
      </c>
      <c r="B22" s="245">
        <v>15</v>
      </c>
      <c r="C22" s="241" t="s">
        <v>1854</v>
      </c>
      <c r="D22" s="241" t="s">
        <v>1685</v>
      </c>
      <c r="E22" s="241">
        <v>2</v>
      </c>
      <c r="F22" s="241" t="s">
        <v>1716</v>
      </c>
      <c r="G22" s="241" t="s">
        <v>972</v>
      </c>
      <c r="H22" s="241" t="s">
        <v>1031</v>
      </c>
      <c r="I22" s="250">
        <v>15600000</v>
      </c>
      <c r="J22" s="241">
        <v>0</v>
      </c>
      <c r="K22" s="9">
        <v>0</v>
      </c>
      <c r="L22" s="62" t="s">
        <v>1850</v>
      </c>
      <c r="M22" s="62" t="s">
        <v>1849</v>
      </c>
      <c r="N22" s="252" t="s">
        <v>1717</v>
      </c>
      <c r="O22" s="252" t="s">
        <v>1669</v>
      </c>
      <c r="P22" s="9">
        <v>1100000</v>
      </c>
      <c r="Q22" s="176">
        <v>50000</v>
      </c>
      <c r="R22" s="176"/>
      <c r="S22" s="176" t="s">
        <v>1717</v>
      </c>
      <c r="T22" s="9" t="str">
        <f t="shared" si="1"/>
        <v>1398/12/29</v>
      </c>
      <c r="U22" s="176">
        <v>0</v>
      </c>
      <c r="V22" s="241" t="s">
        <v>967</v>
      </c>
      <c r="W22" s="241" t="s">
        <v>968</v>
      </c>
      <c r="X22" s="241">
        <v>2709792400</v>
      </c>
      <c r="Y22" s="241">
        <v>66166224</v>
      </c>
      <c r="Z22" s="247" t="s">
        <v>1197</v>
      </c>
      <c r="AA22" s="242" t="s">
        <v>969</v>
      </c>
    </row>
    <row r="23" spans="1:27">
      <c r="A23" s="220">
        <v>22</v>
      </c>
      <c r="B23" s="21">
        <v>15</v>
      </c>
      <c r="C23" s="20" t="s">
        <v>505</v>
      </c>
      <c r="D23" s="3" t="s">
        <v>210</v>
      </c>
      <c r="E23" s="20">
        <v>2</v>
      </c>
      <c r="F23" s="241" t="s">
        <v>1716</v>
      </c>
      <c r="G23" s="20" t="s">
        <v>989</v>
      </c>
      <c r="H23" s="20" t="s">
        <v>210</v>
      </c>
      <c r="I23" s="20" t="s">
        <v>210</v>
      </c>
      <c r="J23" s="20">
        <v>0</v>
      </c>
      <c r="K23" s="57">
        <v>0</v>
      </c>
      <c r="L23" s="223" t="s">
        <v>1346</v>
      </c>
      <c r="M23" s="223" t="s">
        <v>1851</v>
      </c>
      <c r="N23" s="252" t="s">
        <v>1889</v>
      </c>
      <c r="O23" s="252" t="s">
        <v>1669</v>
      </c>
      <c r="P23" s="176"/>
      <c r="Q23" s="176"/>
      <c r="R23" s="176"/>
      <c r="S23" s="176"/>
      <c r="T23" s="9" t="str">
        <f t="shared" si="1"/>
        <v>1398/12/29</v>
      </c>
      <c r="U23" s="176"/>
      <c r="V23" s="20" t="s">
        <v>142</v>
      </c>
      <c r="W23" s="20" t="s">
        <v>984</v>
      </c>
      <c r="X23" s="17" t="s">
        <v>985</v>
      </c>
      <c r="Y23" s="17" t="s">
        <v>497</v>
      </c>
      <c r="Z23" s="17" t="s">
        <v>986</v>
      </c>
      <c r="AA23" s="55" t="s">
        <v>987</v>
      </c>
    </row>
    <row r="24" spans="1:27" ht="28.8">
      <c r="A24" s="220">
        <v>23</v>
      </c>
      <c r="B24" s="21">
        <v>15</v>
      </c>
      <c r="C24" s="20" t="s">
        <v>501</v>
      </c>
      <c r="D24" s="3" t="s">
        <v>210</v>
      </c>
      <c r="E24" s="20">
        <v>2</v>
      </c>
      <c r="F24" s="241" t="s">
        <v>1716</v>
      </c>
      <c r="G24" s="20" t="s">
        <v>503</v>
      </c>
      <c r="H24" s="20" t="s">
        <v>210</v>
      </c>
      <c r="I24" s="20" t="s">
        <v>210</v>
      </c>
      <c r="J24" s="20">
        <v>0</v>
      </c>
      <c r="K24" s="57">
        <v>0</v>
      </c>
      <c r="L24" s="223" t="s">
        <v>1987</v>
      </c>
      <c r="M24" s="223"/>
      <c r="N24" s="252" t="s">
        <v>1717</v>
      </c>
      <c r="O24" s="252" t="s">
        <v>1669</v>
      </c>
      <c r="P24" s="176"/>
      <c r="Q24" s="176"/>
      <c r="R24" s="176"/>
      <c r="S24" s="176"/>
      <c r="T24" s="9" t="str">
        <f t="shared" si="1"/>
        <v>1398/12/29</v>
      </c>
      <c r="U24" s="176"/>
      <c r="V24" s="20" t="s">
        <v>300</v>
      </c>
      <c r="W24" s="20" t="s">
        <v>495</v>
      </c>
      <c r="X24" s="17" t="s">
        <v>496</v>
      </c>
      <c r="Y24" s="17" t="s">
        <v>497</v>
      </c>
      <c r="Z24" s="17" t="s">
        <v>498</v>
      </c>
      <c r="AA24" s="55" t="s">
        <v>499</v>
      </c>
    </row>
    <row r="25" spans="1:27" ht="28.8">
      <c r="A25" s="1">
        <v>24</v>
      </c>
      <c r="B25" s="270">
        <v>16</v>
      </c>
      <c r="C25" s="241" t="s">
        <v>670</v>
      </c>
      <c r="D25" s="241" t="s">
        <v>1685</v>
      </c>
      <c r="E25" s="241">
        <v>2</v>
      </c>
      <c r="F25" s="241" t="s">
        <v>1716</v>
      </c>
      <c r="G25" s="241" t="s">
        <v>698</v>
      </c>
      <c r="H25" s="241" t="s">
        <v>1015</v>
      </c>
      <c r="I25" s="250">
        <v>8400000</v>
      </c>
      <c r="J25" s="241">
        <v>0.5</v>
      </c>
      <c r="K25" s="9">
        <v>0</v>
      </c>
      <c r="L25" s="62" t="s">
        <v>1620</v>
      </c>
      <c r="M25" s="62" t="s">
        <v>1619</v>
      </c>
      <c r="N25" s="9" t="s">
        <v>1717</v>
      </c>
      <c r="O25" s="9" t="s">
        <v>1669</v>
      </c>
      <c r="P25" s="9">
        <v>1100000</v>
      </c>
      <c r="Q25" s="9">
        <v>50000</v>
      </c>
      <c r="R25" s="176"/>
      <c r="S25" s="176" t="s">
        <v>1717</v>
      </c>
      <c r="T25" s="9" t="str">
        <f t="shared" si="1"/>
        <v>1398/12/29</v>
      </c>
      <c r="U25" s="176">
        <v>0</v>
      </c>
      <c r="V25" s="241" t="s">
        <v>13</v>
      </c>
      <c r="W25" s="241" t="s">
        <v>692</v>
      </c>
      <c r="X25" s="247" t="s">
        <v>693</v>
      </c>
      <c r="Y25" s="247"/>
      <c r="Z25" s="247" t="s">
        <v>694</v>
      </c>
      <c r="AA25" s="242" t="s">
        <v>696</v>
      </c>
    </row>
    <row r="26" spans="1:27" ht="28.8">
      <c r="A26">
        <v>25</v>
      </c>
      <c r="B26">
        <v>17</v>
      </c>
      <c r="C26" s="37" t="s">
        <v>802</v>
      </c>
      <c r="D26" s="241" t="s">
        <v>1685</v>
      </c>
      <c r="E26" s="241">
        <v>8</v>
      </c>
      <c r="F26" s="241" t="s">
        <v>1716</v>
      </c>
      <c r="G26" s="37" t="s">
        <v>806</v>
      </c>
      <c r="H26" s="294" t="s">
        <v>1033</v>
      </c>
      <c r="I26" s="183">
        <v>74400000</v>
      </c>
      <c r="J26" s="294">
        <v>0.3</v>
      </c>
      <c r="K26" s="26">
        <v>0</v>
      </c>
      <c r="L26" s="62"/>
      <c r="M26" s="62" t="s">
        <v>1625</v>
      </c>
      <c r="N26" s="9" t="s">
        <v>1865</v>
      </c>
      <c r="O26" s="9" t="s">
        <v>1669</v>
      </c>
      <c r="P26" s="9">
        <v>1100000</v>
      </c>
      <c r="Q26" s="9">
        <v>50000</v>
      </c>
      <c r="R26" s="176"/>
      <c r="S26" s="9" t="s">
        <v>1865</v>
      </c>
      <c r="T26" s="9" t="str">
        <f t="shared" si="1"/>
        <v>1398/12/29</v>
      </c>
      <c r="U26" s="176">
        <v>37070000</v>
      </c>
      <c r="V26" s="37" t="s">
        <v>137</v>
      </c>
      <c r="W26" s="37" t="s">
        <v>136</v>
      </c>
      <c r="X26" s="29" t="s">
        <v>799</v>
      </c>
      <c r="Y26" s="29" t="s">
        <v>800</v>
      </c>
      <c r="Z26" s="29" t="s">
        <v>801</v>
      </c>
      <c r="AA26" s="254" t="s">
        <v>138</v>
      </c>
    </row>
    <row r="27" spans="1:27">
      <c r="A27">
        <v>26</v>
      </c>
      <c r="B27">
        <v>17</v>
      </c>
      <c r="C27" s="37" t="s">
        <v>1864</v>
      </c>
      <c r="D27" s="37" t="s">
        <v>210</v>
      </c>
      <c r="E27" s="241">
        <v>0</v>
      </c>
      <c r="F27" s="241" t="s">
        <v>1716</v>
      </c>
      <c r="G27" s="37" t="s">
        <v>806</v>
      </c>
      <c r="H27" s="294" t="s">
        <v>1033</v>
      </c>
      <c r="I27" s="183">
        <v>0</v>
      </c>
      <c r="J27" s="294">
        <v>0.5</v>
      </c>
      <c r="K27" s="26">
        <v>0</v>
      </c>
      <c r="L27" s="62" t="s">
        <v>4012</v>
      </c>
      <c r="M27" s="62"/>
      <c r="N27" s="9" t="s">
        <v>1865</v>
      </c>
      <c r="O27" s="9" t="s">
        <v>1669</v>
      </c>
      <c r="P27" s="9">
        <v>1100000</v>
      </c>
      <c r="Q27" s="9">
        <v>50000</v>
      </c>
      <c r="R27" s="176"/>
      <c r="S27" s="9" t="s">
        <v>1826</v>
      </c>
      <c r="T27" s="9" t="str">
        <f t="shared" si="1"/>
        <v>1398/12/29</v>
      </c>
      <c r="U27" s="176">
        <v>0</v>
      </c>
      <c r="V27" s="37" t="s">
        <v>137</v>
      </c>
      <c r="W27" s="37" t="s">
        <v>136</v>
      </c>
      <c r="X27" s="29" t="s">
        <v>799</v>
      </c>
      <c r="Y27" s="29" t="s">
        <v>800</v>
      </c>
      <c r="Z27" s="29" t="s">
        <v>801</v>
      </c>
      <c r="AA27" s="254" t="s">
        <v>138</v>
      </c>
    </row>
    <row r="28" spans="1:27">
      <c r="A28">
        <v>27</v>
      </c>
      <c r="B28">
        <v>18</v>
      </c>
      <c r="C28" s="245" t="s">
        <v>1873</v>
      </c>
      <c r="D28" s="241" t="s">
        <v>1685</v>
      </c>
      <c r="E28" s="241">
        <v>9</v>
      </c>
      <c r="F28" s="37" t="s">
        <v>1716</v>
      </c>
      <c r="G28" s="37" t="s">
        <v>332</v>
      </c>
      <c r="H28" s="241" t="s">
        <v>1014</v>
      </c>
      <c r="I28" s="296">
        <v>47880000</v>
      </c>
      <c r="J28" s="294">
        <v>0.3</v>
      </c>
      <c r="K28" s="26">
        <v>0</v>
      </c>
      <c r="L28" s="62" t="s">
        <v>1869</v>
      </c>
      <c r="M28" s="62" t="s">
        <v>1506</v>
      </c>
      <c r="N28" s="9" t="s">
        <v>1717</v>
      </c>
      <c r="O28" s="9" t="s">
        <v>1669</v>
      </c>
      <c r="P28" s="9">
        <v>1100000</v>
      </c>
      <c r="Q28" s="9">
        <v>50000</v>
      </c>
      <c r="R28" s="176"/>
      <c r="S28" s="176" t="s">
        <v>1717</v>
      </c>
      <c r="T28" s="9" t="str">
        <f t="shared" si="1"/>
        <v>1398/12/29</v>
      </c>
      <c r="U28" s="176">
        <v>0</v>
      </c>
      <c r="V28" s="37" t="s">
        <v>656</v>
      </c>
      <c r="W28" s="37" t="s">
        <v>657</v>
      </c>
      <c r="X28" s="29" t="s">
        <v>658</v>
      </c>
      <c r="Y28" s="29" t="s">
        <v>653</v>
      </c>
      <c r="Z28" s="29" t="s">
        <v>659</v>
      </c>
      <c r="AA28" s="297" t="s">
        <v>660</v>
      </c>
    </row>
    <row r="29" spans="1:27" ht="28.8">
      <c r="A29">
        <v>28</v>
      </c>
      <c r="B29">
        <v>19</v>
      </c>
      <c r="C29" s="5" t="s">
        <v>879</v>
      </c>
      <c r="D29" s="3" t="s">
        <v>1685</v>
      </c>
      <c r="E29" s="3">
        <v>2</v>
      </c>
      <c r="F29" s="3" t="s">
        <v>1716</v>
      </c>
      <c r="G29" s="3" t="s">
        <v>895</v>
      </c>
      <c r="H29" s="3" t="s">
        <v>1038</v>
      </c>
      <c r="I29" s="143">
        <v>18000000</v>
      </c>
      <c r="J29" s="3">
        <f>20/170</f>
        <v>0.11764705882352941</v>
      </c>
      <c r="K29" s="108">
        <v>0</v>
      </c>
      <c r="L29" s="92" t="s">
        <v>1878</v>
      </c>
      <c r="M29" s="92"/>
      <c r="N29" s="9" t="s">
        <v>1717</v>
      </c>
      <c r="O29" s="9" t="s">
        <v>1669</v>
      </c>
      <c r="P29" s="9">
        <v>1100000</v>
      </c>
      <c r="Q29" s="9">
        <v>50000</v>
      </c>
      <c r="R29" s="176"/>
      <c r="S29" s="176" t="s">
        <v>1717</v>
      </c>
      <c r="T29" s="9" t="str">
        <f t="shared" si="1"/>
        <v>1398/12/29</v>
      </c>
      <c r="U29" s="176">
        <v>4500000</v>
      </c>
      <c r="V29" s="3" t="s">
        <v>72</v>
      </c>
      <c r="W29" s="3" t="s">
        <v>886</v>
      </c>
      <c r="X29" s="4" t="s">
        <v>887</v>
      </c>
      <c r="Y29" s="4" t="s">
        <v>888</v>
      </c>
      <c r="Z29" s="4" t="s">
        <v>890</v>
      </c>
      <c r="AA29" s="263" t="s">
        <v>889</v>
      </c>
    </row>
    <row r="30" spans="1:27">
      <c r="A30">
        <v>29</v>
      </c>
      <c r="B30">
        <v>20</v>
      </c>
      <c r="C30" s="313" t="s">
        <v>523</v>
      </c>
      <c r="D30" s="309" t="s">
        <v>1685</v>
      </c>
      <c r="E30" s="309" t="s">
        <v>1882</v>
      </c>
      <c r="F30" s="309" t="s">
        <v>1716</v>
      </c>
      <c r="G30" s="303" t="s">
        <v>539</v>
      </c>
      <c r="H30" s="303" t="s">
        <v>541</v>
      </c>
      <c r="I30" s="312">
        <v>8400000</v>
      </c>
      <c r="J30" s="303">
        <f>20/130</f>
        <v>0.15384615384615385</v>
      </c>
      <c r="K30" s="62">
        <v>0</v>
      </c>
      <c r="L30" s="62" t="s">
        <v>1883</v>
      </c>
      <c r="M30" s="63"/>
      <c r="N30" s="9" t="s">
        <v>1717</v>
      </c>
      <c r="O30" s="9" t="s">
        <v>1669</v>
      </c>
      <c r="P30" s="9">
        <v>1100000</v>
      </c>
      <c r="Q30" s="9">
        <v>50000</v>
      </c>
      <c r="R30" s="176"/>
      <c r="S30" s="176" t="s">
        <v>1717</v>
      </c>
      <c r="T30" s="9" t="str">
        <f t="shared" si="1"/>
        <v>1398/12/29</v>
      </c>
      <c r="U30" s="176">
        <v>0</v>
      </c>
      <c r="V30" s="303" t="s">
        <v>530</v>
      </c>
      <c r="W30" s="303" t="s">
        <v>531</v>
      </c>
      <c r="X30" s="309" t="s">
        <v>532</v>
      </c>
      <c r="Y30" s="309" t="s">
        <v>533</v>
      </c>
      <c r="Z30" s="309" t="s">
        <v>534</v>
      </c>
      <c r="AA30" s="304" t="s">
        <v>535</v>
      </c>
    </row>
    <row r="31" spans="1:27">
      <c r="A31">
        <v>30</v>
      </c>
      <c r="B31">
        <v>21</v>
      </c>
      <c r="C31" s="3" t="s">
        <v>907</v>
      </c>
      <c r="D31" s="309" t="s">
        <v>1685</v>
      </c>
      <c r="E31" s="3">
        <v>2</v>
      </c>
      <c r="F31" s="309" t="s">
        <v>1716</v>
      </c>
      <c r="G31" s="3" t="s">
        <v>933</v>
      </c>
      <c r="H31" s="3" t="s">
        <v>1039</v>
      </c>
      <c r="I31" s="143">
        <v>14040000</v>
      </c>
      <c r="J31" s="3">
        <v>0.1</v>
      </c>
      <c r="K31" s="92">
        <v>0</v>
      </c>
      <c r="L31" s="92" t="s">
        <v>1293</v>
      </c>
      <c r="M31" s="92" t="s">
        <v>1294</v>
      </c>
      <c r="N31" s="9" t="s">
        <v>1717</v>
      </c>
      <c r="O31" s="9" t="s">
        <v>1669</v>
      </c>
      <c r="P31" s="9">
        <v>1100000</v>
      </c>
      <c r="Q31" s="9">
        <v>50000</v>
      </c>
      <c r="R31" s="176"/>
      <c r="S31" s="176" t="s">
        <v>1717</v>
      </c>
      <c r="T31" s="9" t="str">
        <f t="shared" si="1"/>
        <v>1398/12/29</v>
      </c>
      <c r="U31" s="176">
        <f>3*1170000</f>
        <v>3510000</v>
      </c>
      <c r="V31" s="3" t="s">
        <v>901</v>
      </c>
      <c r="W31" s="3" t="s">
        <v>902</v>
      </c>
      <c r="X31" s="4" t="s">
        <v>903</v>
      </c>
      <c r="Y31" s="4" t="s">
        <v>898</v>
      </c>
      <c r="Z31" s="4" t="s">
        <v>904</v>
      </c>
      <c r="AA31" s="258" t="s">
        <v>905</v>
      </c>
    </row>
    <row r="32" spans="1:27" ht="28.8">
      <c r="A32">
        <v>31</v>
      </c>
      <c r="B32">
        <v>22</v>
      </c>
      <c r="C32" s="303" t="s">
        <v>1200</v>
      </c>
      <c r="D32" s="309" t="s">
        <v>1685</v>
      </c>
      <c r="E32" s="303">
        <v>3</v>
      </c>
      <c r="F32" s="309" t="s">
        <v>788</v>
      </c>
      <c r="G32" s="303" t="s">
        <v>1204</v>
      </c>
      <c r="H32" s="303" t="s">
        <v>1205</v>
      </c>
      <c r="I32" s="312">
        <v>34800000</v>
      </c>
      <c r="J32" s="303">
        <f>200/490</f>
        <v>0.40816326530612246</v>
      </c>
      <c r="K32" s="25">
        <v>0</v>
      </c>
      <c r="L32" s="329" t="s">
        <v>1893</v>
      </c>
      <c r="M32" s="92" t="s">
        <v>1432</v>
      </c>
      <c r="N32" s="9" t="s">
        <v>1889</v>
      </c>
      <c r="O32" s="9" t="s">
        <v>1669</v>
      </c>
      <c r="P32" s="9">
        <v>1500000</v>
      </c>
      <c r="Q32" s="9">
        <v>50000</v>
      </c>
      <c r="R32" s="176"/>
      <c r="S32" s="176" t="s">
        <v>1889</v>
      </c>
      <c r="T32" s="9" t="str">
        <f t="shared" si="1"/>
        <v>1398/12/29</v>
      </c>
      <c r="U32" s="176"/>
      <c r="V32" s="309" t="s">
        <v>72</v>
      </c>
      <c r="W32" s="309" t="s">
        <v>1194</v>
      </c>
      <c r="X32" s="309" t="s">
        <v>1195</v>
      </c>
      <c r="Y32" s="309" t="s">
        <v>1196</v>
      </c>
      <c r="Z32" s="309" t="s">
        <v>1198</v>
      </c>
      <c r="AA32" s="34" t="s">
        <v>1199</v>
      </c>
    </row>
    <row r="33" spans="1:27">
      <c r="A33">
        <v>32</v>
      </c>
      <c r="B33">
        <v>23</v>
      </c>
      <c r="C33" s="303" t="s">
        <v>1952</v>
      </c>
      <c r="D33" s="303" t="s">
        <v>1685</v>
      </c>
      <c r="E33" s="309" t="s">
        <v>1947</v>
      </c>
      <c r="F33" s="309" t="s">
        <v>1716</v>
      </c>
      <c r="G33" s="303" t="s">
        <v>487</v>
      </c>
      <c r="H33" s="303" t="s">
        <v>540</v>
      </c>
      <c r="I33" s="312">
        <v>24000000</v>
      </c>
      <c r="J33" s="303">
        <f>240/440</f>
        <v>0.54545454545454541</v>
      </c>
      <c r="K33" s="26">
        <v>0</v>
      </c>
      <c r="L33" s="62" t="s">
        <v>1617</v>
      </c>
      <c r="M33" s="62" t="s">
        <v>485</v>
      </c>
      <c r="N33" s="9" t="s">
        <v>1948</v>
      </c>
      <c r="O33" s="9" t="s">
        <v>1669</v>
      </c>
      <c r="P33" s="9">
        <v>1100000</v>
      </c>
      <c r="Q33" s="9">
        <v>50000</v>
      </c>
      <c r="R33" s="176"/>
      <c r="S33" s="176" t="s">
        <v>1717</v>
      </c>
      <c r="T33" s="9" t="str">
        <f t="shared" si="1"/>
        <v>1398/12/29</v>
      </c>
      <c r="U33" s="176">
        <v>0</v>
      </c>
      <c r="V33" s="303" t="s">
        <v>477</v>
      </c>
      <c r="W33" s="303" t="s">
        <v>478</v>
      </c>
      <c r="X33" s="309" t="s">
        <v>479</v>
      </c>
      <c r="Y33" s="309" t="s">
        <v>480</v>
      </c>
      <c r="Z33" s="309" t="s">
        <v>481</v>
      </c>
      <c r="AA33" s="304" t="s">
        <v>482</v>
      </c>
    </row>
    <row r="34" spans="1:27">
      <c r="A34">
        <v>33</v>
      </c>
      <c r="B34">
        <v>24</v>
      </c>
      <c r="C34" s="3" t="s">
        <v>857</v>
      </c>
      <c r="D34" s="3" t="s">
        <v>1685</v>
      </c>
      <c r="E34" s="3">
        <v>1</v>
      </c>
      <c r="F34" s="3" t="s">
        <v>1716</v>
      </c>
      <c r="G34" s="3" t="s">
        <v>864</v>
      </c>
      <c r="H34" s="3" t="s">
        <v>1036</v>
      </c>
      <c r="I34" s="143">
        <v>6600000</v>
      </c>
      <c r="J34" s="3">
        <f>15/70</f>
        <v>0.21428571428571427</v>
      </c>
      <c r="K34" s="108">
        <v>0</v>
      </c>
      <c r="L34" s="92" t="s">
        <v>1298</v>
      </c>
      <c r="M34" s="92" t="s">
        <v>1300</v>
      </c>
      <c r="N34" s="9" t="s">
        <v>1717</v>
      </c>
      <c r="O34" s="9" t="s">
        <v>1669</v>
      </c>
      <c r="P34" s="9">
        <v>1100000</v>
      </c>
      <c r="Q34" s="9">
        <v>50000</v>
      </c>
      <c r="R34" s="176"/>
      <c r="S34" s="176" t="s">
        <v>1717</v>
      </c>
      <c r="T34" s="9" t="str">
        <f t="shared" si="1"/>
        <v>1398/12/29</v>
      </c>
      <c r="U34" s="176">
        <v>0</v>
      </c>
      <c r="V34" s="3" t="s">
        <v>268</v>
      </c>
      <c r="W34" s="3" t="s">
        <v>852</v>
      </c>
      <c r="X34" s="4" t="s">
        <v>853</v>
      </c>
      <c r="Y34" s="4" t="s">
        <v>850</v>
      </c>
      <c r="Z34" s="4" t="s">
        <v>854</v>
      </c>
      <c r="AA34" s="258" t="s">
        <v>855</v>
      </c>
    </row>
    <row r="35" spans="1:27" ht="28.8">
      <c r="A35">
        <v>34</v>
      </c>
      <c r="B35">
        <v>25</v>
      </c>
      <c r="C35" s="3" t="s">
        <v>876</v>
      </c>
      <c r="D35" s="3" t="s">
        <v>1685</v>
      </c>
      <c r="E35" s="3">
        <v>1</v>
      </c>
      <c r="F35" s="3" t="s">
        <v>1716</v>
      </c>
      <c r="G35" s="3" t="s">
        <v>332</v>
      </c>
      <c r="H35" s="3" t="s">
        <v>1037</v>
      </c>
      <c r="I35" s="143">
        <v>6720000</v>
      </c>
      <c r="J35" s="3">
        <v>0.3</v>
      </c>
      <c r="K35" s="108">
        <v>0</v>
      </c>
      <c r="L35" s="92" t="s">
        <v>1964</v>
      </c>
      <c r="M35" s="92" t="s">
        <v>1963</v>
      </c>
      <c r="N35" s="9" t="s">
        <v>1717</v>
      </c>
      <c r="O35" s="9" t="s">
        <v>1669</v>
      </c>
      <c r="P35" s="9">
        <v>1100000</v>
      </c>
      <c r="Q35" s="9">
        <v>50000</v>
      </c>
      <c r="R35" s="176"/>
      <c r="S35" s="176" t="s">
        <v>1717</v>
      </c>
      <c r="T35" s="9" t="str">
        <f t="shared" si="1"/>
        <v>1398/12/29</v>
      </c>
      <c r="U35" s="176">
        <v>0</v>
      </c>
      <c r="V35" s="3" t="s">
        <v>34</v>
      </c>
      <c r="W35" s="3" t="s">
        <v>871</v>
      </c>
      <c r="X35" s="4" t="s">
        <v>872</v>
      </c>
      <c r="Y35" s="4"/>
      <c r="Z35" s="4" t="s">
        <v>873</v>
      </c>
      <c r="AA35" s="261" t="s">
        <v>874</v>
      </c>
    </row>
    <row r="36" spans="1:27" ht="36">
      <c r="A36">
        <v>35</v>
      </c>
      <c r="B36">
        <v>26</v>
      </c>
      <c r="C36" s="37" t="s">
        <v>782</v>
      </c>
      <c r="D36" s="321" t="s">
        <v>1685</v>
      </c>
      <c r="E36" s="29" t="s">
        <v>1969</v>
      </c>
      <c r="F36" s="323" t="s">
        <v>788</v>
      </c>
      <c r="G36" s="37" t="s">
        <v>789</v>
      </c>
      <c r="H36" s="37" t="s">
        <v>1032</v>
      </c>
      <c r="I36" s="183">
        <v>25200000</v>
      </c>
      <c r="J36" s="37">
        <f>20/230</f>
        <v>8.6956521739130432E-2</v>
      </c>
      <c r="K36" s="26">
        <v>0</v>
      </c>
      <c r="L36" s="62" t="s">
        <v>4013</v>
      </c>
      <c r="M36" s="62" t="s">
        <v>1968</v>
      </c>
      <c r="N36" s="186" t="s">
        <v>1865</v>
      </c>
      <c r="O36" s="252" t="s">
        <v>1669</v>
      </c>
      <c r="P36" s="186">
        <v>1500000</v>
      </c>
      <c r="Q36" s="186">
        <v>50000</v>
      </c>
      <c r="R36" s="186"/>
      <c r="S36" s="186" t="s">
        <v>1865</v>
      </c>
      <c r="T36" s="9" t="str">
        <f t="shared" si="1"/>
        <v>1398/12/29</v>
      </c>
      <c r="U36" s="176">
        <f>2100000*8</f>
        <v>16800000</v>
      </c>
      <c r="V36" s="328" t="s">
        <v>656</v>
      </c>
      <c r="W36" s="37" t="s">
        <v>775</v>
      </c>
      <c r="X36" s="29" t="s">
        <v>776</v>
      </c>
      <c r="Y36" s="340" t="s">
        <v>777</v>
      </c>
      <c r="Z36" s="29" t="s">
        <v>778</v>
      </c>
      <c r="AA36" s="254" t="s">
        <v>779</v>
      </c>
    </row>
    <row r="37" spans="1:27" ht="28.8">
      <c r="A37">
        <v>36</v>
      </c>
      <c r="B37">
        <v>27</v>
      </c>
      <c r="C37" s="321" t="s">
        <v>1026</v>
      </c>
      <c r="D37" s="321" t="s">
        <v>1685</v>
      </c>
      <c r="E37" s="321">
        <v>2</v>
      </c>
      <c r="F37" s="321" t="s">
        <v>1716</v>
      </c>
      <c r="G37" s="321" t="s">
        <v>1028</v>
      </c>
      <c r="H37" s="321" t="s">
        <v>1029</v>
      </c>
      <c r="I37" s="324">
        <v>22800000</v>
      </c>
      <c r="J37" s="321">
        <f>35/225</f>
        <v>0.15555555555555556</v>
      </c>
      <c r="K37" s="25">
        <v>0</v>
      </c>
      <c r="L37" s="62" t="s">
        <v>1306</v>
      </c>
      <c r="M37" s="62" t="s">
        <v>4014</v>
      </c>
      <c r="N37" s="212" t="s">
        <v>1974</v>
      </c>
      <c r="O37" s="212" t="s">
        <v>1975</v>
      </c>
      <c r="P37" s="212">
        <v>1100000</v>
      </c>
      <c r="Q37" s="212">
        <v>50000</v>
      </c>
      <c r="R37" s="176"/>
      <c r="S37" s="342" t="s">
        <v>1689</v>
      </c>
      <c r="T37" s="9" t="s">
        <v>1669</v>
      </c>
      <c r="U37" s="176">
        <v>0</v>
      </c>
      <c r="V37" s="321" t="s">
        <v>14</v>
      </c>
      <c r="W37" s="321" t="s">
        <v>1021</v>
      </c>
      <c r="X37" s="321">
        <v>920214800</v>
      </c>
      <c r="Y37" s="321">
        <v>5138119743</v>
      </c>
      <c r="Z37" s="323">
        <v>9151036833</v>
      </c>
      <c r="AA37" s="28" t="s">
        <v>1023</v>
      </c>
    </row>
    <row r="38" spans="1:27">
      <c r="A38">
        <v>37</v>
      </c>
      <c r="B38">
        <v>28</v>
      </c>
      <c r="C38" s="5" t="s">
        <v>1996</v>
      </c>
      <c r="D38" s="3" t="s">
        <v>1685</v>
      </c>
      <c r="E38" s="4" t="s">
        <v>1882</v>
      </c>
      <c r="F38" s="4" t="s">
        <v>788</v>
      </c>
      <c r="G38" s="3" t="s">
        <v>824</v>
      </c>
      <c r="H38" s="3" t="s">
        <v>1035</v>
      </c>
      <c r="I38" s="143">
        <v>12600000</v>
      </c>
      <c r="J38" s="3">
        <v>0.125</v>
      </c>
      <c r="K38" s="108">
        <v>0</v>
      </c>
      <c r="L38" s="92" t="s">
        <v>1978</v>
      </c>
      <c r="M38" s="92" t="s">
        <v>1981</v>
      </c>
      <c r="N38" s="9" t="s">
        <v>1982</v>
      </c>
      <c r="O38" s="9" t="s">
        <v>1669</v>
      </c>
      <c r="P38" s="9">
        <v>1500000</v>
      </c>
      <c r="Q38" s="9">
        <v>50000</v>
      </c>
      <c r="S38" s="176" t="s">
        <v>1982</v>
      </c>
      <c r="T38" s="9" t="str">
        <f t="shared" si="1"/>
        <v>1398/12/29</v>
      </c>
      <c r="U38" s="176">
        <f>1050000*4</f>
        <v>4200000</v>
      </c>
      <c r="V38" s="3" t="s">
        <v>14</v>
      </c>
      <c r="W38" s="3" t="s">
        <v>794</v>
      </c>
      <c r="X38" s="4" t="s">
        <v>1983</v>
      </c>
      <c r="Y38" s="4"/>
      <c r="Z38" s="4"/>
      <c r="AA38" s="258"/>
    </row>
    <row r="39" spans="1:27">
      <c r="A39">
        <v>38</v>
      </c>
      <c r="B39">
        <v>28</v>
      </c>
      <c r="C39" t="s">
        <v>4056</v>
      </c>
      <c r="D39" s="328" t="s">
        <v>1685</v>
      </c>
      <c r="E39">
        <v>1</v>
      </c>
      <c r="F39" s="145" t="s">
        <v>2002</v>
      </c>
      <c r="I39"/>
      <c r="J39">
        <v>0.125</v>
      </c>
      <c r="K39" s="364">
        <v>0</v>
      </c>
      <c r="N39" s="212" t="s">
        <v>1991</v>
      </c>
      <c r="O39" s="212" t="s">
        <v>1669</v>
      </c>
      <c r="P39" s="212">
        <v>1100000</v>
      </c>
      <c r="Q39" s="212">
        <v>50000</v>
      </c>
      <c r="S39" s="342" t="s">
        <v>1991</v>
      </c>
      <c r="T39" s="9" t="s">
        <v>4058</v>
      </c>
      <c r="U39" s="176">
        <v>0</v>
      </c>
      <c r="V39" s="3" t="s">
        <v>14</v>
      </c>
      <c r="W39" s="3" t="s">
        <v>794</v>
      </c>
      <c r="X39" s="4" t="s">
        <v>1983</v>
      </c>
    </row>
    <row r="40" spans="1:27">
      <c r="A40">
        <v>39</v>
      </c>
      <c r="B40">
        <v>28</v>
      </c>
      <c r="C40" s="3" t="s">
        <v>229</v>
      </c>
      <c r="D40" s="3" t="s">
        <v>210</v>
      </c>
      <c r="E40" s="3">
        <v>19</v>
      </c>
      <c r="F40" s="3" t="s">
        <v>2002</v>
      </c>
      <c r="G40" s="3" t="s">
        <v>231</v>
      </c>
      <c r="H40" s="3" t="s">
        <v>210</v>
      </c>
      <c r="I40" s="3" t="s">
        <v>210</v>
      </c>
      <c r="J40" s="6">
        <v>0</v>
      </c>
      <c r="K40" s="6">
        <v>0</v>
      </c>
      <c r="L40" s="92" t="s">
        <v>240</v>
      </c>
      <c r="M40" s="92" t="s">
        <v>1314</v>
      </c>
      <c r="N40" s="401" t="s">
        <v>1717</v>
      </c>
      <c r="O40" s="401" t="s">
        <v>1669</v>
      </c>
      <c r="P40" s="107"/>
      <c r="Q40" s="107"/>
      <c r="R40" s="107"/>
      <c r="S40" s="107"/>
      <c r="T40" s="107"/>
      <c r="U40" s="107"/>
      <c r="V40" s="3" t="s">
        <v>27</v>
      </c>
      <c r="W40" s="3" t="s">
        <v>28</v>
      </c>
      <c r="X40" s="4" t="s">
        <v>29</v>
      </c>
      <c r="Y40" s="4" t="s">
        <v>30</v>
      </c>
      <c r="Z40" s="4" t="s">
        <v>31</v>
      </c>
      <c r="AA40" s="258" t="s">
        <v>32</v>
      </c>
    </row>
    <row r="41" spans="1:27">
      <c r="A41">
        <v>40</v>
      </c>
      <c r="B41">
        <v>28</v>
      </c>
      <c r="C41" s="3" t="s">
        <v>239</v>
      </c>
      <c r="D41" s="3" t="s">
        <v>210</v>
      </c>
      <c r="E41" s="4" t="s">
        <v>1969</v>
      </c>
      <c r="F41" s="4" t="s">
        <v>1716</v>
      </c>
      <c r="G41" s="3" t="s">
        <v>209</v>
      </c>
      <c r="H41" s="3" t="s">
        <v>210</v>
      </c>
      <c r="I41" s="3" t="s">
        <v>210</v>
      </c>
      <c r="J41" s="3">
        <v>0</v>
      </c>
      <c r="K41" s="108">
        <v>0</v>
      </c>
      <c r="L41" s="92" t="s">
        <v>240</v>
      </c>
      <c r="M41" s="92" t="s">
        <v>1314</v>
      </c>
      <c r="N41" s="401" t="s">
        <v>1717</v>
      </c>
      <c r="O41" s="401" t="s">
        <v>1669</v>
      </c>
      <c r="P41" s="107"/>
      <c r="Q41" s="107"/>
      <c r="R41" s="107"/>
      <c r="S41" s="107"/>
      <c r="T41" s="107"/>
      <c r="U41" s="107"/>
      <c r="V41" s="3" t="s">
        <v>233</v>
      </c>
      <c r="W41" s="3" t="s">
        <v>234</v>
      </c>
      <c r="X41" s="4" t="s">
        <v>235</v>
      </c>
      <c r="Y41" s="4" t="s">
        <v>236</v>
      </c>
      <c r="Z41" s="4" t="s">
        <v>237</v>
      </c>
      <c r="AA41" s="258" t="s">
        <v>238</v>
      </c>
    </row>
    <row r="42" spans="1:27">
      <c r="A42" s="1">
        <v>41</v>
      </c>
      <c r="B42" s="188">
        <v>28</v>
      </c>
      <c r="C42" s="357" t="s">
        <v>2003</v>
      </c>
      <c r="D42" s="357" t="s">
        <v>210</v>
      </c>
      <c r="E42" s="6">
        <v>4</v>
      </c>
      <c r="F42" s="6" t="s">
        <v>2002</v>
      </c>
      <c r="G42" s="358"/>
      <c r="H42" s="3" t="s">
        <v>210</v>
      </c>
      <c r="I42" s="3" t="s">
        <v>210</v>
      </c>
      <c r="J42" s="3">
        <v>0</v>
      </c>
      <c r="K42" s="108">
        <v>0</v>
      </c>
      <c r="L42" s="92" t="s">
        <v>240</v>
      </c>
      <c r="M42" s="107"/>
      <c r="N42" s="401" t="s">
        <v>1717</v>
      </c>
      <c r="O42" s="401" t="s">
        <v>1669</v>
      </c>
      <c r="P42" s="107"/>
      <c r="Q42" s="107"/>
      <c r="R42" s="107"/>
      <c r="S42" s="107"/>
      <c r="T42" s="107"/>
      <c r="U42" s="107"/>
      <c r="V42" s="3" t="s">
        <v>27</v>
      </c>
      <c r="W42" s="3" t="s">
        <v>28</v>
      </c>
      <c r="X42" s="4" t="s">
        <v>29</v>
      </c>
      <c r="Y42" s="4" t="s">
        <v>30</v>
      </c>
      <c r="Z42" s="4" t="s">
        <v>31</v>
      </c>
      <c r="AA42" s="258" t="s">
        <v>32</v>
      </c>
    </row>
    <row r="43" spans="1:27">
      <c r="A43">
        <v>42</v>
      </c>
      <c r="B43">
        <v>30</v>
      </c>
      <c r="C43" s="396" t="s">
        <v>1214</v>
      </c>
      <c r="D43" s="389" t="s">
        <v>210</v>
      </c>
      <c r="E43" s="389">
        <v>2</v>
      </c>
      <c r="F43" s="389" t="s">
        <v>2002</v>
      </c>
      <c r="G43" s="389" t="s">
        <v>1218</v>
      </c>
      <c r="H43" s="389" t="s">
        <v>210</v>
      </c>
      <c r="I43" s="389" t="s">
        <v>210</v>
      </c>
      <c r="J43" s="389">
        <v>0</v>
      </c>
      <c r="K43" s="390">
        <v>0</v>
      </c>
      <c r="L43" s="393" t="s">
        <v>1216</v>
      </c>
      <c r="M43" s="393"/>
      <c r="N43" s="401" t="s">
        <v>1717</v>
      </c>
      <c r="O43" s="401" t="s">
        <v>1669</v>
      </c>
      <c r="P43" s="107"/>
      <c r="Q43" s="107"/>
      <c r="R43" s="107"/>
      <c r="S43" s="107"/>
      <c r="T43" s="107"/>
      <c r="U43" s="107"/>
      <c r="V43" s="396" t="s">
        <v>72</v>
      </c>
      <c r="W43" s="396" t="s">
        <v>73</v>
      </c>
      <c r="X43" s="396" t="s">
        <v>74</v>
      </c>
      <c r="Y43" s="396" t="s">
        <v>75</v>
      </c>
      <c r="Z43" s="396" t="s">
        <v>76</v>
      </c>
      <c r="AA43" s="402" t="s">
        <v>77</v>
      </c>
    </row>
    <row r="44" spans="1:27">
      <c r="A44" s="1">
        <v>43</v>
      </c>
      <c r="B44" s="188">
        <v>31</v>
      </c>
      <c r="C44" s="3" t="s">
        <v>979</v>
      </c>
      <c r="D44" s="3" t="s">
        <v>210</v>
      </c>
      <c r="E44" s="3">
        <v>5</v>
      </c>
      <c r="F44" s="389" t="s">
        <v>2002</v>
      </c>
      <c r="G44" s="3" t="s">
        <v>981</v>
      </c>
      <c r="H44" s="3" t="s">
        <v>210</v>
      </c>
      <c r="I44" s="3" t="s">
        <v>210</v>
      </c>
      <c r="J44" s="3">
        <v>0</v>
      </c>
      <c r="K44" s="394">
        <v>0</v>
      </c>
      <c r="L44" s="92" t="s">
        <v>1385</v>
      </c>
      <c r="M44" s="92" t="s">
        <v>2020</v>
      </c>
      <c r="N44" s="401" t="s">
        <v>1717</v>
      </c>
      <c r="O44" s="401" t="s">
        <v>1669</v>
      </c>
      <c r="P44" s="107"/>
      <c r="Q44" s="107"/>
      <c r="R44" s="107"/>
      <c r="S44" s="107"/>
      <c r="T44" s="107"/>
      <c r="U44" s="107"/>
      <c r="V44" s="3" t="s">
        <v>975</v>
      </c>
      <c r="W44" s="3" t="s">
        <v>976</v>
      </c>
      <c r="X44" s="3">
        <v>1382226225</v>
      </c>
      <c r="Y44" s="3">
        <v>66164394</v>
      </c>
      <c r="Z44" s="4" t="s">
        <v>977</v>
      </c>
      <c r="AA44" s="258" t="s">
        <v>978</v>
      </c>
    </row>
    <row r="45" spans="1:27">
      <c r="A45" s="1">
        <v>44</v>
      </c>
      <c r="B45" s="188">
        <v>32</v>
      </c>
      <c r="C45" s="4" t="s">
        <v>1658</v>
      </c>
      <c r="D45" s="3" t="s">
        <v>210</v>
      </c>
      <c r="E45" s="3">
        <v>2</v>
      </c>
      <c r="F45" s="389" t="s">
        <v>2002</v>
      </c>
      <c r="G45" s="3" t="s">
        <v>335</v>
      </c>
      <c r="H45" s="3" t="s">
        <v>210</v>
      </c>
      <c r="I45" s="3" t="s">
        <v>210</v>
      </c>
      <c r="J45" s="3">
        <v>0</v>
      </c>
      <c r="K45" s="108">
        <v>0</v>
      </c>
      <c r="L45" s="92"/>
      <c r="M45" s="92" t="s">
        <v>1440</v>
      </c>
      <c r="N45" s="401" t="s">
        <v>1717</v>
      </c>
      <c r="O45" s="401" t="s">
        <v>1669</v>
      </c>
      <c r="P45" s="107"/>
      <c r="Q45" s="107"/>
      <c r="R45" s="107"/>
      <c r="S45" s="107"/>
      <c r="T45" s="107"/>
      <c r="U45" s="107"/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399" t="s">
        <v>58</v>
      </c>
    </row>
    <row r="46" spans="1:27">
      <c r="A46" s="1">
        <v>45</v>
      </c>
      <c r="B46" s="698">
        <v>33</v>
      </c>
      <c r="C46" s="3" t="s">
        <v>2081</v>
      </c>
      <c r="D46" s="3" t="s">
        <v>210</v>
      </c>
      <c r="E46" s="3">
        <v>8</v>
      </c>
      <c r="F46" s="389" t="s">
        <v>2002</v>
      </c>
      <c r="G46" s="3" t="s">
        <v>253</v>
      </c>
      <c r="H46" s="3" t="s">
        <v>210</v>
      </c>
      <c r="I46" s="3" t="s">
        <v>210</v>
      </c>
      <c r="J46" s="3">
        <v>0</v>
      </c>
      <c r="K46" s="108">
        <v>0</v>
      </c>
      <c r="L46" s="92" t="s">
        <v>2082</v>
      </c>
      <c r="M46" s="6"/>
      <c r="N46" s="401" t="s">
        <v>1717</v>
      </c>
      <c r="O46" s="401" t="s">
        <v>1669</v>
      </c>
      <c r="V46" s="4" t="s">
        <v>72</v>
      </c>
      <c r="W46" s="4" t="s">
        <v>73</v>
      </c>
      <c r="X46" s="4" t="s">
        <v>74</v>
      </c>
      <c r="Y46" s="4" t="s">
        <v>75</v>
      </c>
      <c r="Z46" s="4" t="s">
        <v>76</v>
      </c>
      <c r="AA46" s="399" t="s">
        <v>77</v>
      </c>
    </row>
    <row r="47" spans="1:27">
      <c r="A47" s="1">
        <v>46</v>
      </c>
      <c r="B47" s="698">
        <v>34</v>
      </c>
      <c r="C47" s="3" t="s">
        <v>266</v>
      </c>
      <c r="D47" s="3" t="s">
        <v>210</v>
      </c>
      <c r="E47" s="3">
        <v>2</v>
      </c>
      <c r="F47" s="389" t="s">
        <v>2002</v>
      </c>
      <c r="G47" s="3" t="s">
        <v>297</v>
      </c>
      <c r="H47" s="3" t="s">
        <v>210</v>
      </c>
      <c r="I47" s="3" t="s">
        <v>210</v>
      </c>
      <c r="J47" s="3">
        <v>0</v>
      </c>
      <c r="K47" s="108">
        <v>0</v>
      </c>
      <c r="L47" s="59"/>
      <c r="M47" s="59" t="s">
        <v>2073</v>
      </c>
      <c r="N47" s="401" t="s">
        <v>1717</v>
      </c>
      <c r="O47" s="401" t="s">
        <v>1669</v>
      </c>
      <c r="V47" s="3" t="s">
        <v>72</v>
      </c>
      <c r="W47" s="3" t="s">
        <v>262</v>
      </c>
      <c r="X47" s="4" t="s">
        <v>263</v>
      </c>
      <c r="Y47" s="4"/>
      <c r="Z47" s="4" t="s">
        <v>264</v>
      </c>
      <c r="AA47" s="258" t="s">
        <v>265</v>
      </c>
    </row>
    <row r="48" spans="1:27">
      <c r="A48" s="1">
        <v>47</v>
      </c>
      <c r="B48" s="699">
        <v>35</v>
      </c>
      <c r="C48" s="3" t="s">
        <v>281</v>
      </c>
      <c r="D48" s="3" t="s">
        <v>210</v>
      </c>
      <c r="E48" s="3">
        <v>10</v>
      </c>
      <c r="F48" s="389" t="s">
        <v>2002</v>
      </c>
      <c r="G48" s="3" t="s">
        <v>296</v>
      </c>
      <c r="H48" s="3" t="s">
        <v>210</v>
      </c>
      <c r="I48" s="3" t="s">
        <v>210</v>
      </c>
      <c r="J48" s="3">
        <v>0</v>
      </c>
      <c r="K48" s="108">
        <v>0</v>
      </c>
      <c r="L48" s="92" t="s">
        <v>282</v>
      </c>
      <c r="M48" s="92"/>
      <c r="N48" s="401" t="s">
        <v>1717</v>
      </c>
      <c r="O48" s="401" t="s">
        <v>1669</v>
      </c>
      <c r="V48" s="3" t="s">
        <v>274</v>
      </c>
      <c r="W48" s="3" t="s">
        <v>275</v>
      </c>
      <c r="X48" s="4" t="s">
        <v>276</v>
      </c>
      <c r="Y48" s="4" t="s">
        <v>277</v>
      </c>
      <c r="Z48" s="4" t="s">
        <v>278</v>
      </c>
      <c r="AA48" s="258" t="s">
        <v>279</v>
      </c>
    </row>
    <row r="49" spans="1:27">
      <c r="A49" s="1">
        <v>48</v>
      </c>
      <c r="B49" s="699">
        <v>36</v>
      </c>
      <c r="C49" s="5" t="s">
        <v>294</v>
      </c>
      <c r="D49" s="3" t="s">
        <v>210</v>
      </c>
      <c r="E49" s="3"/>
      <c r="F49" s="389" t="s">
        <v>2002</v>
      </c>
      <c r="G49" s="3">
        <v>1395</v>
      </c>
      <c r="H49" s="3" t="s">
        <v>210</v>
      </c>
      <c r="I49" s="3" t="s">
        <v>210</v>
      </c>
      <c r="J49" s="3">
        <v>0</v>
      </c>
      <c r="K49" s="108">
        <v>0</v>
      </c>
      <c r="L49" s="92" t="s">
        <v>295</v>
      </c>
      <c r="M49" s="92" t="s">
        <v>1611</v>
      </c>
      <c r="N49" s="401" t="s">
        <v>1717</v>
      </c>
      <c r="O49" s="401" t="s">
        <v>1669</v>
      </c>
      <c r="V49" s="3" t="s">
        <v>142</v>
      </c>
      <c r="W49" s="3" t="s">
        <v>188</v>
      </c>
      <c r="X49" s="4" t="s">
        <v>290</v>
      </c>
      <c r="Y49" s="4" t="s">
        <v>291</v>
      </c>
      <c r="Z49" s="4" t="s">
        <v>292</v>
      </c>
      <c r="AA49" s="258" t="s">
        <v>293</v>
      </c>
    </row>
    <row r="50" spans="1:27" ht="28.8">
      <c r="A50" s="1">
        <v>49</v>
      </c>
      <c r="B50" s="699">
        <v>37</v>
      </c>
      <c r="C50" s="3" t="s">
        <v>312</v>
      </c>
      <c r="D50" s="3" t="s">
        <v>210</v>
      </c>
      <c r="E50" s="3">
        <v>2</v>
      </c>
      <c r="F50" s="389" t="s">
        <v>2002</v>
      </c>
      <c r="G50" s="3" t="s">
        <v>332</v>
      </c>
      <c r="H50" s="3" t="s">
        <v>210</v>
      </c>
      <c r="I50" s="3" t="s">
        <v>210</v>
      </c>
      <c r="J50" s="3">
        <v>0</v>
      </c>
      <c r="K50" s="108">
        <v>0</v>
      </c>
      <c r="L50" s="92" t="s">
        <v>1646</v>
      </c>
      <c r="M50" s="92"/>
      <c r="N50" s="401" t="s">
        <v>1717</v>
      </c>
      <c r="O50" s="401" t="s">
        <v>1669</v>
      </c>
      <c r="V50" s="3" t="s">
        <v>306</v>
      </c>
      <c r="W50" s="3" t="s">
        <v>307</v>
      </c>
      <c r="X50" s="4" t="s">
        <v>308</v>
      </c>
      <c r="Y50" s="4" t="s">
        <v>303</v>
      </c>
      <c r="Z50" s="4" t="s">
        <v>309</v>
      </c>
      <c r="AA50" s="258" t="s">
        <v>310</v>
      </c>
    </row>
    <row r="51" spans="1:27" ht="28.8">
      <c r="A51" s="1">
        <v>50</v>
      </c>
      <c r="B51" s="699">
        <v>38</v>
      </c>
      <c r="C51" s="3" t="s">
        <v>2079</v>
      </c>
      <c r="D51" s="3" t="s">
        <v>210</v>
      </c>
      <c r="E51" s="3">
        <v>6</v>
      </c>
      <c r="F51" s="389" t="s">
        <v>2002</v>
      </c>
      <c r="G51" s="3" t="s">
        <v>332</v>
      </c>
      <c r="H51" s="3" t="s">
        <v>210</v>
      </c>
      <c r="I51" s="3" t="s">
        <v>210</v>
      </c>
      <c r="J51" s="3">
        <v>0</v>
      </c>
      <c r="K51" s="108">
        <v>0</v>
      </c>
      <c r="L51" s="92" t="s">
        <v>2080</v>
      </c>
      <c r="M51" s="3"/>
      <c r="N51" s="401" t="s">
        <v>1717</v>
      </c>
      <c r="O51" s="401" t="s">
        <v>1669</v>
      </c>
      <c r="V51" s="3" t="s">
        <v>319</v>
      </c>
      <c r="W51" s="3" t="s">
        <v>320</v>
      </c>
      <c r="X51" s="4" t="s">
        <v>321</v>
      </c>
      <c r="Y51" s="4" t="s">
        <v>322</v>
      </c>
      <c r="Z51" s="4" t="s">
        <v>323</v>
      </c>
      <c r="AA51" s="258" t="s">
        <v>324</v>
      </c>
    </row>
    <row r="52" spans="1:27" ht="28.8">
      <c r="A52" s="1">
        <v>51</v>
      </c>
      <c r="B52" s="699">
        <v>39</v>
      </c>
      <c r="C52" s="3" t="s">
        <v>312</v>
      </c>
      <c r="D52" s="3" t="s">
        <v>210</v>
      </c>
      <c r="E52" s="3">
        <v>4</v>
      </c>
      <c r="F52" s="389" t="s">
        <v>2002</v>
      </c>
      <c r="G52" s="3" t="s">
        <v>392</v>
      </c>
      <c r="H52" s="3" t="s">
        <v>210</v>
      </c>
      <c r="I52" s="3" t="s">
        <v>210</v>
      </c>
      <c r="J52" s="3">
        <v>0</v>
      </c>
      <c r="K52" s="108">
        <v>0</v>
      </c>
      <c r="L52" s="92" t="s">
        <v>1613</v>
      </c>
      <c r="M52" s="92" t="s">
        <v>1612</v>
      </c>
      <c r="N52" s="401" t="s">
        <v>1717</v>
      </c>
      <c r="O52" s="401" t="s">
        <v>1669</v>
      </c>
      <c r="V52" s="3" t="s">
        <v>133</v>
      </c>
      <c r="W52" s="3" t="s">
        <v>384</v>
      </c>
      <c r="X52" s="4" t="s">
        <v>385</v>
      </c>
      <c r="Y52" s="4" t="s">
        <v>383</v>
      </c>
      <c r="Z52" s="4" t="s">
        <v>386</v>
      </c>
      <c r="AA52" s="258" t="s">
        <v>387</v>
      </c>
    </row>
    <row r="53" spans="1:27" ht="129.6">
      <c r="A53" s="1">
        <v>52</v>
      </c>
      <c r="B53" s="699">
        <v>40</v>
      </c>
      <c r="C53" s="3" t="s">
        <v>406</v>
      </c>
      <c r="D53" s="3" t="s">
        <v>210</v>
      </c>
      <c r="E53" s="3">
        <v>2</v>
      </c>
      <c r="F53" s="389" t="s">
        <v>2002</v>
      </c>
      <c r="G53" s="3" t="s">
        <v>408</v>
      </c>
      <c r="H53" s="3" t="s">
        <v>210</v>
      </c>
      <c r="I53" s="3" t="s">
        <v>210</v>
      </c>
      <c r="J53" s="3">
        <v>0</v>
      </c>
      <c r="K53" s="108">
        <v>0</v>
      </c>
      <c r="L53" s="92" t="s">
        <v>1631</v>
      </c>
      <c r="M53" s="92" t="s">
        <v>1632</v>
      </c>
      <c r="N53" s="401" t="s">
        <v>1717</v>
      </c>
      <c r="O53" s="401" t="s">
        <v>1669</v>
      </c>
      <c r="V53" s="3" t="s">
        <v>105</v>
      </c>
      <c r="W53" s="3" t="s">
        <v>400</v>
      </c>
      <c r="X53" s="4" t="s">
        <v>401</v>
      </c>
      <c r="Y53" s="4" t="s">
        <v>402</v>
      </c>
      <c r="Z53" s="4" t="s">
        <v>403</v>
      </c>
      <c r="AA53" s="258" t="s">
        <v>404</v>
      </c>
    </row>
    <row r="54" spans="1:27">
      <c r="A54" s="1">
        <v>53</v>
      </c>
      <c r="B54" s="699">
        <v>41</v>
      </c>
      <c r="C54" s="4" t="s">
        <v>517</v>
      </c>
      <c r="D54" s="3" t="s">
        <v>210</v>
      </c>
      <c r="E54" s="3">
        <v>2</v>
      </c>
      <c r="F54" s="389" t="s">
        <v>2002</v>
      </c>
      <c r="G54" s="3" t="s">
        <v>522</v>
      </c>
      <c r="H54" s="3" t="s">
        <v>210</v>
      </c>
      <c r="I54" s="3" t="s">
        <v>210</v>
      </c>
      <c r="J54" s="3">
        <v>0</v>
      </c>
      <c r="K54" s="108">
        <v>0</v>
      </c>
      <c r="L54" s="92" t="s">
        <v>2074</v>
      </c>
      <c r="M54" s="92" t="s">
        <v>2075</v>
      </c>
      <c r="N54" s="401" t="s">
        <v>1717</v>
      </c>
      <c r="O54" s="401" t="s">
        <v>1669</v>
      </c>
      <c r="V54" s="4" t="s">
        <v>511</v>
      </c>
      <c r="W54" s="4" t="s">
        <v>512</v>
      </c>
      <c r="X54" s="4" t="s">
        <v>513</v>
      </c>
      <c r="Y54" s="4" t="s">
        <v>514</v>
      </c>
      <c r="Z54" s="4" t="s">
        <v>515</v>
      </c>
      <c r="AA54" s="263" t="s">
        <v>516</v>
      </c>
    </row>
    <row r="55" spans="1:27">
      <c r="A55" s="1">
        <v>54</v>
      </c>
      <c r="B55" s="699">
        <v>32</v>
      </c>
      <c r="C55" s="4" t="s">
        <v>61</v>
      </c>
      <c r="D55" s="3" t="s">
        <v>210</v>
      </c>
      <c r="E55" s="3">
        <v>2</v>
      </c>
      <c r="F55" s="389" t="s">
        <v>2002</v>
      </c>
      <c r="G55" s="3" t="s">
        <v>336</v>
      </c>
      <c r="H55" s="3" t="s">
        <v>210</v>
      </c>
      <c r="I55" s="3" t="s">
        <v>210</v>
      </c>
      <c r="J55" s="3">
        <v>0</v>
      </c>
      <c r="K55" s="108">
        <v>0</v>
      </c>
      <c r="L55" s="92" t="s">
        <v>500</v>
      </c>
      <c r="M55" s="92" t="s">
        <v>1437</v>
      </c>
      <c r="N55" s="401" t="s">
        <v>1717</v>
      </c>
      <c r="O55" s="401" t="s">
        <v>1669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399" t="s">
        <v>58</v>
      </c>
    </row>
    <row r="56" spans="1:27">
      <c r="A56" s="1">
        <v>55</v>
      </c>
      <c r="B56" s="699">
        <v>32</v>
      </c>
      <c r="C56" s="4" t="s">
        <v>1659</v>
      </c>
      <c r="D56" s="3" t="s">
        <v>210</v>
      </c>
      <c r="E56" s="3">
        <v>2</v>
      </c>
      <c r="F56" s="389" t="s">
        <v>2002</v>
      </c>
      <c r="G56" s="3" t="s">
        <v>340</v>
      </c>
      <c r="H56" s="3" t="s">
        <v>210</v>
      </c>
      <c r="I56" s="3" t="s">
        <v>210</v>
      </c>
      <c r="J56" s="3">
        <v>0</v>
      </c>
      <c r="K56" s="108">
        <v>0</v>
      </c>
      <c r="L56" s="92" t="s">
        <v>1443</v>
      </c>
      <c r="M56" s="92"/>
      <c r="N56" s="401" t="s">
        <v>1717</v>
      </c>
      <c r="O56" s="401" t="s">
        <v>1669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399" t="s">
        <v>58</v>
      </c>
    </row>
    <row r="57" spans="1:27">
      <c r="A57" s="1">
        <v>56</v>
      </c>
      <c r="B57" s="699">
        <v>42</v>
      </c>
      <c r="C57" s="4" t="s">
        <v>78</v>
      </c>
      <c r="D57" s="3" t="s">
        <v>210</v>
      </c>
      <c r="E57" s="3">
        <v>4</v>
      </c>
      <c r="F57" s="389" t="s">
        <v>2002</v>
      </c>
      <c r="G57" s="3" t="s">
        <v>344</v>
      </c>
      <c r="H57" s="3" t="s">
        <v>210</v>
      </c>
      <c r="I57" s="3" t="s">
        <v>210</v>
      </c>
      <c r="J57" s="3">
        <v>0</v>
      </c>
      <c r="K57" s="108">
        <v>0</v>
      </c>
      <c r="L57" s="92" t="s">
        <v>342</v>
      </c>
      <c r="M57" s="3"/>
      <c r="N57" s="401" t="s">
        <v>1717</v>
      </c>
      <c r="O57" s="401" t="s">
        <v>1669</v>
      </c>
      <c r="V57" s="4" t="s">
        <v>72</v>
      </c>
      <c r="W57" s="4" t="s">
        <v>73</v>
      </c>
      <c r="X57" s="4" t="s">
        <v>74</v>
      </c>
      <c r="Y57" s="4" t="s">
        <v>75</v>
      </c>
      <c r="Z57" s="4" t="s">
        <v>76</v>
      </c>
      <c r="AA57" s="399" t="s">
        <v>77</v>
      </c>
    </row>
    <row r="58" spans="1:27">
      <c r="A58" s="1">
        <v>57</v>
      </c>
      <c r="B58" s="699">
        <v>43</v>
      </c>
      <c r="C58" s="4" t="s">
        <v>78</v>
      </c>
      <c r="D58" s="3" t="s">
        <v>210</v>
      </c>
      <c r="E58" s="3">
        <v>4</v>
      </c>
      <c r="F58" s="389" t="s">
        <v>2002</v>
      </c>
      <c r="G58" s="3" t="s">
        <v>347</v>
      </c>
      <c r="H58" s="3" t="s">
        <v>210</v>
      </c>
      <c r="I58" s="3" t="s">
        <v>210</v>
      </c>
      <c r="J58" s="3">
        <v>0</v>
      </c>
      <c r="K58" s="108">
        <v>0</v>
      </c>
      <c r="L58" s="92" t="s">
        <v>345</v>
      </c>
      <c r="M58" s="92"/>
      <c r="N58" s="401" t="s">
        <v>1717</v>
      </c>
      <c r="O58" s="401" t="s">
        <v>1669</v>
      </c>
      <c r="V58" s="4" t="s">
        <v>72</v>
      </c>
      <c r="W58" s="4" t="s">
        <v>73</v>
      </c>
      <c r="X58" s="4" t="s">
        <v>74</v>
      </c>
      <c r="Y58" s="4" t="s">
        <v>75</v>
      </c>
      <c r="Z58" s="4" t="s">
        <v>76</v>
      </c>
      <c r="AA58" s="399" t="s">
        <v>77</v>
      </c>
    </row>
    <row r="59" spans="1:27">
      <c r="A59" s="1">
        <v>58</v>
      </c>
      <c r="B59" s="699">
        <v>44</v>
      </c>
      <c r="C59" s="4" t="s">
        <v>78</v>
      </c>
      <c r="D59" s="3" t="s">
        <v>210</v>
      </c>
      <c r="E59" s="3">
        <v>4</v>
      </c>
      <c r="F59" s="389" t="s">
        <v>2002</v>
      </c>
      <c r="G59" s="3" t="s">
        <v>347</v>
      </c>
      <c r="H59" s="3" t="s">
        <v>210</v>
      </c>
      <c r="I59" s="3" t="s">
        <v>210</v>
      </c>
      <c r="J59" s="3">
        <v>0</v>
      </c>
      <c r="K59" s="108">
        <v>0</v>
      </c>
      <c r="L59" s="92" t="s">
        <v>349</v>
      </c>
      <c r="M59" s="92"/>
      <c r="N59" s="401" t="s">
        <v>1717</v>
      </c>
      <c r="O59" s="401" t="s">
        <v>1669</v>
      </c>
      <c r="V59" s="4" t="s">
        <v>72</v>
      </c>
      <c r="W59" s="4" t="s">
        <v>73</v>
      </c>
      <c r="X59" s="4" t="s">
        <v>74</v>
      </c>
      <c r="Y59" s="4" t="s">
        <v>75</v>
      </c>
      <c r="Z59" s="4" t="s">
        <v>76</v>
      </c>
      <c r="AA59" s="399" t="s">
        <v>77</v>
      </c>
    </row>
    <row r="60" spans="1:27">
      <c r="A60" s="1">
        <v>59</v>
      </c>
      <c r="B60" s="699">
        <v>45</v>
      </c>
      <c r="C60" s="4" t="s">
        <v>78</v>
      </c>
      <c r="D60" s="3" t="s">
        <v>210</v>
      </c>
      <c r="E60" s="3">
        <v>4</v>
      </c>
      <c r="F60" s="389" t="s">
        <v>2002</v>
      </c>
      <c r="G60" s="3" t="s">
        <v>347</v>
      </c>
      <c r="H60" s="3" t="s">
        <v>210</v>
      </c>
      <c r="I60" s="3" t="s">
        <v>210</v>
      </c>
      <c r="J60" s="3">
        <v>0</v>
      </c>
      <c r="K60" s="108">
        <v>0</v>
      </c>
      <c r="L60" s="92" t="s">
        <v>350</v>
      </c>
      <c r="M60" s="92"/>
      <c r="N60" s="401" t="s">
        <v>1717</v>
      </c>
      <c r="O60" s="401" t="s">
        <v>1669</v>
      </c>
      <c r="V60" s="4" t="s">
        <v>72</v>
      </c>
      <c r="W60" s="4" t="s">
        <v>73</v>
      </c>
      <c r="X60" s="4" t="s">
        <v>74</v>
      </c>
      <c r="Y60" s="4" t="s">
        <v>75</v>
      </c>
      <c r="Z60" s="4" t="s">
        <v>76</v>
      </c>
      <c r="AA60" s="399" t="s">
        <v>77</v>
      </c>
    </row>
    <row r="61" spans="1:27">
      <c r="A61" s="1">
        <v>60</v>
      </c>
      <c r="B61" s="699">
        <v>46</v>
      </c>
      <c r="C61" s="4" t="s">
        <v>110</v>
      </c>
      <c r="D61" s="3" t="s">
        <v>210</v>
      </c>
      <c r="E61" s="3">
        <v>4</v>
      </c>
      <c r="F61" s="389" t="s">
        <v>2002</v>
      </c>
      <c r="G61" s="3" t="s">
        <v>351</v>
      </c>
      <c r="H61" s="3" t="s">
        <v>210</v>
      </c>
      <c r="I61" s="3" t="s">
        <v>210</v>
      </c>
      <c r="J61" s="3">
        <v>0</v>
      </c>
      <c r="K61" s="108">
        <v>0</v>
      </c>
      <c r="L61" s="92" t="s">
        <v>1629</v>
      </c>
      <c r="M61" s="92"/>
      <c r="N61" s="401" t="s">
        <v>1717</v>
      </c>
      <c r="O61" s="401" t="s">
        <v>1669</v>
      </c>
      <c r="V61" s="4" t="s">
        <v>105</v>
      </c>
      <c r="W61" s="4" t="s">
        <v>106</v>
      </c>
      <c r="X61" s="4" t="s">
        <v>107</v>
      </c>
      <c r="Y61" s="4" t="s">
        <v>44</v>
      </c>
      <c r="Z61" s="4" t="s">
        <v>103</v>
      </c>
      <c r="AA61" s="399" t="s">
        <v>108</v>
      </c>
    </row>
    <row r="62" spans="1:27">
      <c r="A62" s="1">
        <v>61</v>
      </c>
      <c r="B62" s="699">
        <v>47</v>
      </c>
      <c r="C62" s="4" t="s">
        <v>117</v>
      </c>
      <c r="D62" s="3" t="s">
        <v>210</v>
      </c>
      <c r="E62" s="3">
        <v>4</v>
      </c>
      <c r="F62" s="389" t="s">
        <v>2002</v>
      </c>
      <c r="G62" s="3" t="s">
        <v>356</v>
      </c>
      <c r="H62" s="3" t="s">
        <v>210</v>
      </c>
      <c r="I62" s="3" t="s">
        <v>210</v>
      </c>
      <c r="J62" s="3">
        <v>0</v>
      </c>
      <c r="K62" s="108">
        <v>0</v>
      </c>
      <c r="L62" s="92" t="s">
        <v>354</v>
      </c>
      <c r="M62" s="92"/>
      <c r="N62" s="401" t="s">
        <v>1717</v>
      </c>
      <c r="O62" s="401" t="s">
        <v>1669</v>
      </c>
      <c r="V62" s="4" t="s">
        <v>72</v>
      </c>
      <c r="W62" s="4" t="s">
        <v>73</v>
      </c>
      <c r="X62" s="4" t="s">
        <v>74</v>
      </c>
      <c r="Y62" s="4" t="s">
        <v>75</v>
      </c>
      <c r="Z62" s="4" t="s">
        <v>76</v>
      </c>
      <c r="AA62" s="399" t="s">
        <v>77</v>
      </c>
    </row>
    <row r="63" spans="1:27">
      <c r="A63" s="1">
        <v>62</v>
      </c>
      <c r="B63" s="699">
        <v>47</v>
      </c>
      <c r="C63" s="4" t="s">
        <v>357</v>
      </c>
      <c r="D63" s="3" t="s">
        <v>210</v>
      </c>
      <c r="E63" s="3">
        <v>4</v>
      </c>
      <c r="F63" s="389" t="s">
        <v>2002</v>
      </c>
      <c r="G63" s="3" t="s">
        <v>361</v>
      </c>
      <c r="H63" s="3" t="s">
        <v>210</v>
      </c>
      <c r="I63" s="3" t="s">
        <v>210</v>
      </c>
      <c r="J63" s="3">
        <v>0</v>
      </c>
      <c r="K63" s="108">
        <v>0</v>
      </c>
      <c r="L63" s="92" t="s">
        <v>2077</v>
      </c>
      <c r="M63" s="92" t="s">
        <v>2076</v>
      </c>
      <c r="N63" s="401" t="s">
        <v>1717</v>
      </c>
      <c r="O63" s="401" t="s">
        <v>1669</v>
      </c>
      <c r="V63" s="4" t="s">
        <v>23</v>
      </c>
      <c r="W63" s="4" t="s">
        <v>118</v>
      </c>
      <c r="X63" s="4" t="s">
        <v>119</v>
      </c>
      <c r="Y63" s="4" t="s">
        <v>120</v>
      </c>
      <c r="Z63" s="4" t="s">
        <v>121</v>
      </c>
      <c r="AA63" s="399" t="s">
        <v>122</v>
      </c>
    </row>
    <row r="64" spans="1:27">
      <c r="A64" s="1">
        <v>63</v>
      </c>
      <c r="B64" s="699">
        <v>48</v>
      </c>
      <c r="C64" s="4" t="s">
        <v>147</v>
      </c>
      <c r="D64" s="3" t="s">
        <v>210</v>
      </c>
      <c r="E64" s="3">
        <v>2</v>
      </c>
      <c r="F64" s="389" t="s">
        <v>2002</v>
      </c>
      <c r="G64" s="3" t="s">
        <v>370</v>
      </c>
      <c r="H64" s="3" t="s">
        <v>210</v>
      </c>
      <c r="I64" s="3" t="s">
        <v>210</v>
      </c>
      <c r="J64" s="3">
        <v>0</v>
      </c>
      <c r="K64" s="108">
        <v>0</v>
      </c>
      <c r="L64" s="92"/>
      <c r="M64" s="92" t="s">
        <v>2078</v>
      </c>
      <c r="N64" s="401" t="s">
        <v>1717</v>
      </c>
      <c r="O64" s="401" t="s">
        <v>1669</v>
      </c>
      <c r="V64" s="4" t="s">
        <v>142</v>
      </c>
      <c r="W64" s="4" t="s">
        <v>143</v>
      </c>
      <c r="X64" s="4" t="s">
        <v>144</v>
      </c>
      <c r="Y64" s="4" t="s">
        <v>38</v>
      </c>
      <c r="Z64" s="4" t="s">
        <v>145</v>
      </c>
      <c r="AA64" s="399" t="s">
        <v>146</v>
      </c>
    </row>
    <row r="65" spans="1:27">
      <c r="A65" s="1">
        <v>64</v>
      </c>
      <c r="B65" s="699">
        <v>49</v>
      </c>
      <c r="C65" s="4" t="s">
        <v>162</v>
      </c>
      <c r="D65" s="3" t="s">
        <v>210</v>
      </c>
      <c r="E65" s="3">
        <v>4</v>
      </c>
      <c r="F65" s="389" t="s">
        <v>2002</v>
      </c>
      <c r="G65" s="3" t="s">
        <v>373</v>
      </c>
      <c r="H65" s="3" t="s">
        <v>210</v>
      </c>
      <c r="I65" s="3" t="s">
        <v>210</v>
      </c>
      <c r="J65" s="3">
        <v>0</v>
      </c>
      <c r="K65" s="108">
        <v>0</v>
      </c>
      <c r="L65" s="92" t="s">
        <v>371</v>
      </c>
      <c r="M65" s="92"/>
      <c r="N65" s="401" t="s">
        <v>1717</v>
      </c>
      <c r="O65" s="401" t="s">
        <v>1669</v>
      </c>
      <c r="V65" s="4" t="s">
        <v>155</v>
      </c>
      <c r="W65" s="4" t="s">
        <v>156</v>
      </c>
      <c r="X65" s="4" t="s">
        <v>157</v>
      </c>
      <c r="Y65" s="4" t="s">
        <v>158</v>
      </c>
      <c r="Z65" s="4" t="s">
        <v>159</v>
      </c>
      <c r="AA65" s="399" t="s">
        <v>161</v>
      </c>
    </row>
    <row r="66" spans="1:27">
      <c r="A66" s="1">
        <v>65</v>
      </c>
      <c r="B66" s="699">
        <v>50</v>
      </c>
      <c r="C66" s="4" t="s">
        <v>1019</v>
      </c>
      <c r="D66" s="3" t="s">
        <v>210</v>
      </c>
      <c r="E66" s="3">
        <v>4</v>
      </c>
      <c r="F66" s="389" t="s">
        <v>2002</v>
      </c>
      <c r="G66" s="3" t="s">
        <v>965</v>
      </c>
      <c r="H66" s="3" t="s">
        <v>210</v>
      </c>
      <c r="I66" s="3" t="s">
        <v>210</v>
      </c>
      <c r="J66" s="3">
        <v>0</v>
      </c>
      <c r="K66" s="108">
        <v>0</v>
      </c>
      <c r="L66" s="92" t="s">
        <v>240</v>
      </c>
      <c r="M66" s="92" t="s">
        <v>1314</v>
      </c>
      <c r="N66" s="401" t="s">
        <v>1717</v>
      </c>
      <c r="O66" s="401" t="s">
        <v>1669</v>
      </c>
      <c r="V66" s="3" t="s">
        <v>956</v>
      </c>
      <c r="W66" s="3" t="s">
        <v>957</v>
      </c>
      <c r="X66" s="4" t="s">
        <v>958</v>
      </c>
      <c r="Y66" s="4" t="s">
        <v>959</v>
      </c>
      <c r="Z66" s="4" t="s">
        <v>960</v>
      </c>
      <c r="AA66" s="400" t="s">
        <v>961</v>
      </c>
    </row>
    <row r="67" spans="1:27">
      <c r="A67" s="1">
        <v>66</v>
      </c>
      <c r="B67" s="699">
        <v>49</v>
      </c>
      <c r="C67" s="4" t="s">
        <v>163</v>
      </c>
      <c r="D67" s="3" t="s">
        <v>210</v>
      </c>
      <c r="E67" s="3">
        <v>4</v>
      </c>
      <c r="F67" s="389" t="s">
        <v>2002</v>
      </c>
      <c r="G67" s="3" t="s">
        <v>379</v>
      </c>
      <c r="H67" s="3" t="s">
        <v>210</v>
      </c>
      <c r="I67" s="3" t="s">
        <v>210</v>
      </c>
      <c r="J67" s="3">
        <v>0</v>
      </c>
      <c r="K67" s="108">
        <v>0</v>
      </c>
      <c r="L67" s="92" t="s">
        <v>374</v>
      </c>
      <c r="M67" s="92"/>
      <c r="N67" s="401" t="s">
        <v>1717</v>
      </c>
      <c r="O67" s="401" t="s">
        <v>1669</v>
      </c>
      <c r="V67" s="4" t="s">
        <v>155</v>
      </c>
      <c r="W67" s="4" t="s">
        <v>156</v>
      </c>
      <c r="X67" s="4" t="s">
        <v>157</v>
      </c>
      <c r="Y67" s="4" t="s">
        <v>158</v>
      </c>
      <c r="Z67" s="4" t="s">
        <v>159</v>
      </c>
      <c r="AA67" s="399" t="s">
        <v>161</v>
      </c>
    </row>
    <row r="68" spans="1:27">
      <c r="A68" s="1">
        <v>67</v>
      </c>
      <c r="B68" s="699">
        <v>49</v>
      </c>
      <c r="C68" s="4" t="s">
        <v>186</v>
      </c>
      <c r="D68" s="3" t="s">
        <v>210</v>
      </c>
      <c r="E68" s="3">
        <v>4</v>
      </c>
      <c r="F68" s="389" t="s">
        <v>2002</v>
      </c>
      <c r="G68" s="3" t="s">
        <v>378</v>
      </c>
      <c r="H68" s="3" t="s">
        <v>210</v>
      </c>
      <c r="I68" s="3" t="s">
        <v>210</v>
      </c>
      <c r="J68" s="3">
        <v>0</v>
      </c>
      <c r="K68" s="108">
        <v>0</v>
      </c>
      <c r="L68" s="92" t="s">
        <v>377</v>
      </c>
      <c r="M68" s="92"/>
      <c r="N68" s="401" t="s">
        <v>1717</v>
      </c>
      <c r="O68" s="401" t="s">
        <v>1669</v>
      </c>
      <c r="V68" s="4" t="s">
        <v>72</v>
      </c>
      <c r="W68" s="4" t="s">
        <v>73</v>
      </c>
      <c r="X68" s="4" t="s">
        <v>74</v>
      </c>
      <c r="Y68" s="4" t="s">
        <v>75</v>
      </c>
      <c r="Z68" s="4" t="s">
        <v>76</v>
      </c>
      <c r="AA68" s="399" t="s">
        <v>77</v>
      </c>
    </row>
    <row r="69" spans="1:27">
      <c r="A69" s="1">
        <v>68</v>
      </c>
      <c r="B69" s="699">
        <v>51</v>
      </c>
      <c r="C69" s="3" t="s">
        <v>197</v>
      </c>
      <c r="D69" s="3" t="s">
        <v>210</v>
      </c>
      <c r="E69" s="3">
        <v>4</v>
      </c>
      <c r="F69" s="389" t="s">
        <v>2002</v>
      </c>
      <c r="G69" s="3" t="s">
        <v>209</v>
      </c>
      <c r="H69" s="3" t="s">
        <v>210</v>
      </c>
      <c r="I69" s="3" t="s">
        <v>210</v>
      </c>
      <c r="J69" s="3">
        <v>0</v>
      </c>
      <c r="K69" s="108">
        <v>0</v>
      </c>
      <c r="L69" s="92" t="s">
        <v>206</v>
      </c>
      <c r="M69" s="92" t="s">
        <v>1360</v>
      </c>
      <c r="N69" s="401" t="s">
        <v>1717</v>
      </c>
      <c r="O69" s="401" t="s">
        <v>1669</v>
      </c>
      <c r="V69" s="3" t="s">
        <v>193</v>
      </c>
      <c r="W69" s="3" t="s">
        <v>198</v>
      </c>
      <c r="X69" s="4" t="s">
        <v>194</v>
      </c>
      <c r="Y69" s="4" t="s">
        <v>190</v>
      </c>
      <c r="Z69" s="4" t="s">
        <v>195</v>
      </c>
      <c r="AA69" s="258" t="s">
        <v>196</v>
      </c>
    </row>
    <row r="70" spans="1:27">
      <c r="A70" s="1">
        <v>69</v>
      </c>
      <c r="B70" s="699">
        <v>52</v>
      </c>
      <c r="C70" s="3" t="s">
        <v>222</v>
      </c>
      <c r="D70" s="3" t="s">
        <v>210</v>
      </c>
      <c r="E70" s="3">
        <v>4</v>
      </c>
      <c r="F70" s="389" t="s">
        <v>2002</v>
      </c>
      <c r="G70" s="3" t="s">
        <v>224</v>
      </c>
      <c r="H70" s="3" t="s">
        <v>210</v>
      </c>
      <c r="I70" s="3" t="s">
        <v>210</v>
      </c>
      <c r="J70" s="3">
        <v>0</v>
      </c>
      <c r="K70" s="108">
        <v>0</v>
      </c>
      <c r="L70" s="92" t="s">
        <v>1339</v>
      </c>
      <c r="M70" s="92" t="s">
        <v>1340</v>
      </c>
      <c r="N70" s="401" t="s">
        <v>1717</v>
      </c>
      <c r="O70" s="401" t="s">
        <v>1669</v>
      </c>
      <c r="V70" s="3" t="s">
        <v>217</v>
      </c>
      <c r="W70" s="3" t="s">
        <v>218</v>
      </c>
      <c r="X70" s="4" t="s">
        <v>219</v>
      </c>
      <c r="Y70" s="4"/>
      <c r="Z70" s="4" t="s">
        <v>220</v>
      </c>
      <c r="AA70" s="258" t="s">
        <v>221</v>
      </c>
    </row>
    <row r="71" spans="1:27">
      <c r="A71" s="1">
        <v>70</v>
      </c>
      <c r="B71" s="699">
        <v>52</v>
      </c>
      <c r="C71" s="92" t="s">
        <v>1561</v>
      </c>
      <c r="D71" s="92" t="s">
        <v>210</v>
      </c>
      <c r="E71" s="92">
        <v>4</v>
      </c>
      <c r="F71" s="92" t="s">
        <v>1716</v>
      </c>
      <c r="G71" s="92"/>
      <c r="H71" s="3" t="s">
        <v>210</v>
      </c>
      <c r="I71" s="3" t="s">
        <v>210</v>
      </c>
      <c r="J71" s="3">
        <v>0</v>
      </c>
      <c r="K71" s="108">
        <v>0</v>
      </c>
      <c r="L71" s="92" t="s">
        <v>1564</v>
      </c>
      <c r="M71" s="107"/>
      <c r="N71" s="401" t="s">
        <v>1717</v>
      </c>
      <c r="O71" s="401" t="s">
        <v>1669</v>
      </c>
    </row>
    <row r="72" spans="1:27">
      <c r="A72" s="9">
        <v>71</v>
      </c>
      <c r="B72" s="190">
        <v>2</v>
      </c>
      <c r="C72" s="321" t="s">
        <v>4042</v>
      </c>
      <c r="D72" s="3" t="s">
        <v>1685</v>
      </c>
      <c r="E72" s="321">
        <v>4</v>
      </c>
      <c r="F72" s="3" t="s">
        <v>1716</v>
      </c>
      <c r="G72" s="321" t="s">
        <v>4043</v>
      </c>
      <c r="H72" s="321" t="s">
        <v>4044</v>
      </c>
      <c r="I72" s="324"/>
      <c r="J72" s="321">
        <v>0.3</v>
      </c>
      <c r="K72" s="9">
        <v>0</v>
      </c>
      <c r="L72" s="62"/>
      <c r="M72" s="62"/>
      <c r="N72" s="9" t="s">
        <v>4045</v>
      </c>
      <c r="O72" s="9" t="s">
        <v>4032</v>
      </c>
      <c r="P72" s="9">
        <v>1300000</v>
      </c>
      <c r="Q72" s="9">
        <v>60000</v>
      </c>
      <c r="R72">
        <f t="shared" ref="R72" si="3">P72*(1-J72)*E72+K72</f>
        <v>3640000</v>
      </c>
      <c r="S72" s="342"/>
      <c r="T72" s="9"/>
      <c r="U72" s="9"/>
      <c r="V72" s="161" t="s">
        <v>23</v>
      </c>
      <c r="W72" s="161" t="s">
        <v>996</v>
      </c>
      <c r="X72" s="162" t="s">
        <v>997</v>
      </c>
      <c r="Y72" s="162" t="s">
        <v>998</v>
      </c>
      <c r="Z72" s="162" t="s">
        <v>999</v>
      </c>
      <c r="AA72" s="197" t="s">
        <v>1000</v>
      </c>
    </row>
  </sheetData>
  <phoneticPr fontId="23" type="noConversion"/>
  <hyperlinks>
    <hyperlink ref="AA2" r:id="rId1" xr:uid="{E206F533-B1E9-495D-900D-06BF5E7F56B2}"/>
    <hyperlink ref="AA4" r:id="rId2" xr:uid="{ED9CF053-C03B-4F57-9D7F-9E377CB8A5B1}"/>
    <hyperlink ref="AA8" r:id="rId3" xr:uid="{AED179CD-7739-448A-B2CA-D529BE8CBA24}"/>
    <hyperlink ref="AA6" r:id="rId4" xr:uid="{4CDCEB7E-106C-448D-9206-12DFD4F5BFC1}"/>
    <hyperlink ref="AA10" r:id="rId5" xr:uid="{B92FC79E-C803-4D73-9317-AB47E657F44A}"/>
    <hyperlink ref="AA9" r:id="rId6" display="eftekhar@hpds.ir" xr:uid="{97124EF0-F891-40C5-82CD-61B833C80146}"/>
    <hyperlink ref="AA15" r:id="rId7" xr:uid="{CB0D0384-5462-43A0-9EA3-265DF705EB73}"/>
    <hyperlink ref="AA16" r:id="rId8" xr:uid="{9BF4A6FA-926C-4147-8D8E-6C90252CA919}"/>
    <hyperlink ref="AA17" r:id="rId9" xr:uid="{C23CA0C6-FB26-4B85-A638-9B5E5D36C32C}"/>
    <hyperlink ref="AA18" r:id="rId10" xr:uid="{44D596C1-6BB2-4ACC-8524-6DFA32219875}"/>
    <hyperlink ref="AA20" r:id="rId11" xr:uid="{C356E918-8DD5-4ED1-ABAF-726D8798B85E}"/>
    <hyperlink ref="AA21" r:id="rId12" xr:uid="{BB6E969A-9F0F-43A2-BB28-F42F51AE8BDE}"/>
    <hyperlink ref="AA3" r:id="rId13" xr:uid="{04401D04-4A9C-43B4-8459-40721F6ED9C2}"/>
    <hyperlink ref="AA5" r:id="rId14" xr:uid="{7A6E70E4-B00D-4438-944D-6A770DB820E1}"/>
    <hyperlink ref="AA11" r:id="rId15" xr:uid="{16333C3A-3BE8-4F88-8906-46EFBCDCDD80}"/>
    <hyperlink ref="AA13" r:id="rId16" xr:uid="{DBDCCEA8-8F75-4813-B19A-544903DEA9D8}"/>
    <hyperlink ref="AA14" r:id="rId17" xr:uid="{927A33B6-6081-4599-96B1-2655E6C841F3}"/>
    <hyperlink ref="AA19" r:id="rId18" xr:uid="{8B2E6F7E-6F94-4C27-AA89-DA996F9BA2D6}"/>
    <hyperlink ref="AA22" r:id="rId19" xr:uid="{113BE703-F63F-4BED-8980-C73307DDBD3F}"/>
    <hyperlink ref="AA24" r:id="rId20" xr:uid="{00B15203-DDFE-4368-A3A3-0B3258217FD8}"/>
    <hyperlink ref="AA23" r:id="rId21" xr:uid="{7476A58D-416E-4803-81D9-5B7953BED58A}"/>
    <hyperlink ref="A22" r:id="rId22" display="Ebrahimi@Sharif" xr:uid="{7CA9240B-C24A-4B6F-AA8B-4A25D91151A9}"/>
    <hyperlink ref="A23" r:id="rId23" display="Ebrahimi@Sharif" xr:uid="{DD10ED99-D75D-43F4-9B3B-5657056F77BC}"/>
    <hyperlink ref="A24" r:id="rId24" display="Ebrahimi@Sharif" xr:uid="{1EBA8C85-A9AA-4E8F-8EFE-AB55FCE06B2B}"/>
    <hyperlink ref="AA25" r:id="rId25" xr:uid="{C4625465-2EE2-4064-9646-794484249C17}"/>
    <hyperlink ref="AA26" r:id="rId26" xr:uid="{21D35661-A712-45E6-901F-99C4853954A4}"/>
    <hyperlink ref="AA27" r:id="rId27" xr:uid="{63C1E151-1314-4D6D-8211-EEE60DD779CC}"/>
    <hyperlink ref="AA28" r:id="rId28" xr:uid="{9C85E295-6340-4056-AEDD-3949E427D324}"/>
    <hyperlink ref="AA29" r:id="rId29" xr:uid="{BBFD38BD-DD54-4374-9FC2-7F80DD4FDE17}"/>
    <hyperlink ref="AA30" r:id="rId30" xr:uid="{8DD3F77E-58B2-4ACA-AF50-28507DAF6333}"/>
    <hyperlink ref="AA31" r:id="rId31" xr:uid="{A1078B80-E685-4E21-9261-5DB00FF2BBE7}"/>
    <hyperlink ref="AA32" r:id="rId32" xr:uid="{AEA779F9-09D7-4AF8-83C4-D56471E6FEEF}"/>
    <hyperlink ref="AA33" r:id="rId33" xr:uid="{0F367D72-E058-4204-9F7F-1CC1660AC206}"/>
    <hyperlink ref="AA34" r:id="rId34" xr:uid="{34215E7B-CCD1-4C6D-ACBF-06ADB7DC0CD2}"/>
    <hyperlink ref="AA35" r:id="rId35" xr:uid="{996B3EEE-372C-48F2-953F-F9F8ECA0A3C0}"/>
    <hyperlink ref="AA36" r:id="rId36" xr:uid="{4DD59A74-ABA9-4D2D-80A8-BA1FED366B72}"/>
    <hyperlink ref="AA37" r:id="rId37" xr:uid="{4EB14A00-4A42-4328-B7EA-03084EDC0DB0}"/>
    <hyperlink ref="AA40" r:id="rId38" xr:uid="{FDD6D9C5-94FC-4480-AEAC-4E05382678B1}"/>
    <hyperlink ref="AA41" r:id="rId39" xr:uid="{B5761DDC-9C35-4678-B126-0B131064D84C}"/>
    <hyperlink ref="AA42" r:id="rId40" xr:uid="{8D95DA56-FAEB-4681-AC55-E1328F770492}"/>
    <hyperlink ref="AA45" r:id="rId41" xr:uid="{D23488A5-2D04-4AFF-B470-D1A89A5DA381}"/>
    <hyperlink ref="AA44" r:id="rId42" xr:uid="{B4A98090-6192-44E9-A61B-0355208FF242}"/>
    <hyperlink ref="AA43" r:id="rId43" xr:uid="{77E11437-2A9D-4FA0-B054-D53A80AB3490}"/>
    <hyperlink ref="AA46" r:id="rId44" xr:uid="{C67D5127-7F63-4FBB-81CE-AD238F3476CD}"/>
    <hyperlink ref="AA47" r:id="rId45" xr:uid="{52C388F3-6EB0-454A-8C0E-BD271A81C2BE}"/>
    <hyperlink ref="AA48" r:id="rId46" xr:uid="{44BF155E-0D31-4B99-8D73-DADDD35FC988}"/>
    <hyperlink ref="AA49" r:id="rId47" xr:uid="{6D65235E-9364-4810-B140-CF689CBB0D98}"/>
    <hyperlink ref="AA50" r:id="rId48" xr:uid="{4C321FF7-1853-4C08-9BFE-A6975598B22C}"/>
    <hyperlink ref="AA51" r:id="rId49" xr:uid="{7BD6B3D2-0862-49D2-B919-E41486E26AA3}"/>
    <hyperlink ref="AA52" r:id="rId50" xr:uid="{B1A161DB-3AE2-47F7-B731-B4C4C7B95B36}"/>
    <hyperlink ref="AA53" r:id="rId51" xr:uid="{169580A4-542D-4181-ABB0-2051F2D2CCB0}"/>
    <hyperlink ref="M49" r:id="rId52" tooltip="admin, 5y ago" display="http://netinfold.itc.sharif.ir/index.php?page=ipaddress&amp;ip=192.168.240.20" xr:uid="{1B270D67-D452-4715-895D-01B7BB6D24D1}"/>
    <hyperlink ref="AA56" r:id="rId53" xr:uid="{027732D4-0F85-480C-810F-A01CD9143037}"/>
    <hyperlink ref="AA55" r:id="rId54" xr:uid="{5F0558B2-CC7D-4441-B731-297E61AE5E03}"/>
    <hyperlink ref="AA57" r:id="rId55" xr:uid="{A5D06A56-CE01-46A7-A2AA-AC912B3DDF9D}"/>
    <hyperlink ref="AA58" r:id="rId56" xr:uid="{EEE475AD-8C59-4A47-ABBB-09262E2B26B8}"/>
    <hyperlink ref="AA59" r:id="rId57" xr:uid="{88BFBF5F-2E7C-48AE-B8F1-53B78EFB2784}"/>
    <hyperlink ref="AA60" r:id="rId58" xr:uid="{8BD8B23D-ED16-4F42-BC31-4E8364B2B228}"/>
    <hyperlink ref="AA61" r:id="rId59" xr:uid="{05E8DF9A-F84E-4C0E-AA3B-1119C7FF75CE}"/>
    <hyperlink ref="AA62" r:id="rId60" xr:uid="{1D3B1E7B-F245-410E-AD25-784ED7D4ED8F}"/>
    <hyperlink ref="AA64" r:id="rId61" xr:uid="{11AB1754-9E86-46EC-A990-E20EE3A02E32}"/>
    <hyperlink ref="AA67" r:id="rId62" xr:uid="{669F3550-AFC3-4706-8FA1-1D09104659E7}"/>
    <hyperlink ref="AA65" r:id="rId63" xr:uid="{04877DBA-42A8-4E0B-8640-0A198D5F6BB2}"/>
    <hyperlink ref="AA68" r:id="rId64" xr:uid="{D5F5534C-29D8-42DC-BECE-C499B12932A2}"/>
    <hyperlink ref="AA69" r:id="rId65" xr:uid="{E629EFF2-253A-44FB-B74A-F087490D5265}"/>
    <hyperlink ref="AA70" r:id="rId66" xr:uid="{C8162785-90D9-4660-8F93-60A1044D296B}"/>
    <hyperlink ref="AA54" r:id="rId67" xr:uid="{DF61B626-2E81-4996-B66F-600906575D69}"/>
    <hyperlink ref="AA66" r:id="rId68" xr:uid="{C2638191-1D67-4134-B4FE-10DB4DCA4AC6}"/>
    <hyperlink ref="AA72" r:id="rId69" xr:uid="{0B8197DA-09DF-4D49-8D72-96F76E27A4CF}"/>
    <hyperlink ref="AA12" r:id="rId70" xr:uid="{CFADC8CF-A0A3-46BA-B057-801F3A9E1764}"/>
  </hyperlinks>
  <pageMargins left="0.7" right="0.7" top="0.75" bottom="0.75" header="0.3" footer="0.3"/>
  <pageSetup orientation="portrait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ADB4-3F67-4CFA-AE88-B06FDBD67C8F}">
  <dimension ref="A1:AE192"/>
  <sheetViews>
    <sheetView rightToLeft="1" topLeftCell="A78" zoomScale="65" zoomScaleNormal="65" workbookViewId="0">
      <selection activeCell="C152" sqref="C152"/>
    </sheetView>
  </sheetViews>
  <sheetFormatPr defaultRowHeight="14.4"/>
  <cols>
    <col min="3" max="3" width="20.9453125" bestFit="1" customWidth="1"/>
    <col min="4" max="4" width="28.1015625" bestFit="1" customWidth="1"/>
    <col min="5" max="5" width="13.47265625" bestFit="1" customWidth="1"/>
    <col min="6" max="6" width="28.1015625" bestFit="1" customWidth="1"/>
    <col min="7" max="7" width="13.47265625" bestFit="1" customWidth="1"/>
    <col min="8" max="8" width="14.734375" bestFit="1" customWidth="1"/>
    <col min="9" max="9" width="27.83984375" bestFit="1" customWidth="1"/>
    <col min="10" max="10" width="63.05078125" bestFit="1" customWidth="1"/>
    <col min="11" max="11" width="15.3671875" bestFit="1" customWidth="1"/>
    <col min="12" max="12" width="26.3125" bestFit="1" customWidth="1"/>
    <col min="13" max="13" width="115.9453125" bestFit="1" customWidth="1"/>
    <col min="14" max="14" width="47.68359375" bestFit="1" customWidth="1"/>
    <col min="15" max="15" width="115.9453125" bestFit="1" customWidth="1"/>
    <col min="16" max="16" width="34.1015625" bestFit="1" customWidth="1"/>
    <col min="17" max="17" width="115.9453125" bestFit="1" customWidth="1"/>
    <col min="18" max="18" width="21.83984375" customWidth="1"/>
    <col min="19" max="19" width="26.5234375" bestFit="1" customWidth="1"/>
    <col min="20" max="20" width="34.1015625" bestFit="1" customWidth="1"/>
    <col min="21" max="21" width="50.41796875" bestFit="1" customWidth="1"/>
    <col min="22" max="22" width="53.68359375" bestFit="1" customWidth="1"/>
    <col min="23" max="23" width="14.734375" bestFit="1" customWidth="1"/>
    <col min="24" max="24" width="15.62890625" bestFit="1" customWidth="1"/>
    <col min="25" max="25" width="5.3125" bestFit="1" customWidth="1"/>
    <col min="26" max="26" width="11.20703125" bestFit="1" customWidth="1"/>
    <col min="28" max="28" width="10.3125" customWidth="1"/>
    <col min="29" max="29" width="23.05078125" bestFit="1" customWidth="1"/>
    <col min="30" max="30" width="25" bestFit="1" customWidth="1"/>
    <col min="31" max="31" width="12.15625" bestFit="1" customWidth="1"/>
  </cols>
  <sheetData>
    <row r="1" spans="1:31" ht="36.6">
      <c r="A1" t="s">
        <v>3989</v>
      </c>
      <c r="B1" t="s">
        <v>3937</v>
      </c>
      <c r="C1" s="426" t="s">
        <v>2124</v>
      </c>
      <c r="D1" s="427" t="s">
        <v>2130</v>
      </c>
      <c r="E1" s="427" t="s">
        <v>2131</v>
      </c>
      <c r="F1" s="427" t="s">
        <v>2132</v>
      </c>
      <c r="G1" s="428" t="s">
        <v>12</v>
      </c>
      <c r="H1" s="428" t="s">
        <v>2133</v>
      </c>
      <c r="I1" s="428" t="s">
        <v>2129</v>
      </c>
      <c r="J1" s="427" t="s">
        <v>46</v>
      </c>
      <c r="K1" s="427" t="s">
        <v>2136</v>
      </c>
      <c r="L1" s="427" t="s">
        <v>2137</v>
      </c>
      <c r="M1" s="427" t="s">
        <v>3990</v>
      </c>
      <c r="N1" s="427"/>
      <c r="O1" s="427" t="s">
        <v>2138</v>
      </c>
      <c r="P1" s="427" t="s">
        <v>2139</v>
      </c>
      <c r="Q1" s="427" t="s">
        <v>2140</v>
      </c>
      <c r="R1" s="432" t="s">
        <v>2141</v>
      </c>
      <c r="S1" s="427" t="s">
        <v>2142</v>
      </c>
      <c r="T1" s="427" t="s">
        <v>2143</v>
      </c>
      <c r="U1" s="433" t="s">
        <v>2144</v>
      </c>
      <c r="V1" s="433" t="s">
        <v>2145</v>
      </c>
      <c r="W1" s="426" t="s">
        <v>2146</v>
      </c>
      <c r="X1" s="426" t="s">
        <v>1230</v>
      </c>
      <c r="Y1" s="427" t="s">
        <v>2147</v>
      </c>
      <c r="Z1" s="427" t="s">
        <v>2148</v>
      </c>
      <c r="AA1" s="434" t="s">
        <v>2149</v>
      </c>
      <c r="AB1" s="434" t="s">
        <v>2150</v>
      </c>
      <c r="AC1" s="430" t="s">
        <v>2152</v>
      </c>
      <c r="AD1" s="430" t="s">
        <v>2153</v>
      </c>
      <c r="AE1" s="435"/>
    </row>
    <row r="2" spans="1:31" ht="16.5">
      <c r="A2">
        <v>222</v>
      </c>
      <c r="B2" s="373">
        <v>111</v>
      </c>
      <c r="C2" s="717"/>
      <c r="D2" s="581" t="s">
        <v>2214</v>
      </c>
      <c r="E2" s="581" t="s">
        <v>2722</v>
      </c>
      <c r="F2" s="584" t="s">
        <v>2726</v>
      </c>
      <c r="G2" s="582" t="s">
        <v>2723</v>
      </c>
      <c r="H2" s="582" t="s">
        <v>2725</v>
      </c>
      <c r="I2" s="582" t="s">
        <v>2724</v>
      </c>
      <c r="J2" s="581"/>
      <c r="K2" s="585" t="s">
        <v>210</v>
      </c>
      <c r="L2" s="586" t="s">
        <v>2727</v>
      </c>
      <c r="M2" s="581"/>
      <c r="N2" s="581" t="s">
        <v>2728</v>
      </c>
      <c r="O2" s="589" t="str">
        <f>LEFT(N2,IFERROR(FIND(" - ",N2),LEN(N2)))</f>
        <v xml:space="preserve">172.26.136.35 </v>
      </c>
      <c r="P2" s="589" t="str">
        <f>RIGHT(N2, IFERROR(LEN(N2)-FIND(" - ", N2)-2, 0))</f>
        <v>81.31.168.35</v>
      </c>
      <c r="Q2" s="587">
        <v>80</v>
      </c>
      <c r="R2">
        <v>1</v>
      </c>
      <c r="S2" s="587" t="s">
        <v>2730</v>
      </c>
      <c r="T2" s="581"/>
      <c r="U2" s="585"/>
      <c r="V2" s="581"/>
      <c r="W2" s="581"/>
      <c r="X2" s="581"/>
      <c r="Y2" s="581">
        <v>0</v>
      </c>
      <c r="Z2" s="581">
        <v>1</v>
      </c>
      <c r="AA2" s="581">
        <v>2</v>
      </c>
      <c r="AB2" s="581">
        <v>50</v>
      </c>
      <c r="AC2" s="724"/>
      <c r="AD2" s="724"/>
      <c r="AE2" s="724"/>
    </row>
    <row r="3" spans="1:31" ht="16.5">
      <c r="A3">
        <v>141</v>
      </c>
      <c r="B3" s="373">
        <v>88</v>
      </c>
      <c r="C3" s="717"/>
      <c r="D3" s="581" t="s">
        <v>2757</v>
      </c>
      <c r="E3" s="581" t="s">
        <v>2758</v>
      </c>
      <c r="F3" s="584" t="s">
        <v>2761</v>
      </c>
      <c r="G3" s="582" t="s">
        <v>2759</v>
      </c>
      <c r="H3" s="582" t="s">
        <v>2760</v>
      </c>
      <c r="I3" s="582" t="s">
        <v>2751</v>
      </c>
      <c r="J3" s="581"/>
      <c r="K3" s="585" t="s">
        <v>210</v>
      </c>
      <c r="L3" s="587" t="s">
        <v>2762</v>
      </c>
      <c r="M3" s="581"/>
      <c r="N3" s="581" t="s">
        <v>3972</v>
      </c>
      <c r="O3" s="589" t="str">
        <f>LEFT(N3,IFERROR(FIND(" - ",N3),LEN(N3)))</f>
        <v xml:space="preserve">172.26.136.180 </v>
      </c>
      <c r="P3" s="589" t="str">
        <f>RIGHT(N3, IFERROR(LEN(N3)-FIND(" - ", N3)-2, 0))</f>
        <v>81.31.168.180</v>
      </c>
      <c r="Q3" s="587"/>
      <c r="R3">
        <v>2</v>
      </c>
      <c r="S3" s="587" t="s">
        <v>2764</v>
      </c>
      <c r="T3" s="581"/>
      <c r="U3" s="585"/>
      <c r="V3" s="581"/>
      <c r="W3" s="581"/>
      <c r="X3" s="581"/>
      <c r="Y3" s="581">
        <v>2</v>
      </c>
      <c r="Z3" s="581"/>
      <c r="AA3" s="581"/>
      <c r="AB3" s="581"/>
      <c r="AC3" s="724"/>
      <c r="AD3" s="724"/>
      <c r="AE3" s="724"/>
    </row>
    <row r="4" spans="1:31" ht="16.5">
      <c r="A4">
        <v>185</v>
      </c>
      <c r="B4" s="373">
        <v>93</v>
      </c>
      <c r="C4" s="717"/>
      <c r="D4" s="576" t="s">
        <v>866</v>
      </c>
      <c r="E4" s="576" t="s">
        <v>2739</v>
      </c>
      <c r="F4" s="593" t="s">
        <v>2743</v>
      </c>
      <c r="G4" s="576" t="s">
        <v>2740</v>
      </c>
      <c r="H4" s="576" t="s">
        <v>2742</v>
      </c>
      <c r="I4" s="576" t="s">
        <v>2741</v>
      </c>
      <c r="J4" s="589"/>
      <c r="K4" s="594" t="s">
        <v>210</v>
      </c>
      <c r="L4" s="595" t="s">
        <v>2744</v>
      </c>
      <c r="M4" s="589"/>
      <c r="N4" s="589" t="s">
        <v>2745</v>
      </c>
      <c r="O4" s="589" t="str">
        <f>LEFT(N4,IFERROR(FIND(" - ",N4),LEN(N4)))</f>
        <v xml:space="preserve">172.26.136.69 </v>
      </c>
      <c r="P4" s="589" t="str">
        <f>RIGHT(N4, IFERROR(LEN(N4)-FIND(" - ", N4)-2, 0))</f>
        <v>81.31.168.69</v>
      </c>
      <c r="Q4" s="595" t="s">
        <v>2746</v>
      </c>
      <c r="R4">
        <v>2</v>
      </c>
      <c r="S4" s="595" t="s">
        <v>2748</v>
      </c>
      <c r="T4" s="589"/>
      <c r="U4" s="594"/>
      <c r="V4" s="589"/>
      <c r="W4" s="589"/>
      <c r="X4" s="589"/>
      <c r="Y4" s="589">
        <v>4</v>
      </c>
      <c r="Z4" s="589"/>
      <c r="AA4" s="589"/>
      <c r="AB4" s="589">
        <f>2000-240</f>
        <v>1760</v>
      </c>
      <c r="AC4" s="724"/>
      <c r="AD4" s="724"/>
      <c r="AE4" s="724"/>
    </row>
    <row r="5" spans="1:31" ht="16.5">
      <c r="A5">
        <v>186</v>
      </c>
      <c r="B5" s="373">
        <v>93</v>
      </c>
      <c r="C5" s="717"/>
      <c r="D5" s="576" t="s">
        <v>866</v>
      </c>
      <c r="E5" s="576" t="s">
        <v>2739</v>
      </c>
      <c r="F5" s="593" t="s">
        <v>2743</v>
      </c>
      <c r="G5" s="576" t="s">
        <v>2740</v>
      </c>
      <c r="H5" s="576" t="s">
        <v>2742</v>
      </c>
      <c r="I5" s="576" t="s">
        <v>2741</v>
      </c>
      <c r="J5" s="589"/>
      <c r="K5" s="594" t="s">
        <v>210</v>
      </c>
      <c r="L5" s="595" t="s">
        <v>2765</v>
      </c>
      <c r="M5" s="589"/>
      <c r="N5" s="589" t="s">
        <v>2766</v>
      </c>
      <c r="O5" s="589" t="str">
        <f>LEFT(N5,IFERROR(FIND(" - ",N5),LEN(N5)))</f>
        <v>172.26.136.83</v>
      </c>
      <c r="P5" s="589" t="str">
        <f>RIGHT(N5, IFERROR(LEN(N5)-FIND(" - ", N5)-2, 0))</f>
        <v/>
      </c>
      <c r="Q5" s="595" t="s">
        <v>2767</v>
      </c>
      <c r="R5">
        <v>2</v>
      </c>
      <c r="S5" s="595" t="s">
        <v>2768</v>
      </c>
      <c r="T5" s="589"/>
      <c r="U5" s="594"/>
      <c r="V5" s="589"/>
      <c r="W5" s="589"/>
      <c r="X5" s="589"/>
      <c r="Y5" s="589">
        <v>4</v>
      </c>
      <c r="Z5" s="589">
        <v>8</v>
      </c>
      <c r="AA5" s="589">
        <v>8</v>
      </c>
      <c r="AB5" s="589"/>
      <c r="AC5" s="724"/>
      <c r="AD5" s="724"/>
      <c r="AE5" s="724"/>
    </row>
    <row r="6" spans="1:31" ht="16.5">
      <c r="A6">
        <v>187</v>
      </c>
      <c r="B6" s="373">
        <v>93</v>
      </c>
      <c r="C6" s="717"/>
      <c r="D6" s="576" t="s">
        <v>866</v>
      </c>
      <c r="E6" s="576" t="s">
        <v>2739</v>
      </c>
      <c r="F6" s="593" t="s">
        <v>2743</v>
      </c>
      <c r="G6" s="576" t="s">
        <v>2740</v>
      </c>
      <c r="H6" s="576" t="s">
        <v>2742</v>
      </c>
      <c r="I6" s="576" t="s">
        <v>2741</v>
      </c>
      <c r="J6" s="589"/>
      <c r="K6" s="594" t="s">
        <v>210</v>
      </c>
      <c r="L6" s="595" t="s">
        <v>2769</v>
      </c>
      <c r="M6" s="589"/>
      <c r="N6" s="589" t="s">
        <v>3960</v>
      </c>
      <c r="O6" s="589" t="str">
        <f>LEFT(N6,IFERROR(FIND(" - ",N6),LEN(N6)))</f>
        <v xml:space="preserve">172.26.136.70 </v>
      </c>
      <c r="P6" s="589" t="str">
        <f>RIGHT(N6, IFERROR(LEN(N6)-FIND(" - ", N6)-2, 0))</f>
        <v>81.31.168.70</v>
      </c>
      <c r="Q6" s="595" t="s">
        <v>2771</v>
      </c>
      <c r="R6">
        <v>2</v>
      </c>
      <c r="S6" s="595" t="s">
        <v>2748</v>
      </c>
      <c r="T6" s="589"/>
      <c r="U6" s="594"/>
      <c r="V6" s="589"/>
      <c r="W6" s="589"/>
      <c r="X6" s="589"/>
      <c r="Y6" s="589">
        <v>2</v>
      </c>
      <c r="Z6" s="589"/>
      <c r="AA6" s="589"/>
      <c r="AB6" s="589">
        <v>500</v>
      </c>
      <c r="AC6" s="724"/>
      <c r="AD6" s="724"/>
      <c r="AE6" s="724"/>
    </row>
    <row r="7" spans="1:31" ht="36.6">
      <c r="A7">
        <v>73</v>
      </c>
      <c r="B7" s="373">
        <v>55</v>
      </c>
      <c r="C7" s="464" t="s">
        <v>2594</v>
      </c>
      <c r="D7" s="513" t="s">
        <v>2601</v>
      </c>
      <c r="E7" s="513" t="s">
        <v>617</v>
      </c>
      <c r="F7" s="517" t="s">
        <v>2602</v>
      </c>
      <c r="G7" s="515">
        <v>11969946</v>
      </c>
      <c r="H7" s="515" t="s">
        <v>2603</v>
      </c>
      <c r="I7" s="515">
        <v>5856</v>
      </c>
      <c r="J7" s="513" t="s">
        <v>2605</v>
      </c>
      <c r="K7" s="438" t="s">
        <v>1685</v>
      </c>
      <c r="L7" s="513" t="s">
        <v>2607</v>
      </c>
      <c r="M7" s="513"/>
      <c r="N7" s="513"/>
      <c r="O7" s="513" t="s">
        <v>2608</v>
      </c>
      <c r="P7" s="513" t="s">
        <v>2609</v>
      </c>
      <c r="Q7" s="513" t="s">
        <v>2610</v>
      </c>
      <c r="R7">
        <v>3</v>
      </c>
      <c r="S7" s="513" t="s">
        <v>2471</v>
      </c>
      <c r="T7" s="513" t="s">
        <v>2172</v>
      </c>
      <c r="U7" s="462">
        <f>1900000*12</f>
        <v>22800000</v>
      </c>
      <c r="V7" s="462">
        <f>1700000*12</f>
        <v>20400000</v>
      </c>
      <c r="W7" s="464">
        <f>1-((V7)/(U7))</f>
        <v>0.10526315789473684</v>
      </c>
      <c r="X7" s="513">
        <v>0</v>
      </c>
      <c r="Y7" s="513">
        <v>2</v>
      </c>
      <c r="Z7" s="513"/>
      <c r="AA7" s="513">
        <v>4</v>
      </c>
      <c r="AB7" s="513"/>
      <c r="AC7" s="464">
        <f>((AA7*100000)+(Z7*250000)+(AB7*5000)+(IF(Y7=1,1100000,IF(Y7=2,1900000,IF(Y7=3,2700000,IF(Y7=4,3700000,0))))))*12</f>
        <v>27600000</v>
      </c>
      <c r="AD7" s="464">
        <f t="shared" ref="AD7:AD17" si="0">(1-W7)*AC7</f>
        <v>24694736.842105262</v>
      </c>
      <c r="AE7" s="449"/>
    </row>
    <row r="8" spans="1:31" ht="18.3">
      <c r="A8">
        <v>74</v>
      </c>
      <c r="B8" s="373">
        <v>55</v>
      </c>
      <c r="C8" s="438" t="s">
        <v>2611</v>
      </c>
      <c r="D8" s="438" t="s">
        <v>2612</v>
      </c>
      <c r="E8" s="438" t="s">
        <v>2613</v>
      </c>
      <c r="F8" s="444" t="s">
        <v>2614</v>
      </c>
      <c r="G8" s="442" t="s">
        <v>2615</v>
      </c>
      <c r="H8" s="442" t="s">
        <v>2616</v>
      </c>
      <c r="I8" s="442" t="s">
        <v>2617</v>
      </c>
      <c r="J8" s="438" t="s">
        <v>2618</v>
      </c>
      <c r="K8" s="438" t="s">
        <v>1685</v>
      </c>
      <c r="L8" s="440" t="s">
        <v>2619</v>
      </c>
      <c r="M8" s="440"/>
      <c r="N8" s="440"/>
      <c r="O8" s="440" t="s">
        <v>2620</v>
      </c>
      <c r="P8" s="440" t="s">
        <v>2621</v>
      </c>
      <c r="Q8" s="438" t="s">
        <v>2622</v>
      </c>
      <c r="R8">
        <v>3</v>
      </c>
      <c r="S8" s="440"/>
      <c r="T8" s="438" t="s">
        <v>2297</v>
      </c>
      <c r="U8" s="503">
        <v>27000000</v>
      </c>
      <c r="V8" s="448">
        <f>1800000*12</f>
        <v>21600000</v>
      </c>
      <c r="W8" s="438">
        <f>1-(V8/U8)</f>
        <v>0.19999999999999996</v>
      </c>
      <c r="X8" s="440">
        <v>0</v>
      </c>
      <c r="Y8" s="440">
        <v>2</v>
      </c>
      <c r="Z8" s="440">
        <v>4</v>
      </c>
      <c r="AA8" s="440">
        <v>12</v>
      </c>
      <c r="AB8" s="440"/>
      <c r="AC8" s="438">
        <f>((AA8*100000)+(Z8*250000)+(AB8*5000)+(IF(Y8=1,1100000,IF(Y8=2,1900000,IF(Y8=3,2700000,IF(Y8=4,3700000,0))))))*12</f>
        <v>49200000</v>
      </c>
      <c r="AD8" s="438">
        <f t="shared" si="0"/>
        <v>39360000</v>
      </c>
      <c r="AE8" s="465"/>
    </row>
    <row r="9" spans="1:31" ht="19.5">
      <c r="A9">
        <v>77</v>
      </c>
      <c r="B9" s="373">
        <v>56</v>
      </c>
      <c r="C9" s="485" t="s">
        <v>2689</v>
      </c>
      <c r="D9" s="440" t="s">
        <v>2693</v>
      </c>
      <c r="E9" s="440" t="s">
        <v>2694</v>
      </c>
      <c r="F9" s="444" t="s">
        <v>2695</v>
      </c>
      <c r="G9" s="442" t="s">
        <v>2696</v>
      </c>
      <c r="H9" s="442" t="s">
        <v>2697</v>
      </c>
      <c r="I9" s="442">
        <v>61112821</v>
      </c>
      <c r="J9" s="440"/>
      <c r="K9" s="438" t="s">
        <v>1685</v>
      </c>
      <c r="L9" s="438" t="s">
        <v>2700</v>
      </c>
      <c r="M9" s="438"/>
      <c r="N9" s="438"/>
      <c r="O9" s="440" t="s">
        <v>2701</v>
      </c>
      <c r="P9" s="440" t="s">
        <v>2702</v>
      </c>
      <c r="Q9" s="485" t="s">
        <v>2703</v>
      </c>
      <c r="R9">
        <v>3</v>
      </c>
      <c r="S9" s="438" t="s">
        <v>2704</v>
      </c>
      <c r="T9" s="438"/>
      <c r="U9" s="503">
        <v>0</v>
      </c>
      <c r="V9" s="503">
        <v>0</v>
      </c>
      <c r="W9" s="438">
        <v>0</v>
      </c>
      <c r="X9" s="438">
        <v>0</v>
      </c>
      <c r="Y9" s="438">
        <v>2</v>
      </c>
      <c r="Z9" s="438"/>
      <c r="AA9" s="438">
        <v>16</v>
      </c>
      <c r="AB9" s="438">
        <v>80</v>
      </c>
      <c r="AC9" s="438">
        <v>0</v>
      </c>
      <c r="AD9" s="438">
        <f t="shared" si="0"/>
        <v>0</v>
      </c>
      <c r="AE9" s="449"/>
    </row>
    <row r="10" spans="1:31" ht="18.3">
      <c r="A10">
        <v>88</v>
      </c>
      <c r="B10" s="373">
        <v>58</v>
      </c>
      <c r="C10" s="456" t="s">
        <v>2674</v>
      </c>
      <c r="D10" s="458" t="s">
        <v>41</v>
      </c>
      <c r="E10" s="460" t="s">
        <v>2679</v>
      </c>
      <c r="F10" s="461" t="s">
        <v>2676</v>
      </c>
      <c r="G10" s="459">
        <v>69083274</v>
      </c>
      <c r="H10" s="459" t="s">
        <v>2678</v>
      </c>
      <c r="I10" s="459">
        <v>66166648</v>
      </c>
      <c r="J10" s="460" t="s">
        <v>2681</v>
      </c>
      <c r="K10" s="438" t="s">
        <v>1685</v>
      </c>
      <c r="L10" s="460" t="s">
        <v>2684</v>
      </c>
      <c r="M10" s="460"/>
      <c r="N10" s="460"/>
      <c r="O10" s="460" t="s">
        <v>2685</v>
      </c>
      <c r="P10" s="460" t="s">
        <v>2686</v>
      </c>
      <c r="Q10" s="460" t="s">
        <v>2687</v>
      </c>
      <c r="R10">
        <v>3</v>
      </c>
      <c r="S10" s="460" t="s">
        <v>2688</v>
      </c>
      <c r="T10" s="460" t="s">
        <v>2172</v>
      </c>
      <c r="U10" s="462">
        <f>1300000*12</f>
        <v>15600000</v>
      </c>
      <c r="V10" s="463">
        <f>900000*12</f>
        <v>10800000</v>
      </c>
      <c r="W10" s="464">
        <f>1-((V10)/(U10))</f>
        <v>0.30769230769230771</v>
      </c>
      <c r="X10" s="460">
        <v>0</v>
      </c>
      <c r="Y10" s="460">
        <v>1</v>
      </c>
      <c r="Z10" s="460"/>
      <c r="AA10" s="460">
        <v>2</v>
      </c>
      <c r="AB10" s="460"/>
      <c r="AC10" s="456">
        <f t="shared" ref="AC10:AC17" si="1">((AA10*100000)+(Z10*250000)+(AB10*5000)+(IF(Y10=1,1100000,IF(Y10=2,1900000,IF(Y10=3,2700000,IF(Y10=4,3700000,0))))))*12</f>
        <v>15600000</v>
      </c>
      <c r="AD10" s="456">
        <f t="shared" si="0"/>
        <v>10800000</v>
      </c>
      <c r="AE10" s="449"/>
    </row>
    <row r="11" spans="1:31" ht="18.3">
      <c r="A11">
        <v>93</v>
      </c>
      <c r="B11" s="373">
        <v>62</v>
      </c>
      <c r="C11" s="438" t="s">
        <v>2570</v>
      </c>
      <c r="D11" s="439" t="s">
        <v>13</v>
      </c>
      <c r="E11" s="439" t="s">
        <v>543</v>
      </c>
      <c r="F11" s="446" t="s">
        <v>546</v>
      </c>
      <c r="G11" s="509">
        <v>2594584231</v>
      </c>
      <c r="H11" s="509">
        <v>9122601799</v>
      </c>
      <c r="I11" s="509">
        <v>66164150</v>
      </c>
      <c r="J11" s="445" t="s">
        <v>2571</v>
      </c>
      <c r="K11" s="438" t="s">
        <v>1685</v>
      </c>
      <c r="L11" s="438" t="s">
        <v>2572</v>
      </c>
      <c r="M11" s="438"/>
      <c r="N11" s="438"/>
      <c r="O11" s="438" t="s">
        <v>2573</v>
      </c>
      <c r="P11" s="438" t="s">
        <v>2574</v>
      </c>
      <c r="Q11" s="511">
        <v>80</v>
      </c>
      <c r="R11">
        <v>3</v>
      </c>
      <c r="S11" s="438" t="s">
        <v>2575</v>
      </c>
      <c r="T11" s="438" t="s">
        <v>2576</v>
      </c>
      <c r="U11" s="448">
        <v>4140000</v>
      </c>
      <c r="V11" s="448">
        <v>3000000</v>
      </c>
      <c r="W11" s="438">
        <f>1-((V11)/(U11))</f>
        <v>0.27536231884057971</v>
      </c>
      <c r="X11" s="438">
        <v>0</v>
      </c>
      <c r="Y11" s="438">
        <v>0</v>
      </c>
      <c r="Z11" s="438">
        <v>2</v>
      </c>
      <c r="AA11" s="438">
        <v>4</v>
      </c>
      <c r="AB11" s="438">
        <v>50</v>
      </c>
      <c r="AC11" s="438">
        <f t="shared" si="1"/>
        <v>13800000</v>
      </c>
      <c r="AD11" s="438">
        <f t="shared" si="0"/>
        <v>10000000</v>
      </c>
      <c r="AE11" s="449"/>
    </row>
    <row r="12" spans="1:31" ht="18.3">
      <c r="A12">
        <v>95</v>
      </c>
      <c r="B12" s="373">
        <v>64</v>
      </c>
      <c r="C12" s="438" t="s">
        <v>2553</v>
      </c>
      <c r="D12" s="443" t="s">
        <v>1208</v>
      </c>
      <c r="E12" s="440" t="s">
        <v>1959</v>
      </c>
      <c r="F12" s="444" t="s">
        <v>2558</v>
      </c>
      <c r="G12" s="442" t="s">
        <v>2559</v>
      </c>
      <c r="H12" s="442" t="s">
        <v>2560</v>
      </c>
      <c r="I12" s="442">
        <v>46043194</v>
      </c>
      <c r="J12" s="440"/>
      <c r="K12" s="438" t="s">
        <v>1685</v>
      </c>
      <c r="L12" s="438" t="s">
        <v>2564</v>
      </c>
      <c r="M12" s="438"/>
      <c r="N12" s="438"/>
      <c r="O12" s="440" t="s">
        <v>2565</v>
      </c>
      <c r="P12" s="438" t="s">
        <v>2566</v>
      </c>
      <c r="Q12" s="438" t="s">
        <v>2567</v>
      </c>
      <c r="R12">
        <v>3</v>
      </c>
      <c r="S12" s="438" t="s">
        <v>2569</v>
      </c>
      <c r="T12" s="480" t="s">
        <v>2297</v>
      </c>
      <c r="U12" s="448">
        <f>1900000*12</f>
        <v>22800000</v>
      </c>
      <c r="V12" s="448">
        <v>20400000</v>
      </c>
      <c r="W12" s="438">
        <f>1-((V12)/(U12))</f>
        <v>0.10526315789473684</v>
      </c>
      <c r="X12" s="438">
        <v>0</v>
      </c>
      <c r="Y12" s="438">
        <v>2</v>
      </c>
      <c r="Z12" s="438"/>
      <c r="AA12" s="438"/>
      <c r="AB12" s="438"/>
      <c r="AC12" s="438">
        <f t="shared" si="1"/>
        <v>22800000</v>
      </c>
      <c r="AD12" s="438">
        <f t="shared" si="0"/>
        <v>20400000</v>
      </c>
      <c r="AE12" s="449"/>
    </row>
    <row r="13" spans="1:31" ht="36.6">
      <c r="A13">
        <v>100</v>
      </c>
      <c r="B13" s="373">
        <v>67</v>
      </c>
      <c r="C13" s="503" t="s">
        <v>2650</v>
      </c>
      <c r="D13" s="529" t="s">
        <v>13</v>
      </c>
      <c r="E13" s="463" t="s">
        <v>2253</v>
      </c>
      <c r="F13" s="532" t="s">
        <v>2254</v>
      </c>
      <c r="G13" s="530">
        <v>2790195511</v>
      </c>
      <c r="H13" s="530" t="s">
        <v>2259</v>
      </c>
      <c r="I13" s="530">
        <v>66677307</v>
      </c>
      <c r="J13" s="531" t="s">
        <v>2651</v>
      </c>
      <c r="K13" s="438" t="s">
        <v>1685</v>
      </c>
      <c r="L13" s="531" t="s">
        <v>2652</v>
      </c>
      <c r="M13" s="531"/>
      <c r="N13" s="531"/>
      <c r="O13" s="531" t="s">
        <v>2653</v>
      </c>
      <c r="P13" s="531" t="s">
        <v>2654</v>
      </c>
      <c r="Q13" s="531" t="s">
        <v>2655</v>
      </c>
      <c r="R13">
        <v>3</v>
      </c>
      <c r="S13" s="531" t="s">
        <v>379</v>
      </c>
      <c r="T13" s="531" t="s">
        <v>2172</v>
      </c>
      <c r="U13" s="531" t="s">
        <v>2459</v>
      </c>
      <c r="V13" s="534">
        <v>176600000</v>
      </c>
      <c r="W13" s="503" t="e">
        <f>1-((V13)/(U13))</f>
        <v>#VALUE!</v>
      </c>
      <c r="X13" s="531">
        <v>0</v>
      </c>
      <c r="Y13" s="531">
        <v>4</v>
      </c>
      <c r="Z13" s="531">
        <v>8</v>
      </c>
      <c r="AA13" s="531">
        <v>8</v>
      </c>
      <c r="AB13" s="531">
        <f>2240-240</f>
        <v>2000</v>
      </c>
      <c r="AC13" s="503">
        <f t="shared" si="1"/>
        <v>198000000</v>
      </c>
      <c r="AD13" s="503" t="e">
        <f t="shared" si="0"/>
        <v>#VALUE!</v>
      </c>
      <c r="AE13" s="449"/>
    </row>
    <row r="14" spans="1:31" ht="36.6">
      <c r="A14">
        <v>103</v>
      </c>
      <c r="B14" s="373">
        <v>70</v>
      </c>
      <c r="C14" s="521" t="s">
        <v>2623</v>
      </c>
      <c r="D14" s="525" t="s">
        <v>14</v>
      </c>
      <c r="E14" s="523" t="s">
        <v>2630</v>
      </c>
      <c r="F14" s="526" t="s">
        <v>2631</v>
      </c>
      <c r="G14" s="524">
        <v>4420479825</v>
      </c>
      <c r="H14" s="524" t="s">
        <v>2632</v>
      </c>
      <c r="I14" s="524" t="s">
        <v>2244</v>
      </c>
      <c r="J14" s="523"/>
      <c r="K14" s="438" t="s">
        <v>1685</v>
      </c>
      <c r="L14" s="523" t="s">
        <v>2634</v>
      </c>
      <c r="M14" s="523"/>
      <c r="N14" s="523"/>
      <c r="O14" s="523" t="s">
        <v>2635</v>
      </c>
      <c r="P14" s="523" t="s">
        <v>2636</v>
      </c>
      <c r="Q14" s="521" t="s">
        <v>2637</v>
      </c>
      <c r="R14">
        <v>3</v>
      </c>
      <c r="S14" s="523" t="s">
        <v>2638</v>
      </c>
      <c r="T14" s="521" t="s">
        <v>2172</v>
      </c>
      <c r="U14" s="448">
        <v>69200000</v>
      </c>
      <c r="V14" s="448">
        <v>42200000</v>
      </c>
      <c r="W14" s="521">
        <f>1-((V14-200000)/(U14-200000))</f>
        <v>0.39130434782608692</v>
      </c>
      <c r="X14" s="523">
        <v>0</v>
      </c>
      <c r="Y14" s="523">
        <v>4</v>
      </c>
      <c r="Z14" s="523"/>
      <c r="AA14" s="523">
        <v>8</v>
      </c>
      <c r="AB14" s="523">
        <v>250</v>
      </c>
      <c r="AC14" s="521">
        <f t="shared" si="1"/>
        <v>69000000</v>
      </c>
      <c r="AD14" s="521">
        <f t="shared" si="0"/>
        <v>42000000</v>
      </c>
      <c r="AE14" s="449"/>
    </row>
    <row r="15" spans="1:31" ht="36.6">
      <c r="A15">
        <v>104</v>
      </c>
      <c r="B15" s="373">
        <v>71</v>
      </c>
      <c r="C15" s="438" t="s">
        <v>2639</v>
      </c>
      <c r="D15" s="443" t="s">
        <v>2640</v>
      </c>
      <c r="E15" s="440" t="s">
        <v>2641</v>
      </c>
      <c r="F15" s="444" t="s">
        <v>2642</v>
      </c>
      <c r="G15" s="492">
        <v>1271607621</v>
      </c>
      <c r="H15" s="492" t="s">
        <v>2644</v>
      </c>
      <c r="I15" s="492">
        <v>66089083</v>
      </c>
      <c r="J15" s="440"/>
      <c r="K15" s="438" t="s">
        <v>1685</v>
      </c>
      <c r="L15" s="440" t="s">
        <v>2647</v>
      </c>
      <c r="M15" s="440"/>
      <c r="N15" s="440"/>
      <c r="O15" s="440" t="s">
        <v>2648</v>
      </c>
      <c r="P15" s="440" t="s">
        <v>2649</v>
      </c>
      <c r="Q15" s="438">
        <v>443</v>
      </c>
      <c r="R15">
        <v>3</v>
      </c>
      <c r="S15" s="440" t="s">
        <v>789</v>
      </c>
      <c r="T15" s="438" t="s">
        <v>2172</v>
      </c>
      <c r="U15" s="448">
        <v>23000000</v>
      </c>
      <c r="V15" s="448">
        <v>15600000</v>
      </c>
      <c r="W15" s="438">
        <f>1-((V15-200000)/(U15-200000))</f>
        <v>0.32456140350877194</v>
      </c>
      <c r="X15" s="440">
        <v>0</v>
      </c>
      <c r="Y15" s="440">
        <v>2</v>
      </c>
      <c r="Z15" s="443"/>
      <c r="AA15" s="443"/>
      <c r="AB15" s="443"/>
      <c r="AC15" s="438">
        <f t="shared" si="1"/>
        <v>22800000</v>
      </c>
      <c r="AD15" s="438">
        <f t="shared" si="0"/>
        <v>15400000</v>
      </c>
      <c r="AE15" s="449"/>
    </row>
    <row r="16" spans="1:31" ht="36.6">
      <c r="A16">
        <v>108</v>
      </c>
      <c r="B16" s="373">
        <v>74</v>
      </c>
      <c r="C16" s="438" t="s">
        <v>2577</v>
      </c>
      <c r="D16" s="443" t="s">
        <v>2583</v>
      </c>
      <c r="E16" s="440" t="s">
        <v>2584</v>
      </c>
      <c r="F16" s="444" t="s">
        <v>2585</v>
      </c>
      <c r="G16" s="442">
        <v>4640139519</v>
      </c>
      <c r="H16" s="442" t="s">
        <v>2586</v>
      </c>
      <c r="I16" s="442"/>
      <c r="J16" s="440"/>
      <c r="K16" s="438" t="s">
        <v>1685</v>
      </c>
      <c r="L16" s="438" t="s">
        <v>2590</v>
      </c>
      <c r="M16" s="438"/>
      <c r="N16" s="438"/>
      <c r="O16" s="440" t="s">
        <v>2591</v>
      </c>
      <c r="P16" s="438" t="s">
        <v>2592</v>
      </c>
      <c r="Q16" s="438"/>
      <c r="R16">
        <v>3</v>
      </c>
      <c r="S16" s="438" t="s">
        <v>2296</v>
      </c>
      <c r="T16" s="480" t="s">
        <v>2297</v>
      </c>
      <c r="U16" s="448">
        <v>23000000</v>
      </c>
      <c r="V16" s="448">
        <v>16400000</v>
      </c>
      <c r="W16" s="438">
        <f>1-((V16-200000)/(U16-200000))</f>
        <v>0.28947368421052633</v>
      </c>
      <c r="X16" s="438">
        <v>0</v>
      </c>
      <c r="Y16" s="438">
        <v>2</v>
      </c>
      <c r="Z16" s="438"/>
      <c r="AA16" s="438"/>
      <c r="AB16" s="438"/>
      <c r="AC16" s="438">
        <f t="shared" si="1"/>
        <v>22800000</v>
      </c>
      <c r="AD16" s="438">
        <f t="shared" si="0"/>
        <v>16200000</v>
      </c>
      <c r="AE16" s="456"/>
    </row>
    <row r="17" spans="1:31" ht="36.6">
      <c r="A17">
        <v>114</v>
      </c>
      <c r="B17" s="373">
        <v>78</v>
      </c>
      <c r="C17" s="438" t="s">
        <v>2656</v>
      </c>
      <c r="D17" s="443" t="s">
        <v>142</v>
      </c>
      <c r="E17" s="440" t="s">
        <v>2663</v>
      </c>
      <c r="F17" s="444" t="s">
        <v>2664</v>
      </c>
      <c r="G17" s="442">
        <v>2142258875</v>
      </c>
      <c r="H17" s="442">
        <v>9038079187</v>
      </c>
      <c r="I17" s="442" t="s">
        <v>2665</v>
      </c>
      <c r="J17" s="440"/>
      <c r="K17" s="438" t="s">
        <v>1685</v>
      </c>
      <c r="L17" s="438" t="s">
        <v>2669</v>
      </c>
      <c r="M17" s="438"/>
      <c r="N17" s="438"/>
      <c r="O17" s="440" t="s">
        <v>2670</v>
      </c>
      <c r="P17" s="438" t="s">
        <v>2671</v>
      </c>
      <c r="Q17" s="438" t="s">
        <v>2672</v>
      </c>
      <c r="R17">
        <v>3</v>
      </c>
      <c r="S17" s="438" t="s">
        <v>2673</v>
      </c>
      <c r="T17" s="438" t="s">
        <v>2172</v>
      </c>
      <c r="U17" s="448">
        <f>(1100000*12)+200000</f>
        <v>13400000</v>
      </c>
      <c r="V17" s="448">
        <v>11600000</v>
      </c>
      <c r="W17" s="438">
        <f>1-((V17-200000)/(U17-200000))</f>
        <v>0.13636363636363635</v>
      </c>
      <c r="X17" s="438">
        <v>0</v>
      </c>
      <c r="Y17" s="438">
        <v>1</v>
      </c>
      <c r="Z17" s="438"/>
      <c r="AA17" s="438"/>
      <c r="AB17" s="438"/>
      <c r="AC17" s="438">
        <f t="shared" si="1"/>
        <v>13200000</v>
      </c>
      <c r="AD17" s="438">
        <f t="shared" si="0"/>
        <v>11400000</v>
      </c>
      <c r="AE17" s="467"/>
    </row>
    <row r="18" spans="1:31" ht="16.5">
      <c r="A18">
        <v>119</v>
      </c>
      <c r="B18" s="373">
        <v>82</v>
      </c>
      <c r="C18" s="717"/>
      <c r="D18" s="590" t="s">
        <v>2799</v>
      </c>
      <c r="E18" s="590" t="s">
        <v>2800</v>
      </c>
      <c r="F18" s="591" t="s">
        <v>2803</v>
      </c>
      <c r="G18" s="590" t="s">
        <v>2801</v>
      </c>
      <c r="H18" s="590" t="s">
        <v>2802</v>
      </c>
      <c r="I18" s="590" t="s">
        <v>2797</v>
      </c>
      <c r="J18" s="590" t="s">
        <v>2796</v>
      </c>
      <c r="K18" s="594" t="s">
        <v>210</v>
      </c>
      <c r="L18" s="598" t="s">
        <v>2804</v>
      </c>
      <c r="M18" s="589" t="s">
        <v>2805</v>
      </c>
      <c r="N18" s="589" t="s">
        <v>3975</v>
      </c>
      <c r="O18" s="589" t="str">
        <f>LEFT(N18, FIND(" - ", N18))</f>
        <v xml:space="preserve">172.26.136.159 </v>
      </c>
      <c r="P18" s="589" t="str">
        <f t="shared" ref="P18:P34" si="2">RIGHT(N18, IFERROR(LEN(N18)-FIND(" - ", N18)-2, 0))</f>
        <v>81.31.168.159</v>
      </c>
      <c r="Q18" s="595" t="s">
        <v>2807</v>
      </c>
      <c r="R18">
        <v>3</v>
      </c>
      <c r="S18" s="601" t="s">
        <v>2808</v>
      </c>
      <c r="T18" s="589"/>
      <c r="U18" s="594"/>
      <c r="V18" s="589"/>
      <c r="W18" s="589"/>
      <c r="X18" s="589"/>
      <c r="Y18" s="589">
        <v>3</v>
      </c>
      <c r="Z18" s="589"/>
      <c r="AA18" s="589"/>
      <c r="AB18" s="589">
        <v>40</v>
      </c>
      <c r="AC18" s="724"/>
      <c r="AD18" s="724"/>
      <c r="AE18" s="724"/>
    </row>
    <row r="19" spans="1:31" ht="16.5">
      <c r="A19">
        <v>132</v>
      </c>
      <c r="B19" s="373">
        <v>85</v>
      </c>
      <c r="C19" s="717"/>
      <c r="D19" s="576" t="s">
        <v>72</v>
      </c>
      <c r="E19" s="576" t="s">
        <v>73</v>
      </c>
      <c r="F19" s="593" t="s">
        <v>2789</v>
      </c>
      <c r="G19" s="576" t="s">
        <v>74</v>
      </c>
      <c r="H19" s="576" t="s">
        <v>76</v>
      </c>
      <c r="I19" s="576" t="s">
        <v>2788</v>
      </c>
      <c r="J19" s="590"/>
      <c r="K19" s="594" t="s">
        <v>210</v>
      </c>
      <c r="L19" s="598" t="s">
        <v>2790</v>
      </c>
      <c r="M19" s="589"/>
      <c r="N19" s="589" t="s">
        <v>2791</v>
      </c>
      <c r="O19" s="589" t="str">
        <f>LEFT(N19, FIND(" - ", N19))</f>
        <v xml:space="preserve">172.26.136.156 </v>
      </c>
      <c r="P19" s="589" t="str">
        <f t="shared" si="2"/>
        <v>81.31.168.156</v>
      </c>
      <c r="Q19" s="599" t="s">
        <v>2792</v>
      </c>
      <c r="R19">
        <v>3</v>
      </c>
      <c r="S19" s="600" t="s">
        <v>2793</v>
      </c>
      <c r="T19" s="589"/>
      <c r="U19" s="594"/>
      <c r="V19" s="589"/>
      <c r="W19" s="589"/>
      <c r="X19" s="589"/>
      <c r="Y19" s="589">
        <v>2</v>
      </c>
      <c r="Z19" s="589"/>
      <c r="AA19" s="589">
        <v>12</v>
      </c>
      <c r="AB19" s="589">
        <v>1880</v>
      </c>
      <c r="AC19" s="724"/>
      <c r="AD19" s="724"/>
      <c r="AE19" s="724"/>
    </row>
    <row r="20" spans="1:31" ht="16.5">
      <c r="A20">
        <v>133</v>
      </c>
      <c r="B20" s="373">
        <v>85</v>
      </c>
      <c r="C20" s="717"/>
      <c r="D20" s="576" t="s">
        <v>2896</v>
      </c>
      <c r="E20" s="576" t="s">
        <v>2897</v>
      </c>
      <c r="F20" s="606" t="s">
        <v>2787</v>
      </c>
      <c r="G20" s="576" t="s">
        <v>2898</v>
      </c>
      <c r="H20" s="576" t="s">
        <v>2899</v>
      </c>
      <c r="I20" s="576" t="s">
        <v>2786</v>
      </c>
      <c r="J20" s="590" t="s">
        <v>2895</v>
      </c>
      <c r="K20" s="594" t="s">
        <v>210</v>
      </c>
      <c r="L20" s="595" t="s">
        <v>2900</v>
      </c>
      <c r="M20" s="589"/>
      <c r="N20" s="589" t="s">
        <v>3984</v>
      </c>
      <c r="O20" s="589" t="str">
        <f>LEFT(N20, FIND(" - ", N20))</f>
        <v xml:space="preserve">172.26.136.160 </v>
      </c>
      <c r="P20" s="589" t="str">
        <f t="shared" si="2"/>
        <v>81.31.168.160</v>
      </c>
      <c r="Q20" s="595" t="s">
        <v>2902</v>
      </c>
      <c r="R20">
        <v>3</v>
      </c>
      <c r="S20" s="607" t="s">
        <v>2903</v>
      </c>
      <c r="T20" s="589"/>
      <c r="U20" s="594"/>
      <c r="V20" s="589"/>
      <c r="W20" s="589"/>
      <c r="X20" s="589"/>
      <c r="Y20" s="589">
        <v>4</v>
      </c>
      <c r="Z20" s="589"/>
      <c r="AA20" s="589">
        <v>24</v>
      </c>
      <c r="AB20" s="589">
        <v>1500</v>
      </c>
      <c r="AC20" s="724"/>
      <c r="AD20" s="724"/>
      <c r="AE20" s="724"/>
    </row>
    <row r="21" spans="1:31" ht="16.5">
      <c r="A21">
        <v>146</v>
      </c>
      <c r="B21" s="373">
        <v>89</v>
      </c>
      <c r="C21" s="717"/>
      <c r="D21" s="576" t="s">
        <v>27</v>
      </c>
      <c r="E21" s="576" t="s">
        <v>28</v>
      </c>
      <c r="F21" s="593" t="s">
        <v>32</v>
      </c>
      <c r="G21" s="576" t="s">
        <v>29</v>
      </c>
      <c r="H21" s="576" t="s">
        <v>31</v>
      </c>
      <c r="I21" s="576" t="s">
        <v>30</v>
      </c>
      <c r="J21" s="581"/>
      <c r="K21" s="594" t="s">
        <v>210</v>
      </c>
      <c r="L21" s="595" t="s">
        <v>2828</v>
      </c>
      <c r="M21" s="589"/>
      <c r="N21" s="589" t="s">
        <v>2829</v>
      </c>
      <c r="O21" s="589" t="str">
        <f t="shared" ref="O21:O34" si="3">LEFT(N21,IFERROR(FIND(" - ",N21),LEN(N21)))</f>
        <v xml:space="preserve">172.26.136.133 </v>
      </c>
      <c r="P21" s="589" t="str">
        <f t="shared" si="2"/>
        <v>81.31.168.133</v>
      </c>
      <c r="Q21" s="595" t="s">
        <v>2830</v>
      </c>
      <c r="R21">
        <v>3</v>
      </c>
      <c r="S21" s="595" t="s">
        <v>2831</v>
      </c>
      <c r="T21" s="589"/>
      <c r="U21" s="594"/>
      <c r="V21" s="589"/>
      <c r="W21" s="589"/>
      <c r="X21" s="589"/>
      <c r="Y21" s="589">
        <v>4</v>
      </c>
      <c r="Z21" s="589"/>
      <c r="AA21" s="589">
        <v>8</v>
      </c>
      <c r="AB21" s="589"/>
      <c r="AC21" s="724"/>
      <c r="AD21" s="724"/>
      <c r="AE21" s="724"/>
    </row>
    <row r="22" spans="1:31" ht="16.5">
      <c r="A22">
        <v>178</v>
      </c>
      <c r="B22" s="373">
        <v>90</v>
      </c>
      <c r="C22" s="717"/>
      <c r="D22" s="576" t="s">
        <v>2526</v>
      </c>
      <c r="E22" s="576" t="s">
        <v>2813</v>
      </c>
      <c r="F22" s="593" t="s">
        <v>2817</v>
      </c>
      <c r="G22" s="576" t="s">
        <v>2814</v>
      </c>
      <c r="H22" s="576" t="s">
        <v>2816</v>
      </c>
      <c r="I22" s="576" t="s">
        <v>2815</v>
      </c>
      <c r="J22" s="581"/>
      <c r="K22" s="594" t="s">
        <v>210</v>
      </c>
      <c r="L22" s="595" t="s">
        <v>2818</v>
      </c>
      <c r="M22" s="589"/>
      <c r="N22" s="589" t="s">
        <v>3946</v>
      </c>
      <c r="O22" s="589" t="str">
        <f t="shared" si="3"/>
        <v xml:space="preserve">172.26.136.46 </v>
      </c>
      <c r="P22" s="589" t="str">
        <f t="shared" si="2"/>
        <v>81.31.168.46</v>
      </c>
      <c r="Q22" s="595"/>
      <c r="R22">
        <v>3</v>
      </c>
      <c r="S22" s="595" t="s">
        <v>2820</v>
      </c>
      <c r="T22" s="589"/>
      <c r="U22" s="594"/>
      <c r="V22" s="589"/>
      <c r="W22" s="589"/>
      <c r="X22" s="589"/>
      <c r="Y22" s="589">
        <v>2</v>
      </c>
      <c r="Z22" s="589"/>
      <c r="AA22" s="589"/>
      <c r="AB22" s="589">
        <f>4100-120</f>
        <v>3980</v>
      </c>
      <c r="AC22" s="724"/>
      <c r="AD22" s="724"/>
      <c r="AE22" s="724"/>
    </row>
    <row r="23" spans="1:31" ht="16.5">
      <c r="A23">
        <v>179</v>
      </c>
      <c r="B23" s="373">
        <v>90</v>
      </c>
      <c r="C23" s="717"/>
      <c r="D23" s="575" t="s">
        <v>62</v>
      </c>
      <c r="E23" s="575" t="s">
        <v>794</v>
      </c>
      <c r="F23" s="593" t="s">
        <v>798</v>
      </c>
      <c r="G23" s="576" t="s">
        <v>795</v>
      </c>
      <c r="H23" s="576" t="s">
        <v>797</v>
      </c>
      <c r="I23" s="576" t="s">
        <v>2811</v>
      </c>
      <c r="J23" s="581"/>
      <c r="K23" s="594" t="s">
        <v>210</v>
      </c>
      <c r="L23" s="595" t="s">
        <v>2852</v>
      </c>
      <c r="M23" s="589"/>
      <c r="N23" s="589" t="s">
        <v>2853</v>
      </c>
      <c r="O23" s="589" t="str">
        <f t="shared" si="3"/>
        <v xml:space="preserve">172.26.136.20 </v>
      </c>
      <c r="P23" s="589" t="str">
        <f t="shared" si="2"/>
        <v>81.31.168.20</v>
      </c>
      <c r="Q23" s="595" t="s">
        <v>2637</v>
      </c>
      <c r="R23">
        <v>3</v>
      </c>
      <c r="S23" s="600" t="s">
        <v>2854</v>
      </c>
      <c r="T23" s="589"/>
      <c r="U23" s="594"/>
      <c r="V23" s="589"/>
      <c r="W23" s="589"/>
      <c r="X23" s="589"/>
      <c r="Y23" s="589">
        <v>2</v>
      </c>
      <c r="Z23" s="589"/>
      <c r="AA23" s="589">
        <v>4</v>
      </c>
      <c r="AB23" s="589">
        <v>1880</v>
      </c>
      <c r="AC23" s="724"/>
      <c r="AD23" s="724"/>
      <c r="AE23" s="724"/>
    </row>
    <row r="24" spans="1:31" ht="16.5">
      <c r="A24">
        <v>180</v>
      </c>
      <c r="B24" s="373">
        <v>90</v>
      </c>
      <c r="C24" s="717"/>
      <c r="D24" s="576" t="s">
        <v>2526</v>
      </c>
      <c r="E24" s="576" t="s">
        <v>2813</v>
      </c>
      <c r="F24" s="593" t="s">
        <v>2817</v>
      </c>
      <c r="G24" s="576" t="s">
        <v>2814</v>
      </c>
      <c r="H24" s="576" t="s">
        <v>2816</v>
      </c>
      <c r="I24" s="576" t="s">
        <v>2917</v>
      </c>
      <c r="J24" s="581"/>
      <c r="K24" s="594" t="s">
        <v>210</v>
      </c>
      <c r="L24" s="595" t="s">
        <v>2918</v>
      </c>
      <c r="M24" s="589" t="s">
        <v>2919</v>
      </c>
      <c r="N24" s="589" t="s">
        <v>2920</v>
      </c>
      <c r="O24" s="589" t="str">
        <f t="shared" si="3"/>
        <v xml:space="preserve">172.26.136.128 </v>
      </c>
      <c r="P24" s="589" t="str">
        <f t="shared" si="2"/>
        <v>81.31.168.128</v>
      </c>
      <c r="Q24" s="595" t="s">
        <v>2807</v>
      </c>
      <c r="R24">
        <v>3</v>
      </c>
      <c r="S24" s="589" t="s">
        <v>2921</v>
      </c>
      <c r="T24" s="589"/>
      <c r="U24" s="594"/>
      <c r="V24" s="589"/>
      <c r="W24" s="589"/>
      <c r="X24" s="589"/>
      <c r="Y24" s="589">
        <v>1</v>
      </c>
      <c r="Z24" s="589"/>
      <c r="AA24" s="589"/>
      <c r="AB24" s="589">
        <v>620</v>
      </c>
      <c r="AC24" s="724"/>
      <c r="AD24" s="724"/>
      <c r="AE24" s="724"/>
    </row>
    <row r="25" spans="1:31" ht="16.5">
      <c r="A25">
        <v>194</v>
      </c>
      <c r="B25" s="373">
        <v>94</v>
      </c>
      <c r="C25" s="717"/>
      <c r="D25" s="575" t="s">
        <v>41</v>
      </c>
      <c r="E25" s="575" t="s">
        <v>2772</v>
      </c>
      <c r="F25" s="593" t="s">
        <v>2676</v>
      </c>
      <c r="G25" s="576" t="s">
        <v>2773</v>
      </c>
      <c r="H25" s="576" t="s">
        <v>2678</v>
      </c>
      <c r="I25" s="576" t="s">
        <v>2682</v>
      </c>
      <c r="J25" s="589"/>
      <c r="K25" s="594" t="s">
        <v>210</v>
      </c>
      <c r="L25" s="595" t="s">
        <v>2774</v>
      </c>
      <c r="M25" s="589"/>
      <c r="N25" s="589" t="s">
        <v>2775</v>
      </c>
      <c r="O25" s="589" t="str">
        <f t="shared" si="3"/>
        <v xml:space="preserve">172.26.138.26 </v>
      </c>
      <c r="P25" s="589" t="str">
        <f t="shared" si="2"/>
        <v>81.31.168.216</v>
      </c>
      <c r="Q25" s="595" t="s">
        <v>2776</v>
      </c>
      <c r="R25">
        <v>3</v>
      </c>
      <c r="S25" s="595" t="s">
        <v>2777</v>
      </c>
      <c r="T25" s="589"/>
      <c r="U25" s="594"/>
      <c r="V25" s="589"/>
      <c r="W25" s="589"/>
      <c r="X25" s="589"/>
      <c r="Y25" s="589">
        <v>1</v>
      </c>
      <c r="Z25" s="589">
        <v>2</v>
      </c>
      <c r="AA25" s="589">
        <v>2</v>
      </c>
      <c r="AB25" s="589">
        <v>20</v>
      </c>
      <c r="AC25" s="724"/>
      <c r="AD25" s="724"/>
      <c r="AE25" s="724"/>
    </row>
    <row r="26" spans="1:31" ht="16.5">
      <c r="A26">
        <v>205</v>
      </c>
      <c r="B26" s="373">
        <v>38</v>
      </c>
      <c r="C26" s="717"/>
      <c r="D26" s="576" t="s">
        <v>319</v>
      </c>
      <c r="E26" s="576" t="s">
        <v>320</v>
      </c>
      <c r="F26" s="593" t="s">
        <v>2873</v>
      </c>
      <c r="G26" s="576" t="s">
        <v>2872</v>
      </c>
      <c r="H26" s="576" t="s">
        <v>323</v>
      </c>
      <c r="I26" s="576" t="s">
        <v>322</v>
      </c>
      <c r="J26" s="589"/>
      <c r="K26" s="594" t="s">
        <v>210</v>
      </c>
      <c r="L26" s="600" t="s">
        <v>2874</v>
      </c>
      <c r="M26" s="589"/>
      <c r="N26" s="589" t="s">
        <v>2875</v>
      </c>
      <c r="O26" s="589" t="str">
        <f t="shared" si="3"/>
        <v xml:space="preserve">172.26.136.22 </v>
      </c>
      <c r="P26" s="589" t="str">
        <f t="shared" si="2"/>
        <v>81.31.168.22</v>
      </c>
      <c r="Q26" s="595" t="s">
        <v>2876</v>
      </c>
      <c r="R26">
        <v>3</v>
      </c>
      <c r="S26" s="600" t="s">
        <v>2877</v>
      </c>
      <c r="T26" s="589"/>
      <c r="U26" s="594"/>
      <c r="V26" s="589"/>
      <c r="W26" s="589"/>
      <c r="X26" s="589"/>
      <c r="Y26" s="589">
        <v>4</v>
      </c>
      <c r="Z26" s="589"/>
      <c r="AA26" s="589">
        <v>56</v>
      </c>
      <c r="AB26" s="589">
        <v>1760</v>
      </c>
      <c r="AC26" s="724"/>
      <c r="AD26" s="724"/>
      <c r="AE26" s="724"/>
    </row>
    <row r="27" spans="1:31" ht="16.5">
      <c r="A27">
        <v>206</v>
      </c>
      <c r="B27" s="373">
        <v>38</v>
      </c>
      <c r="C27" s="717"/>
      <c r="D27" s="576" t="s">
        <v>319</v>
      </c>
      <c r="E27" s="576" t="s">
        <v>320</v>
      </c>
      <c r="F27" s="593" t="s">
        <v>2873</v>
      </c>
      <c r="G27" s="576" t="s">
        <v>2872</v>
      </c>
      <c r="H27" s="576" t="s">
        <v>323</v>
      </c>
      <c r="I27" s="576" t="s">
        <v>322</v>
      </c>
      <c r="J27" s="589"/>
      <c r="K27" s="594" t="s">
        <v>210</v>
      </c>
      <c r="L27" s="601" t="s">
        <v>2878</v>
      </c>
      <c r="M27" s="589"/>
      <c r="N27" s="589" t="s">
        <v>2879</v>
      </c>
      <c r="O27" s="589" t="str">
        <f t="shared" si="3"/>
        <v xml:space="preserve">172.26.136.37 </v>
      </c>
      <c r="P27" s="589" t="str">
        <f t="shared" si="2"/>
        <v>81.31.168.37</v>
      </c>
      <c r="Q27" s="595" t="s">
        <v>2807</v>
      </c>
      <c r="R27">
        <v>3</v>
      </c>
      <c r="S27" s="601" t="s">
        <v>2880</v>
      </c>
      <c r="T27" s="589"/>
      <c r="U27" s="594"/>
      <c r="V27" s="589"/>
      <c r="W27" s="589"/>
      <c r="X27" s="589"/>
      <c r="Y27" s="589">
        <v>3</v>
      </c>
      <c r="Z27" s="589"/>
      <c r="AA27" s="589">
        <v>10</v>
      </c>
      <c r="AB27" s="589">
        <f>2000-160</f>
        <v>1840</v>
      </c>
      <c r="AC27" s="724"/>
      <c r="AD27" s="724"/>
      <c r="AE27" s="724"/>
    </row>
    <row r="28" spans="1:31" ht="16.5">
      <c r="A28">
        <v>207</v>
      </c>
      <c r="B28" s="373">
        <v>38</v>
      </c>
      <c r="C28" s="717"/>
      <c r="D28" s="576" t="s">
        <v>319</v>
      </c>
      <c r="E28" s="576" t="s">
        <v>320</v>
      </c>
      <c r="F28" s="593" t="s">
        <v>2873</v>
      </c>
      <c r="G28" s="576" t="s">
        <v>2872</v>
      </c>
      <c r="H28" s="576" t="s">
        <v>323</v>
      </c>
      <c r="I28" s="576" t="s">
        <v>322</v>
      </c>
      <c r="J28" s="589"/>
      <c r="K28" s="594" t="s">
        <v>210</v>
      </c>
      <c r="L28" s="595" t="s">
        <v>2949</v>
      </c>
      <c r="M28" s="589"/>
      <c r="N28" s="589" t="s">
        <v>2950</v>
      </c>
      <c r="O28" s="589" t="str">
        <f t="shared" si="3"/>
        <v xml:space="preserve">172.26.136.45 </v>
      </c>
      <c r="P28" s="589" t="str">
        <f t="shared" si="2"/>
        <v>81.31.168.45</v>
      </c>
      <c r="Q28" s="595" t="s">
        <v>375</v>
      </c>
      <c r="R28">
        <v>3</v>
      </c>
      <c r="S28" s="589" t="s">
        <v>2951</v>
      </c>
      <c r="T28" s="589"/>
      <c r="U28" s="594"/>
      <c r="V28" s="589"/>
      <c r="W28" s="589"/>
      <c r="X28" s="589"/>
      <c r="Y28" s="589">
        <v>4</v>
      </c>
      <c r="Z28" s="589"/>
      <c r="AA28" s="589"/>
      <c r="AB28" s="589">
        <v>10</v>
      </c>
      <c r="AC28" s="724"/>
      <c r="AD28" s="724"/>
      <c r="AE28" s="724"/>
    </row>
    <row r="29" spans="1:31" ht="16.5">
      <c r="A29">
        <v>220</v>
      </c>
      <c r="B29" s="373">
        <v>109</v>
      </c>
      <c r="C29" s="717"/>
      <c r="D29" s="576" t="s">
        <v>2214</v>
      </c>
      <c r="E29" s="576" t="s">
        <v>2931</v>
      </c>
      <c r="F29" s="593" t="s">
        <v>2935</v>
      </c>
      <c r="G29" s="576" t="s">
        <v>2932</v>
      </c>
      <c r="H29" s="576" t="s">
        <v>2934</v>
      </c>
      <c r="I29" s="576" t="s">
        <v>2933</v>
      </c>
      <c r="J29" s="581"/>
      <c r="K29" s="594" t="s">
        <v>210</v>
      </c>
      <c r="L29" s="595" t="s">
        <v>2936</v>
      </c>
      <c r="M29" s="589"/>
      <c r="N29" s="589" t="s">
        <v>2937</v>
      </c>
      <c r="O29" s="589" t="str">
        <f t="shared" si="3"/>
        <v xml:space="preserve">172.26.136.81 </v>
      </c>
      <c r="P29" s="589" t="str">
        <f t="shared" si="2"/>
        <v>81.31.168.81</v>
      </c>
      <c r="Q29" s="595" t="s">
        <v>2938</v>
      </c>
      <c r="R29">
        <v>3</v>
      </c>
      <c r="S29" s="589" t="s">
        <v>2939</v>
      </c>
      <c r="T29" s="589"/>
      <c r="U29" s="594"/>
      <c r="V29" s="589"/>
      <c r="W29" s="589"/>
      <c r="X29" s="589"/>
      <c r="Y29" s="589">
        <v>0</v>
      </c>
      <c r="Z29" s="589">
        <v>1</v>
      </c>
      <c r="AA29" s="589">
        <v>1</v>
      </c>
      <c r="AB29" s="589">
        <v>60</v>
      </c>
      <c r="AC29" s="724"/>
      <c r="AD29" s="724"/>
      <c r="AE29" s="724"/>
    </row>
    <row r="30" spans="1:31" ht="16.5">
      <c r="A30">
        <v>223</v>
      </c>
      <c r="B30" s="373">
        <v>111</v>
      </c>
      <c r="C30" s="717"/>
      <c r="D30" s="581" t="s">
        <v>72</v>
      </c>
      <c r="E30" s="581" t="s">
        <v>2940</v>
      </c>
      <c r="F30" s="584" t="s">
        <v>2944</v>
      </c>
      <c r="G30" s="582" t="s">
        <v>2941</v>
      </c>
      <c r="H30" s="582" t="s">
        <v>2943</v>
      </c>
      <c r="I30" s="582" t="s">
        <v>2942</v>
      </c>
      <c r="J30" s="581"/>
      <c r="K30" s="585" t="s">
        <v>210</v>
      </c>
      <c r="L30" s="587" t="s">
        <v>2945</v>
      </c>
      <c r="M30" s="581"/>
      <c r="N30" s="581" t="s">
        <v>2946</v>
      </c>
      <c r="O30" s="589" t="str">
        <f t="shared" si="3"/>
        <v xml:space="preserve">172.26.136.60 </v>
      </c>
      <c r="P30" s="589" t="str">
        <f t="shared" si="2"/>
        <v>81.31.168.60</v>
      </c>
      <c r="Q30" s="587" t="s">
        <v>2947</v>
      </c>
      <c r="R30">
        <v>3</v>
      </c>
      <c r="S30" s="581" t="s">
        <v>2948</v>
      </c>
      <c r="T30" s="581"/>
      <c r="U30" s="585"/>
      <c r="V30" s="581"/>
      <c r="W30" s="581"/>
      <c r="X30" s="581"/>
      <c r="Y30" s="581">
        <v>4</v>
      </c>
      <c r="Z30" s="581"/>
      <c r="AA30" s="581"/>
      <c r="AB30" s="581"/>
      <c r="AC30" s="724"/>
      <c r="AD30" s="724"/>
      <c r="AE30" s="724"/>
    </row>
    <row r="31" spans="1:31" ht="16.5">
      <c r="A31">
        <v>227</v>
      </c>
      <c r="B31" s="373">
        <v>46</v>
      </c>
      <c r="C31" s="717"/>
      <c r="D31" s="582" t="s">
        <v>23</v>
      </c>
      <c r="E31" s="582" t="s">
        <v>2909</v>
      </c>
      <c r="F31" s="584" t="s">
        <v>2912</v>
      </c>
      <c r="G31" s="582" t="s">
        <v>2910</v>
      </c>
      <c r="H31" s="582" t="s">
        <v>2911</v>
      </c>
      <c r="I31" s="582" t="s">
        <v>44</v>
      </c>
      <c r="J31" s="582" t="s">
        <v>2907</v>
      </c>
      <c r="K31" s="585" t="s">
        <v>210</v>
      </c>
      <c r="L31" s="587" t="s">
        <v>2913</v>
      </c>
      <c r="M31" s="581"/>
      <c r="N31" s="581" t="s">
        <v>2914</v>
      </c>
      <c r="O31" s="589" t="str">
        <f t="shared" si="3"/>
        <v>172.26.136.138</v>
      </c>
      <c r="P31" s="589" t="str">
        <f t="shared" si="2"/>
        <v/>
      </c>
      <c r="Q31" s="587" t="s">
        <v>2915</v>
      </c>
      <c r="R31">
        <v>3</v>
      </c>
      <c r="S31" s="587" t="s">
        <v>2916</v>
      </c>
      <c r="T31" s="581"/>
      <c r="U31" s="585"/>
      <c r="V31" s="581"/>
      <c r="W31" s="581"/>
      <c r="X31" s="581"/>
      <c r="Y31" s="581">
        <v>2</v>
      </c>
      <c r="Z31" s="581"/>
      <c r="AA31" s="581">
        <v>4</v>
      </c>
      <c r="AB31" s="581">
        <v>2040</v>
      </c>
      <c r="AC31" s="724"/>
      <c r="AD31" s="724"/>
      <c r="AE31" s="724"/>
    </row>
    <row r="32" spans="1:31" ht="16.5">
      <c r="A32">
        <v>234</v>
      </c>
      <c r="B32" s="373">
        <v>113</v>
      </c>
      <c r="C32" s="717"/>
      <c r="D32" s="575" t="s">
        <v>2842</v>
      </c>
      <c r="E32" s="575" t="s">
        <v>2843</v>
      </c>
      <c r="F32" s="593" t="s">
        <v>2847</v>
      </c>
      <c r="G32" s="576" t="s">
        <v>2844</v>
      </c>
      <c r="H32" s="576" t="s">
        <v>2846</v>
      </c>
      <c r="I32" s="576" t="s">
        <v>2845</v>
      </c>
      <c r="J32" s="581"/>
      <c r="K32" s="594" t="s">
        <v>210</v>
      </c>
      <c r="L32" s="595" t="s">
        <v>2848</v>
      </c>
      <c r="M32" s="589"/>
      <c r="N32" s="589" t="s">
        <v>3945</v>
      </c>
      <c r="O32" s="589" t="str">
        <f t="shared" si="3"/>
        <v xml:space="preserve">172.26.136.62 </v>
      </c>
      <c r="P32" s="589" t="str">
        <f t="shared" si="2"/>
        <v>81.31.168.62</v>
      </c>
      <c r="Q32" s="595"/>
      <c r="R32">
        <v>3</v>
      </c>
      <c r="S32" s="595" t="s">
        <v>2850</v>
      </c>
      <c r="T32" s="589"/>
      <c r="U32" s="594"/>
      <c r="V32" s="589"/>
      <c r="W32" s="589"/>
      <c r="X32" s="589"/>
      <c r="Y32" s="589">
        <v>2</v>
      </c>
      <c r="Z32" s="589"/>
      <c r="AA32" s="589"/>
      <c r="AB32" s="589">
        <v>80</v>
      </c>
      <c r="AC32" s="724"/>
      <c r="AD32" s="724"/>
      <c r="AE32" s="724"/>
    </row>
    <row r="33" spans="1:31" ht="16.5">
      <c r="A33">
        <v>235</v>
      </c>
      <c r="B33" s="373">
        <v>114</v>
      </c>
      <c r="C33" s="717"/>
      <c r="D33" s="582" t="s">
        <v>72</v>
      </c>
      <c r="E33" s="582" t="s">
        <v>2889</v>
      </c>
      <c r="F33" s="584" t="s">
        <v>2891</v>
      </c>
      <c r="G33" s="582" t="s">
        <v>588</v>
      </c>
      <c r="H33" s="582" t="s">
        <v>2890</v>
      </c>
      <c r="I33" s="582" t="s">
        <v>2883</v>
      </c>
      <c r="J33" s="581" t="s">
        <v>2888</v>
      </c>
      <c r="K33" s="585" t="s">
        <v>210</v>
      </c>
      <c r="L33" s="587" t="s">
        <v>2892</v>
      </c>
      <c r="M33" s="581"/>
      <c r="N33" s="603" t="s">
        <v>2893</v>
      </c>
      <c r="O33" s="589" t="str">
        <f t="shared" si="3"/>
        <v xml:space="preserve">172.26.136.174 </v>
      </c>
      <c r="P33" s="589" t="str">
        <f t="shared" si="2"/>
        <v>81.31.168.174</v>
      </c>
      <c r="Q33" s="587" t="s">
        <v>2169</v>
      </c>
      <c r="R33">
        <v>3</v>
      </c>
      <c r="S33" s="604" t="s">
        <v>2894</v>
      </c>
      <c r="T33" s="581"/>
      <c r="U33" s="585"/>
      <c r="V33" s="581"/>
      <c r="W33" s="581"/>
      <c r="X33" s="581"/>
      <c r="Y33" s="581">
        <v>4</v>
      </c>
      <c r="Z33" s="581"/>
      <c r="AA33" s="581"/>
      <c r="AB33" s="581">
        <v>260</v>
      </c>
      <c r="AC33" s="724"/>
      <c r="AD33" s="724"/>
      <c r="AE33" s="724"/>
    </row>
    <row r="34" spans="1:31" ht="16.5">
      <c r="A34">
        <v>256</v>
      </c>
      <c r="B34" s="373">
        <v>122</v>
      </c>
      <c r="C34" s="373"/>
      <c r="D34" s="575" t="s">
        <v>41</v>
      </c>
      <c r="E34" s="575" t="s">
        <v>2855</v>
      </c>
      <c r="F34" s="593" t="s">
        <v>2859</v>
      </c>
      <c r="G34" s="576" t="s">
        <v>2856</v>
      </c>
      <c r="H34" s="576" t="s">
        <v>2858</v>
      </c>
      <c r="I34" s="576" t="s">
        <v>2857</v>
      </c>
      <c r="J34" s="581"/>
      <c r="K34" s="594" t="s">
        <v>210</v>
      </c>
      <c r="L34" s="595" t="s">
        <v>2864</v>
      </c>
      <c r="M34" s="589"/>
      <c r="N34" s="589" t="s">
        <v>2865</v>
      </c>
      <c r="O34" s="589" t="str">
        <f t="shared" si="3"/>
        <v xml:space="preserve">172.26.136.50 </v>
      </c>
      <c r="P34" s="589" t="str">
        <f t="shared" si="2"/>
        <v>81.31.168.50</v>
      </c>
      <c r="Q34" s="723" t="s">
        <v>2866</v>
      </c>
      <c r="R34">
        <v>3</v>
      </c>
      <c r="S34" s="595" t="s">
        <v>2867</v>
      </c>
      <c r="T34" s="589"/>
      <c r="U34" s="594"/>
      <c r="V34" s="589"/>
      <c r="W34" s="589"/>
      <c r="X34" s="589"/>
      <c r="Y34" s="589">
        <v>2</v>
      </c>
      <c r="Z34" s="589">
        <v>4</v>
      </c>
      <c r="AA34" s="589"/>
      <c r="AB34" s="589">
        <v>680</v>
      </c>
      <c r="AC34" s="724"/>
      <c r="AD34" s="724"/>
      <c r="AE34" s="724"/>
    </row>
    <row r="35" spans="1:31" ht="18.3">
      <c r="A35">
        <v>97</v>
      </c>
      <c r="B35" s="373">
        <v>66</v>
      </c>
      <c r="C35" s="438" t="s">
        <v>2525</v>
      </c>
      <c r="D35" s="440" t="s">
        <v>72</v>
      </c>
      <c r="E35" s="440" t="s">
        <v>2531</v>
      </c>
      <c r="F35" s="444" t="s">
        <v>2532</v>
      </c>
      <c r="G35" s="442" t="s">
        <v>2533</v>
      </c>
      <c r="H35" s="442">
        <v>9196855227</v>
      </c>
      <c r="I35" s="442"/>
      <c r="J35" s="445" t="s">
        <v>2535</v>
      </c>
      <c r="K35" s="438" t="s">
        <v>1685</v>
      </c>
      <c r="L35" s="438" t="s">
        <v>2538</v>
      </c>
      <c r="M35" s="438"/>
      <c r="N35" s="438"/>
      <c r="O35" s="440" t="s">
        <v>2539</v>
      </c>
      <c r="P35" s="440" t="s">
        <v>2540</v>
      </c>
      <c r="Q35" s="438" t="s">
        <v>375</v>
      </c>
      <c r="R35">
        <v>4</v>
      </c>
      <c r="S35" s="440" t="s">
        <v>2542</v>
      </c>
      <c r="T35" s="438" t="s">
        <v>2543</v>
      </c>
      <c r="U35" s="448">
        <v>5950000</v>
      </c>
      <c r="V35" s="448">
        <v>4950000</v>
      </c>
      <c r="W35" s="438">
        <f>1-((V35-150000)/(U35-150000))</f>
        <v>0.17241379310344829</v>
      </c>
      <c r="X35" s="440">
        <v>0</v>
      </c>
      <c r="Y35" s="440">
        <v>0</v>
      </c>
      <c r="Z35" s="438">
        <v>4</v>
      </c>
      <c r="AA35" s="438">
        <v>2</v>
      </c>
      <c r="AB35" s="438">
        <v>40</v>
      </c>
      <c r="AC35" s="438">
        <f>((AA35*100000)+(Z35*250000)+(AB35*5000)+(IF(Y35=1,1100000,IF(Y35=2,1900000,IF(Y35=3,2700000,IF(Y35=4,3700000,0))))))*12</f>
        <v>16800000</v>
      </c>
      <c r="AD35" s="438">
        <f>(1-W35)*AC35</f>
        <v>13903448.275862068</v>
      </c>
      <c r="AE35" s="449"/>
    </row>
    <row r="36" spans="1:31" ht="18.3">
      <c r="A36">
        <v>98</v>
      </c>
      <c r="B36" s="373">
        <v>66</v>
      </c>
      <c r="C36" s="651" t="s">
        <v>2544</v>
      </c>
      <c r="D36" s="440" t="s">
        <v>2545</v>
      </c>
      <c r="E36" s="440" t="s">
        <v>2546</v>
      </c>
      <c r="F36" s="444" t="s">
        <v>2547</v>
      </c>
      <c r="G36" s="442" t="s">
        <v>2548</v>
      </c>
      <c r="H36" s="442">
        <v>9368857499</v>
      </c>
      <c r="I36" s="442">
        <v>66165781</v>
      </c>
      <c r="J36" s="440"/>
      <c r="K36" s="438" t="s">
        <v>1685</v>
      </c>
      <c r="L36" s="440" t="s">
        <v>2549</v>
      </c>
      <c r="M36" s="440"/>
      <c r="N36" s="440"/>
      <c r="O36" s="440" t="s">
        <v>2550</v>
      </c>
      <c r="P36" s="440" t="s">
        <v>2551</v>
      </c>
      <c r="Q36" s="438" t="s">
        <v>2552</v>
      </c>
      <c r="R36">
        <v>4</v>
      </c>
      <c r="S36" s="440" t="s">
        <v>336</v>
      </c>
      <c r="T36" s="440" t="s">
        <v>2297</v>
      </c>
      <c r="U36" s="448">
        <v>12270000</v>
      </c>
      <c r="V36" s="448">
        <v>8634000</v>
      </c>
      <c r="W36" s="438">
        <f>1-((V36-150000)/(U36-150000))</f>
        <v>0.30000000000000004</v>
      </c>
      <c r="X36" s="440">
        <v>0</v>
      </c>
      <c r="Y36" s="440">
        <v>0</v>
      </c>
      <c r="Z36" s="440">
        <v>2</v>
      </c>
      <c r="AA36" s="440">
        <v>3</v>
      </c>
      <c r="AB36" s="440">
        <v>30</v>
      </c>
      <c r="AC36" s="438">
        <f>((AA36*100000)+(Z36*250000)+(AB36*5000)+(IF(Y36=1,1100000,IF(Y36=2,1900000,IF(Y36=3,2700000,IF(Y36=4,3700000,0))))))*12</f>
        <v>11400000</v>
      </c>
      <c r="AD36" s="438">
        <f>(1-W36)*AC36</f>
        <v>7979999.9999999991</v>
      </c>
      <c r="AE36" s="449"/>
    </row>
    <row r="37" spans="1:31" ht="18.3">
      <c r="A37">
        <v>96</v>
      </c>
      <c r="B37" s="373">
        <v>65</v>
      </c>
      <c r="C37" s="438" t="s">
        <v>2509</v>
      </c>
      <c r="D37" s="440" t="s">
        <v>180</v>
      </c>
      <c r="E37" s="440" t="s">
        <v>2515</v>
      </c>
      <c r="F37" s="444" t="s">
        <v>2516</v>
      </c>
      <c r="G37" s="442">
        <v>1287232868</v>
      </c>
      <c r="H37" s="442">
        <v>9120235689</v>
      </c>
      <c r="I37" s="442">
        <v>22186707</v>
      </c>
      <c r="J37" s="440"/>
      <c r="K37" s="438" t="s">
        <v>1685</v>
      </c>
      <c r="L37" s="440" t="s">
        <v>2519</v>
      </c>
      <c r="M37" s="440"/>
      <c r="N37" s="440"/>
      <c r="O37" s="440" t="s">
        <v>2520</v>
      </c>
      <c r="P37" s="440" t="s">
        <v>2521</v>
      </c>
      <c r="Q37" s="438" t="s">
        <v>2522</v>
      </c>
      <c r="R37">
        <v>5</v>
      </c>
      <c r="S37" s="440" t="s">
        <v>2524</v>
      </c>
      <c r="T37" s="438" t="s">
        <v>2172</v>
      </c>
      <c r="U37" s="448">
        <v>15600000</v>
      </c>
      <c r="V37" s="448">
        <v>14400000</v>
      </c>
      <c r="W37" s="438">
        <f>1-((V37)/(U37))</f>
        <v>7.6923076923076872E-2</v>
      </c>
      <c r="X37" s="438">
        <v>0</v>
      </c>
      <c r="Y37" s="438">
        <v>1</v>
      </c>
      <c r="Z37" s="440">
        <v>2</v>
      </c>
      <c r="AA37" s="440">
        <v>4</v>
      </c>
      <c r="AB37" s="440">
        <v>80</v>
      </c>
      <c r="AC37" s="438">
        <f>((AA37*100000)+(Z37*250000)+(AB37*5000)+(IF(Y37=1,1100000,IF(Y37=2,1900000,IF(Y37=3,2700000,IF(Y37=4,3700000,0))))))*12</f>
        <v>28800000</v>
      </c>
      <c r="AD37" s="438">
        <f>(1-W37)*AC37</f>
        <v>26584615.384615388</v>
      </c>
      <c r="AE37" s="449"/>
    </row>
    <row r="38" spans="1:31" ht="16.5">
      <c r="A38">
        <v>122</v>
      </c>
      <c r="B38" s="373">
        <v>84</v>
      </c>
      <c r="C38" s="373"/>
      <c r="D38" s="575" t="s">
        <v>180</v>
      </c>
      <c r="E38" s="575" t="s">
        <v>3059</v>
      </c>
      <c r="F38" s="593" t="s">
        <v>3063</v>
      </c>
      <c r="G38" s="576" t="s">
        <v>3060</v>
      </c>
      <c r="H38" s="576" t="s">
        <v>3062</v>
      </c>
      <c r="I38" s="576" t="s">
        <v>3061</v>
      </c>
      <c r="J38" s="589"/>
      <c r="K38" s="594" t="s">
        <v>210</v>
      </c>
      <c r="L38" s="600" t="s">
        <v>3064</v>
      </c>
      <c r="M38" s="589"/>
      <c r="N38" s="589" t="s">
        <v>3942</v>
      </c>
      <c r="O38" s="589" t="str">
        <f>LEFT(N38, FIND(" - ", N38))</f>
        <v xml:space="preserve">172.26.136.185 </v>
      </c>
      <c r="P38" s="589" t="str">
        <f t="shared" ref="P38:P46" si="4">RIGHT(N38, IFERROR(LEN(N38)-FIND(" - ", N38)-2, 0))</f>
        <v>81.31.168.185</v>
      </c>
      <c r="Q38" s="595">
        <v>443</v>
      </c>
      <c r="R38">
        <v>5</v>
      </c>
      <c r="S38" s="589" t="s">
        <v>3066</v>
      </c>
      <c r="T38" s="589"/>
      <c r="U38" s="594"/>
      <c r="V38" s="589"/>
      <c r="W38" s="589"/>
      <c r="X38" s="589"/>
      <c r="Y38" s="589">
        <v>2</v>
      </c>
      <c r="Z38" s="589"/>
      <c r="AA38" s="589"/>
      <c r="AB38" s="589">
        <v>40</v>
      </c>
      <c r="AC38" s="724"/>
      <c r="AD38" s="724"/>
      <c r="AE38" s="724"/>
    </row>
    <row r="39" spans="1:31" ht="16.5">
      <c r="A39">
        <v>136</v>
      </c>
      <c r="B39" s="373">
        <v>87</v>
      </c>
      <c r="C39" s="717"/>
      <c r="D39" s="575" t="s">
        <v>524</v>
      </c>
      <c r="E39" s="575" t="s">
        <v>2515</v>
      </c>
      <c r="F39" s="593" t="s">
        <v>3035</v>
      </c>
      <c r="G39" s="576" t="s">
        <v>3032</v>
      </c>
      <c r="H39" s="576" t="s">
        <v>3034</v>
      </c>
      <c r="I39" s="576" t="s">
        <v>3033</v>
      </c>
      <c r="J39" s="589"/>
      <c r="K39" s="594" t="s">
        <v>210</v>
      </c>
      <c r="L39" s="595" t="s">
        <v>3036</v>
      </c>
      <c r="M39" s="589"/>
      <c r="N39" s="589" t="s">
        <v>3037</v>
      </c>
      <c r="O39" s="589" t="str">
        <f>LEFT(N39, FIND(" - ", N39))</f>
        <v xml:space="preserve">172.26.136.48 </v>
      </c>
      <c r="P39" s="589" t="str">
        <f t="shared" si="4"/>
        <v>81.31.168.48</v>
      </c>
      <c r="Q39" s="595" t="s">
        <v>3038</v>
      </c>
      <c r="R39">
        <v>5</v>
      </c>
      <c r="S39" s="589" t="s">
        <v>3039</v>
      </c>
      <c r="T39" s="589"/>
      <c r="U39" s="594"/>
      <c r="V39" s="589"/>
      <c r="W39" s="589"/>
      <c r="X39" s="589"/>
      <c r="Y39" s="589">
        <v>3</v>
      </c>
      <c r="Z39" s="589"/>
      <c r="AA39" s="589">
        <v>2</v>
      </c>
      <c r="AB39" s="589">
        <f>300-160</f>
        <v>140</v>
      </c>
      <c r="AC39" s="724"/>
      <c r="AD39" s="724"/>
      <c r="AE39" s="724"/>
    </row>
    <row r="40" spans="1:31" ht="16.5">
      <c r="A40">
        <v>195</v>
      </c>
      <c r="B40" s="373">
        <v>95</v>
      </c>
      <c r="C40" s="717"/>
      <c r="D40" s="576" t="s">
        <v>3014</v>
      </c>
      <c r="E40" s="576" t="s">
        <v>3015</v>
      </c>
      <c r="F40" s="593" t="s">
        <v>3019</v>
      </c>
      <c r="G40" s="576" t="s">
        <v>3016</v>
      </c>
      <c r="H40" s="576" t="s">
        <v>3018</v>
      </c>
      <c r="I40" s="576" t="s">
        <v>3017</v>
      </c>
      <c r="J40" s="581"/>
      <c r="K40" s="594" t="s">
        <v>210</v>
      </c>
      <c r="L40" s="595" t="s">
        <v>3020</v>
      </c>
      <c r="M40" s="589"/>
      <c r="N40" s="589" t="s">
        <v>3021</v>
      </c>
      <c r="O40" s="589" t="str">
        <f t="shared" ref="O40:O49" si="5">LEFT(N40,IFERROR(FIND(" - ",N40),LEN(N40)))</f>
        <v xml:space="preserve">172.26.136.54 </v>
      </c>
      <c r="P40" s="589" t="str">
        <f t="shared" si="4"/>
        <v>81.31.168.54</v>
      </c>
      <c r="Q40" s="595" t="s">
        <v>3022</v>
      </c>
      <c r="R40">
        <v>5</v>
      </c>
      <c r="S40" s="589" t="s">
        <v>3023</v>
      </c>
      <c r="T40" s="589"/>
      <c r="U40" s="594"/>
      <c r="V40" s="589"/>
      <c r="W40" s="589"/>
      <c r="X40" s="589"/>
      <c r="Y40" s="589">
        <v>1</v>
      </c>
      <c r="Z40" s="589"/>
      <c r="AA40" s="589">
        <v>2</v>
      </c>
      <c r="AB40" s="589">
        <v>220</v>
      </c>
      <c r="AC40" s="724"/>
      <c r="AD40" s="724"/>
      <c r="AE40" s="724"/>
    </row>
    <row r="41" spans="1:31" ht="16.5">
      <c r="A41">
        <v>202</v>
      </c>
      <c r="B41" s="373">
        <v>100</v>
      </c>
      <c r="C41" s="717"/>
      <c r="D41" s="582" t="s">
        <v>180</v>
      </c>
      <c r="E41" s="582" t="s">
        <v>3040</v>
      </c>
      <c r="F41" s="584" t="s">
        <v>3044</v>
      </c>
      <c r="G41" s="582" t="s">
        <v>3041</v>
      </c>
      <c r="H41" s="582" t="s">
        <v>3043</v>
      </c>
      <c r="I41" s="582" t="s">
        <v>3042</v>
      </c>
      <c r="J41" s="582" t="s">
        <v>3046</v>
      </c>
      <c r="K41" s="585" t="s">
        <v>210</v>
      </c>
      <c r="L41" s="587" t="s">
        <v>3047</v>
      </c>
      <c r="M41" s="581"/>
      <c r="N41" s="581" t="s">
        <v>3048</v>
      </c>
      <c r="O41" s="589" t="str">
        <f t="shared" si="5"/>
        <v xml:space="preserve">172.26.136.116 </v>
      </c>
      <c r="P41" s="589" t="str">
        <f t="shared" si="4"/>
        <v>81.31.168.116</v>
      </c>
      <c r="Q41" s="587"/>
      <c r="R41">
        <v>5</v>
      </c>
      <c r="S41" s="603" t="s">
        <v>3049</v>
      </c>
      <c r="T41" s="581"/>
      <c r="U41" s="585"/>
      <c r="V41" s="581"/>
      <c r="W41" s="581"/>
      <c r="X41" s="581"/>
      <c r="Y41" s="581">
        <v>1</v>
      </c>
      <c r="Z41" s="581"/>
      <c r="AA41" s="581"/>
      <c r="AB41" s="581"/>
      <c r="AC41" s="724"/>
      <c r="AD41" s="724"/>
      <c r="AE41" s="724"/>
    </row>
    <row r="42" spans="1:31" ht="16.5">
      <c r="A42">
        <v>203</v>
      </c>
      <c r="B42" s="373">
        <v>100</v>
      </c>
      <c r="C42" s="373"/>
      <c r="D42" s="582" t="s">
        <v>180</v>
      </c>
      <c r="E42" s="582" t="s">
        <v>3040</v>
      </c>
      <c r="F42" s="584" t="s">
        <v>3044</v>
      </c>
      <c r="G42" s="582" t="s">
        <v>3041</v>
      </c>
      <c r="H42" s="582" t="s">
        <v>3043</v>
      </c>
      <c r="I42" s="582" t="s">
        <v>3042</v>
      </c>
      <c r="J42" s="582" t="s">
        <v>3046</v>
      </c>
      <c r="K42" s="585" t="s">
        <v>210</v>
      </c>
      <c r="L42" s="587" t="s">
        <v>3050</v>
      </c>
      <c r="M42" s="581"/>
      <c r="N42" s="581" t="s">
        <v>3051</v>
      </c>
      <c r="O42" s="589" t="str">
        <f t="shared" si="5"/>
        <v xml:space="preserve">172.26.136.115 </v>
      </c>
      <c r="P42" s="589" t="str">
        <f t="shared" si="4"/>
        <v>81.31.168.115</v>
      </c>
      <c r="Q42" s="722"/>
      <c r="R42">
        <v>5</v>
      </c>
      <c r="S42" s="603" t="s">
        <v>3049</v>
      </c>
      <c r="T42" s="581"/>
      <c r="U42" s="585"/>
      <c r="V42" s="581"/>
      <c r="W42" s="581"/>
      <c r="X42" s="581"/>
      <c r="Y42" s="581">
        <v>2</v>
      </c>
      <c r="Z42" s="581"/>
      <c r="AA42" s="581"/>
      <c r="AB42" s="581"/>
      <c r="AC42" s="724"/>
      <c r="AD42" s="724"/>
      <c r="AE42" s="724"/>
    </row>
    <row r="43" spans="1:31" ht="16.5">
      <c r="A43">
        <v>238</v>
      </c>
      <c r="B43" s="373">
        <v>115</v>
      </c>
      <c r="C43" s="717"/>
      <c r="D43" s="582" t="s">
        <v>72</v>
      </c>
      <c r="E43" s="582" t="s">
        <v>73</v>
      </c>
      <c r="F43" s="584" t="s">
        <v>2789</v>
      </c>
      <c r="G43" s="582" t="s">
        <v>74</v>
      </c>
      <c r="H43" s="582" t="s">
        <v>76</v>
      </c>
      <c r="I43" s="582" t="s">
        <v>75</v>
      </c>
      <c r="J43" s="582"/>
      <c r="K43" s="585" t="s">
        <v>210</v>
      </c>
      <c r="L43" s="604" t="s">
        <v>2990</v>
      </c>
      <c r="M43" s="581" t="s">
        <v>2991</v>
      </c>
      <c r="N43" s="581" t="s">
        <v>2992</v>
      </c>
      <c r="O43" s="589" t="str">
        <f t="shared" si="5"/>
        <v xml:space="preserve">172.26.136.166 </v>
      </c>
      <c r="P43" s="589" t="str">
        <f t="shared" si="4"/>
        <v>81.31.168.166</v>
      </c>
      <c r="Q43" s="587" t="s">
        <v>2993</v>
      </c>
      <c r="R43">
        <v>5</v>
      </c>
      <c r="S43" s="586" t="s">
        <v>2994</v>
      </c>
      <c r="T43" s="581"/>
      <c r="U43" s="585"/>
      <c r="V43" s="581"/>
      <c r="W43" s="581"/>
      <c r="X43" s="581"/>
      <c r="Y43" s="581">
        <v>2</v>
      </c>
      <c r="Z43" s="581"/>
      <c r="AA43" s="581"/>
      <c r="AB43" s="581">
        <v>880</v>
      </c>
      <c r="AC43" s="724"/>
      <c r="AD43" s="724"/>
      <c r="AE43" s="724"/>
    </row>
    <row r="44" spans="1:31" ht="16.5">
      <c r="A44">
        <v>245</v>
      </c>
      <c r="B44" s="373">
        <v>118</v>
      </c>
      <c r="C44" s="717"/>
      <c r="D44" s="576" t="s">
        <v>2978</v>
      </c>
      <c r="E44" s="576" t="s">
        <v>2979</v>
      </c>
      <c r="F44" s="593" t="s">
        <v>2983</v>
      </c>
      <c r="G44" s="576" t="s">
        <v>2980</v>
      </c>
      <c r="H44" s="576" t="s">
        <v>2982</v>
      </c>
      <c r="I44" s="576" t="s">
        <v>2981</v>
      </c>
      <c r="J44" s="589"/>
      <c r="K44" s="594" t="s">
        <v>210</v>
      </c>
      <c r="L44" s="601" t="s">
        <v>2984</v>
      </c>
      <c r="M44" s="589"/>
      <c r="N44" s="589" t="s">
        <v>2985</v>
      </c>
      <c r="O44" s="589" t="str">
        <f t="shared" si="5"/>
        <v xml:space="preserve">172.26.136.52 </v>
      </c>
      <c r="P44" s="589" t="str">
        <f t="shared" si="4"/>
        <v>81.31.168.52</v>
      </c>
      <c r="Q44" s="595">
        <v>3389</v>
      </c>
      <c r="R44">
        <v>5</v>
      </c>
      <c r="S44" s="589" t="s">
        <v>2986</v>
      </c>
      <c r="T44" s="589"/>
      <c r="U44" s="594"/>
      <c r="V44" s="589"/>
      <c r="W44" s="589"/>
      <c r="X44" s="589"/>
      <c r="Y44" s="589">
        <v>1</v>
      </c>
      <c r="Z44" s="589"/>
      <c r="AA44" s="589"/>
      <c r="AB44" s="589"/>
      <c r="AC44" s="724"/>
      <c r="AD44" s="724"/>
      <c r="AE44" s="724"/>
    </row>
    <row r="45" spans="1:31" ht="16.5">
      <c r="A45">
        <v>247</v>
      </c>
      <c r="B45" s="373">
        <v>120</v>
      </c>
      <c r="C45" s="717"/>
      <c r="D45" s="576" t="s">
        <v>2961</v>
      </c>
      <c r="E45" s="576" t="s">
        <v>2962</v>
      </c>
      <c r="F45" s="593" t="s">
        <v>2966</v>
      </c>
      <c r="G45" s="576" t="s">
        <v>2963</v>
      </c>
      <c r="H45" s="576" t="s">
        <v>2965</v>
      </c>
      <c r="I45" s="576" t="s">
        <v>2964</v>
      </c>
      <c r="J45" s="589"/>
      <c r="K45" s="594" t="s">
        <v>210</v>
      </c>
      <c r="L45" s="595" t="s">
        <v>2967</v>
      </c>
      <c r="M45" s="589"/>
      <c r="N45" s="589" t="s">
        <v>2968</v>
      </c>
      <c r="O45" s="589" t="str">
        <f t="shared" si="5"/>
        <v xml:space="preserve">172.26.136.64 </v>
      </c>
      <c r="P45" s="589" t="str">
        <f t="shared" si="4"/>
        <v>81.31.168.64</v>
      </c>
      <c r="Q45" s="595" t="s">
        <v>2969</v>
      </c>
      <c r="R45">
        <v>5</v>
      </c>
      <c r="S45" s="589" t="s">
        <v>2970</v>
      </c>
      <c r="T45" s="589"/>
      <c r="U45" s="594"/>
      <c r="V45" s="589"/>
      <c r="W45" s="589"/>
      <c r="X45" s="589"/>
      <c r="Y45" s="589">
        <v>2</v>
      </c>
      <c r="Z45" s="589"/>
      <c r="AA45" s="589"/>
      <c r="AB45" s="589">
        <v>180</v>
      </c>
      <c r="AC45" s="724"/>
      <c r="AD45" s="724"/>
      <c r="AE45" s="724"/>
    </row>
    <row r="46" spans="1:31" ht="16.5">
      <c r="A46">
        <v>261</v>
      </c>
      <c r="B46" s="373">
        <v>124</v>
      </c>
      <c r="C46" s="373"/>
      <c r="D46" s="576" t="s">
        <v>639</v>
      </c>
      <c r="E46" s="576" t="s">
        <v>3005</v>
      </c>
      <c r="F46" s="593" t="s">
        <v>3008</v>
      </c>
      <c r="G46" s="576" t="s">
        <v>3006</v>
      </c>
      <c r="H46" s="576" t="s">
        <v>3007</v>
      </c>
      <c r="I46" s="576" t="s">
        <v>3003</v>
      </c>
      <c r="J46" s="581"/>
      <c r="K46" s="594" t="s">
        <v>210</v>
      </c>
      <c r="L46" s="595" t="s">
        <v>3009</v>
      </c>
      <c r="M46" s="589"/>
      <c r="N46" s="589" t="s">
        <v>3010</v>
      </c>
      <c r="O46" s="589" t="str">
        <f t="shared" si="5"/>
        <v xml:space="preserve">172.26.136.153 </v>
      </c>
      <c r="P46" s="589" t="str">
        <f t="shared" si="4"/>
        <v>81.31.168.153</v>
      </c>
      <c r="Q46" s="595" t="s">
        <v>3011</v>
      </c>
      <c r="R46">
        <v>5</v>
      </c>
      <c r="S46" s="611" t="s">
        <v>3012</v>
      </c>
      <c r="T46" s="589"/>
      <c r="U46" s="594"/>
      <c r="V46" s="589"/>
      <c r="W46" s="589"/>
      <c r="X46" s="589"/>
      <c r="Y46" s="589">
        <v>2</v>
      </c>
      <c r="Z46" s="589"/>
      <c r="AA46" s="589"/>
      <c r="AB46" s="589"/>
    </row>
    <row r="47" spans="1:31" ht="16.5">
      <c r="A47">
        <v>188</v>
      </c>
      <c r="B47" s="373">
        <v>93</v>
      </c>
      <c r="C47" s="373"/>
      <c r="D47" s="576" t="s">
        <v>866</v>
      </c>
      <c r="E47" s="576" t="s">
        <v>2739</v>
      </c>
      <c r="F47" s="593" t="s">
        <v>2743</v>
      </c>
      <c r="G47" s="576" t="s">
        <v>2740</v>
      </c>
      <c r="H47" s="576" t="s">
        <v>2742</v>
      </c>
      <c r="I47" s="576" t="s">
        <v>2741</v>
      </c>
      <c r="J47" s="589"/>
      <c r="K47" s="594" t="s">
        <v>210</v>
      </c>
      <c r="L47" s="595" t="s">
        <v>3067</v>
      </c>
      <c r="M47" s="589"/>
      <c r="N47" s="589" t="s">
        <v>3964</v>
      </c>
      <c r="O47" s="589" t="str">
        <f t="shared" si="5"/>
        <v xml:space="preserve">172.26.136.82 </v>
      </c>
      <c r="P47" s="589" t="s">
        <v>3988</v>
      </c>
      <c r="Q47" s="595">
        <v>443</v>
      </c>
      <c r="R47">
        <v>6</v>
      </c>
      <c r="S47" s="589" t="s">
        <v>2768</v>
      </c>
      <c r="T47" s="589"/>
      <c r="U47" s="594"/>
      <c r="V47" s="589"/>
      <c r="W47" s="589"/>
      <c r="X47" s="589"/>
      <c r="Y47" s="589">
        <v>2</v>
      </c>
      <c r="Z47" s="589"/>
      <c r="AA47" s="589">
        <v>4</v>
      </c>
      <c r="AB47" s="589"/>
    </row>
    <row r="48" spans="1:31" ht="16.5">
      <c r="A48">
        <v>228</v>
      </c>
      <c r="B48" s="373">
        <v>46</v>
      </c>
      <c r="C48" s="373"/>
      <c r="D48" s="581" t="s">
        <v>3071</v>
      </c>
      <c r="E48" s="581" t="s">
        <v>3072</v>
      </c>
      <c r="F48" s="584" t="s">
        <v>3076</v>
      </c>
      <c r="G48" s="582" t="s">
        <v>3073</v>
      </c>
      <c r="H48" s="582" t="s">
        <v>3075</v>
      </c>
      <c r="I48" s="582" t="s">
        <v>3074</v>
      </c>
      <c r="J48" s="581" t="s">
        <v>3070</v>
      </c>
      <c r="K48" s="585" t="s">
        <v>210</v>
      </c>
      <c r="L48" s="587" t="s">
        <v>3077</v>
      </c>
      <c r="M48" s="581"/>
      <c r="N48" s="581" t="s">
        <v>3968</v>
      </c>
      <c r="O48" s="589" t="str">
        <f t="shared" si="5"/>
        <v xml:space="preserve">172.16.6.35 </v>
      </c>
      <c r="P48" s="589"/>
      <c r="Q48" s="587" t="s">
        <v>2807</v>
      </c>
      <c r="R48">
        <v>7</v>
      </c>
      <c r="S48" s="581" t="s">
        <v>3080</v>
      </c>
      <c r="T48" s="581"/>
      <c r="U48" s="585"/>
      <c r="V48" s="581"/>
      <c r="W48" s="581"/>
      <c r="X48" s="581"/>
      <c r="Y48" s="581">
        <v>4</v>
      </c>
      <c r="Z48" s="581">
        <v>24</v>
      </c>
      <c r="AA48" s="581">
        <v>56</v>
      </c>
      <c r="AB48" s="581">
        <v>260</v>
      </c>
    </row>
    <row r="49" spans="1:31" ht="16.5">
      <c r="A49">
        <v>229</v>
      </c>
      <c r="B49" s="373">
        <v>46</v>
      </c>
      <c r="C49" s="373"/>
      <c r="D49" s="581" t="s">
        <v>3071</v>
      </c>
      <c r="E49" s="581" t="s">
        <v>3072</v>
      </c>
      <c r="F49" s="584" t="s">
        <v>3076</v>
      </c>
      <c r="G49" s="582" t="s">
        <v>3073</v>
      </c>
      <c r="H49" s="582" t="s">
        <v>3075</v>
      </c>
      <c r="I49" s="582" t="s">
        <v>3074</v>
      </c>
      <c r="J49" s="581" t="s">
        <v>3070</v>
      </c>
      <c r="K49" s="585" t="s">
        <v>210</v>
      </c>
      <c r="L49" s="587" t="s">
        <v>3081</v>
      </c>
      <c r="M49" s="581"/>
      <c r="N49" s="581" t="s">
        <v>3082</v>
      </c>
      <c r="O49" s="589" t="str">
        <f t="shared" si="5"/>
        <v xml:space="preserve">172.26.136.109 </v>
      </c>
      <c r="P49" s="589"/>
      <c r="Q49" s="587" t="s">
        <v>2807</v>
      </c>
      <c r="R49">
        <v>7</v>
      </c>
      <c r="S49" s="581" t="s">
        <v>3080</v>
      </c>
      <c r="T49" s="581"/>
      <c r="U49" s="585"/>
      <c r="V49" s="581"/>
      <c r="W49" s="581"/>
      <c r="X49" s="581"/>
      <c r="Y49" s="581">
        <v>2</v>
      </c>
      <c r="Z49" s="581">
        <v>12</v>
      </c>
      <c r="AA49" s="581">
        <v>28</v>
      </c>
      <c r="AB49" s="581">
        <v>30</v>
      </c>
    </row>
    <row r="50" spans="1:31" ht="36.6">
      <c r="A50">
        <v>113</v>
      </c>
      <c r="B50" s="373">
        <v>37</v>
      </c>
      <c r="C50" s="651" t="s">
        <v>2498</v>
      </c>
      <c r="D50" s="440" t="s">
        <v>180</v>
      </c>
      <c r="E50" s="440" t="s">
        <v>2499</v>
      </c>
      <c r="F50" s="444" t="s">
        <v>2500</v>
      </c>
      <c r="G50" s="442">
        <v>5400024246</v>
      </c>
      <c r="H50" s="442">
        <v>9396378489</v>
      </c>
      <c r="I50" s="442">
        <v>66012898</v>
      </c>
      <c r="J50" s="440"/>
      <c r="K50" s="438" t="s">
        <v>1685</v>
      </c>
      <c r="L50" s="440" t="s">
        <v>2502</v>
      </c>
      <c r="M50" s="440"/>
      <c r="N50" s="440"/>
      <c r="O50" s="440" t="s">
        <v>2503</v>
      </c>
      <c r="P50" s="438" t="s">
        <v>2504</v>
      </c>
      <c r="Q50" s="438" t="s">
        <v>2505</v>
      </c>
      <c r="R50">
        <v>8</v>
      </c>
      <c r="S50" s="440" t="s">
        <v>2507</v>
      </c>
      <c r="T50" s="440" t="s">
        <v>2297</v>
      </c>
      <c r="U50" s="448">
        <v>43800000</v>
      </c>
      <c r="V50" s="448">
        <v>34800000</v>
      </c>
      <c r="W50" s="438">
        <f>1-((V50)/(U50))</f>
        <v>0.20547945205479456</v>
      </c>
      <c r="X50" s="440">
        <v>0</v>
      </c>
      <c r="Y50" s="440">
        <v>1</v>
      </c>
      <c r="Z50" s="440"/>
      <c r="AA50" s="440">
        <v>4</v>
      </c>
      <c r="AB50" s="440">
        <v>420</v>
      </c>
      <c r="AC50" s="651">
        <f>((AA50*100000)+(Z50*250000)+(AB50*5000)+(IF(Y50=1,1100000,IF(Y50=2,1900000,IF(Y50=3,2700000,IF(Y50=4,3700000,0))))))*12</f>
        <v>43200000</v>
      </c>
      <c r="AD50" s="651">
        <f>(1-W50)*AC50</f>
        <v>34323287.671232872</v>
      </c>
      <c r="AE50" s="720"/>
    </row>
    <row r="51" spans="1:31" ht="16.5">
      <c r="A51">
        <v>142</v>
      </c>
      <c r="B51" s="373">
        <v>48</v>
      </c>
      <c r="C51" s="373"/>
      <c r="D51" s="576" t="s">
        <v>3097</v>
      </c>
      <c r="E51" s="576" t="s">
        <v>3098</v>
      </c>
      <c r="F51" s="593" t="s">
        <v>3102</v>
      </c>
      <c r="G51" s="576" t="s">
        <v>3099</v>
      </c>
      <c r="H51" s="576" t="s">
        <v>3101</v>
      </c>
      <c r="I51" s="576" t="s">
        <v>3100</v>
      </c>
      <c r="J51" s="589"/>
      <c r="K51" s="594" t="s">
        <v>210</v>
      </c>
      <c r="L51" s="595" t="s">
        <v>3103</v>
      </c>
      <c r="M51" s="589" t="s">
        <v>3104</v>
      </c>
      <c r="N51" s="611" t="s">
        <v>3971</v>
      </c>
      <c r="O51" s="589" t="str">
        <f>LEFT(N51,IFERROR(FIND(" - ",N51),LEN(N51)))</f>
        <v xml:space="preserve">172.26.136.117 </v>
      </c>
      <c r="P51" s="589" t="str">
        <f>RIGHT(N51, IFERROR(LEN(N51)-FIND(" - ", N51)-2, 0))</f>
        <v>81.31.168.117</v>
      </c>
      <c r="Q51" s="595" t="s">
        <v>2807</v>
      </c>
      <c r="R51">
        <v>9</v>
      </c>
      <c r="S51" s="598" t="s">
        <v>3106</v>
      </c>
      <c r="T51" s="589"/>
      <c r="U51" s="594"/>
      <c r="V51" s="589"/>
      <c r="W51" s="589"/>
      <c r="X51" s="589"/>
      <c r="Y51" s="589">
        <v>1</v>
      </c>
      <c r="Z51" s="589"/>
      <c r="AA51" s="589"/>
      <c r="AB51" s="589"/>
    </row>
    <row r="52" spans="1:31" ht="16.5">
      <c r="A52">
        <v>201</v>
      </c>
      <c r="B52" s="373">
        <v>99</v>
      </c>
      <c r="C52" s="373"/>
      <c r="D52" s="576" t="s">
        <v>180</v>
      </c>
      <c r="E52" s="576" t="s">
        <v>2499</v>
      </c>
      <c r="F52" s="593" t="s">
        <v>3089</v>
      </c>
      <c r="G52" s="576" t="s">
        <v>3087</v>
      </c>
      <c r="H52" s="576" t="s">
        <v>3088</v>
      </c>
      <c r="I52" s="576"/>
      <c r="J52" s="589" t="s">
        <v>3085</v>
      </c>
      <c r="K52" s="594" t="s">
        <v>210</v>
      </c>
      <c r="L52" s="595" t="s">
        <v>3090</v>
      </c>
      <c r="M52" s="589"/>
      <c r="N52" s="589" t="s">
        <v>3952</v>
      </c>
      <c r="O52" s="589" t="str">
        <f>LEFT(N52,IFERROR(FIND(" - ",N52),LEN(N52)))</f>
        <v xml:space="preserve">172.26.136.72 </v>
      </c>
      <c r="P52" s="589" t="str">
        <f>RIGHT(N52, IFERROR(LEN(N52)-FIND(" - ", N52)-2, 0))</f>
        <v>81.31.168.72</v>
      </c>
      <c r="Q52" s="595" t="s">
        <v>2294</v>
      </c>
      <c r="R52">
        <v>9</v>
      </c>
      <c r="S52" s="589" t="s">
        <v>3093</v>
      </c>
      <c r="T52" s="589"/>
      <c r="U52" s="594"/>
      <c r="V52" s="589"/>
      <c r="W52" s="589"/>
      <c r="X52" s="589"/>
      <c r="Y52" s="589">
        <v>0</v>
      </c>
      <c r="Z52" s="589">
        <v>1</v>
      </c>
      <c r="AA52" s="589">
        <v>1</v>
      </c>
      <c r="AB52" s="589">
        <v>500</v>
      </c>
    </row>
    <row r="53" spans="1:31" ht="18.3">
      <c r="A53">
        <v>78</v>
      </c>
      <c r="B53" s="332">
        <v>16</v>
      </c>
      <c r="C53" s="651" t="s">
        <v>2362</v>
      </c>
      <c r="D53" s="440" t="s">
        <v>687</v>
      </c>
      <c r="E53" s="440" t="s">
        <v>688</v>
      </c>
      <c r="F53" s="444" t="s">
        <v>691</v>
      </c>
      <c r="G53" s="442" t="s">
        <v>689</v>
      </c>
      <c r="H53" s="442" t="s">
        <v>690</v>
      </c>
      <c r="I53" s="442"/>
      <c r="J53" s="438"/>
      <c r="K53" s="438" t="s">
        <v>1685</v>
      </c>
      <c r="L53" s="488" t="s">
        <v>2367</v>
      </c>
      <c r="M53" s="488"/>
      <c r="N53" s="488"/>
      <c r="O53" s="440" t="s">
        <v>2368</v>
      </c>
      <c r="P53" s="489" t="s">
        <v>2369</v>
      </c>
      <c r="Q53" s="438" t="s">
        <v>2370</v>
      </c>
      <c r="R53">
        <v>10</v>
      </c>
      <c r="S53" s="440" t="s">
        <v>2371</v>
      </c>
      <c r="T53" s="438" t="s">
        <v>2172</v>
      </c>
      <c r="U53" s="448">
        <v>13400000</v>
      </c>
      <c r="V53" s="448">
        <v>6800000</v>
      </c>
      <c r="W53" s="438">
        <f>1-((V53-200000)/(U53-200000))</f>
        <v>0.5</v>
      </c>
      <c r="X53" s="438">
        <v>0</v>
      </c>
      <c r="Y53" s="440">
        <v>0</v>
      </c>
      <c r="Z53" s="438">
        <v>1</v>
      </c>
      <c r="AA53" s="438">
        <v>4</v>
      </c>
      <c r="AB53" s="438">
        <v>50</v>
      </c>
      <c r="AC53" s="651">
        <f t="shared" ref="AC53:AC58" si="6">((AA53*100000)+(Z53*250000)+(AB53*5000)+(IF(Y53=1,1100000,IF(Y53=2,1900000,IF(Y53=3,2700000,IF(Y53=4,3700000,0))))))*12</f>
        <v>10800000</v>
      </c>
      <c r="AD53" s="651">
        <f t="shared" ref="AD53:AD68" si="7">(1-W53)*AC53</f>
        <v>5400000</v>
      </c>
      <c r="AE53" s="725">
        <f t="shared" ref="AE53:AE59" si="8">AC53*0.7</f>
        <v>7559999.9999999991</v>
      </c>
    </row>
    <row r="54" spans="1:31" ht="18.3">
      <c r="A54">
        <v>79</v>
      </c>
      <c r="B54" s="332">
        <v>16</v>
      </c>
      <c r="C54" s="651" t="s">
        <v>2372</v>
      </c>
      <c r="D54" s="440" t="s">
        <v>687</v>
      </c>
      <c r="E54" s="440" t="s">
        <v>688</v>
      </c>
      <c r="F54" s="444" t="s">
        <v>691</v>
      </c>
      <c r="G54" s="442" t="s">
        <v>689</v>
      </c>
      <c r="H54" s="442" t="s">
        <v>690</v>
      </c>
      <c r="I54" s="442"/>
      <c r="J54" s="438"/>
      <c r="K54" s="438" t="s">
        <v>1685</v>
      </c>
      <c r="L54" s="490" t="s">
        <v>2373</v>
      </c>
      <c r="M54" s="490"/>
      <c r="N54" s="490"/>
      <c r="O54" s="440" t="s">
        <v>2374</v>
      </c>
      <c r="P54" s="440" t="s">
        <v>2375</v>
      </c>
      <c r="Q54" s="438" t="s">
        <v>2376</v>
      </c>
      <c r="R54">
        <v>10</v>
      </c>
      <c r="S54" s="440" t="s">
        <v>2377</v>
      </c>
      <c r="T54" s="438" t="s">
        <v>2172</v>
      </c>
      <c r="U54" s="448">
        <v>13400000</v>
      </c>
      <c r="V54" s="448">
        <v>6800000</v>
      </c>
      <c r="W54" s="438">
        <f>1-((V54-200000)/(U54-200000))</f>
        <v>0.5</v>
      </c>
      <c r="X54" s="440">
        <v>0</v>
      </c>
      <c r="Y54" s="440">
        <v>2</v>
      </c>
      <c r="Z54" s="438">
        <v>0</v>
      </c>
      <c r="AA54" s="438">
        <v>4</v>
      </c>
      <c r="AB54" s="438">
        <v>130</v>
      </c>
      <c r="AC54" s="651">
        <f t="shared" si="6"/>
        <v>35400000</v>
      </c>
      <c r="AD54" s="651">
        <f t="shared" si="7"/>
        <v>17700000</v>
      </c>
      <c r="AE54" s="725">
        <f t="shared" si="8"/>
        <v>24780000</v>
      </c>
    </row>
    <row r="55" spans="1:31" ht="18.3">
      <c r="A55">
        <v>80</v>
      </c>
      <c r="B55" s="332">
        <v>16</v>
      </c>
      <c r="C55" s="651" t="s">
        <v>2378</v>
      </c>
      <c r="D55" s="443" t="s">
        <v>687</v>
      </c>
      <c r="E55" s="443" t="s">
        <v>688</v>
      </c>
      <c r="F55" s="444" t="s">
        <v>691</v>
      </c>
      <c r="G55" s="492" t="s">
        <v>689</v>
      </c>
      <c r="H55" s="442" t="s">
        <v>690</v>
      </c>
      <c r="I55" s="442"/>
      <c r="J55" s="440"/>
      <c r="K55" s="438" t="s">
        <v>1685</v>
      </c>
      <c r="L55" s="493" t="s">
        <v>2380</v>
      </c>
      <c r="M55" s="493"/>
      <c r="N55" s="493"/>
      <c r="O55" s="440" t="s">
        <v>2381</v>
      </c>
      <c r="P55" s="440" t="s">
        <v>2382</v>
      </c>
      <c r="Q55" s="438" t="s">
        <v>2383</v>
      </c>
      <c r="R55">
        <v>10</v>
      </c>
      <c r="S55" s="440" t="s">
        <v>2384</v>
      </c>
      <c r="T55" s="438" t="s">
        <v>2172</v>
      </c>
      <c r="U55" s="448">
        <v>44600000</v>
      </c>
      <c r="V55" s="448">
        <v>24200000</v>
      </c>
      <c r="W55" s="438">
        <f>1-((V55-200000)/(U55-200000))</f>
        <v>0.45945945945945943</v>
      </c>
      <c r="X55" s="440">
        <v>0</v>
      </c>
      <c r="Y55" s="440">
        <v>4</v>
      </c>
      <c r="Z55" s="440">
        <v>0</v>
      </c>
      <c r="AA55" s="440"/>
      <c r="AB55" s="440">
        <v>40</v>
      </c>
      <c r="AC55" s="651">
        <f t="shared" si="6"/>
        <v>46800000</v>
      </c>
      <c r="AD55" s="651">
        <f t="shared" si="7"/>
        <v>25297297.297297299</v>
      </c>
      <c r="AE55" s="725">
        <f t="shared" si="8"/>
        <v>32759999.999999996</v>
      </c>
    </row>
    <row r="56" spans="1:31" ht="18.3">
      <c r="A56">
        <v>81</v>
      </c>
      <c r="B56" s="332">
        <v>16</v>
      </c>
      <c r="C56" s="651" t="s">
        <v>2385</v>
      </c>
      <c r="D56" s="440" t="s">
        <v>687</v>
      </c>
      <c r="E56" s="440" t="s">
        <v>688</v>
      </c>
      <c r="F56" s="444" t="s">
        <v>691</v>
      </c>
      <c r="G56" s="442" t="s">
        <v>689</v>
      </c>
      <c r="H56" s="442" t="s">
        <v>690</v>
      </c>
      <c r="I56" s="442"/>
      <c r="J56" s="440"/>
      <c r="K56" s="438" t="s">
        <v>1685</v>
      </c>
      <c r="L56" s="490" t="s">
        <v>2386</v>
      </c>
      <c r="M56" s="490"/>
      <c r="N56" s="490"/>
      <c r="O56" s="440" t="s">
        <v>2387</v>
      </c>
      <c r="P56" s="440" t="s">
        <v>2388</v>
      </c>
      <c r="Q56" s="438" t="s">
        <v>2389</v>
      </c>
      <c r="R56">
        <v>10</v>
      </c>
      <c r="S56" s="440" t="s">
        <v>2390</v>
      </c>
      <c r="T56" s="438" t="s">
        <v>2172</v>
      </c>
      <c r="U56" s="448">
        <v>13400000</v>
      </c>
      <c r="V56" s="448">
        <v>6800000</v>
      </c>
      <c r="W56" s="438">
        <f>1-((V56-200000)/(U56-200000))</f>
        <v>0.5</v>
      </c>
      <c r="X56" s="440">
        <v>0</v>
      </c>
      <c r="Y56" s="440">
        <v>2</v>
      </c>
      <c r="Z56" s="440">
        <v>0</v>
      </c>
      <c r="AA56" s="440">
        <v>4</v>
      </c>
      <c r="AB56" s="440">
        <v>105</v>
      </c>
      <c r="AC56" s="651">
        <f t="shared" si="6"/>
        <v>33900000</v>
      </c>
      <c r="AD56" s="651">
        <f t="shared" si="7"/>
        <v>16950000</v>
      </c>
      <c r="AE56" s="725">
        <f t="shared" si="8"/>
        <v>23730000</v>
      </c>
    </row>
    <row r="57" spans="1:31" ht="18.3">
      <c r="A57">
        <v>82</v>
      </c>
      <c r="B57" s="332">
        <v>16</v>
      </c>
      <c r="C57" s="651" t="s">
        <v>2391</v>
      </c>
      <c r="D57" s="440" t="s">
        <v>687</v>
      </c>
      <c r="E57" s="440" t="s">
        <v>688</v>
      </c>
      <c r="F57" s="444" t="s">
        <v>691</v>
      </c>
      <c r="G57" s="442" t="s">
        <v>689</v>
      </c>
      <c r="H57" s="442" t="s">
        <v>690</v>
      </c>
      <c r="I57" s="442"/>
      <c r="J57" s="438"/>
      <c r="K57" s="438" t="s">
        <v>1685</v>
      </c>
      <c r="L57" s="488" t="s">
        <v>2392</v>
      </c>
      <c r="M57" s="488"/>
      <c r="N57" s="488"/>
      <c r="O57" s="438" t="s">
        <v>2393</v>
      </c>
      <c r="P57" s="438" t="s">
        <v>2394</v>
      </c>
      <c r="Q57" s="438" t="s">
        <v>2395</v>
      </c>
      <c r="R57">
        <v>10</v>
      </c>
      <c r="S57" s="438" t="s">
        <v>2396</v>
      </c>
      <c r="T57" s="438" t="s">
        <v>2172</v>
      </c>
      <c r="U57" s="448">
        <v>13400000</v>
      </c>
      <c r="V57" s="448">
        <v>6800000</v>
      </c>
      <c r="W57" s="438">
        <f>1-((V57-200000)/(U57-200000))</f>
        <v>0.5</v>
      </c>
      <c r="X57" s="438">
        <v>0</v>
      </c>
      <c r="Y57" s="438">
        <v>1</v>
      </c>
      <c r="Z57" s="440">
        <v>0</v>
      </c>
      <c r="AA57" s="440">
        <v>0</v>
      </c>
      <c r="AB57" s="440">
        <v>0</v>
      </c>
      <c r="AC57" s="651">
        <f t="shared" si="6"/>
        <v>13200000</v>
      </c>
      <c r="AD57" s="651">
        <f t="shared" si="7"/>
        <v>6600000</v>
      </c>
      <c r="AE57" s="725">
        <f t="shared" si="8"/>
        <v>9240000</v>
      </c>
    </row>
    <row r="58" spans="1:31" ht="18.3">
      <c r="A58">
        <v>83</v>
      </c>
      <c r="B58" s="332">
        <v>16</v>
      </c>
      <c r="C58" s="651" t="s">
        <v>2397</v>
      </c>
      <c r="D58" s="440" t="s">
        <v>687</v>
      </c>
      <c r="E58" s="440" t="s">
        <v>688</v>
      </c>
      <c r="F58" s="444" t="s">
        <v>691</v>
      </c>
      <c r="G58" s="442" t="s">
        <v>689</v>
      </c>
      <c r="H58" s="442" t="s">
        <v>690</v>
      </c>
      <c r="I58" s="442"/>
      <c r="J58" s="438"/>
      <c r="K58" s="438" t="s">
        <v>1685</v>
      </c>
      <c r="L58" s="495" t="s">
        <v>2398</v>
      </c>
      <c r="M58" s="495"/>
      <c r="N58" s="495"/>
      <c r="O58" s="440" t="s">
        <v>2399</v>
      </c>
      <c r="P58" s="440" t="s">
        <v>2400</v>
      </c>
      <c r="Q58" s="438" t="s">
        <v>2401</v>
      </c>
      <c r="R58">
        <v>10</v>
      </c>
      <c r="S58" s="440" t="s">
        <v>2402</v>
      </c>
      <c r="T58" s="438" t="s">
        <v>2172</v>
      </c>
      <c r="U58" s="448">
        <v>60000000</v>
      </c>
      <c r="V58" s="448">
        <v>30000000</v>
      </c>
      <c r="W58" s="438">
        <f>1-(V58)/(U58)</f>
        <v>0.5</v>
      </c>
      <c r="X58" s="440">
        <v>0</v>
      </c>
      <c r="Y58" s="440">
        <v>4</v>
      </c>
      <c r="Z58" s="438">
        <v>4</v>
      </c>
      <c r="AA58" s="438">
        <v>16</v>
      </c>
      <c r="AB58" s="438">
        <v>660</v>
      </c>
      <c r="AC58" s="651">
        <f t="shared" si="6"/>
        <v>115200000</v>
      </c>
      <c r="AD58" s="651">
        <f t="shared" si="7"/>
        <v>57600000</v>
      </c>
      <c r="AE58" s="725">
        <f t="shared" si="8"/>
        <v>80640000</v>
      </c>
    </row>
    <row r="59" spans="1:31" ht="18.3">
      <c r="A59">
        <v>84</v>
      </c>
      <c r="B59" s="332">
        <v>16</v>
      </c>
      <c r="C59" s="651" t="s">
        <v>2403</v>
      </c>
      <c r="D59" s="440" t="s">
        <v>687</v>
      </c>
      <c r="E59" s="440" t="s">
        <v>688</v>
      </c>
      <c r="F59" s="444" t="s">
        <v>691</v>
      </c>
      <c r="G59" s="442" t="s">
        <v>689</v>
      </c>
      <c r="H59" s="442" t="s">
        <v>690</v>
      </c>
      <c r="I59" s="438"/>
      <c r="J59" s="440"/>
      <c r="K59" s="438" t="s">
        <v>1685</v>
      </c>
      <c r="L59" s="490" t="s">
        <v>2404</v>
      </c>
      <c r="M59" s="490"/>
      <c r="N59" s="490"/>
      <c r="O59" s="440" t="s">
        <v>2405</v>
      </c>
      <c r="P59" s="438" t="s">
        <v>2406</v>
      </c>
      <c r="Q59" s="438" t="s">
        <v>2407</v>
      </c>
      <c r="R59">
        <v>10</v>
      </c>
      <c r="S59" s="438" t="s">
        <v>2408</v>
      </c>
      <c r="T59" s="438" t="s">
        <v>2172</v>
      </c>
      <c r="U59" s="448">
        <f>(1900000+20000000)*12</f>
        <v>262800000</v>
      </c>
      <c r="V59" s="448">
        <f>(1500000+20000000)*12</f>
        <v>258000000</v>
      </c>
      <c r="W59" s="438">
        <f>1-(1500000/1900000)</f>
        <v>0.21052631578947367</v>
      </c>
      <c r="X59" s="438">
        <f>20000000*12</f>
        <v>240000000</v>
      </c>
      <c r="Y59" s="438">
        <v>4</v>
      </c>
      <c r="Z59" s="438">
        <v>4</v>
      </c>
      <c r="AA59" s="438">
        <v>16</v>
      </c>
      <c r="AB59" s="438">
        <v>760</v>
      </c>
      <c r="AC59" s="651">
        <f>((AA59*100000)+(Z59*250000)+(AB59*5000)+(IF(Y59=1,1100000,IF(Y59=2,1900000,IF(Y59=3,2700000,IF(Y59=4,3700000,0))))))*12+X59</f>
        <v>361200000</v>
      </c>
      <c r="AD59" s="651">
        <f t="shared" si="7"/>
        <v>285157894.7368421</v>
      </c>
      <c r="AE59" s="725">
        <f t="shared" si="8"/>
        <v>252839999.99999997</v>
      </c>
    </row>
    <row r="60" spans="1:31" ht="18.3">
      <c r="A60">
        <v>85</v>
      </c>
      <c r="B60" s="373">
        <v>57</v>
      </c>
      <c r="C60" s="720"/>
      <c r="D60" s="440" t="s">
        <v>826</v>
      </c>
      <c r="E60" s="440" t="s">
        <v>2460</v>
      </c>
      <c r="F60" s="501" t="s">
        <v>2461</v>
      </c>
      <c r="G60" s="442" t="s">
        <v>2463</v>
      </c>
      <c r="H60" s="442" t="s">
        <v>2464</v>
      </c>
      <c r="I60" s="442"/>
      <c r="J60" s="456"/>
      <c r="K60" s="438" t="s">
        <v>1685</v>
      </c>
      <c r="L60" s="456" t="s">
        <v>2468</v>
      </c>
      <c r="M60" s="456"/>
      <c r="N60" s="456"/>
      <c r="O60" s="460" t="s">
        <v>2469</v>
      </c>
      <c r="P60" s="460" t="s">
        <v>2470</v>
      </c>
      <c r="Q60" s="460"/>
      <c r="R60">
        <v>10</v>
      </c>
      <c r="S60" s="502" t="s">
        <v>2471</v>
      </c>
      <c r="T60" s="456"/>
      <c r="U60" s="503"/>
      <c r="V60" s="503"/>
      <c r="W60" s="464">
        <v>0.3</v>
      </c>
      <c r="X60" s="456">
        <v>0</v>
      </c>
      <c r="Y60" s="456">
        <v>3</v>
      </c>
      <c r="Z60" s="456">
        <v>4</v>
      </c>
      <c r="AA60" s="456">
        <v>10</v>
      </c>
      <c r="AB60" s="456">
        <v>40</v>
      </c>
      <c r="AC60" s="720">
        <f t="shared" ref="AC60:AC68" si="9">((AA60*100000)+(Z60*250000)+(AB60*5000)+(IF(Y60=1,1100000,IF(Y60=2,1900000,IF(Y60=3,2700000,IF(Y60=4,3700000,0))))))*12</f>
        <v>58800000</v>
      </c>
      <c r="AD60" s="720">
        <f t="shared" si="7"/>
        <v>41160000</v>
      </c>
      <c r="AE60" s="725"/>
    </row>
    <row r="61" spans="1:31" ht="18.3">
      <c r="A61">
        <v>86</v>
      </c>
      <c r="B61" s="373">
        <v>57</v>
      </c>
      <c r="C61" s="720"/>
      <c r="D61" s="440" t="s">
        <v>826</v>
      </c>
      <c r="E61" s="440" t="s">
        <v>2460</v>
      </c>
      <c r="F61" s="501" t="s">
        <v>2461</v>
      </c>
      <c r="G61" s="442" t="s">
        <v>2463</v>
      </c>
      <c r="H61" s="442">
        <v>9111952080</v>
      </c>
      <c r="I61" s="442"/>
      <c r="J61" s="456"/>
      <c r="K61" s="438" t="s">
        <v>1685</v>
      </c>
      <c r="L61" s="456" t="s">
        <v>2472</v>
      </c>
      <c r="M61" s="456"/>
      <c r="N61" s="456"/>
      <c r="O61" s="456" t="s">
        <v>2473</v>
      </c>
      <c r="P61" s="456" t="s">
        <v>2474</v>
      </c>
      <c r="Q61" s="456"/>
      <c r="R61">
        <v>10</v>
      </c>
      <c r="S61" s="456" t="s">
        <v>2475</v>
      </c>
      <c r="T61" s="460" t="s">
        <v>2172</v>
      </c>
      <c r="U61" s="503"/>
      <c r="V61" s="503"/>
      <c r="W61" s="464">
        <v>0.3</v>
      </c>
      <c r="X61" s="456">
        <v>0</v>
      </c>
      <c r="Y61" s="456">
        <v>1</v>
      </c>
      <c r="Z61" s="456">
        <v>2</v>
      </c>
      <c r="AA61" s="456">
        <v>14</v>
      </c>
      <c r="AB61" s="456">
        <v>20</v>
      </c>
      <c r="AC61" s="720">
        <f t="shared" si="9"/>
        <v>37200000</v>
      </c>
      <c r="AD61" s="720">
        <f t="shared" si="7"/>
        <v>26040000</v>
      </c>
      <c r="AE61" s="728"/>
    </row>
    <row r="62" spans="1:31" ht="18.3">
      <c r="A62">
        <v>87</v>
      </c>
      <c r="B62" s="373">
        <v>57</v>
      </c>
      <c r="C62" s="651" t="s">
        <v>2477</v>
      </c>
      <c r="D62" s="440" t="s">
        <v>826</v>
      </c>
      <c r="E62" s="440" t="s">
        <v>2460</v>
      </c>
      <c r="F62" s="501" t="s">
        <v>2461</v>
      </c>
      <c r="G62" s="442" t="s">
        <v>2463</v>
      </c>
      <c r="H62" s="442">
        <v>9111952080</v>
      </c>
      <c r="I62" s="442"/>
      <c r="J62" s="440"/>
      <c r="K62" s="438" t="s">
        <v>1685</v>
      </c>
      <c r="L62" s="440" t="s">
        <v>2478</v>
      </c>
      <c r="M62" s="440"/>
      <c r="N62" s="440"/>
      <c r="O62" s="440" t="s">
        <v>2479</v>
      </c>
      <c r="P62" s="440" t="s">
        <v>2480</v>
      </c>
      <c r="Q62" s="438" t="s">
        <v>2481</v>
      </c>
      <c r="R62">
        <v>10</v>
      </c>
      <c r="S62" s="440" t="s">
        <v>2482</v>
      </c>
      <c r="T62" s="438" t="s">
        <v>2172</v>
      </c>
      <c r="U62" s="448">
        <v>43200000</v>
      </c>
      <c r="V62" s="448">
        <v>21600000</v>
      </c>
      <c r="W62" s="438">
        <f>1-((V62)/(U62))</f>
        <v>0.5</v>
      </c>
      <c r="X62" s="440">
        <v>0</v>
      </c>
      <c r="Y62" s="440">
        <v>2</v>
      </c>
      <c r="Z62" s="440"/>
      <c r="AA62" s="440">
        <v>12</v>
      </c>
      <c r="AB62" s="440">
        <v>100</v>
      </c>
      <c r="AC62" s="651">
        <f t="shared" si="9"/>
        <v>43200000</v>
      </c>
      <c r="AD62" s="651">
        <f t="shared" si="7"/>
        <v>21600000</v>
      </c>
      <c r="AE62" s="725"/>
    </row>
    <row r="63" spans="1:31" ht="18.3">
      <c r="A63">
        <v>90</v>
      </c>
      <c r="B63" s="373">
        <v>60</v>
      </c>
      <c r="C63" s="718" t="s">
        <v>2409</v>
      </c>
      <c r="D63" s="460" t="s">
        <v>133</v>
      </c>
      <c r="E63" s="460" t="s">
        <v>2414</v>
      </c>
      <c r="F63" s="499" t="s">
        <v>2415</v>
      </c>
      <c r="G63" s="459">
        <v>82418764</v>
      </c>
      <c r="H63" s="459" t="s">
        <v>2416</v>
      </c>
      <c r="I63" s="459"/>
      <c r="J63" s="460"/>
      <c r="K63" s="438" t="s">
        <v>1685</v>
      </c>
      <c r="L63" s="460" t="s">
        <v>2418</v>
      </c>
      <c r="M63" s="460"/>
      <c r="N63" s="460"/>
      <c r="O63" s="460" t="s">
        <v>2419</v>
      </c>
      <c r="P63" s="460" t="s">
        <v>2420</v>
      </c>
      <c r="Q63" s="460" t="s">
        <v>2421</v>
      </c>
      <c r="R63">
        <v>10</v>
      </c>
      <c r="S63" s="460" t="s">
        <v>2422</v>
      </c>
      <c r="T63" s="460" t="s">
        <v>2172</v>
      </c>
      <c r="U63" s="462">
        <f>3700000*12</f>
        <v>44400000</v>
      </c>
      <c r="V63" s="462">
        <f>3500000*12</f>
        <v>42000000</v>
      </c>
      <c r="W63" s="464">
        <f>1-((V63)/(U63))</f>
        <v>5.4054054054054057E-2</v>
      </c>
      <c r="X63" s="460">
        <v>0</v>
      </c>
      <c r="Y63" s="460">
        <v>4</v>
      </c>
      <c r="Z63" s="460"/>
      <c r="AA63" s="460"/>
      <c r="AB63" s="460"/>
      <c r="AC63" s="720">
        <f t="shared" si="9"/>
        <v>44400000</v>
      </c>
      <c r="AD63" s="720">
        <f t="shared" si="7"/>
        <v>42000000</v>
      </c>
      <c r="AE63" s="725"/>
    </row>
    <row r="64" spans="1:31" ht="18.3">
      <c r="A64">
        <v>91</v>
      </c>
      <c r="B64" s="373">
        <v>61</v>
      </c>
      <c r="C64" s="651" t="s">
        <v>2345</v>
      </c>
      <c r="D64" s="440" t="s">
        <v>2352</v>
      </c>
      <c r="E64" s="440" t="s">
        <v>2346</v>
      </c>
      <c r="F64" s="444" t="s">
        <v>2353</v>
      </c>
      <c r="G64" s="442">
        <v>3060427070</v>
      </c>
      <c r="H64" s="442">
        <v>9101401981</v>
      </c>
      <c r="I64" s="442" t="s">
        <v>2354</v>
      </c>
      <c r="J64" s="440"/>
      <c r="K64" s="438" t="s">
        <v>1685</v>
      </c>
      <c r="L64" s="440" t="s">
        <v>2357</v>
      </c>
      <c r="M64" s="440"/>
      <c r="N64" s="440"/>
      <c r="O64" s="440" t="s">
        <v>2358</v>
      </c>
      <c r="P64" s="440" t="s">
        <v>2359</v>
      </c>
      <c r="Q64" s="438">
        <v>3306</v>
      </c>
      <c r="R64">
        <v>10</v>
      </c>
      <c r="S64" s="440" t="s">
        <v>2361</v>
      </c>
      <c r="T64" s="438" t="s">
        <v>2172</v>
      </c>
      <c r="U64" s="448">
        <v>23000000</v>
      </c>
      <c r="V64" s="448">
        <v>18200000</v>
      </c>
      <c r="W64" s="438">
        <f>1-((V64-200000)/(U64-200000))</f>
        <v>0.21052631578947367</v>
      </c>
      <c r="X64" s="440">
        <v>0</v>
      </c>
      <c r="Y64" s="440">
        <v>2</v>
      </c>
      <c r="Z64" s="440">
        <v>4</v>
      </c>
      <c r="AA64" s="440">
        <v>4</v>
      </c>
      <c r="AB64" s="440">
        <v>120</v>
      </c>
      <c r="AC64" s="651">
        <f t="shared" si="9"/>
        <v>46800000</v>
      </c>
      <c r="AD64" s="651">
        <f t="shared" si="7"/>
        <v>36947368.421052635</v>
      </c>
      <c r="AE64" s="725"/>
    </row>
    <row r="65" spans="1:31" ht="18.3">
      <c r="A65">
        <v>105</v>
      </c>
      <c r="B65" s="373">
        <v>72</v>
      </c>
      <c r="C65" s="651" t="s">
        <v>2438</v>
      </c>
      <c r="D65" s="443" t="s">
        <v>2439</v>
      </c>
      <c r="E65" s="440" t="s">
        <v>2440</v>
      </c>
      <c r="F65" s="444" t="s">
        <v>2441</v>
      </c>
      <c r="G65" s="442" t="s">
        <v>2443</v>
      </c>
      <c r="H65" s="442" t="s">
        <v>2444</v>
      </c>
      <c r="I65" s="442">
        <v>66031915</v>
      </c>
      <c r="J65" s="440" t="s">
        <v>2446</v>
      </c>
      <c r="K65" s="438" t="s">
        <v>1685</v>
      </c>
      <c r="L65" s="438" t="s">
        <v>2449</v>
      </c>
      <c r="M65" s="438"/>
      <c r="N65" s="438"/>
      <c r="O65" s="440" t="s">
        <v>2450</v>
      </c>
      <c r="P65" s="438" t="s">
        <v>2451</v>
      </c>
      <c r="Q65" s="438" t="s">
        <v>2452</v>
      </c>
      <c r="R65">
        <v>10</v>
      </c>
      <c r="S65" s="438" t="s">
        <v>1035</v>
      </c>
      <c r="T65" s="438" t="s">
        <v>2172</v>
      </c>
      <c r="U65" s="448">
        <v>25200000</v>
      </c>
      <c r="V65" s="448">
        <v>21600000</v>
      </c>
      <c r="W65" s="438">
        <f>1-((V65)/(U65))</f>
        <v>0.1428571428571429</v>
      </c>
      <c r="X65" s="438">
        <v>0</v>
      </c>
      <c r="Y65" s="438">
        <v>2</v>
      </c>
      <c r="Z65" s="438"/>
      <c r="AA65" s="438">
        <v>2</v>
      </c>
      <c r="AB65" s="438"/>
      <c r="AC65" s="651">
        <f t="shared" si="9"/>
        <v>25200000</v>
      </c>
      <c r="AD65" s="651">
        <f t="shared" si="7"/>
        <v>21600000</v>
      </c>
      <c r="AE65" s="720"/>
    </row>
    <row r="66" spans="1:31" ht="18.3">
      <c r="A66">
        <v>106</v>
      </c>
      <c r="B66" s="373">
        <v>72</v>
      </c>
      <c r="C66" s="651" t="s">
        <v>2453</v>
      </c>
      <c r="D66" s="443" t="s">
        <v>2439</v>
      </c>
      <c r="E66" s="440" t="s">
        <v>2440</v>
      </c>
      <c r="F66" s="444" t="s">
        <v>2441</v>
      </c>
      <c r="G66" s="442" t="s">
        <v>2443</v>
      </c>
      <c r="H66" s="442" t="s">
        <v>2444</v>
      </c>
      <c r="I66" s="442">
        <v>66031915</v>
      </c>
      <c r="J66" s="440" t="s">
        <v>2454</v>
      </c>
      <c r="K66" s="438" t="s">
        <v>1685</v>
      </c>
      <c r="L66" s="439" t="s">
        <v>2455</v>
      </c>
      <c r="M66" s="439"/>
      <c r="N66" s="439"/>
      <c r="O66" s="440" t="s">
        <v>2456</v>
      </c>
      <c r="P66" s="438" t="s">
        <v>2457</v>
      </c>
      <c r="Q66" s="438" t="s">
        <v>2458</v>
      </c>
      <c r="R66">
        <v>10</v>
      </c>
      <c r="S66" s="438" t="s">
        <v>1035</v>
      </c>
      <c r="T66" s="438" t="s">
        <v>2172</v>
      </c>
      <c r="U66" s="448">
        <v>25200000</v>
      </c>
      <c r="V66" s="448">
        <v>21600000</v>
      </c>
      <c r="W66" s="438">
        <f>1-((V66)/(U66))</f>
        <v>0.1428571428571429</v>
      </c>
      <c r="X66" s="438">
        <v>0</v>
      </c>
      <c r="Y66" s="438">
        <v>2</v>
      </c>
      <c r="Z66" s="438">
        <v>4</v>
      </c>
      <c r="AA66" s="438">
        <v>6</v>
      </c>
      <c r="AB66" s="438">
        <v>120</v>
      </c>
      <c r="AC66" s="651">
        <f t="shared" si="9"/>
        <v>49200000</v>
      </c>
      <c r="AD66" s="651">
        <f t="shared" si="7"/>
        <v>42171428.571428567</v>
      </c>
      <c r="AE66" s="720"/>
    </row>
    <row r="67" spans="1:31" ht="36.6">
      <c r="A67">
        <v>110</v>
      </c>
      <c r="B67" s="373">
        <v>76</v>
      </c>
      <c r="C67" s="718" t="s">
        <v>2423</v>
      </c>
      <c r="D67" s="460" t="s">
        <v>2429</v>
      </c>
      <c r="E67" s="460" t="s">
        <v>2430</v>
      </c>
      <c r="F67" s="461" t="s">
        <v>2431</v>
      </c>
      <c r="G67" s="459">
        <v>20838816</v>
      </c>
      <c r="H67" s="459" t="s">
        <v>2432</v>
      </c>
      <c r="I67" s="459">
        <v>66401560</v>
      </c>
      <c r="J67" s="460"/>
      <c r="K67" s="438" t="s">
        <v>1685</v>
      </c>
      <c r="L67" s="460" t="s">
        <v>2433</v>
      </c>
      <c r="M67" s="460"/>
      <c r="N67" s="460"/>
      <c r="O67" s="460" t="s">
        <v>2434</v>
      </c>
      <c r="P67" s="460" t="s">
        <v>2435</v>
      </c>
      <c r="Q67" s="460" t="s">
        <v>2436</v>
      </c>
      <c r="R67">
        <v>10</v>
      </c>
      <c r="S67" s="460" t="s">
        <v>2437</v>
      </c>
      <c r="T67" s="460" t="s">
        <v>2172</v>
      </c>
      <c r="U67" s="463">
        <f>4500000*12</f>
        <v>54000000</v>
      </c>
      <c r="V67" s="462">
        <f>4350000*12</f>
        <v>52200000</v>
      </c>
      <c r="W67" s="464">
        <f>1-((V67)/(U67))</f>
        <v>3.3333333333333326E-2</v>
      </c>
      <c r="X67" s="460">
        <v>0</v>
      </c>
      <c r="Y67" s="460">
        <v>0</v>
      </c>
      <c r="Z67" s="460">
        <v>1</v>
      </c>
      <c r="AA67" s="460">
        <v>1</v>
      </c>
      <c r="AB67" s="460">
        <v>10</v>
      </c>
      <c r="AC67" s="720">
        <f t="shared" si="9"/>
        <v>4800000</v>
      </c>
      <c r="AD67" s="720">
        <f t="shared" si="7"/>
        <v>4640000</v>
      </c>
      <c r="AE67" s="720"/>
    </row>
    <row r="68" spans="1:31" ht="36.6">
      <c r="A68">
        <v>112</v>
      </c>
      <c r="B68" s="373">
        <v>37</v>
      </c>
      <c r="C68" s="718" t="s">
        <v>2483</v>
      </c>
      <c r="D68" s="460" t="s">
        <v>2489</v>
      </c>
      <c r="E68" s="460" t="s">
        <v>2490</v>
      </c>
      <c r="F68" s="461" t="s">
        <v>2491</v>
      </c>
      <c r="G68" s="459">
        <v>923842306</v>
      </c>
      <c r="H68" s="459">
        <v>9109302057</v>
      </c>
      <c r="I68" s="459">
        <v>2632730812</v>
      </c>
      <c r="J68" s="460"/>
      <c r="K68" s="438" t="s">
        <v>1685</v>
      </c>
      <c r="L68" s="460" t="s">
        <v>2494</v>
      </c>
      <c r="M68" s="460"/>
      <c r="N68" s="460"/>
      <c r="O68" s="460" t="s">
        <v>2495</v>
      </c>
      <c r="P68" s="460" t="s">
        <v>2496</v>
      </c>
      <c r="Q68" s="460" t="s">
        <v>2497</v>
      </c>
      <c r="R68">
        <v>10</v>
      </c>
      <c r="S68" s="460" t="s">
        <v>2361</v>
      </c>
      <c r="T68" s="460" t="s">
        <v>2172</v>
      </c>
      <c r="U68" s="462">
        <f>1900000*12</f>
        <v>22800000</v>
      </c>
      <c r="V68" s="463">
        <f>1500000*12</f>
        <v>18000000</v>
      </c>
      <c r="W68" s="464">
        <f>1-((V68)/(U68))</f>
        <v>0.21052631578947367</v>
      </c>
      <c r="X68" s="460">
        <v>0</v>
      </c>
      <c r="Y68" s="460">
        <v>2</v>
      </c>
      <c r="Z68" s="460"/>
      <c r="AA68" s="460"/>
      <c r="AB68" s="460"/>
      <c r="AC68" s="720">
        <f t="shared" si="9"/>
        <v>22800000</v>
      </c>
      <c r="AD68" s="720">
        <f t="shared" si="7"/>
        <v>18000000</v>
      </c>
      <c r="AE68" s="730"/>
    </row>
    <row r="69" spans="1:31" ht="16.5">
      <c r="A69">
        <v>115</v>
      </c>
      <c r="B69" s="373">
        <v>79</v>
      </c>
      <c r="C69" s="373"/>
      <c r="D69" s="575" t="s">
        <v>3230</v>
      </c>
      <c r="E69" s="575" t="s">
        <v>3221</v>
      </c>
      <c r="F69" s="593" t="s">
        <v>3234</v>
      </c>
      <c r="G69" s="576" t="s">
        <v>3231</v>
      </c>
      <c r="H69" s="576" t="s">
        <v>3233</v>
      </c>
      <c r="I69" s="576" t="s">
        <v>3232</v>
      </c>
      <c r="J69" s="581" t="s">
        <v>3228</v>
      </c>
      <c r="K69" s="594" t="s">
        <v>210</v>
      </c>
      <c r="L69" s="618" t="s">
        <v>3235</v>
      </c>
      <c r="M69" s="589"/>
      <c r="N69" s="589" t="s">
        <v>3947</v>
      </c>
      <c r="O69" s="589" t="str">
        <f>LEFT(N69, FIND(" - ", N69))</f>
        <v xml:space="preserve">172.26.136.79 </v>
      </c>
      <c r="P69" s="589" t="str">
        <f t="shared" ref="P69:P89" si="10">RIGHT(N69, IFERROR(LEN(N69)-FIND(" - ", N69)-2, 0))</f>
        <v>81.31.168.79</v>
      </c>
      <c r="Q69" s="595" t="s">
        <v>3237</v>
      </c>
      <c r="R69">
        <v>10</v>
      </c>
      <c r="S69" s="589" t="s">
        <v>3238</v>
      </c>
      <c r="T69" s="589"/>
      <c r="U69" s="594"/>
      <c r="V69" s="589"/>
      <c r="W69" s="589"/>
      <c r="X69" s="589"/>
      <c r="Y69" s="589">
        <v>0</v>
      </c>
      <c r="Z69" s="589">
        <v>2</v>
      </c>
      <c r="AA69" s="589">
        <v>2</v>
      </c>
      <c r="AB69" s="589">
        <v>10</v>
      </c>
    </row>
    <row r="70" spans="1:31" ht="16.5">
      <c r="A70">
        <v>123</v>
      </c>
      <c r="B70" s="373">
        <v>29</v>
      </c>
      <c r="C70" s="373"/>
      <c r="D70" s="582" t="s">
        <v>33</v>
      </c>
      <c r="E70" s="582" t="s">
        <v>3159</v>
      </c>
      <c r="F70" s="584" t="s">
        <v>3158</v>
      </c>
      <c r="G70" s="582" t="s">
        <v>3160</v>
      </c>
      <c r="H70" s="582" t="s">
        <v>3162</v>
      </c>
      <c r="I70" s="582" t="s">
        <v>3161</v>
      </c>
      <c r="J70" s="581"/>
      <c r="K70" s="585" t="s">
        <v>210</v>
      </c>
      <c r="L70" s="587" t="s">
        <v>3163</v>
      </c>
      <c r="M70" s="581"/>
      <c r="N70" s="581" t="s">
        <v>3164</v>
      </c>
      <c r="O70" s="589" t="str">
        <f>LEFT(N70, FIND(" - ", N70))</f>
        <v xml:space="preserve">172.26.136.63 </v>
      </c>
      <c r="P70" s="589" t="str">
        <f t="shared" si="10"/>
        <v>81.31.168.63</v>
      </c>
      <c r="Q70" s="587" t="s">
        <v>3165</v>
      </c>
      <c r="R70">
        <v>10</v>
      </c>
      <c r="S70" s="581" t="s">
        <v>3166</v>
      </c>
      <c r="T70" s="581"/>
      <c r="U70" s="585"/>
      <c r="V70" s="581"/>
      <c r="W70" s="581"/>
      <c r="X70" s="581"/>
      <c r="Y70" s="581">
        <v>1</v>
      </c>
      <c r="Z70" s="581"/>
      <c r="AA70" s="581"/>
      <c r="AB70" s="581"/>
    </row>
    <row r="71" spans="1:31" ht="16.5">
      <c r="A71">
        <v>143</v>
      </c>
      <c r="B71" s="373">
        <v>48</v>
      </c>
      <c r="C71" s="373"/>
      <c r="D71" s="576" t="s">
        <v>3354</v>
      </c>
      <c r="E71" s="575" t="s">
        <v>3355</v>
      </c>
      <c r="F71" s="593" t="s">
        <v>3359</v>
      </c>
      <c r="G71" s="576" t="s">
        <v>3356</v>
      </c>
      <c r="H71" s="576" t="s">
        <v>3358</v>
      </c>
      <c r="I71" s="576" t="s">
        <v>3357</v>
      </c>
      <c r="J71" s="590"/>
      <c r="K71" s="594" t="s">
        <v>210</v>
      </c>
      <c r="L71" s="595" t="s">
        <v>3360</v>
      </c>
      <c r="M71" s="589"/>
      <c r="N71" s="589" t="s">
        <v>3980</v>
      </c>
      <c r="O71" s="589" t="str">
        <f t="shared" ref="O71:O102" si="11">LEFT(N71,IFERROR(FIND(" - ",N71),LEN(N71)))</f>
        <v xml:space="preserve">172.26.36.137 </v>
      </c>
      <c r="P71" s="589" t="str">
        <f t="shared" si="10"/>
        <v>81.31.168.137</v>
      </c>
      <c r="Q71" s="595"/>
      <c r="R71">
        <v>10</v>
      </c>
      <c r="S71" s="589" t="s">
        <v>3362</v>
      </c>
      <c r="T71" s="589"/>
      <c r="U71" s="594"/>
      <c r="V71" s="589"/>
      <c r="W71" s="589"/>
      <c r="X71" s="589"/>
      <c r="Y71" s="589">
        <v>1</v>
      </c>
      <c r="Z71" s="589"/>
      <c r="AA71" s="589"/>
      <c r="AB71" s="589"/>
    </row>
    <row r="72" spans="1:31" ht="16.5">
      <c r="A72">
        <v>153</v>
      </c>
      <c r="B72" s="373">
        <v>47</v>
      </c>
      <c r="C72" s="373"/>
      <c r="D72" s="575" t="s">
        <v>33</v>
      </c>
      <c r="E72" s="622" t="s">
        <v>3278</v>
      </c>
      <c r="F72" s="624" t="s">
        <v>3158</v>
      </c>
      <c r="G72" s="623">
        <v>3871438219</v>
      </c>
      <c r="H72" s="623">
        <v>9128122160</v>
      </c>
      <c r="I72" s="623">
        <v>66166645</v>
      </c>
      <c r="J72" s="589"/>
      <c r="K72" s="594" t="s">
        <v>210</v>
      </c>
      <c r="L72" s="625" t="s">
        <v>3279</v>
      </c>
      <c r="M72" s="618"/>
      <c r="N72" s="600" t="s">
        <v>3976</v>
      </c>
      <c r="O72" s="589" t="str">
        <f t="shared" si="11"/>
        <v xml:space="preserve">172.26.136.186 </v>
      </c>
      <c r="P72" s="589" t="str">
        <f t="shared" si="10"/>
        <v>81.31.168.186</v>
      </c>
      <c r="Q72" s="595" t="s">
        <v>3281</v>
      </c>
      <c r="R72">
        <v>10</v>
      </c>
      <c r="S72" s="618" t="s">
        <v>3282</v>
      </c>
      <c r="T72" s="589"/>
      <c r="U72" s="589"/>
      <c r="V72" s="589"/>
      <c r="W72" s="589"/>
      <c r="X72" s="589"/>
      <c r="Y72" s="589">
        <v>3</v>
      </c>
      <c r="Z72" s="626"/>
      <c r="AA72" s="626"/>
      <c r="AB72" s="615"/>
    </row>
    <row r="73" spans="1:31" ht="16.5">
      <c r="A73">
        <v>154</v>
      </c>
      <c r="B73" s="373">
        <v>47</v>
      </c>
      <c r="C73" s="373"/>
      <c r="D73" s="576" t="s">
        <v>33</v>
      </c>
      <c r="E73" s="576" t="s">
        <v>3159</v>
      </c>
      <c r="F73" s="593" t="s">
        <v>3158</v>
      </c>
      <c r="G73" s="576" t="s">
        <v>3160</v>
      </c>
      <c r="H73" s="576" t="s">
        <v>3162</v>
      </c>
      <c r="I73" s="576" t="s">
        <v>3161</v>
      </c>
      <c r="J73" s="589" t="s">
        <v>3283</v>
      </c>
      <c r="K73" s="594" t="s">
        <v>210</v>
      </c>
      <c r="L73" s="595" t="s">
        <v>3285</v>
      </c>
      <c r="M73" s="589">
        <v>22</v>
      </c>
      <c r="N73" s="611" t="s">
        <v>3286</v>
      </c>
      <c r="O73" s="589" t="str">
        <f t="shared" si="11"/>
        <v>192.168.3.24</v>
      </c>
      <c r="P73" s="589" t="str">
        <f t="shared" si="10"/>
        <v/>
      </c>
      <c r="Q73" s="595"/>
      <c r="R73">
        <v>10</v>
      </c>
      <c r="S73" s="611" t="s">
        <v>3287</v>
      </c>
      <c r="T73" s="589"/>
      <c r="U73" s="594"/>
      <c r="V73" s="589"/>
      <c r="W73" s="589"/>
      <c r="X73" s="589"/>
      <c r="Y73" s="589">
        <v>3</v>
      </c>
      <c r="Z73" s="589"/>
      <c r="AA73" s="589"/>
      <c r="AB73" s="589"/>
    </row>
    <row r="74" spans="1:31" ht="16.5">
      <c r="A74">
        <v>155</v>
      </c>
      <c r="B74" s="373">
        <v>47</v>
      </c>
      <c r="C74" s="373"/>
      <c r="D74" s="576" t="s">
        <v>33</v>
      </c>
      <c r="E74" s="576" t="s">
        <v>3159</v>
      </c>
      <c r="F74" s="593" t="s">
        <v>3158</v>
      </c>
      <c r="G74" s="576" t="s">
        <v>3160</v>
      </c>
      <c r="H74" s="576" t="s">
        <v>3162</v>
      </c>
      <c r="I74" s="576" t="s">
        <v>3161</v>
      </c>
      <c r="J74" s="589" t="s">
        <v>3288</v>
      </c>
      <c r="K74" s="594" t="s">
        <v>210</v>
      </c>
      <c r="L74" s="595" t="s">
        <v>3289</v>
      </c>
      <c r="M74" s="589"/>
      <c r="N74" s="611" t="s">
        <v>3290</v>
      </c>
      <c r="O74" s="589" t="str">
        <f t="shared" si="11"/>
        <v>192.168.3.23</v>
      </c>
      <c r="P74" s="589" t="str">
        <f t="shared" si="10"/>
        <v/>
      </c>
      <c r="Q74" s="595"/>
      <c r="R74">
        <v>10</v>
      </c>
      <c r="S74" s="611" t="s">
        <v>3291</v>
      </c>
      <c r="T74" s="589"/>
      <c r="U74" s="594"/>
      <c r="V74" s="589"/>
      <c r="W74" s="589"/>
      <c r="X74" s="589"/>
      <c r="Y74" s="589">
        <v>3</v>
      </c>
      <c r="Z74" s="589"/>
      <c r="AA74" s="589"/>
      <c r="AB74" s="589"/>
    </row>
    <row r="75" spans="1:31" ht="16.5">
      <c r="A75">
        <v>156</v>
      </c>
      <c r="B75" s="373">
        <v>47</v>
      </c>
      <c r="C75" s="373"/>
      <c r="D75" s="576" t="s">
        <v>33</v>
      </c>
      <c r="E75" s="576" t="s">
        <v>3159</v>
      </c>
      <c r="F75" s="593" t="s">
        <v>3158</v>
      </c>
      <c r="G75" s="576" t="s">
        <v>3160</v>
      </c>
      <c r="H75" s="576" t="s">
        <v>3162</v>
      </c>
      <c r="I75" s="576" t="s">
        <v>3161</v>
      </c>
      <c r="J75" s="589" t="s">
        <v>3292</v>
      </c>
      <c r="K75" s="594" t="s">
        <v>210</v>
      </c>
      <c r="L75" s="595" t="s">
        <v>3293</v>
      </c>
      <c r="M75" s="589"/>
      <c r="N75" s="611" t="s">
        <v>3294</v>
      </c>
      <c r="O75" s="589" t="str">
        <f t="shared" si="11"/>
        <v>192.168.3.22</v>
      </c>
      <c r="P75" s="589" t="str">
        <f t="shared" si="10"/>
        <v/>
      </c>
      <c r="Q75" s="595"/>
      <c r="R75">
        <v>10</v>
      </c>
      <c r="S75" s="611" t="s">
        <v>3287</v>
      </c>
      <c r="T75" s="589"/>
      <c r="U75" s="594"/>
      <c r="V75" s="589"/>
      <c r="W75" s="589"/>
      <c r="X75" s="589"/>
      <c r="Y75" s="589">
        <v>1</v>
      </c>
      <c r="Z75" s="589"/>
      <c r="AA75" s="589"/>
      <c r="AB75" s="589"/>
    </row>
    <row r="76" spans="1:31" ht="16.5">
      <c r="A76">
        <v>157</v>
      </c>
      <c r="B76" s="373">
        <v>47</v>
      </c>
      <c r="C76" s="373"/>
      <c r="D76" s="576" t="s">
        <v>33</v>
      </c>
      <c r="E76" s="576" t="s">
        <v>3159</v>
      </c>
      <c r="F76" s="593" t="s">
        <v>3158</v>
      </c>
      <c r="G76" s="576" t="s">
        <v>3160</v>
      </c>
      <c r="H76" s="576" t="s">
        <v>3162</v>
      </c>
      <c r="I76" s="576" t="s">
        <v>3161</v>
      </c>
      <c r="J76" s="589" t="s">
        <v>3295</v>
      </c>
      <c r="K76" s="594" t="s">
        <v>210</v>
      </c>
      <c r="L76" s="595" t="s">
        <v>3296</v>
      </c>
      <c r="M76" s="589"/>
      <c r="N76" s="611" t="s">
        <v>3297</v>
      </c>
      <c r="O76" s="589" t="str">
        <f t="shared" si="11"/>
        <v>192.168.3.21</v>
      </c>
      <c r="P76" s="589" t="str">
        <f t="shared" si="10"/>
        <v/>
      </c>
      <c r="Q76" s="595"/>
      <c r="R76">
        <v>10</v>
      </c>
      <c r="S76" s="611" t="s">
        <v>3287</v>
      </c>
      <c r="T76" s="589"/>
      <c r="U76" s="594"/>
      <c r="V76" s="589"/>
      <c r="W76" s="589"/>
      <c r="X76" s="589"/>
      <c r="Y76" s="589">
        <v>3</v>
      </c>
      <c r="Z76" s="589"/>
      <c r="AA76" s="589"/>
      <c r="AB76" s="589"/>
    </row>
    <row r="77" spans="1:31" ht="16.5">
      <c r="A77">
        <v>158</v>
      </c>
      <c r="B77" s="373">
        <v>47</v>
      </c>
      <c r="C77" s="373"/>
      <c r="D77" s="576" t="s">
        <v>33</v>
      </c>
      <c r="E77" s="576" t="s">
        <v>3159</v>
      </c>
      <c r="F77" s="593" t="s">
        <v>3158</v>
      </c>
      <c r="G77" s="576" t="s">
        <v>3160</v>
      </c>
      <c r="H77" s="576" t="s">
        <v>3162</v>
      </c>
      <c r="I77" s="576" t="s">
        <v>3161</v>
      </c>
      <c r="J77" s="589" t="s">
        <v>3298</v>
      </c>
      <c r="K77" s="594" t="s">
        <v>210</v>
      </c>
      <c r="L77" s="595" t="s">
        <v>3299</v>
      </c>
      <c r="M77" s="589"/>
      <c r="N77" s="611" t="s">
        <v>3300</v>
      </c>
      <c r="O77" s="589" t="str">
        <f t="shared" si="11"/>
        <v>192.168.3.20</v>
      </c>
      <c r="P77" s="589" t="str">
        <f t="shared" si="10"/>
        <v/>
      </c>
      <c r="Q77" s="595"/>
      <c r="R77">
        <v>10</v>
      </c>
      <c r="S77" s="611" t="s">
        <v>3301</v>
      </c>
      <c r="T77" s="589"/>
      <c r="U77" s="594"/>
      <c r="V77" s="589"/>
      <c r="W77" s="589"/>
      <c r="X77" s="589"/>
      <c r="Y77" s="589">
        <v>2</v>
      </c>
      <c r="Z77" s="589"/>
      <c r="AA77" s="589"/>
      <c r="AB77" s="589"/>
    </row>
    <row r="78" spans="1:31" ht="16.5">
      <c r="A78">
        <v>159</v>
      </c>
      <c r="B78" s="373">
        <v>47</v>
      </c>
      <c r="C78" s="373"/>
      <c r="D78" s="576" t="s">
        <v>33</v>
      </c>
      <c r="E78" s="576" t="s">
        <v>3159</v>
      </c>
      <c r="F78" s="593" t="s">
        <v>3158</v>
      </c>
      <c r="G78" s="576" t="s">
        <v>3160</v>
      </c>
      <c r="H78" s="576" t="s">
        <v>3162</v>
      </c>
      <c r="I78" s="576" t="s">
        <v>3161</v>
      </c>
      <c r="J78" s="589" t="s">
        <v>3302</v>
      </c>
      <c r="K78" s="594" t="s">
        <v>210</v>
      </c>
      <c r="L78" s="595" t="s">
        <v>3303</v>
      </c>
      <c r="M78" s="589"/>
      <c r="N78" s="611" t="s">
        <v>3977</v>
      </c>
      <c r="O78" s="589" t="str">
        <f t="shared" si="11"/>
        <v xml:space="preserve">172.26.136.95 </v>
      </c>
      <c r="P78" s="589" t="str">
        <f t="shared" si="10"/>
        <v>192.168.3.19</v>
      </c>
      <c r="Q78" s="595"/>
      <c r="R78">
        <v>10</v>
      </c>
      <c r="S78" s="611" t="s">
        <v>3305</v>
      </c>
      <c r="T78" s="589"/>
      <c r="U78" s="594"/>
      <c r="V78" s="589"/>
      <c r="W78" s="589"/>
      <c r="X78" s="589"/>
      <c r="Y78" s="589">
        <v>1</v>
      </c>
      <c r="Z78" s="589"/>
      <c r="AA78" s="589"/>
      <c r="AB78" s="589"/>
    </row>
    <row r="79" spans="1:31" ht="16.5">
      <c r="A79">
        <v>160</v>
      </c>
      <c r="B79" s="373">
        <v>47</v>
      </c>
      <c r="C79" s="373"/>
      <c r="D79" s="576" t="s">
        <v>33</v>
      </c>
      <c r="E79" s="576" t="s">
        <v>3159</v>
      </c>
      <c r="F79" s="593" t="s">
        <v>3158</v>
      </c>
      <c r="G79" s="576" t="s">
        <v>3160</v>
      </c>
      <c r="H79" s="576" t="s">
        <v>3162</v>
      </c>
      <c r="I79" s="576" t="s">
        <v>3161</v>
      </c>
      <c r="J79" s="589" t="s">
        <v>3306</v>
      </c>
      <c r="K79" s="594" t="s">
        <v>210</v>
      </c>
      <c r="L79" s="595" t="s">
        <v>3307</v>
      </c>
      <c r="M79" s="589"/>
      <c r="N79" s="611" t="s">
        <v>3978</v>
      </c>
      <c r="O79" s="589" t="str">
        <f t="shared" si="11"/>
        <v xml:space="preserve">172.26.136.94 </v>
      </c>
      <c r="P79" s="589" t="str">
        <f t="shared" si="10"/>
        <v>192.168.3.18</v>
      </c>
      <c r="Q79" s="595"/>
      <c r="R79">
        <v>10</v>
      </c>
      <c r="S79" s="611" t="s">
        <v>3305</v>
      </c>
      <c r="T79" s="589"/>
      <c r="U79" s="594"/>
      <c r="V79" s="589"/>
      <c r="W79" s="589"/>
      <c r="X79" s="589"/>
      <c r="Y79" s="589">
        <v>1</v>
      </c>
      <c r="Z79" s="589"/>
      <c r="AA79" s="589"/>
      <c r="AB79" s="589"/>
    </row>
    <row r="80" spans="1:31" ht="16.5">
      <c r="A80">
        <v>161</v>
      </c>
      <c r="B80" s="373">
        <v>47</v>
      </c>
      <c r="C80" s="373"/>
      <c r="D80" s="576" t="s">
        <v>33</v>
      </c>
      <c r="E80" s="576" t="s">
        <v>3159</v>
      </c>
      <c r="F80" s="593" t="s">
        <v>3158</v>
      </c>
      <c r="G80" s="576" t="s">
        <v>3160</v>
      </c>
      <c r="H80" s="576" t="s">
        <v>3162</v>
      </c>
      <c r="I80" s="576" t="s">
        <v>3161</v>
      </c>
      <c r="J80" s="589" t="s">
        <v>3309</v>
      </c>
      <c r="K80" s="594" t="s">
        <v>210</v>
      </c>
      <c r="L80" s="595" t="s">
        <v>3310</v>
      </c>
      <c r="M80" s="589"/>
      <c r="N80" s="611" t="s">
        <v>3957</v>
      </c>
      <c r="O80" s="589" t="str">
        <f t="shared" si="11"/>
        <v xml:space="preserve">172.26.136.92 </v>
      </c>
      <c r="P80" s="589" t="str">
        <f t="shared" si="10"/>
        <v>192.168.3.17</v>
      </c>
      <c r="Q80" s="595"/>
      <c r="R80">
        <v>10</v>
      </c>
      <c r="S80" s="611" t="s">
        <v>3305</v>
      </c>
      <c r="T80" s="589"/>
      <c r="U80" s="594"/>
      <c r="V80" s="589"/>
      <c r="W80" s="589"/>
      <c r="X80" s="589"/>
      <c r="Y80" s="589">
        <v>3</v>
      </c>
      <c r="Z80" s="589"/>
      <c r="AA80" s="589"/>
      <c r="AB80" s="589"/>
    </row>
    <row r="81" spans="1:28" ht="16.5">
      <c r="A81">
        <v>162</v>
      </c>
      <c r="B81" s="373">
        <v>47</v>
      </c>
      <c r="C81" s="373"/>
      <c r="D81" s="576" t="s">
        <v>33</v>
      </c>
      <c r="E81" s="576" t="s">
        <v>3159</v>
      </c>
      <c r="F81" s="593" t="s">
        <v>3158</v>
      </c>
      <c r="G81" s="576" t="s">
        <v>3160</v>
      </c>
      <c r="H81" s="576" t="s">
        <v>3162</v>
      </c>
      <c r="I81" s="576" t="s">
        <v>3161</v>
      </c>
      <c r="J81" s="589" t="s">
        <v>3312</v>
      </c>
      <c r="K81" s="594" t="s">
        <v>210</v>
      </c>
      <c r="L81" s="595" t="s">
        <v>3313</v>
      </c>
      <c r="M81" s="589"/>
      <c r="N81" s="611" t="s">
        <v>3314</v>
      </c>
      <c r="O81" s="589" t="str">
        <f t="shared" si="11"/>
        <v>192.168.3.16</v>
      </c>
      <c r="P81" s="589" t="str">
        <f t="shared" si="10"/>
        <v/>
      </c>
      <c r="Q81" s="595"/>
      <c r="R81">
        <v>10</v>
      </c>
      <c r="S81" s="611" t="s">
        <v>3305</v>
      </c>
      <c r="T81" s="589"/>
      <c r="U81" s="594"/>
      <c r="V81" s="589"/>
      <c r="W81" s="589"/>
      <c r="X81" s="589"/>
      <c r="Y81" s="589">
        <v>1</v>
      </c>
      <c r="Z81" s="589"/>
      <c r="AA81" s="589"/>
      <c r="AB81" s="589"/>
    </row>
    <row r="82" spans="1:28" ht="16.5">
      <c r="A82">
        <v>163</v>
      </c>
      <c r="B82" s="373">
        <v>47</v>
      </c>
      <c r="C82" s="373"/>
      <c r="D82" s="576" t="s">
        <v>33</v>
      </c>
      <c r="E82" s="576" t="s">
        <v>3159</v>
      </c>
      <c r="F82" s="593" t="s">
        <v>3158</v>
      </c>
      <c r="G82" s="576" t="s">
        <v>3160</v>
      </c>
      <c r="H82" s="576" t="s">
        <v>3162</v>
      </c>
      <c r="I82" s="576" t="s">
        <v>3161</v>
      </c>
      <c r="J82" s="589" t="s">
        <v>3315</v>
      </c>
      <c r="K82" s="594" t="s">
        <v>210</v>
      </c>
      <c r="L82" s="595" t="s">
        <v>3316</v>
      </c>
      <c r="M82" s="589"/>
      <c r="N82" s="611" t="s">
        <v>3956</v>
      </c>
      <c r="O82" s="589" t="str">
        <f t="shared" si="11"/>
        <v xml:space="preserve">172.26.136.96 </v>
      </c>
      <c r="P82" s="589" t="str">
        <f t="shared" si="10"/>
        <v>192.168.3.15</v>
      </c>
      <c r="Q82" s="595"/>
      <c r="R82">
        <v>10</v>
      </c>
      <c r="S82" s="611" t="s">
        <v>3305</v>
      </c>
      <c r="T82" s="589"/>
      <c r="U82" s="594"/>
      <c r="V82" s="589"/>
      <c r="W82" s="589"/>
      <c r="X82" s="589"/>
      <c r="Y82" s="589">
        <v>1</v>
      </c>
      <c r="Z82" s="589"/>
      <c r="AA82" s="589"/>
      <c r="AB82" s="589">
        <v>920</v>
      </c>
    </row>
    <row r="83" spans="1:28" ht="16.5">
      <c r="A83">
        <v>164</v>
      </c>
      <c r="B83" s="373">
        <v>47</v>
      </c>
      <c r="C83" s="373"/>
      <c r="D83" s="576" t="s">
        <v>33</v>
      </c>
      <c r="E83" s="576" t="s">
        <v>3159</v>
      </c>
      <c r="F83" s="593" t="s">
        <v>3158</v>
      </c>
      <c r="G83" s="576" t="s">
        <v>3160</v>
      </c>
      <c r="H83" s="576" t="s">
        <v>3162</v>
      </c>
      <c r="I83" s="576" t="s">
        <v>3161</v>
      </c>
      <c r="J83" s="589" t="s">
        <v>3318</v>
      </c>
      <c r="K83" s="594" t="s">
        <v>210</v>
      </c>
      <c r="L83" s="595" t="s">
        <v>3319</v>
      </c>
      <c r="M83" s="589"/>
      <c r="N83" s="611" t="s">
        <v>3979</v>
      </c>
      <c r="O83" s="589" t="str">
        <f t="shared" si="11"/>
        <v xml:space="preserve">172.26.136.93 </v>
      </c>
      <c r="P83" s="589" t="str">
        <f t="shared" si="10"/>
        <v xml:space="preserve">192.168.3.14 </v>
      </c>
      <c r="Q83" s="595"/>
      <c r="R83">
        <v>10</v>
      </c>
      <c r="S83" s="611" t="s">
        <v>3305</v>
      </c>
      <c r="T83" s="589"/>
      <c r="U83" s="594"/>
      <c r="V83" s="589"/>
      <c r="W83" s="589"/>
      <c r="X83" s="589"/>
      <c r="Y83" s="589">
        <v>3</v>
      </c>
      <c r="Z83" s="589"/>
      <c r="AA83" s="589"/>
      <c r="AB83" s="589"/>
    </row>
    <row r="84" spans="1:28" ht="16.5">
      <c r="A84">
        <v>165</v>
      </c>
      <c r="B84" s="373">
        <v>47</v>
      </c>
      <c r="C84" s="373"/>
      <c r="D84" s="576" t="s">
        <v>33</v>
      </c>
      <c r="E84" s="576" t="s">
        <v>3159</v>
      </c>
      <c r="F84" s="593" t="s">
        <v>3158</v>
      </c>
      <c r="G84" s="576" t="s">
        <v>3160</v>
      </c>
      <c r="H84" s="576" t="s">
        <v>3162</v>
      </c>
      <c r="I84" s="576" t="s">
        <v>3161</v>
      </c>
      <c r="J84" s="589" t="s">
        <v>3321</v>
      </c>
      <c r="K84" s="594" t="s">
        <v>210</v>
      </c>
      <c r="L84" s="595" t="s">
        <v>3322</v>
      </c>
      <c r="M84" s="589"/>
      <c r="N84" s="611" t="s">
        <v>3953</v>
      </c>
      <c r="O84" s="589" t="str">
        <f t="shared" si="11"/>
        <v xml:space="preserve">172.26.136.87 </v>
      </c>
      <c r="P84" s="589" t="str">
        <f t="shared" si="10"/>
        <v>192.168.3.13</v>
      </c>
      <c r="Q84" s="595"/>
      <c r="R84">
        <v>10</v>
      </c>
      <c r="S84" s="611" t="s">
        <v>3301</v>
      </c>
      <c r="T84" s="589"/>
      <c r="U84" s="594"/>
      <c r="V84" s="589"/>
      <c r="W84" s="589"/>
      <c r="X84" s="589"/>
      <c r="Y84" s="589">
        <v>1</v>
      </c>
      <c r="Z84" s="589"/>
      <c r="AA84" s="589"/>
      <c r="AB84" s="589"/>
    </row>
    <row r="85" spans="1:28" ht="16.5">
      <c r="A85">
        <v>166</v>
      </c>
      <c r="B85" s="373">
        <v>47</v>
      </c>
      <c r="C85" s="373"/>
      <c r="D85" s="576" t="s">
        <v>33</v>
      </c>
      <c r="E85" s="576" t="s">
        <v>3159</v>
      </c>
      <c r="F85" s="593" t="s">
        <v>3158</v>
      </c>
      <c r="G85" s="576" t="s">
        <v>3160</v>
      </c>
      <c r="H85" s="576" t="s">
        <v>3162</v>
      </c>
      <c r="I85" s="576" t="s">
        <v>3161</v>
      </c>
      <c r="J85" s="589" t="s">
        <v>3324</v>
      </c>
      <c r="K85" s="594" t="s">
        <v>210</v>
      </c>
      <c r="L85" s="595" t="s">
        <v>3325</v>
      </c>
      <c r="M85" s="589"/>
      <c r="N85" s="611" t="s">
        <v>3954</v>
      </c>
      <c r="O85" s="589" t="str">
        <f t="shared" si="11"/>
        <v xml:space="preserve">172.26.136.86 </v>
      </c>
      <c r="P85" s="589" t="str">
        <f t="shared" si="10"/>
        <v>192.168.3.12</v>
      </c>
      <c r="Q85" s="595"/>
      <c r="R85">
        <v>10</v>
      </c>
      <c r="S85" s="611" t="s">
        <v>3301</v>
      </c>
      <c r="T85" s="589"/>
      <c r="U85" s="594"/>
      <c r="V85" s="589"/>
      <c r="W85" s="589"/>
      <c r="X85" s="589"/>
      <c r="Y85" s="589">
        <v>2</v>
      </c>
      <c r="Z85" s="589"/>
      <c r="AA85" s="589"/>
      <c r="AB85" s="589"/>
    </row>
    <row r="86" spans="1:28" ht="16.5">
      <c r="A86">
        <v>167</v>
      </c>
      <c r="B86" s="373">
        <v>47</v>
      </c>
      <c r="C86" s="373"/>
      <c r="D86" s="576" t="s">
        <v>33</v>
      </c>
      <c r="E86" s="576" t="s">
        <v>3159</v>
      </c>
      <c r="F86" s="593" t="s">
        <v>3158</v>
      </c>
      <c r="G86" s="576" t="s">
        <v>3160</v>
      </c>
      <c r="H86" s="576" t="s">
        <v>3162</v>
      </c>
      <c r="I86" s="576" t="s">
        <v>3161</v>
      </c>
      <c r="J86" s="589" t="s">
        <v>3327</v>
      </c>
      <c r="K86" s="594" t="s">
        <v>210</v>
      </c>
      <c r="L86" s="595" t="s">
        <v>3328</v>
      </c>
      <c r="M86" s="589"/>
      <c r="N86" s="611" t="s">
        <v>3955</v>
      </c>
      <c r="O86" s="589" t="str">
        <f t="shared" si="11"/>
        <v xml:space="preserve">172.26.136.84 </v>
      </c>
      <c r="P86" s="589" t="str">
        <f t="shared" si="10"/>
        <v>192.168.3.11</v>
      </c>
      <c r="Q86" s="595"/>
      <c r="R86">
        <v>10</v>
      </c>
      <c r="S86" s="611" t="s">
        <v>3301</v>
      </c>
      <c r="T86" s="589"/>
      <c r="U86" s="594"/>
      <c r="V86" s="589"/>
      <c r="W86" s="589"/>
      <c r="X86" s="589"/>
      <c r="Y86" s="589">
        <v>4</v>
      </c>
      <c r="Z86" s="589"/>
      <c r="AA86" s="589"/>
      <c r="AB86" s="589">
        <v>260</v>
      </c>
    </row>
    <row r="87" spans="1:28" ht="16.5">
      <c r="A87">
        <v>168</v>
      </c>
      <c r="B87" s="373">
        <v>47</v>
      </c>
      <c r="C87" s="373"/>
      <c r="D87" s="576" t="s">
        <v>33</v>
      </c>
      <c r="E87" s="576" t="s">
        <v>3159</v>
      </c>
      <c r="F87" s="593" t="s">
        <v>3158</v>
      </c>
      <c r="G87" s="576" t="s">
        <v>3160</v>
      </c>
      <c r="H87" s="576" t="s">
        <v>3162</v>
      </c>
      <c r="I87" s="576" t="s">
        <v>3161</v>
      </c>
      <c r="J87" s="589" t="s">
        <v>3330</v>
      </c>
      <c r="K87" s="594" t="s">
        <v>210</v>
      </c>
      <c r="L87" s="595" t="s">
        <v>3331</v>
      </c>
      <c r="M87" s="589"/>
      <c r="N87" s="611" t="s">
        <v>3981</v>
      </c>
      <c r="O87" s="589" t="str">
        <f t="shared" si="11"/>
        <v xml:space="preserve">172.26.136.85 </v>
      </c>
      <c r="P87" s="589" t="str">
        <f t="shared" si="10"/>
        <v>192.168.3.10</v>
      </c>
      <c r="Q87" s="595"/>
      <c r="R87">
        <v>10</v>
      </c>
      <c r="S87" s="611" t="s">
        <v>3301</v>
      </c>
      <c r="T87" s="589"/>
      <c r="U87" s="594"/>
      <c r="V87" s="589"/>
      <c r="W87" s="589"/>
      <c r="X87" s="589"/>
      <c r="Y87" s="589">
        <v>3</v>
      </c>
      <c r="Z87" s="589"/>
      <c r="AA87" s="589"/>
      <c r="AB87" s="589">
        <f>400-160</f>
        <v>240</v>
      </c>
    </row>
    <row r="88" spans="1:28" ht="16.5">
      <c r="A88">
        <v>169</v>
      </c>
      <c r="B88" s="373">
        <v>47</v>
      </c>
      <c r="C88" s="373"/>
      <c r="D88" s="576" t="s">
        <v>33</v>
      </c>
      <c r="E88" s="576" t="s">
        <v>3159</v>
      </c>
      <c r="F88" s="593" t="s">
        <v>3158</v>
      </c>
      <c r="G88" s="576" t="s">
        <v>3160</v>
      </c>
      <c r="H88" s="576" t="s">
        <v>3162</v>
      </c>
      <c r="I88" s="576" t="s">
        <v>3161</v>
      </c>
      <c r="J88" s="589" t="s">
        <v>3333</v>
      </c>
      <c r="K88" s="594" t="s">
        <v>210</v>
      </c>
      <c r="L88" s="595" t="s">
        <v>3334</v>
      </c>
      <c r="M88" s="589"/>
      <c r="N88" s="611" t="s">
        <v>3335</v>
      </c>
      <c r="O88" s="589" t="str">
        <f t="shared" si="11"/>
        <v>172.26.136.89</v>
      </c>
      <c r="P88" s="589" t="str">
        <f t="shared" si="10"/>
        <v/>
      </c>
      <c r="Q88" s="595">
        <v>22</v>
      </c>
      <c r="R88">
        <v>10</v>
      </c>
      <c r="S88" s="611" t="s">
        <v>3301</v>
      </c>
      <c r="T88" s="589"/>
      <c r="U88" s="594"/>
      <c r="V88" s="589"/>
      <c r="W88" s="589"/>
      <c r="X88" s="589"/>
      <c r="Y88" s="589">
        <v>1</v>
      </c>
      <c r="Z88" s="589"/>
      <c r="AA88" s="589"/>
      <c r="AB88" s="589">
        <v>170</v>
      </c>
    </row>
    <row r="89" spans="1:28" ht="16.5">
      <c r="A89">
        <v>170</v>
      </c>
      <c r="B89" s="373">
        <v>47</v>
      </c>
      <c r="C89" s="373"/>
      <c r="D89" s="576" t="s">
        <v>33</v>
      </c>
      <c r="E89" s="576" t="s">
        <v>3159</v>
      </c>
      <c r="F89" s="593" t="s">
        <v>3158</v>
      </c>
      <c r="G89" s="576" t="s">
        <v>3160</v>
      </c>
      <c r="H89" s="576" t="s">
        <v>3162</v>
      </c>
      <c r="I89" s="576" t="s">
        <v>3161</v>
      </c>
      <c r="J89" s="589" t="s">
        <v>3336</v>
      </c>
      <c r="K89" s="594" t="s">
        <v>210</v>
      </c>
      <c r="L89" s="595" t="s">
        <v>3337</v>
      </c>
      <c r="M89" s="589"/>
      <c r="N89" s="611" t="s">
        <v>3338</v>
      </c>
      <c r="O89" s="589" t="str">
        <f t="shared" si="11"/>
        <v>192.168.3.28</v>
      </c>
      <c r="P89" s="589" t="str">
        <f t="shared" si="10"/>
        <v/>
      </c>
      <c r="Q89" s="595"/>
      <c r="R89">
        <v>10</v>
      </c>
      <c r="S89" s="611" t="s">
        <v>3339</v>
      </c>
      <c r="T89" s="589"/>
      <c r="U89" s="594"/>
      <c r="V89" s="589"/>
      <c r="W89" s="589"/>
      <c r="X89" s="589"/>
      <c r="Y89" s="589">
        <v>1</v>
      </c>
      <c r="Z89" s="589"/>
      <c r="AA89" s="589"/>
      <c r="AB89" s="589">
        <v>5920</v>
      </c>
    </row>
    <row r="90" spans="1:28" ht="16.5">
      <c r="A90">
        <v>171</v>
      </c>
      <c r="B90" s="373">
        <v>47</v>
      </c>
      <c r="C90" s="373"/>
      <c r="D90" s="576" t="s">
        <v>33</v>
      </c>
      <c r="E90" s="576" t="s">
        <v>3159</v>
      </c>
      <c r="F90" s="593" t="s">
        <v>3158</v>
      </c>
      <c r="G90" s="576" t="s">
        <v>3160</v>
      </c>
      <c r="H90" s="576" t="s">
        <v>3162</v>
      </c>
      <c r="I90" s="576" t="s">
        <v>3161</v>
      </c>
      <c r="J90" s="589" t="s">
        <v>3340</v>
      </c>
      <c r="K90" s="594" t="s">
        <v>210</v>
      </c>
      <c r="L90" s="595" t="s">
        <v>3341</v>
      </c>
      <c r="M90" s="589"/>
      <c r="N90" s="611" t="s">
        <v>3982</v>
      </c>
      <c r="O90" s="589" t="str">
        <f t="shared" si="11"/>
        <v xml:space="preserve">172.26.136.91 </v>
      </c>
      <c r="P90" s="589" t="s">
        <v>3987</v>
      </c>
      <c r="Q90" s="595" t="s">
        <v>3343</v>
      </c>
      <c r="R90">
        <v>10</v>
      </c>
      <c r="S90" s="611" t="s">
        <v>3301</v>
      </c>
      <c r="T90" s="589"/>
      <c r="U90" s="594"/>
      <c r="V90" s="589"/>
      <c r="W90" s="589"/>
      <c r="X90" s="589"/>
      <c r="Y90" s="589">
        <v>2</v>
      </c>
      <c r="Z90" s="589"/>
      <c r="AA90" s="589"/>
      <c r="AB90" s="589"/>
    </row>
    <row r="91" spans="1:28" ht="16.5">
      <c r="A91">
        <v>183</v>
      </c>
      <c r="B91" s="373">
        <v>91</v>
      </c>
      <c r="C91" s="373"/>
      <c r="D91" s="576" t="s">
        <v>3250</v>
      </c>
      <c r="E91" s="576" t="s">
        <v>36</v>
      </c>
      <c r="F91" s="593" t="s">
        <v>3253</v>
      </c>
      <c r="G91" s="576" t="s">
        <v>3251</v>
      </c>
      <c r="H91" s="576" t="s">
        <v>3252</v>
      </c>
      <c r="I91" s="576" t="s">
        <v>3249</v>
      </c>
      <c r="J91" s="589"/>
      <c r="K91" s="594" t="s">
        <v>210</v>
      </c>
      <c r="L91" s="600" t="s">
        <v>3254</v>
      </c>
      <c r="M91" s="589"/>
      <c r="N91" s="589" t="s">
        <v>3959</v>
      </c>
      <c r="O91" s="589" t="str">
        <f t="shared" si="11"/>
        <v xml:space="preserve">172.26.136.44 </v>
      </c>
      <c r="P91" s="589" t="str">
        <f t="shared" ref="P91:P102" si="12">RIGHT(N91, IFERROR(LEN(N91)-FIND(" - ", N91)-2, 0))</f>
        <v>81.31.168.44</v>
      </c>
      <c r="Q91" s="595" t="s">
        <v>3220</v>
      </c>
      <c r="R91">
        <v>10</v>
      </c>
      <c r="S91" s="589" t="s">
        <v>3256</v>
      </c>
      <c r="T91" s="589"/>
      <c r="U91" s="594"/>
      <c r="V91" s="589"/>
      <c r="W91" s="589"/>
      <c r="X91" s="589"/>
      <c r="Y91" s="589">
        <v>4</v>
      </c>
      <c r="Z91" s="589"/>
      <c r="AA91" s="589"/>
      <c r="AB91" s="589"/>
    </row>
    <row r="92" spans="1:28" ht="16.5">
      <c r="A92">
        <v>184</v>
      </c>
      <c r="B92" s="373">
        <v>92</v>
      </c>
      <c r="C92" s="373"/>
      <c r="D92" s="575" t="s">
        <v>34</v>
      </c>
      <c r="E92" s="575" t="s">
        <v>3131</v>
      </c>
      <c r="F92" s="593" t="s">
        <v>3134</v>
      </c>
      <c r="G92" s="576" t="s">
        <v>3132</v>
      </c>
      <c r="H92" s="576" t="s">
        <v>3133</v>
      </c>
      <c r="I92" s="576"/>
      <c r="J92" s="581"/>
      <c r="K92" s="594" t="s">
        <v>210</v>
      </c>
      <c r="L92" s="600" t="s">
        <v>3135</v>
      </c>
      <c r="M92" s="589"/>
      <c r="N92" s="589" t="s">
        <v>3136</v>
      </c>
      <c r="O92" s="589" t="str">
        <f t="shared" si="11"/>
        <v xml:space="preserve">172.26.36.29 </v>
      </c>
      <c r="P92" s="589" t="str">
        <f t="shared" si="12"/>
        <v>81.31.168.29</v>
      </c>
      <c r="Q92" s="595" t="s">
        <v>3137</v>
      </c>
      <c r="R92">
        <v>10</v>
      </c>
      <c r="S92" s="615" t="s">
        <v>2854</v>
      </c>
      <c r="T92" s="589"/>
      <c r="U92" s="594"/>
      <c r="V92" s="589"/>
      <c r="W92" s="589"/>
      <c r="X92" s="589"/>
      <c r="Y92" s="589">
        <v>0</v>
      </c>
      <c r="Z92" s="589">
        <v>1</v>
      </c>
      <c r="AA92" s="589">
        <v>1</v>
      </c>
      <c r="AB92" s="589">
        <v>40</v>
      </c>
    </row>
    <row r="93" spans="1:28" ht="16.5">
      <c r="A93">
        <v>199</v>
      </c>
      <c r="B93" s="373">
        <v>97</v>
      </c>
      <c r="C93" s="373"/>
      <c r="D93" s="575" t="s">
        <v>13</v>
      </c>
      <c r="E93" s="575" t="s">
        <v>3213</v>
      </c>
      <c r="F93" s="593" t="s">
        <v>3217</v>
      </c>
      <c r="G93" s="576" t="s">
        <v>3214</v>
      </c>
      <c r="H93" s="576" t="s">
        <v>3216</v>
      </c>
      <c r="I93" s="576" t="s">
        <v>3215</v>
      </c>
      <c r="J93" s="589"/>
      <c r="K93" s="594" t="s">
        <v>210</v>
      </c>
      <c r="L93" s="601" t="s">
        <v>3218</v>
      </c>
      <c r="M93" s="589"/>
      <c r="N93" s="589" t="s">
        <v>3219</v>
      </c>
      <c r="O93" s="589" t="str">
        <f t="shared" si="11"/>
        <v xml:space="preserve">172.26.136.173 </v>
      </c>
      <c r="P93" s="589" t="str">
        <f t="shared" si="12"/>
        <v>81.31.168.173</v>
      </c>
      <c r="Q93" s="595" t="s">
        <v>3220</v>
      </c>
      <c r="R93">
        <v>10</v>
      </c>
      <c r="S93" s="589" t="s">
        <v>2894</v>
      </c>
      <c r="T93" s="589"/>
      <c r="U93" s="594"/>
      <c r="V93" s="589"/>
      <c r="W93" s="589"/>
      <c r="X93" s="589"/>
      <c r="Y93" s="589">
        <v>2</v>
      </c>
      <c r="Z93" s="589"/>
      <c r="AA93" s="589"/>
      <c r="AB93" s="589">
        <v>320</v>
      </c>
    </row>
    <row r="94" spans="1:28" ht="16.5">
      <c r="A94">
        <v>211</v>
      </c>
      <c r="B94" s="373">
        <v>103</v>
      </c>
      <c r="C94" s="373"/>
      <c r="D94" s="576" t="s">
        <v>3195</v>
      </c>
      <c r="E94" s="576" t="s">
        <v>3196</v>
      </c>
      <c r="F94" s="593" t="s">
        <v>3200</v>
      </c>
      <c r="G94" s="576" t="s">
        <v>3197</v>
      </c>
      <c r="H94" s="576" t="s">
        <v>3199</v>
      </c>
      <c r="I94" s="576" t="s">
        <v>3198</v>
      </c>
      <c r="J94" s="582" t="s">
        <v>3194</v>
      </c>
      <c r="K94" s="594" t="s">
        <v>210</v>
      </c>
      <c r="L94" s="595" t="s">
        <v>3201</v>
      </c>
      <c r="M94" s="589"/>
      <c r="N94" s="589" t="s">
        <v>3202</v>
      </c>
      <c r="O94" s="589" t="str">
        <f t="shared" si="11"/>
        <v xml:space="preserve">172.26.136.76 </v>
      </c>
      <c r="P94" s="589" t="str">
        <f t="shared" si="12"/>
        <v>81.31.168.76</v>
      </c>
      <c r="Q94" s="595" t="s">
        <v>3203</v>
      </c>
      <c r="R94">
        <v>10</v>
      </c>
      <c r="S94" s="589" t="s">
        <v>3204</v>
      </c>
      <c r="T94" s="589"/>
      <c r="U94" s="594"/>
      <c r="V94" s="589"/>
      <c r="W94" s="589"/>
      <c r="X94" s="589"/>
      <c r="Y94" s="589">
        <v>1</v>
      </c>
      <c r="Z94" s="589"/>
      <c r="AA94" s="589">
        <v>2</v>
      </c>
      <c r="AB94" s="589"/>
    </row>
    <row r="95" spans="1:28" ht="16.5">
      <c r="A95">
        <v>214</v>
      </c>
      <c r="B95" s="373">
        <v>105</v>
      </c>
      <c r="C95" s="373"/>
      <c r="D95" s="576" t="s">
        <v>13</v>
      </c>
      <c r="E95" s="576" t="s">
        <v>3241</v>
      </c>
      <c r="F95" s="593" t="s">
        <v>3366</v>
      </c>
      <c r="G95" s="576" t="s">
        <v>3242</v>
      </c>
      <c r="H95" s="576" t="s">
        <v>3244</v>
      </c>
      <c r="I95" s="576"/>
      <c r="J95" s="590"/>
      <c r="K95" s="594" t="s">
        <v>210</v>
      </c>
      <c r="L95" s="595" t="s">
        <v>3367</v>
      </c>
      <c r="M95" s="589"/>
      <c r="N95" s="589" t="s">
        <v>3368</v>
      </c>
      <c r="O95" s="589" t="str">
        <f t="shared" si="11"/>
        <v xml:space="preserve">172.26.136.154 </v>
      </c>
      <c r="P95" s="589" t="str">
        <f t="shared" si="12"/>
        <v>81.31.168.154</v>
      </c>
      <c r="Q95" s="595"/>
      <c r="R95">
        <v>10</v>
      </c>
      <c r="S95" s="589" t="s">
        <v>3369</v>
      </c>
      <c r="T95" s="589"/>
      <c r="U95" s="594"/>
      <c r="V95" s="589"/>
      <c r="W95" s="589"/>
      <c r="X95" s="589"/>
      <c r="Y95" s="589">
        <v>1</v>
      </c>
      <c r="Z95" s="589"/>
      <c r="AA95" s="589"/>
      <c r="AB95" s="589"/>
    </row>
    <row r="96" spans="1:28" ht="16.5">
      <c r="A96">
        <v>215</v>
      </c>
      <c r="B96" s="373">
        <v>106</v>
      </c>
      <c r="C96" s="373"/>
      <c r="D96" s="613" t="s">
        <v>3114</v>
      </c>
      <c r="E96" s="613" t="s">
        <v>3115</v>
      </c>
      <c r="F96" s="613" t="s">
        <v>3118</v>
      </c>
      <c r="G96" s="613" t="s">
        <v>3116</v>
      </c>
      <c r="H96" s="613" t="s">
        <v>3117</v>
      </c>
      <c r="I96" s="584"/>
      <c r="J96" s="582" t="s">
        <v>3113</v>
      </c>
      <c r="K96" s="585" t="s">
        <v>210</v>
      </c>
      <c r="L96" s="586" t="s">
        <v>3119</v>
      </c>
      <c r="M96" s="581"/>
      <c r="N96" s="581" t="s">
        <v>3120</v>
      </c>
      <c r="O96" s="589" t="str">
        <f t="shared" si="11"/>
        <v xml:space="preserve">172.26.136.135 </v>
      </c>
      <c r="P96" s="589" t="str">
        <f t="shared" si="12"/>
        <v>81.31.168.135</v>
      </c>
      <c r="Q96" s="587" t="s">
        <v>3121</v>
      </c>
      <c r="R96">
        <v>10</v>
      </c>
      <c r="S96" s="581" t="s">
        <v>3122</v>
      </c>
      <c r="T96" s="581"/>
      <c r="U96" s="585"/>
      <c r="V96" s="581"/>
      <c r="W96" s="581"/>
      <c r="X96" s="581"/>
      <c r="Y96" s="581">
        <v>2</v>
      </c>
      <c r="Z96" s="581"/>
      <c r="AA96" s="581"/>
      <c r="AB96" s="581"/>
    </row>
    <row r="97" spans="1:31" ht="16.5">
      <c r="A97">
        <v>216</v>
      </c>
      <c r="B97" s="373">
        <v>106</v>
      </c>
      <c r="C97" s="373"/>
      <c r="D97" s="582" t="s">
        <v>13</v>
      </c>
      <c r="E97" s="582" t="s">
        <v>3241</v>
      </c>
      <c r="F97" s="584" t="s">
        <v>3245</v>
      </c>
      <c r="G97" s="582" t="s">
        <v>3242</v>
      </c>
      <c r="H97" s="582" t="s">
        <v>3244</v>
      </c>
      <c r="I97" s="582" t="s">
        <v>3243</v>
      </c>
      <c r="J97" s="582" t="s">
        <v>3239</v>
      </c>
      <c r="K97" s="585" t="s">
        <v>210</v>
      </c>
      <c r="L97" s="587" t="s">
        <v>3246</v>
      </c>
      <c r="M97" s="581"/>
      <c r="N97" s="581" t="s">
        <v>3944</v>
      </c>
      <c r="O97" s="589" t="str">
        <f t="shared" si="11"/>
        <v xml:space="preserve">172.26.136.132 </v>
      </c>
      <c r="P97" s="589" t="str">
        <f t="shared" si="12"/>
        <v>81.31.168.132</v>
      </c>
      <c r="Q97" s="587" t="s">
        <v>3220</v>
      </c>
      <c r="R97">
        <v>10</v>
      </c>
      <c r="S97" s="581" t="s">
        <v>3248</v>
      </c>
      <c r="T97" s="581"/>
      <c r="U97" s="585"/>
      <c r="V97" s="581"/>
      <c r="W97" s="581"/>
      <c r="X97" s="581"/>
      <c r="Y97" s="581">
        <v>3</v>
      </c>
      <c r="Z97" s="581"/>
      <c r="AA97" s="581"/>
      <c r="AB97" s="581"/>
    </row>
    <row r="98" spans="1:31" ht="16.5">
      <c r="A98">
        <v>217</v>
      </c>
      <c r="B98" s="373">
        <v>106</v>
      </c>
      <c r="C98" s="373"/>
      <c r="D98" s="581" t="s">
        <v>34</v>
      </c>
      <c r="E98" s="581" t="s">
        <v>3267</v>
      </c>
      <c r="F98" s="584" t="s">
        <v>3271</v>
      </c>
      <c r="G98" s="582" t="s">
        <v>3268</v>
      </c>
      <c r="H98" s="582" t="s">
        <v>3270</v>
      </c>
      <c r="I98" s="582" t="s">
        <v>3269</v>
      </c>
      <c r="J98" s="581" t="s">
        <v>3265</v>
      </c>
      <c r="K98" s="585" t="s">
        <v>210</v>
      </c>
      <c r="L98" s="587" t="s">
        <v>3272</v>
      </c>
      <c r="M98" s="581"/>
      <c r="N98" s="581" t="s">
        <v>3273</v>
      </c>
      <c r="O98" s="589" t="str">
        <f t="shared" si="11"/>
        <v xml:space="preserve">172.26.136.39 </v>
      </c>
      <c r="P98" s="589" t="str">
        <f t="shared" si="12"/>
        <v>81.31.168.39</v>
      </c>
      <c r="Q98" s="587" t="s">
        <v>3274</v>
      </c>
      <c r="R98">
        <v>10</v>
      </c>
      <c r="S98" s="581" t="s">
        <v>3275</v>
      </c>
      <c r="T98" s="581"/>
      <c r="U98" s="585"/>
      <c r="V98" s="581"/>
      <c r="W98" s="581"/>
      <c r="X98" s="581"/>
      <c r="Y98" s="581">
        <v>0</v>
      </c>
      <c r="Z98" s="581">
        <v>1</v>
      </c>
      <c r="AA98" s="581">
        <v>2</v>
      </c>
      <c r="AB98" s="581">
        <v>40</v>
      </c>
    </row>
    <row r="99" spans="1:31" ht="16.5">
      <c r="A99">
        <v>236</v>
      </c>
      <c r="B99" s="373">
        <v>114</v>
      </c>
      <c r="C99" s="373"/>
      <c r="D99" s="582" t="s">
        <v>13</v>
      </c>
      <c r="E99" s="582" t="s">
        <v>3257</v>
      </c>
      <c r="F99" s="584" t="s">
        <v>3260</v>
      </c>
      <c r="G99" s="582" t="s">
        <v>3258</v>
      </c>
      <c r="H99" s="582" t="s">
        <v>3259</v>
      </c>
      <c r="I99" s="582" t="s">
        <v>755</v>
      </c>
      <c r="J99" s="581"/>
      <c r="K99" s="585" t="s">
        <v>210</v>
      </c>
      <c r="L99" s="587" t="s">
        <v>3261</v>
      </c>
      <c r="M99" s="581"/>
      <c r="N99" s="581" t="s">
        <v>3969</v>
      </c>
      <c r="O99" s="589" t="str">
        <f t="shared" si="11"/>
        <v xml:space="preserve">172.26.136.47 </v>
      </c>
      <c r="P99" s="589" t="str">
        <f t="shared" si="12"/>
        <v>81.31.168.47</v>
      </c>
      <c r="Q99" s="587" t="s">
        <v>3263</v>
      </c>
      <c r="R99">
        <v>10</v>
      </c>
      <c r="S99" s="619" t="s">
        <v>3264</v>
      </c>
      <c r="T99" s="581"/>
      <c r="U99" s="585"/>
      <c r="V99" s="581"/>
      <c r="W99" s="581"/>
      <c r="X99" s="581"/>
      <c r="Y99" s="581">
        <v>3</v>
      </c>
      <c r="Z99" s="581"/>
      <c r="AA99" s="581">
        <v>2</v>
      </c>
      <c r="AB99" s="581">
        <v>80</v>
      </c>
    </row>
    <row r="100" spans="1:31" ht="16.5">
      <c r="A100">
        <v>237</v>
      </c>
      <c r="B100" s="348">
        <v>20</v>
      </c>
      <c r="C100" s="348"/>
      <c r="D100" s="575" t="s">
        <v>530</v>
      </c>
      <c r="E100" s="575" t="s">
        <v>3346</v>
      </c>
      <c r="F100" s="593" t="s">
        <v>3347</v>
      </c>
      <c r="G100" s="576" t="s">
        <v>532</v>
      </c>
      <c r="H100" s="576" t="s">
        <v>534</v>
      </c>
      <c r="I100" s="576" t="s">
        <v>533</v>
      </c>
      <c r="J100" s="589"/>
      <c r="K100" s="594" t="s">
        <v>210</v>
      </c>
      <c r="L100" s="595" t="s">
        <v>3348</v>
      </c>
      <c r="M100" s="589" t="s">
        <v>3349</v>
      </c>
      <c r="N100" s="589" t="s">
        <v>3350</v>
      </c>
      <c r="O100" s="589" t="str">
        <f t="shared" si="11"/>
        <v xml:space="preserve">172.26.136.75 </v>
      </c>
      <c r="P100" s="589" t="str">
        <f t="shared" si="12"/>
        <v>81.31.168.75</v>
      </c>
      <c r="Q100" s="595" t="s">
        <v>3351</v>
      </c>
      <c r="R100">
        <v>10</v>
      </c>
      <c r="S100" s="589" t="s">
        <v>3352</v>
      </c>
      <c r="T100" s="589"/>
      <c r="U100" s="594"/>
      <c r="V100" s="589"/>
      <c r="W100" s="589"/>
      <c r="X100" s="589"/>
      <c r="Y100" s="589">
        <v>1</v>
      </c>
      <c r="Z100" s="589"/>
      <c r="AA100" s="589"/>
      <c r="AB100" s="589"/>
    </row>
    <row r="101" spans="1:31" ht="16.5">
      <c r="A101">
        <v>244</v>
      </c>
      <c r="B101" s="373">
        <v>117</v>
      </c>
      <c r="C101" s="373"/>
      <c r="D101" s="576" t="s">
        <v>3176</v>
      </c>
      <c r="E101" s="576" t="s">
        <v>3177</v>
      </c>
      <c r="F101" s="593" t="s">
        <v>3181</v>
      </c>
      <c r="G101" s="576" t="s">
        <v>3178</v>
      </c>
      <c r="H101" s="576" t="s">
        <v>3180</v>
      </c>
      <c r="I101" s="576" t="s">
        <v>3179</v>
      </c>
      <c r="J101" s="582"/>
      <c r="K101" s="594" t="s">
        <v>210</v>
      </c>
      <c r="L101" s="598" t="s">
        <v>3182</v>
      </c>
      <c r="M101" s="589" t="s">
        <v>3183</v>
      </c>
      <c r="N101" s="589" t="s">
        <v>3970</v>
      </c>
      <c r="O101" s="589" t="str">
        <f t="shared" si="11"/>
        <v xml:space="preserve">172.26.136.163 </v>
      </c>
      <c r="P101" s="589" t="str">
        <f t="shared" si="12"/>
        <v>81.31.168.163</v>
      </c>
      <c r="Q101" s="595" t="s">
        <v>3185</v>
      </c>
      <c r="R101">
        <v>10</v>
      </c>
      <c r="S101" s="616" t="s">
        <v>3186</v>
      </c>
      <c r="T101" s="589"/>
      <c r="U101" s="594"/>
      <c r="V101" s="589"/>
      <c r="W101" s="589"/>
      <c r="X101" s="589"/>
      <c r="Y101" s="589">
        <v>2</v>
      </c>
      <c r="Z101" s="589"/>
      <c r="AA101" s="589"/>
      <c r="AB101" s="589"/>
    </row>
    <row r="102" spans="1:31" ht="16.5">
      <c r="A102">
        <v>246</v>
      </c>
      <c r="B102" s="373">
        <v>119</v>
      </c>
      <c r="C102" s="373"/>
      <c r="D102" s="576" t="s">
        <v>3146</v>
      </c>
      <c r="E102" s="576" t="s">
        <v>3147</v>
      </c>
      <c r="F102" s="593" t="s">
        <v>3151</v>
      </c>
      <c r="G102" s="576" t="s">
        <v>3148</v>
      </c>
      <c r="H102" s="576" t="s">
        <v>3150</v>
      </c>
      <c r="I102" s="576" t="s">
        <v>3149</v>
      </c>
      <c r="J102" s="582" t="s">
        <v>3145</v>
      </c>
      <c r="K102" s="594" t="s">
        <v>210</v>
      </c>
      <c r="L102" s="601" t="s">
        <v>3152</v>
      </c>
      <c r="M102" s="589" t="s">
        <v>3153</v>
      </c>
      <c r="N102" s="589" t="s">
        <v>3154</v>
      </c>
      <c r="O102" s="589" t="str">
        <f t="shared" si="11"/>
        <v xml:space="preserve">172.26.136.157 </v>
      </c>
      <c r="P102" s="589" t="str">
        <f t="shared" si="12"/>
        <v>81.31.168.157</v>
      </c>
      <c r="Q102" s="595" t="s">
        <v>3155</v>
      </c>
      <c r="R102">
        <v>10</v>
      </c>
      <c r="S102" s="616" t="s">
        <v>3156</v>
      </c>
      <c r="T102" s="589"/>
      <c r="U102" s="594"/>
      <c r="V102" s="589"/>
      <c r="W102" s="589"/>
      <c r="X102" s="589"/>
      <c r="Y102" s="589">
        <v>2</v>
      </c>
      <c r="Z102" s="589"/>
      <c r="AA102" s="589"/>
      <c r="AB102" s="589"/>
    </row>
    <row r="103" spans="1:31" ht="18.3">
      <c r="A103">
        <v>111</v>
      </c>
      <c r="B103" s="373">
        <v>77</v>
      </c>
      <c r="C103" s="651" t="s">
        <v>2266</v>
      </c>
      <c r="D103" s="440" t="s">
        <v>2267</v>
      </c>
      <c r="E103" s="440" t="s">
        <v>2268</v>
      </c>
      <c r="F103" s="444" t="s">
        <v>2269</v>
      </c>
      <c r="G103" s="442">
        <v>5820022815</v>
      </c>
      <c r="H103" s="442">
        <v>9120292554</v>
      </c>
      <c r="I103" s="442">
        <v>66088310</v>
      </c>
      <c r="J103" s="440"/>
      <c r="K103" s="438" t="s">
        <v>1685</v>
      </c>
      <c r="L103" s="438" t="s">
        <v>2274</v>
      </c>
      <c r="M103" s="438"/>
      <c r="N103" s="438"/>
      <c r="O103" s="440" t="s">
        <v>2275</v>
      </c>
      <c r="P103" s="440" t="s">
        <v>2276</v>
      </c>
      <c r="Q103" s="438" t="s">
        <v>2277</v>
      </c>
      <c r="R103">
        <v>10</v>
      </c>
      <c r="S103" s="438" t="s">
        <v>2279</v>
      </c>
      <c r="T103" s="438" t="s">
        <v>2172</v>
      </c>
      <c r="U103" s="448">
        <v>19200000</v>
      </c>
      <c r="V103" s="448">
        <v>9600000</v>
      </c>
      <c r="W103" s="438">
        <f>1-((V103)/(U103))</f>
        <v>0.5</v>
      </c>
      <c r="X103" s="438">
        <v>0</v>
      </c>
      <c r="Y103" s="438">
        <v>1</v>
      </c>
      <c r="Z103" s="440">
        <v>1</v>
      </c>
      <c r="AA103" s="440">
        <v>1</v>
      </c>
      <c r="AB103" s="440">
        <v>300</v>
      </c>
      <c r="AC103" s="651">
        <f>((AA103*100000)+(Z103*250000)+(AB103*5000)+(IF(Y103=1,1100000,IF(Y103=2,1900000,IF(Y103=3,2700000,IF(Y103=4,3700000,0))))))*12</f>
        <v>35400000</v>
      </c>
      <c r="AD103" s="651">
        <f>(1-W103)*AC103</f>
        <v>17700000</v>
      </c>
      <c r="AE103" s="726"/>
    </row>
    <row r="104" spans="1:31" ht="18.3">
      <c r="A104">
        <v>89</v>
      </c>
      <c r="B104" s="373">
        <v>59</v>
      </c>
      <c r="C104" s="651" t="s">
        <v>2325</v>
      </c>
      <c r="D104" s="481" t="s">
        <v>2330</v>
      </c>
      <c r="E104" s="481" t="s">
        <v>2331</v>
      </c>
      <c r="F104" s="482" t="s">
        <v>2332</v>
      </c>
      <c r="G104" s="483" t="s">
        <v>2333</v>
      </c>
      <c r="H104" s="483" t="s">
        <v>2334</v>
      </c>
      <c r="I104" s="481"/>
      <c r="J104" s="445" t="s">
        <v>2336</v>
      </c>
      <c r="K104" s="438" t="s">
        <v>1685</v>
      </c>
      <c r="L104" s="438" t="s">
        <v>2339</v>
      </c>
      <c r="M104" s="438"/>
      <c r="N104" s="438"/>
      <c r="O104" s="440" t="s">
        <v>2340</v>
      </c>
      <c r="P104" s="440" t="s">
        <v>2341</v>
      </c>
      <c r="Q104" s="438" t="s">
        <v>2342</v>
      </c>
      <c r="R104">
        <v>11</v>
      </c>
      <c r="S104" s="440" t="s">
        <v>2344</v>
      </c>
      <c r="T104" s="438" t="s">
        <v>2172</v>
      </c>
      <c r="U104" s="448">
        <v>13200000</v>
      </c>
      <c r="V104" s="448">
        <v>8200000</v>
      </c>
      <c r="W104" s="438">
        <f>1-((V104)/(U104))</f>
        <v>0.37878787878787878</v>
      </c>
      <c r="X104" s="440">
        <v>0</v>
      </c>
      <c r="Y104" s="440">
        <v>1</v>
      </c>
      <c r="Z104" s="440">
        <v>2</v>
      </c>
      <c r="AA104" s="440">
        <v>2</v>
      </c>
      <c r="AB104" s="440">
        <v>80</v>
      </c>
      <c r="AC104" s="651">
        <f>((AA104*100000)+(Z104*250000)+(AB104*5000)+(IF(Y104=1,1100000,IF(Y104=2,1900000,IF(Y104=3,2700000,IF(Y104=4,3700000,0))))))*12</f>
        <v>26400000</v>
      </c>
      <c r="AD104" s="651">
        <f>(1-W104)*AC104</f>
        <v>16400000</v>
      </c>
      <c r="AE104" s="725"/>
    </row>
    <row r="105" spans="1:31" ht="18.3">
      <c r="A105">
        <v>72</v>
      </c>
      <c r="B105" s="373">
        <v>54</v>
      </c>
      <c r="C105" s="651" t="s">
        <v>2313</v>
      </c>
      <c r="D105" s="443" t="s">
        <v>72</v>
      </c>
      <c r="E105" s="440" t="s">
        <v>2314</v>
      </c>
      <c r="F105" s="444" t="s">
        <v>2315</v>
      </c>
      <c r="G105" s="442" t="s">
        <v>2317</v>
      </c>
      <c r="H105" s="442" t="s">
        <v>2318</v>
      </c>
      <c r="I105" s="442">
        <v>22642897</v>
      </c>
      <c r="J105" s="440"/>
      <c r="K105" s="438" t="s">
        <v>1685</v>
      </c>
      <c r="L105" s="438" t="s">
        <v>2320</v>
      </c>
      <c r="M105" s="438"/>
      <c r="N105" s="438"/>
      <c r="O105" s="440" t="s">
        <v>2321</v>
      </c>
      <c r="P105" s="438" t="s">
        <v>2322</v>
      </c>
      <c r="Q105" s="438" t="s">
        <v>2323</v>
      </c>
      <c r="R105">
        <v>12</v>
      </c>
      <c r="S105" s="438" t="s">
        <v>2324</v>
      </c>
      <c r="T105" s="438" t="s">
        <v>2172</v>
      </c>
      <c r="U105" s="448">
        <f>1900000*12</f>
        <v>22800000</v>
      </c>
      <c r="V105" s="448">
        <v>16200000</v>
      </c>
      <c r="W105" s="438">
        <f>1-((V105)/(U105))</f>
        <v>0.28947368421052633</v>
      </c>
      <c r="X105" s="438">
        <v>0</v>
      </c>
      <c r="Y105" s="438">
        <v>2</v>
      </c>
      <c r="Z105" s="438"/>
      <c r="AA105" s="438"/>
      <c r="AB105" s="438"/>
      <c r="AC105" s="651">
        <f>((AA105*100000)+(Z105*250000)+(AB105*5000)+(IF(Y105=1,1100000,IF(Y105=2,1900000,IF(Y105=3,2700000,IF(Y105=4,3700000,0))))))*12</f>
        <v>22800000</v>
      </c>
      <c r="AD105" s="651">
        <f>(1-W105)*AC105</f>
        <v>16200000</v>
      </c>
      <c r="AE105" s="725"/>
    </row>
    <row r="106" spans="1:31" ht="18.3">
      <c r="A106">
        <v>94</v>
      </c>
      <c r="B106" s="373">
        <v>63</v>
      </c>
      <c r="C106" s="651" t="s">
        <v>2298</v>
      </c>
      <c r="D106" s="443" t="s">
        <v>2299</v>
      </c>
      <c r="E106" s="440" t="s">
        <v>2300</v>
      </c>
      <c r="F106" s="444" t="s">
        <v>2301</v>
      </c>
      <c r="G106" s="442" t="s">
        <v>2303</v>
      </c>
      <c r="H106" s="442" t="s">
        <v>2304</v>
      </c>
      <c r="I106" s="442" t="s">
        <v>2305</v>
      </c>
      <c r="J106" s="440"/>
      <c r="K106" s="438" t="s">
        <v>1685</v>
      </c>
      <c r="L106" s="440" t="s">
        <v>2309</v>
      </c>
      <c r="M106" s="440"/>
      <c r="N106" s="440"/>
      <c r="O106" s="440" t="s">
        <v>2310</v>
      </c>
      <c r="P106" s="440" t="s">
        <v>2311</v>
      </c>
      <c r="Q106" s="438" t="s">
        <v>2312</v>
      </c>
      <c r="R106">
        <v>12</v>
      </c>
      <c r="S106" s="440" t="s">
        <v>379</v>
      </c>
      <c r="T106" s="438" t="s">
        <v>2172</v>
      </c>
      <c r="U106" s="448">
        <v>63800000</v>
      </c>
      <c r="V106" s="448">
        <v>36200000</v>
      </c>
      <c r="W106" s="438">
        <f>1-((V106-200000)/(U106-200000))</f>
        <v>0.43396226415094341</v>
      </c>
      <c r="X106" s="440">
        <v>0</v>
      </c>
      <c r="Y106" s="440">
        <v>2</v>
      </c>
      <c r="Z106" s="440">
        <v>2</v>
      </c>
      <c r="AA106" s="440">
        <v>4</v>
      </c>
      <c r="AB106" s="440">
        <v>500</v>
      </c>
      <c r="AC106" s="651">
        <f>((AA106*100000)+(Z106*250000)+(AB106*5000)+(IF(Y106=1,1100000,IF(Y106=2,1900000,IF(Y106=3,2700000,IF(Y106=4,3700000,0))))))*12</f>
        <v>63600000</v>
      </c>
      <c r="AD106" s="651">
        <f>(1-W106)*AC106</f>
        <v>36000000</v>
      </c>
      <c r="AE106" s="725"/>
    </row>
    <row r="107" spans="1:31" ht="36.6">
      <c r="A107">
        <v>102</v>
      </c>
      <c r="B107" s="373">
        <v>69</v>
      </c>
      <c r="C107" s="651" t="s">
        <v>2281</v>
      </c>
      <c r="D107" s="443" t="s">
        <v>2286</v>
      </c>
      <c r="E107" s="440" t="s">
        <v>2287</v>
      </c>
      <c r="F107" s="444" t="s">
        <v>2288</v>
      </c>
      <c r="G107" s="442">
        <v>1382600119</v>
      </c>
      <c r="H107" s="442" t="s">
        <v>2289</v>
      </c>
      <c r="I107" s="442"/>
      <c r="J107" s="440"/>
      <c r="K107" s="438" t="s">
        <v>1685</v>
      </c>
      <c r="L107" s="438" t="s">
        <v>2291</v>
      </c>
      <c r="M107" s="438"/>
      <c r="N107" s="438"/>
      <c r="O107" s="440" t="s">
        <v>2292</v>
      </c>
      <c r="P107" s="438" t="s">
        <v>2293</v>
      </c>
      <c r="Q107" s="438" t="s">
        <v>2294</v>
      </c>
      <c r="R107">
        <v>12</v>
      </c>
      <c r="S107" s="438" t="s">
        <v>2296</v>
      </c>
      <c r="T107" s="480" t="s">
        <v>2297</v>
      </c>
      <c r="U107" s="448">
        <v>13400000</v>
      </c>
      <c r="V107" s="448">
        <v>9800000</v>
      </c>
      <c r="W107" s="438">
        <f>1-((V107-200000)/(U107-200000))</f>
        <v>0.27272727272727271</v>
      </c>
      <c r="X107" s="438">
        <v>0</v>
      </c>
      <c r="Y107" s="438">
        <v>1</v>
      </c>
      <c r="Z107" s="438"/>
      <c r="AA107" s="438"/>
      <c r="AB107" s="438"/>
      <c r="AC107" s="651">
        <f>((AA107*100000)+(Z107*250000)+(AB107*5000)+(IF(Y107=1,1100000,IF(Y107=2,1900000,IF(Y107=3,2700000,IF(Y107=4,3700000,0))))))*12</f>
        <v>13200000</v>
      </c>
      <c r="AD107" s="651">
        <f>(1-W107)*AC107</f>
        <v>9600000</v>
      </c>
      <c r="AE107" s="725"/>
    </row>
    <row r="108" spans="1:31" ht="16.5">
      <c r="A108">
        <v>116</v>
      </c>
      <c r="B108" s="373">
        <v>80</v>
      </c>
      <c r="C108" s="373"/>
      <c r="D108" s="590" t="s">
        <v>33</v>
      </c>
      <c r="E108" s="590" t="s">
        <v>3159</v>
      </c>
      <c r="F108" s="591" t="s">
        <v>3158</v>
      </c>
      <c r="G108" s="590" t="s">
        <v>3421</v>
      </c>
      <c r="H108" s="590" t="s">
        <v>3162</v>
      </c>
      <c r="I108" s="590" t="s">
        <v>3161</v>
      </c>
      <c r="J108" s="590" t="s">
        <v>3420</v>
      </c>
      <c r="K108" s="594" t="s">
        <v>210</v>
      </c>
      <c r="L108" s="595" t="s">
        <v>3422</v>
      </c>
      <c r="M108" s="589"/>
      <c r="N108" s="589" t="s">
        <v>3423</v>
      </c>
      <c r="O108" s="589" t="str">
        <f t="shared" ref="O108:O113" si="13">LEFT(N108, FIND(" - ", N108))</f>
        <v xml:space="preserve">172.26.136.155 </v>
      </c>
      <c r="P108" s="589" t="str">
        <f t="shared" ref="P108:P119" si="14">RIGHT(N108, IFERROR(LEN(N108)-FIND(" - ", N108)-2, 0))</f>
        <v>81.31.168.155</v>
      </c>
      <c r="Q108" s="595" t="s">
        <v>2776</v>
      </c>
      <c r="R108">
        <v>12</v>
      </c>
      <c r="S108" s="589" t="s">
        <v>3369</v>
      </c>
      <c r="T108" s="589"/>
      <c r="U108" s="594"/>
      <c r="V108" s="589"/>
      <c r="W108" s="589"/>
      <c r="X108" s="589"/>
      <c r="Y108" s="589">
        <v>3</v>
      </c>
      <c r="Z108" s="589"/>
      <c r="AA108" s="589"/>
      <c r="AB108" s="589"/>
    </row>
    <row r="109" spans="1:31" ht="16.5">
      <c r="A109">
        <v>117</v>
      </c>
      <c r="B109" s="373">
        <v>80</v>
      </c>
      <c r="C109" s="373"/>
      <c r="D109" s="590" t="s">
        <v>33</v>
      </c>
      <c r="E109" s="590" t="s">
        <v>3159</v>
      </c>
      <c r="F109" s="591" t="s">
        <v>3158</v>
      </c>
      <c r="G109" s="590" t="s">
        <v>3160</v>
      </c>
      <c r="H109" s="590" t="s">
        <v>3162</v>
      </c>
      <c r="I109" s="590" t="s">
        <v>3161</v>
      </c>
      <c r="J109" s="590" t="s">
        <v>3420</v>
      </c>
      <c r="K109" s="594" t="s">
        <v>210</v>
      </c>
      <c r="L109" s="598" t="s">
        <v>3425</v>
      </c>
      <c r="M109" s="589"/>
      <c r="N109" s="589" t="s">
        <v>3426</v>
      </c>
      <c r="O109" s="589" t="str">
        <f t="shared" si="13"/>
        <v xml:space="preserve">172.26.136.161 </v>
      </c>
      <c r="P109" s="589" t="str">
        <f t="shared" si="14"/>
        <v>81.31.168.161</v>
      </c>
      <c r="Q109" s="595" t="s">
        <v>3427</v>
      </c>
      <c r="R109">
        <v>12</v>
      </c>
      <c r="S109" s="616" t="s">
        <v>3428</v>
      </c>
      <c r="T109" s="589"/>
      <c r="U109" s="594"/>
      <c r="V109" s="589"/>
      <c r="W109" s="589"/>
      <c r="X109" s="589"/>
      <c r="Y109" s="589">
        <v>1</v>
      </c>
      <c r="Z109" s="589"/>
      <c r="AA109" s="589"/>
      <c r="AB109" s="589"/>
    </row>
    <row r="110" spans="1:31" ht="16.5">
      <c r="A110">
        <v>118</v>
      </c>
      <c r="B110" s="373">
        <v>81</v>
      </c>
      <c r="C110" s="373"/>
      <c r="D110" s="582" t="s">
        <v>3392</v>
      </c>
      <c r="E110" s="582" t="s">
        <v>3393</v>
      </c>
      <c r="F110" s="584" t="s">
        <v>3391</v>
      </c>
      <c r="G110" s="582" t="s">
        <v>3394</v>
      </c>
      <c r="H110" s="582" t="s">
        <v>3396</v>
      </c>
      <c r="I110" s="582" t="s">
        <v>3395</v>
      </c>
      <c r="J110" s="581" t="s">
        <v>3389</v>
      </c>
      <c r="K110" s="585" t="s">
        <v>210</v>
      </c>
      <c r="L110" s="587" t="s">
        <v>3397</v>
      </c>
      <c r="M110" s="581" t="s">
        <v>3398</v>
      </c>
      <c r="N110" s="603" t="s">
        <v>3948</v>
      </c>
      <c r="O110" s="589" t="str">
        <f t="shared" si="13"/>
        <v xml:space="preserve">172.26.136.170 </v>
      </c>
      <c r="P110" s="589" t="str">
        <f t="shared" si="14"/>
        <v>81.31.168.170</v>
      </c>
      <c r="Q110" s="587" t="s">
        <v>3400</v>
      </c>
      <c r="R110">
        <v>12</v>
      </c>
      <c r="S110" s="581" t="s">
        <v>3401</v>
      </c>
      <c r="T110" s="581"/>
      <c r="U110" s="585"/>
      <c r="V110" s="581"/>
      <c r="W110" s="581"/>
      <c r="X110" s="581"/>
      <c r="Y110" s="581">
        <v>3</v>
      </c>
      <c r="Z110" s="581"/>
      <c r="AA110" s="581">
        <v>10</v>
      </c>
      <c r="AB110" s="581">
        <v>80</v>
      </c>
    </row>
    <row r="111" spans="1:31" ht="16.5">
      <c r="A111">
        <v>120</v>
      </c>
      <c r="B111" s="373">
        <v>82</v>
      </c>
      <c r="C111" s="373"/>
      <c r="D111" s="590" t="s">
        <v>14</v>
      </c>
      <c r="E111" s="590" t="s">
        <v>3437</v>
      </c>
      <c r="F111" s="591" t="s">
        <v>3436</v>
      </c>
      <c r="G111" s="590" t="s">
        <v>3438</v>
      </c>
      <c r="H111" s="590" t="s">
        <v>3435</v>
      </c>
      <c r="I111" s="590" t="s">
        <v>561</v>
      </c>
      <c r="J111" s="590" t="s">
        <v>3434</v>
      </c>
      <c r="K111" s="594" t="s">
        <v>210</v>
      </c>
      <c r="L111" s="595" t="s">
        <v>3439</v>
      </c>
      <c r="M111" s="589" t="s">
        <v>3440</v>
      </c>
      <c r="N111" s="589" t="s">
        <v>3441</v>
      </c>
      <c r="O111" s="589" t="str">
        <f t="shared" si="13"/>
        <v xml:space="preserve">172.26.136.118 </v>
      </c>
      <c r="P111" s="589" t="str">
        <f t="shared" si="14"/>
        <v>81.31.168.118</v>
      </c>
      <c r="Q111" s="630">
        <v>443</v>
      </c>
      <c r="R111">
        <v>12</v>
      </c>
      <c r="S111" s="611" t="s">
        <v>3442</v>
      </c>
      <c r="T111" s="589"/>
      <c r="U111" s="594"/>
      <c r="V111" s="589"/>
      <c r="W111" s="589"/>
      <c r="X111" s="589"/>
      <c r="Y111" s="589">
        <v>1</v>
      </c>
      <c r="Z111" s="589"/>
      <c r="AA111" s="589"/>
      <c r="AB111" s="589">
        <v>120</v>
      </c>
    </row>
    <row r="112" spans="1:31" ht="16.5">
      <c r="A112">
        <v>124</v>
      </c>
      <c r="B112" s="373">
        <v>29</v>
      </c>
      <c r="C112" s="373"/>
      <c r="D112" s="590" t="s">
        <v>80</v>
      </c>
      <c r="E112" s="590" t="s">
        <v>3374</v>
      </c>
      <c r="F112" s="591" t="s">
        <v>3377</v>
      </c>
      <c r="G112" s="590" t="s">
        <v>3375</v>
      </c>
      <c r="H112" s="590" t="s">
        <v>3376</v>
      </c>
      <c r="I112" s="590" t="s">
        <v>3372</v>
      </c>
      <c r="J112" s="590"/>
      <c r="K112" s="594" t="s">
        <v>210</v>
      </c>
      <c r="L112" s="595" t="s">
        <v>3378</v>
      </c>
      <c r="M112" s="589" t="s">
        <v>3379</v>
      </c>
      <c r="N112" s="589" t="s">
        <v>3380</v>
      </c>
      <c r="O112" s="589" t="str">
        <f t="shared" si="13"/>
        <v xml:space="preserve">172.26.136.165 </v>
      </c>
      <c r="P112" s="589" t="str">
        <f t="shared" si="14"/>
        <v>81.31.168.165</v>
      </c>
      <c r="Q112" s="595" t="s">
        <v>3381</v>
      </c>
      <c r="R112">
        <v>12</v>
      </c>
      <c r="S112" s="589" t="s">
        <v>3383</v>
      </c>
      <c r="T112" s="589"/>
      <c r="U112" s="594"/>
      <c r="V112" s="589"/>
      <c r="W112" s="589"/>
      <c r="X112" s="589"/>
      <c r="Y112" s="589">
        <v>2</v>
      </c>
      <c r="Z112" s="589"/>
      <c r="AA112" s="589"/>
      <c r="AB112" s="589"/>
    </row>
    <row r="113" spans="1:31" ht="16.5">
      <c r="A113">
        <v>125</v>
      </c>
      <c r="B113" s="373">
        <v>29</v>
      </c>
      <c r="C113" s="373"/>
      <c r="D113" s="590" t="s">
        <v>27</v>
      </c>
      <c r="E113" s="590" t="s">
        <v>28</v>
      </c>
      <c r="F113" s="591" t="s">
        <v>32</v>
      </c>
      <c r="G113" s="590" t="s">
        <v>29</v>
      </c>
      <c r="H113" s="590" t="s">
        <v>31</v>
      </c>
      <c r="I113" s="590" t="s">
        <v>30</v>
      </c>
      <c r="J113" s="590" t="s">
        <v>3429</v>
      </c>
      <c r="K113" s="594" t="s">
        <v>210</v>
      </c>
      <c r="L113" s="595" t="s">
        <v>3430</v>
      </c>
      <c r="M113" s="589"/>
      <c r="N113" s="589" t="s">
        <v>3431</v>
      </c>
      <c r="O113" s="589" t="str">
        <f t="shared" si="13"/>
        <v xml:space="preserve">172.26.136.162 </v>
      </c>
      <c r="P113" s="589" t="str">
        <f t="shared" si="14"/>
        <v>81.31.168.162</v>
      </c>
      <c r="Q113" s="595" t="s">
        <v>3432</v>
      </c>
      <c r="R113">
        <v>12</v>
      </c>
      <c r="S113" s="629" t="s">
        <v>3433</v>
      </c>
      <c r="T113" s="589"/>
      <c r="U113" s="594"/>
      <c r="V113" s="589"/>
      <c r="W113" s="589"/>
      <c r="X113" s="589"/>
      <c r="Y113" s="589">
        <v>3</v>
      </c>
      <c r="Z113" s="589">
        <v>2</v>
      </c>
      <c r="AA113" s="589">
        <v>6</v>
      </c>
      <c r="AB113" s="589">
        <v>40</v>
      </c>
    </row>
    <row r="114" spans="1:31" ht="16.5">
      <c r="A114">
        <v>144</v>
      </c>
      <c r="B114" s="373">
        <v>48</v>
      </c>
      <c r="C114" s="373"/>
      <c r="D114" s="576" t="s">
        <v>3446</v>
      </c>
      <c r="E114" s="576" t="s">
        <v>3447</v>
      </c>
      <c r="F114" s="593" t="s">
        <v>3450</v>
      </c>
      <c r="G114" s="576" t="s">
        <v>3448</v>
      </c>
      <c r="H114" s="576" t="s">
        <v>3444</v>
      </c>
      <c r="I114" s="576" t="s">
        <v>3449</v>
      </c>
      <c r="J114" s="590" t="s">
        <v>3443</v>
      </c>
      <c r="K114" s="594" t="s">
        <v>210</v>
      </c>
      <c r="L114" s="595" t="s">
        <v>3451</v>
      </c>
      <c r="M114" s="589" t="s">
        <v>3452</v>
      </c>
      <c r="N114" s="589" t="s">
        <v>3453</v>
      </c>
      <c r="O114" s="589" t="str">
        <f t="shared" ref="O114:O119" si="15">LEFT(N114,IFERROR(FIND(" - ",N114),LEN(N114)))</f>
        <v xml:space="preserve">172.26.136.141 </v>
      </c>
      <c r="P114" s="589" t="str">
        <f t="shared" si="14"/>
        <v>81.31.168.141</v>
      </c>
      <c r="Q114" s="595"/>
      <c r="R114">
        <v>12</v>
      </c>
      <c r="S114" s="589" t="s">
        <v>3454</v>
      </c>
      <c r="T114" s="589"/>
      <c r="U114" s="594"/>
      <c r="V114" s="589"/>
      <c r="W114" s="589"/>
      <c r="X114" s="589"/>
      <c r="Y114" s="589">
        <v>1</v>
      </c>
      <c r="Z114" s="589"/>
      <c r="AA114" s="589"/>
      <c r="AB114" s="589"/>
    </row>
    <row r="115" spans="1:31" ht="16.5">
      <c r="A115">
        <v>145</v>
      </c>
      <c r="B115" s="373">
        <v>48</v>
      </c>
      <c r="C115" s="373"/>
      <c r="D115" s="575" t="s">
        <v>721</v>
      </c>
      <c r="E115" s="575" t="s">
        <v>3456</v>
      </c>
      <c r="F115" s="593" t="s">
        <v>3359</v>
      </c>
      <c r="G115" s="576" t="s">
        <v>3356</v>
      </c>
      <c r="H115" s="576" t="s">
        <v>3458</v>
      </c>
      <c r="I115" s="576" t="s">
        <v>3457</v>
      </c>
      <c r="J115" s="589" t="s">
        <v>3455</v>
      </c>
      <c r="K115" s="594" t="s">
        <v>210</v>
      </c>
      <c r="L115" s="600" t="s">
        <v>3459</v>
      </c>
      <c r="M115" s="589"/>
      <c r="N115" s="589" t="s">
        <v>3460</v>
      </c>
      <c r="O115" s="589" t="str">
        <f t="shared" si="15"/>
        <v xml:space="preserve">172.26.136.184 </v>
      </c>
      <c r="P115" s="589" t="str">
        <f t="shared" si="14"/>
        <v>81.31.168.184</v>
      </c>
      <c r="Q115" s="595" t="s">
        <v>3461</v>
      </c>
      <c r="R115">
        <v>12</v>
      </c>
      <c r="S115" s="589" t="s">
        <v>3462</v>
      </c>
      <c r="T115" s="589"/>
      <c r="U115" s="594"/>
      <c r="V115" s="589"/>
      <c r="W115" s="589"/>
      <c r="X115" s="589"/>
      <c r="Y115" s="589">
        <v>4</v>
      </c>
      <c r="Z115" s="589">
        <v>8</v>
      </c>
      <c r="AA115" s="589">
        <v>8</v>
      </c>
      <c r="AB115" s="589"/>
    </row>
    <row r="116" spans="1:31" ht="16.5">
      <c r="A116">
        <v>181</v>
      </c>
      <c r="B116" s="373">
        <v>90</v>
      </c>
      <c r="C116" s="373"/>
      <c r="D116" s="575" t="s">
        <v>62</v>
      </c>
      <c r="E116" s="575" t="s">
        <v>794</v>
      </c>
      <c r="F116" s="593" t="s">
        <v>798</v>
      </c>
      <c r="G116" s="576" t="s">
        <v>795</v>
      </c>
      <c r="H116" s="576" t="s">
        <v>797</v>
      </c>
      <c r="I116" s="576" t="s">
        <v>796</v>
      </c>
      <c r="J116" s="581" t="s">
        <v>3492</v>
      </c>
      <c r="K116" s="594" t="s">
        <v>210</v>
      </c>
      <c r="L116" s="600" t="s">
        <v>3493</v>
      </c>
      <c r="M116" s="589"/>
      <c r="N116" s="611" t="s">
        <v>3494</v>
      </c>
      <c r="O116" s="589" t="str">
        <f t="shared" si="15"/>
        <v xml:space="preserve">172.26.136.172 </v>
      </c>
      <c r="P116" s="589" t="str">
        <f t="shared" si="14"/>
        <v>81.31.168.172</v>
      </c>
      <c r="Q116" s="595" t="s">
        <v>3495</v>
      </c>
      <c r="R116">
        <v>12</v>
      </c>
      <c r="S116" s="611" t="s">
        <v>3496</v>
      </c>
      <c r="T116" s="589"/>
      <c r="U116" s="594"/>
      <c r="V116" s="589"/>
      <c r="W116" s="589"/>
      <c r="X116" s="589"/>
      <c r="Y116" s="589">
        <v>4</v>
      </c>
      <c r="Z116" s="589"/>
      <c r="AA116" s="589">
        <v>8</v>
      </c>
      <c r="AB116" s="589">
        <v>760</v>
      </c>
    </row>
    <row r="117" spans="1:31" ht="16.5">
      <c r="A117">
        <v>198</v>
      </c>
      <c r="B117" s="373">
        <v>96</v>
      </c>
      <c r="C117" s="373"/>
      <c r="D117" s="575" t="s">
        <v>180</v>
      </c>
      <c r="E117" s="575" t="s">
        <v>3472</v>
      </c>
      <c r="F117" s="593" t="s">
        <v>3471</v>
      </c>
      <c r="G117" s="576" t="s">
        <v>3473</v>
      </c>
      <c r="H117" s="576" t="s">
        <v>3474</v>
      </c>
      <c r="I117" s="576"/>
      <c r="J117" s="589"/>
      <c r="K117" s="594" t="s">
        <v>210</v>
      </c>
      <c r="L117" s="595" t="s">
        <v>3475</v>
      </c>
      <c r="M117" s="589"/>
      <c r="N117" s="589" t="s">
        <v>3476</v>
      </c>
      <c r="O117" s="589" t="str">
        <f t="shared" si="15"/>
        <v xml:space="preserve">172.26.136.181 </v>
      </c>
      <c r="P117" s="589" t="str">
        <f t="shared" si="14"/>
        <v>81.31.168.181</v>
      </c>
      <c r="Q117" s="595" t="s">
        <v>3477</v>
      </c>
      <c r="R117">
        <v>12</v>
      </c>
      <c r="S117" s="589" t="s">
        <v>3478</v>
      </c>
      <c r="T117" s="589"/>
      <c r="U117" s="594"/>
      <c r="V117" s="589"/>
      <c r="W117" s="589"/>
      <c r="X117" s="589"/>
      <c r="Y117" s="589">
        <v>2</v>
      </c>
      <c r="Z117" s="589"/>
      <c r="AA117" s="589"/>
      <c r="AB117" s="589"/>
    </row>
    <row r="118" spans="1:31" ht="16.5">
      <c r="A118">
        <v>200</v>
      </c>
      <c r="B118" s="373">
        <v>98</v>
      </c>
      <c r="C118" s="373"/>
      <c r="D118" s="575" t="s">
        <v>554</v>
      </c>
      <c r="E118" s="575" t="s">
        <v>3484</v>
      </c>
      <c r="F118" s="593" t="s">
        <v>3487</v>
      </c>
      <c r="G118" s="576" t="s">
        <v>3485</v>
      </c>
      <c r="H118" s="576" t="s">
        <v>3486</v>
      </c>
      <c r="I118" s="576"/>
      <c r="J118" s="581"/>
      <c r="K118" s="594" t="s">
        <v>210</v>
      </c>
      <c r="L118" s="595" t="s">
        <v>3488</v>
      </c>
      <c r="M118" s="589"/>
      <c r="N118" s="589" t="s">
        <v>3951</v>
      </c>
      <c r="O118" s="589" t="str">
        <f t="shared" si="15"/>
        <v xml:space="preserve">172.26.136.177 </v>
      </c>
      <c r="P118" s="589" t="str">
        <f t="shared" si="14"/>
        <v>81.31.168.177</v>
      </c>
      <c r="Q118" s="595" t="s">
        <v>3490</v>
      </c>
      <c r="R118">
        <v>12</v>
      </c>
      <c r="S118" s="589" t="s">
        <v>3491</v>
      </c>
      <c r="T118" s="589"/>
      <c r="U118" s="594"/>
      <c r="V118" s="589"/>
      <c r="W118" s="589"/>
      <c r="X118" s="589"/>
      <c r="Y118" s="589">
        <v>1</v>
      </c>
      <c r="Z118" s="589">
        <v>2</v>
      </c>
      <c r="AA118" s="589">
        <v>2</v>
      </c>
      <c r="AB118" s="589">
        <v>500</v>
      </c>
    </row>
    <row r="119" spans="1:31" ht="16.5">
      <c r="A119">
        <v>204</v>
      </c>
      <c r="B119" s="373">
        <v>101</v>
      </c>
      <c r="C119" s="373"/>
      <c r="D119" s="576" t="s">
        <v>13</v>
      </c>
      <c r="E119" s="576" t="s">
        <v>3409</v>
      </c>
      <c r="F119" s="593" t="s">
        <v>3413</v>
      </c>
      <c r="G119" s="576" t="s">
        <v>3410</v>
      </c>
      <c r="H119" s="576" t="s">
        <v>3412</v>
      </c>
      <c r="I119" s="576" t="s">
        <v>3411</v>
      </c>
      <c r="J119" s="582"/>
      <c r="K119" s="594" t="s">
        <v>210</v>
      </c>
      <c r="L119" s="601" t="s">
        <v>3414</v>
      </c>
      <c r="M119" s="589" t="s">
        <v>3415</v>
      </c>
      <c r="N119" s="589" t="s">
        <v>3416</v>
      </c>
      <c r="O119" s="589" t="str">
        <f t="shared" si="15"/>
        <v xml:space="preserve">172.26.136.125 </v>
      </c>
      <c r="P119" s="589" t="str">
        <f t="shared" si="14"/>
        <v>81.31.168.125</v>
      </c>
      <c r="Q119" s="595" t="s">
        <v>3417</v>
      </c>
      <c r="R119">
        <v>12</v>
      </c>
      <c r="S119" s="589" t="s">
        <v>3418</v>
      </c>
      <c r="T119" s="589"/>
      <c r="U119" s="594"/>
      <c r="V119" s="589"/>
      <c r="W119" s="589"/>
      <c r="X119" s="589"/>
      <c r="Y119" s="589">
        <v>4</v>
      </c>
      <c r="Z119" s="589"/>
      <c r="AA119" s="589"/>
      <c r="AB119" s="589"/>
    </row>
    <row r="120" spans="1:31" ht="36.6">
      <c r="A120">
        <v>99</v>
      </c>
      <c r="B120" s="373">
        <v>67</v>
      </c>
      <c r="C120" s="651" t="s">
        <v>2252</v>
      </c>
      <c r="D120" s="443" t="s">
        <v>13</v>
      </c>
      <c r="E120" s="440" t="s">
        <v>2253</v>
      </c>
      <c r="F120" s="444" t="s">
        <v>2254</v>
      </c>
      <c r="G120" s="442">
        <v>2790195511</v>
      </c>
      <c r="H120" s="442" t="s">
        <v>2256</v>
      </c>
      <c r="I120" s="442">
        <v>66373738</v>
      </c>
      <c r="J120" s="440" t="s">
        <v>2258</v>
      </c>
      <c r="K120" s="438" t="s">
        <v>1685</v>
      </c>
      <c r="L120" s="438" t="s">
        <v>2261</v>
      </c>
      <c r="M120" s="438"/>
      <c r="N120" s="438"/>
      <c r="O120" s="440" t="s">
        <v>2262</v>
      </c>
      <c r="P120" s="438" t="s">
        <v>2263</v>
      </c>
      <c r="Q120" s="438" t="s">
        <v>2264</v>
      </c>
      <c r="R120">
        <v>13</v>
      </c>
      <c r="S120" s="438" t="s">
        <v>2199</v>
      </c>
      <c r="T120" s="438" t="s">
        <v>2265</v>
      </c>
      <c r="U120" s="448">
        <v>176400000</v>
      </c>
      <c r="V120" s="448">
        <v>176400000</v>
      </c>
      <c r="W120" s="438">
        <f>1-((V120-200000)/(U120-200000))</f>
        <v>0</v>
      </c>
      <c r="X120" s="438">
        <v>0</v>
      </c>
      <c r="Y120" s="438">
        <v>4</v>
      </c>
      <c r="Z120" s="438"/>
      <c r="AA120" s="438"/>
      <c r="AB120" s="438"/>
      <c r="AC120" s="651">
        <f>((AA120*100000)+(Z120*250000)+(AB120*5000)+(IF(Y120=1,1100000,IF(Y120=2,1900000,IF(Y120=3,2700000,IF(Y120=4,3700000,0))))))*12</f>
        <v>44400000</v>
      </c>
      <c r="AD120" s="651">
        <f>(1-W120)*AC120</f>
        <v>44400000</v>
      </c>
      <c r="AE120" s="729"/>
    </row>
    <row r="121" spans="1:31" ht="18.3">
      <c r="A121">
        <v>107</v>
      </c>
      <c r="B121" s="373">
        <v>73</v>
      </c>
      <c r="C121" s="651" t="s">
        <v>2233</v>
      </c>
      <c r="D121" s="443" t="s">
        <v>2239</v>
      </c>
      <c r="E121" s="440" t="s">
        <v>2240</v>
      </c>
      <c r="F121" s="444" t="s">
        <v>2241</v>
      </c>
      <c r="G121" s="442">
        <v>5069931032</v>
      </c>
      <c r="H121" s="442" t="s">
        <v>2242</v>
      </c>
      <c r="I121" s="442">
        <v>66166249</v>
      </c>
      <c r="J121" s="440"/>
      <c r="K121" s="438" t="s">
        <v>1685</v>
      </c>
      <c r="L121" s="438" t="s">
        <v>2246</v>
      </c>
      <c r="M121" s="438"/>
      <c r="N121" s="438"/>
      <c r="O121" s="440" t="s">
        <v>2247</v>
      </c>
      <c r="P121" s="438" t="s">
        <v>2248</v>
      </c>
      <c r="Q121" s="438" t="s">
        <v>2249</v>
      </c>
      <c r="R121">
        <v>13</v>
      </c>
      <c r="S121" s="438" t="s">
        <v>2251</v>
      </c>
      <c r="T121" s="438" t="s">
        <v>2172</v>
      </c>
      <c r="U121" s="448">
        <f>3700000*12</f>
        <v>44400000</v>
      </c>
      <c r="V121" s="448">
        <v>31000000</v>
      </c>
      <c r="W121" s="438">
        <f>1-((V121)/(U121))</f>
        <v>0.30180180180180183</v>
      </c>
      <c r="X121" s="438">
        <v>0</v>
      </c>
      <c r="Y121" s="438">
        <v>4</v>
      </c>
      <c r="Z121" s="438"/>
      <c r="AA121" s="438"/>
      <c r="AB121" s="438"/>
      <c r="AC121" s="651">
        <f>((AA121*100000)+(Z121*250000)+(AB121*5000)+(IF(Y121=1,1100000,IF(Y121=2,1900000,IF(Y121=3,2700000,IF(Y121=4,3700000,0))))))*12</f>
        <v>44400000</v>
      </c>
      <c r="AD121" s="651">
        <f>(1-W121)*AC121</f>
        <v>31000000</v>
      </c>
      <c r="AE121" s="720"/>
    </row>
    <row r="122" spans="1:31" ht="16.5">
      <c r="A122">
        <v>126</v>
      </c>
      <c r="B122" s="373">
        <v>29</v>
      </c>
      <c r="C122" s="373"/>
      <c r="D122" s="590" t="s">
        <v>27</v>
      </c>
      <c r="E122" s="590" t="s">
        <v>28</v>
      </c>
      <c r="F122" s="591" t="s">
        <v>32</v>
      </c>
      <c r="G122" s="590" t="s">
        <v>29</v>
      </c>
      <c r="H122" s="590" t="s">
        <v>31</v>
      </c>
      <c r="I122" s="590" t="s">
        <v>30</v>
      </c>
      <c r="J122" s="590" t="s">
        <v>3497</v>
      </c>
      <c r="K122" s="594" t="s">
        <v>210</v>
      </c>
      <c r="L122" s="595" t="s">
        <v>3498</v>
      </c>
      <c r="M122" s="589"/>
      <c r="N122" s="589" t="s">
        <v>3499</v>
      </c>
      <c r="O122" s="589" t="str">
        <f>LEFT(N122, FIND(" - ", N122))</f>
        <v xml:space="preserve">172.26.136.142 </v>
      </c>
      <c r="P122" s="589" t="str">
        <f t="shared" ref="P122:P128" si="16">RIGHT(N122, IFERROR(LEN(N122)-FIND(" - ", N122)-2, 0))</f>
        <v>81.31.168.142</v>
      </c>
      <c r="Q122" s="595"/>
      <c r="R122">
        <v>13</v>
      </c>
      <c r="S122" s="589" t="s">
        <v>3500</v>
      </c>
      <c r="T122" s="589"/>
      <c r="U122" s="594"/>
      <c r="V122" s="589"/>
      <c r="W122" s="589"/>
      <c r="X122" s="589"/>
      <c r="Y122" s="589">
        <v>2</v>
      </c>
      <c r="Z122" s="589"/>
      <c r="AA122" s="589">
        <v>8</v>
      </c>
      <c r="AB122" s="589"/>
    </row>
    <row r="123" spans="1:31" ht="16.5">
      <c r="A123">
        <v>127</v>
      </c>
      <c r="B123" s="373">
        <v>29</v>
      </c>
      <c r="C123" s="373"/>
      <c r="D123" s="590" t="s">
        <v>27</v>
      </c>
      <c r="E123" s="590" t="s">
        <v>28</v>
      </c>
      <c r="F123" s="591" t="s">
        <v>32</v>
      </c>
      <c r="G123" s="590" t="s">
        <v>29</v>
      </c>
      <c r="H123" s="590" t="s">
        <v>31</v>
      </c>
      <c r="I123" s="590" t="s">
        <v>30</v>
      </c>
      <c r="J123" s="590" t="s">
        <v>3501</v>
      </c>
      <c r="K123" s="594" t="s">
        <v>210</v>
      </c>
      <c r="L123" s="595" t="s">
        <v>3502</v>
      </c>
      <c r="M123" s="589"/>
      <c r="N123" s="589" t="s">
        <v>3503</v>
      </c>
      <c r="O123" s="589" t="str">
        <f>LEFT(N123, FIND(" - ", N123))</f>
        <v xml:space="preserve">172.26.136.143 </v>
      </c>
      <c r="P123" s="589" t="str">
        <f t="shared" si="16"/>
        <v>81.31.168.143</v>
      </c>
      <c r="Q123" s="595"/>
      <c r="R123">
        <v>13</v>
      </c>
      <c r="S123" s="589" t="s">
        <v>3500</v>
      </c>
      <c r="T123" s="589"/>
      <c r="U123" s="594"/>
      <c r="V123" s="589"/>
      <c r="W123" s="589"/>
      <c r="X123" s="589"/>
      <c r="Y123" s="589">
        <v>2</v>
      </c>
      <c r="Z123" s="589"/>
      <c r="AA123" s="589"/>
      <c r="AB123" s="589"/>
    </row>
    <row r="124" spans="1:31" ht="16.5">
      <c r="A124">
        <v>128</v>
      </c>
      <c r="B124" s="373">
        <v>29</v>
      </c>
      <c r="C124" s="373"/>
      <c r="D124" s="590" t="s">
        <v>3505</v>
      </c>
      <c r="E124" s="590" t="s">
        <v>234</v>
      </c>
      <c r="F124" s="591" t="s">
        <v>3506</v>
      </c>
      <c r="G124" s="590" t="s">
        <v>235</v>
      </c>
      <c r="H124" s="590" t="s">
        <v>237</v>
      </c>
      <c r="I124" s="590" t="s">
        <v>236</v>
      </c>
      <c r="J124" s="590" t="s">
        <v>3504</v>
      </c>
      <c r="K124" s="594" t="s">
        <v>210</v>
      </c>
      <c r="L124" s="595" t="s">
        <v>3507</v>
      </c>
      <c r="M124" s="589"/>
      <c r="N124" s="589" t="s">
        <v>3508</v>
      </c>
      <c r="O124" s="589" t="str">
        <f>LEFT(N124, FIND(" - ", N124))</f>
        <v xml:space="preserve">172.26.136.144 </v>
      </c>
      <c r="P124" s="589" t="str">
        <f t="shared" si="16"/>
        <v>81.31.168.144</v>
      </c>
      <c r="Q124" s="595" t="s">
        <v>3509</v>
      </c>
      <c r="R124">
        <v>13</v>
      </c>
      <c r="S124" s="589" t="s">
        <v>3500</v>
      </c>
      <c r="T124" s="589"/>
      <c r="U124" s="594"/>
      <c r="V124" s="589"/>
      <c r="W124" s="589"/>
      <c r="X124" s="589"/>
      <c r="Y124" s="589">
        <v>4</v>
      </c>
      <c r="Z124" s="589"/>
      <c r="AA124" s="589"/>
      <c r="AB124" s="589"/>
    </row>
    <row r="125" spans="1:31" ht="16.5">
      <c r="A125">
        <v>129</v>
      </c>
      <c r="B125" s="373">
        <v>29</v>
      </c>
      <c r="C125" s="373"/>
      <c r="D125" s="590" t="s">
        <v>27</v>
      </c>
      <c r="E125" s="590" t="s">
        <v>28</v>
      </c>
      <c r="F125" s="591" t="s">
        <v>32</v>
      </c>
      <c r="G125" s="590" t="s">
        <v>29</v>
      </c>
      <c r="H125" s="590" t="s">
        <v>31</v>
      </c>
      <c r="I125" s="590" t="s">
        <v>30</v>
      </c>
      <c r="J125" s="590" t="s">
        <v>3510</v>
      </c>
      <c r="K125" s="594" t="s">
        <v>210</v>
      </c>
      <c r="L125" s="595" t="s">
        <v>3511</v>
      </c>
      <c r="M125" s="589"/>
      <c r="N125" s="589" t="s">
        <v>3512</v>
      </c>
      <c r="O125" s="589" t="str">
        <f>LEFT(N125, FIND(" - ", N125))</f>
        <v xml:space="preserve">172.26.136.145 </v>
      </c>
      <c r="P125" s="589" t="str">
        <f t="shared" si="16"/>
        <v>81.31.168.145</v>
      </c>
      <c r="Q125" s="595" t="s">
        <v>3509</v>
      </c>
      <c r="R125">
        <v>13</v>
      </c>
      <c r="S125" s="589" t="s">
        <v>3500</v>
      </c>
      <c r="T125" s="589"/>
      <c r="U125" s="594"/>
      <c r="V125" s="589"/>
      <c r="W125" s="589"/>
      <c r="X125" s="589"/>
      <c r="Y125" s="589">
        <v>2</v>
      </c>
      <c r="Z125" s="589"/>
      <c r="AA125" s="589"/>
      <c r="AB125" s="589"/>
    </row>
    <row r="126" spans="1:31" ht="16.5">
      <c r="A126">
        <v>130</v>
      </c>
      <c r="B126" s="373">
        <v>29</v>
      </c>
      <c r="C126" s="373"/>
      <c r="D126" s="590" t="s">
        <v>27</v>
      </c>
      <c r="E126" s="590" t="s">
        <v>28</v>
      </c>
      <c r="F126" s="591" t="s">
        <v>32</v>
      </c>
      <c r="G126" s="590" t="s">
        <v>29</v>
      </c>
      <c r="H126" s="590" t="s">
        <v>31</v>
      </c>
      <c r="I126" s="590" t="s">
        <v>30</v>
      </c>
      <c r="J126" s="590" t="s">
        <v>3513</v>
      </c>
      <c r="K126" s="594" t="s">
        <v>210</v>
      </c>
      <c r="L126" s="598" t="s">
        <v>3514</v>
      </c>
      <c r="M126" s="589"/>
      <c r="N126" s="589" t="s">
        <v>3515</v>
      </c>
      <c r="O126" s="589" t="str">
        <f>LEFT(N126, FIND(" - ", N126))</f>
        <v xml:space="preserve">172.26.136.146 </v>
      </c>
      <c r="P126" s="589" t="str">
        <f t="shared" si="16"/>
        <v>81.31.168.146</v>
      </c>
      <c r="Q126" s="595" t="s">
        <v>3509</v>
      </c>
      <c r="R126">
        <v>13</v>
      </c>
      <c r="S126" s="589" t="s">
        <v>3500</v>
      </c>
      <c r="T126" s="589"/>
      <c r="U126" s="594"/>
      <c r="V126" s="589"/>
      <c r="W126" s="589"/>
      <c r="X126" s="589"/>
      <c r="Y126" s="589">
        <v>2</v>
      </c>
      <c r="Z126" s="589"/>
      <c r="AA126" s="589"/>
      <c r="AB126" s="589"/>
    </row>
    <row r="127" spans="1:31" ht="16.5">
      <c r="A127">
        <v>189</v>
      </c>
      <c r="B127" s="373">
        <v>93</v>
      </c>
      <c r="C127" s="373"/>
      <c r="D127" s="576" t="s">
        <v>866</v>
      </c>
      <c r="E127" s="576" t="s">
        <v>2739</v>
      </c>
      <c r="F127" s="593" t="s">
        <v>2743</v>
      </c>
      <c r="G127" s="576" t="s">
        <v>2740</v>
      </c>
      <c r="H127" s="576" t="s">
        <v>2742</v>
      </c>
      <c r="I127" s="576" t="s">
        <v>2741</v>
      </c>
      <c r="J127" s="589"/>
      <c r="K127" s="594" t="s">
        <v>210</v>
      </c>
      <c r="L127" s="595" t="s">
        <v>3516</v>
      </c>
      <c r="M127" s="589"/>
      <c r="N127" s="589" t="s">
        <v>3517</v>
      </c>
      <c r="O127" s="589" t="str">
        <f>LEFT(N127,IFERROR(FIND(" - ",N127),LEN(N127)))</f>
        <v xml:space="preserve">172.26.136.113 </v>
      </c>
      <c r="P127" s="589" t="str">
        <f t="shared" si="16"/>
        <v>81.31.168.113</v>
      </c>
      <c r="Q127" s="595">
        <v>3389</v>
      </c>
      <c r="R127">
        <v>13</v>
      </c>
      <c r="S127" s="589" t="s">
        <v>3518</v>
      </c>
      <c r="T127" s="589"/>
      <c r="U127" s="594"/>
      <c r="V127" s="589"/>
      <c r="W127" s="589"/>
      <c r="X127" s="589"/>
      <c r="Y127" s="589">
        <v>3</v>
      </c>
      <c r="Z127" s="589"/>
      <c r="AA127" s="589"/>
      <c r="AB127" s="589"/>
    </row>
    <row r="128" spans="1:31" ht="16.5">
      <c r="A128">
        <v>147</v>
      </c>
      <c r="B128" s="373">
        <v>89</v>
      </c>
      <c r="C128" s="373"/>
      <c r="D128" s="632" t="s">
        <v>53</v>
      </c>
      <c r="E128" s="632" t="s">
        <v>3519</v>
      </c>
      <c r="F128" s="593" t="s">
        <v>3522</v>
      </c>
      <c r="G128" s="632" t="s">
        <v>3520</v>
      </c>
      <c r="H128" s="632" t="s">
        <v>3521</v>
      </c>
      <c r="I128" s="633"/>
      <c r="J128" s="602"/>
      <c r="K128" s="594" t="s">
        <v>210</v>
      </c>
      <c r="L128" s="600" t="s">
        <v>3523</v>
      </c>
      <c r="M128" s="608"/>
      <c r="N128" s="608" t="s">
        <v>3524</v>
      </c>
      <c r="O128" s="589" t="str">
        <f>LEFT(N128,IFERROR(FIND(" - ",N128),LEN(N128)))</f>
        <v xml:space="preserve">172.26.136.102 </v>
      </c>
      <c r="P128" s="589" t="str">
        <f t="shared" si="16"/>
        <v>81.31.168.102</v>
      </c>
      <c r="Q128" s="635" t="s">
        <v>3525</v>
      </c>
      <c r="R128">
        <v>14</v>
      </c>
      <c r="S128" s="608" t="s">
        <v>3527</v>
      </c>
      <c r="T128" s="608"/>
      <c r="U128" s="594"/>
      <c r="V128" s="608"/>
      <c r="W128" s="608"/>
      <c r="X128" s="608"/>
      <c r="Y128" s="608">
        <v>2</v>
      </c>
      <c r="Z128" s="608"/>
      <c r="AA128" s="608">
        <v>4</v>
      </c>
      <c r="AB128" s="608"/>
    </row>
    <row r="129" spans="1:31" ht="18.3">
      <c r="A129">
        <v>71</v>
      </c>
      <c r="B129" s="373">
        <v>53</v>
      </c>
      <c r="C129" s="719"/>
      <c r="D129" s="467" t="s">
        <v>72</v>
      </c>
      <c r="E129" s="468" t="s">
        <v>2175</v>
      </c>
      <c r="F129" s="471" t="s">
        <v>2227</v>
      </c>
      <c r="G129" s="469">
        <v>2753927995</v>
      </c>
      <c r="H129" s="469" t="s">
        <v>2178</v>
      </c>
      <c r="I129" s="469">
        <v>22689390</v>
      </c>
      <c r="J129" s="467"/>
      <c r="K129" s="438" t="s">
        <v>1685</v>
      </c>
      <c r="L129" s="467" t="s">
        <v>2228</v>
      </c>
      <c r="M129" s="467"/>
      <c r="N129" s="467"/>
      <c r="O129" s="468" t="s">
        <v>2229</v>
      </c>
      <c r="P129" s="468" t="s">
        <v>2230</v>
      </c>
      <c r="Q129" s="468"/>
      <c r="R129">
        <v>15</v>
      </c>
      <c r="S129" s="474" t="s">
        <v>2232</v>
      </c>
      <c r="T129" s="467"/>
      <c r="U129" s="475">
        <v>105</v>
      </c>
      <c r="V129" s="475">
        <v>100</v>
      </c>
      <c r="W129" s="464">
        <f>1-((V129)/(U129))</f>
        <v>4.7619047619047672E-2</v>
      </c>
      <c r="X129" s="467">
        <v>0</v>
      </c>
      <c r="Y129" s="467">
        <v>0</v>
      </c>
      <c r="Z129" s="467">
        <v>2</v>
      </c>
      <c r="AA129" s="467">
        <v>4</v>
      </c>
      <c r="AB129" s="467">
        <v>60</v>
      </c>
      <c r="AC129" s="719">
        <f>((AA129*100000)+(Z129*250000)+(AB129*5000)+(IF(Y129=1,1100000,IF(Y129=2,1900000,IF(Y129=3,2700000,IF(Y129=4,3700000,0))))))*12</f>
        <v>14400000</v>
      </c>
      <c r="AD129" s="719">
        <f>(1-W129)*AC129</f>
        <v>13714285.714285713</v>
      </c>
      <c r="AE129" s="725"/>
    </row>
    <row r="130" spans="1:31" ht="16.5">
      <c r="A130">
        <v>221</v>
      </c>
      <c r="B130" s="373">
        <v>110</v>
      </c>
      <c r="C130" s="373"/>
      <c r="D130" s="637" t="s">
        <v>3546</v>
      </c>
      <c r="E130" s="637" t="s">
        <v>3547</v>
      </c>
      <c r="F130" s="593" t="s">
        <v>3545</v>
      </c>
      <c r="G130" s="637" t="s">
        <v>3548</v>
      </c>
      <c r="H130" s="637" t="s">
        <v>3549</v>
      </c>
      <c r="I130" s="637" t="s">
        <v>3544</v>
      </c>
      <c r="J130" s="590"/>
      <c r="K130" s="594"/>
      <c r="L130" s="598" t="s">
        <v>3550</v>
      </c>
      <c r="M130" s="589" t="s">
        <v>3551</v>
      </c>
      <c r="N130" s="589" t="s">
        <v>3552</v>
      </c>
      <c r="O130" s="589" t="str">
        <f>LEFT(N130,IFERROR(FIND(" - ",N130),LEN(N130)))</f>
        <v>172.26.136.131</v>
      </c>
      <c r="P130" s="589" t="str">
        <f t="shared" ref="P130:P153" si="17">RIGHT(N130, IFERROR(LEN(N130)-FIND(" - ", N130)-2, 0))</f>
        <v/>
      </c>
      <c r="Q130" s="595" t="s">
        <v>3553</v>
      </c>
      <c r="R130">
        <v>15</v>
      </c>
      <c r="S130" s="589" t="s">
        <v>3554</v>
      </c>
      <c r="T130" s="589"/>
      <c r="U130" s="594"/>
      <c r="V130" s="589"/>
      <c r="W130" s="589"/>
      <c r="X130" s="589"/>
      <c r="Y130" s="589">
        <v>1</v>
      </c>
      <c r="Z130" s="589"/>
      <c r="AA130" s="589"/>
      <c r="AB130" s="589"/>
    </row>
    <row r="131" spans="1:31" ht="16.5">
      <c r="A131">
        <v>260</v>
      </c>
      <c r="B131" s="373">
        <v>123</v>
      </c>
      <c r="C131" s="373"/>
      <c r="D131" s="576" t="s">
        <v>33</v>
      </c>
      <c r="E131" s="576" t="s">
        <v>3534</v>
      </c>
      <c r="F131" s="593" t="s">
        <v>3537</v>
      </c>
      <c r="G131" s="576" t="s">
        <v>3535</v>
      </c>
      <c r="H131" s="576" t="s">
        <v>3536</v>
      </c>
      <c r="I131" s="576" t="s">
        <v>3529</v>
      </c>
      <c r="J131" s="589"/>
      <c r="K131" s="594" t="s">
        <v>210</v>
      </c>
      <c r="L131" s="636" t="s">
        <v>3538</v>
      </c>
      <c r="M131" s="589"/>
      <c r="N131" s="589" t="s">
        <v>3539</v>
      </c>
      <c r="O131" s="589" t="str">
        <f>LEFT(N131,IFERROR(FIND(" - ",N131),LEN(N131)))</f>
        <v xml:space="preserve">172.26.136.129 </v>
      </c>
      <c r="P131" s="589" t="str">
        <f t="shared" si="17"/>
        <v>81.31.168.129</v>
      </c>
      <c r="Q131" s="595">
        <v>1433</v>
      </c>
      <c r="R131">
        <v>15</v>
      </c>
      <c r="S131" s="589" t="s">
        <v>3541</v>
      </c>
      <c r="T131" s="589"/>
      <c r="U131" s="594"/>
      <c r="V131" s="589"/>
      <c r="W131" s="589"/>
      <c r="X131" s="589"/>
      <c r="Y131" s="589">
        <v>4</v>
      </c>
      <c r="Z131" s="589"/>
      <c r="AA131" s="589">
        <v>8</v>
      </c>
      <c r="AB131" s="589">
        <v>250</v>
      </c>
    </row>
    <row r="132" spans="1:31" ht="16.5">
      <c r="A132">
        <v>172</v>
      </c>
      <c r="B132" s="373">
        <v>47</v>
      </c>
      <c r="C132" s="373"/>
      <c r="D132" s="575" t="s">
        <v>62</v>
      </c>
      <c r="E132" s="575" t="s">
        <v>794</v>
      </c>
      <c r="F132" s="593" t="s">
        <v>798</v>
      </c>
      <c r="G132" s="576" t="s">
        <v>795</v>
      </c>
      <c r="H132" s="576" t="s">
        <v>797</v>
      </c>
      <c r="I132" s="576" t="s">
        <v>796</v>
      </c>
      <c r="J132" s="589" t="s">
        <v>3574</v>
      </c>
      <c r="K132" s="594" t="s">
        <v>210</v>
      </c>
      <c r="L132" s="600" t="s">
        <v>3575</v>
      </c>
      <c r="M132" s="589"/>
      <c r="N132" s="589" t="s">
        <v>3576</v>
      </c>
      <c r="O132" s="589" t="str">
        <f>LEFT(N132,IFERROR(FIND(" - ",N132),LEN(N132)))</f>
        <v xml:space="preserve">172.26.136.24 </v>
      </c>
      <c r="P132" s="589" t="str">
        <f t="shared" si="17"/>
        <v/>
      </c>
      <c r="Q132" s="595">
        <v>80</v>
      </c>
      <c r="R132">
        <v>16</v>
      </c>
      <c r="S132" s="589" t="s">
        <v>3577</v>
      </c>
      <c r="T132" s="589"/>
      <c r="U132" s="594"/>
      <c r="V132" s="589"/>
      <c r="W132" s="589"/>
      <c r="X132" s="589"/>
      <c r="Y132" s="589">
        <v>2</v>
      </c>
      <c r="Z132" s="589"/>
      <c r="AA132" s="589">
        <v>8</v>
      </c>
      <c r="AB132" s="589">
        <f>6000-120</f>
        <v>5880</v>
      </c>
    </row>
    <row r="133" spans="1:31" ht="16.5">
      <c r="A133">
        <v>182</v>
      </c>
      <c r="B133" s="373">
        <v>90</v>
      </c>
      <c r="C133" s="373"/>
      <c r="D133" s="575" t="s">
        <v>62</v>
      </c>
      <c r="E133" s="575" t="s">
        <v>794</v>
      </c>
      <c r="F133" s="593" t="s">
        <v>798</v>
      </c>
      <c r="G133" s="576" t="s">
        <v>795</v>
      </c>
      <c r="H133" s="576" t="s">
        <v>797</v>
      </c>
      <c r="I133" s="576" t="s">
        <v>2811</v>
      </c>
      <c r="J133" s="581"/>
      <c r="K133" s="594" t="s">
        <v>210</v>
      </c>
      <c r="L133" s="595" t="s">
        <v>3578</v>
      </c>
      <c r="M133" s="589"/>
      <c r="N133" s="589" t="s">
        <v>3579</v>
      </c>
      <c r="O133" s="589" t="str">
        <f>LEFT(N133,IFERROR(FIND(" - ",N133),LEN(N133)))</f>
        <v xml:space="preserve">172.26.136.21 </v>
      </c>
      <c r="P133" s="589" t="str">
        <f t="shared" si="17"/>
        <v>81.31.168.21</v>
      </c>
      <c r="Q133" s="595">
        <v>22</v>
      </c>
      <c r="R133">
        <v>16</v>
      </c>
      <c r="S133" s="615" t="s">
        <v>2854</v>
      </c>
      <c r="T133" s="589"/>
      <c r="U133" s="594"/>
      <c r="V133" s="589"/>
      <c r="W133" s="589"/>
      <c r="X133" s="589"/>
      <c r="Y133" s="589">
        <v>2</v>
      </c>
      <c r="Z133" s="589"/>
      <c r="AA133" s="589">
        <v>2</v>
      </c>
      <c r="AB133" s="589">
        <v>3880</v>
      </c>
    </row>
    <row r="134" spans="1:31" ht="16.5">
      <c r="A134">
        <v>218</v>
      </c>
      <c r="B134" s="373">
        <v>107</v>
      </c>
      <c r="C134" s="373"/>
      <c r="D134" s="576" t="s">
        <v>3564</v>
      </c>
      <c r="E134" s="576" t="s">
        <v>3565</v>
      </c>
      <c r="F134" s="593" t="s">
        <v>3569</v>
      </c>
      <c r="G134" s="576" t="s">
        <v>3566</v>
      </c>
      <c r="H134" s="576" t="s">
        <v>3568</v>
      </c>
      <c r="I134" s="576" t="s">
        <v>3567</v>
      </c>
      <c r="J134" s="581" t="s">
        <v>3562</v>
      </c>
      <c r="K134" s="594" t="s">
        <v>210</v>
      </c>
      <c r="L134" s="595" t="s">
        <v>3570</v>
      </c>
      <c r="M134" s="589"/>
      <c r="N134" s="611" t="s">
        <v>3571</v>
      </c>
      <c r="O134" s="589" t="str">
        <f>LEFT(N134,IFERROR(FIND(" - ",N134),LEN(N134)))</f>
        <v xml:space="preserve">172.26.136.171 </v>
      </c>
      <c r="P134" s="589" t="str">
        <f t="shared" si="17"/>
        <v>81.31.168.171</v>
      </c>
      <c r="Q134" s="595"/>
      <c r="R134">
        <v>16</v>
      </c>
      <c r="S134" s="611" t="s">
        <v>3573</v>
      </c>
      <c r="T134" s="589"/>
      <c r="U134" s="594"/>
      <c r="V134" s="589"/>
      <c r="W134" s="589"/>
      <c r="X134" s="589"/>
      <c r="Y134" s="589">
        <v>1</v>
      </c>
      <c r="Z134" s="589"/>
      <c r="AA134" s="589"/>
      <c r="AB134" s="589"/>
    </row>
    <row r="135" spans="1:31" ht="16.5">
      <c r="A135">
        <v>121</v>
      </c>
      <c r="B135" s="373">
        <v>83</v>
      </c>
      <c r="C135" s="373"/>
      <c r="D135" s="575" t="s">
        <v>2214</v>
      </c>
      <c r="E135" s="575" t="s">
        <v>2215</v>
      </c>
      <c r="F135" s="638" t="s">
        <v>2216</v>
      </c>
      <c r="G135" s="576" t="s">
        <v>3652</v>
      </c>
      <c r="H135" s="576" t="s">
        <v>3653</v>
      </c>
      <c r="I135" s="576" t="s">
        <v>2217</v>
      </c>
      <c r="J135" s="589"/>
      <c r="K135" s="594" t="s">
        <v>210</v>
      </c>
      <c r="L135" s="595" t="s">
        <v>3655</v>
      </c>
      <c r="M135" s="589"/>
      <c r="N135" s="589" t="s">
        <v>3656</v>
      </c>
      <c r="O135" s="589" t="str">
        <f>LEFT(N135, FIND(" - ", N135))</f>
        <v xml:space="preserve">172.26.136.31 </v>
      </c>
      <c r="P135" s="589" t="str">
        <f t="shared" si="17"/>
        <v>81.31.168.31</v>
      </c>
      <c r="Q135" s="595" t="s">
        <v>3657</v>
      </c>
      <c r="R135">
        <v>17</v>
      </c>
      <c r="S135" s="589" t="s">
        <v>3658</v>
      </c>
      <c r="T135" s="589"/>
      <c r="U135" s="594"/>
      <c r="V135" s="589"/>
      <c r="W135" s="589"/>
      <c r="X135" s="589"/>
      <c r="Y135" s="589">
        <v>1</v>
      </c>
      <c r="Z135" s="589"/>
      <c r="AA135" s="589">
        <v>30</v>
      </c>
      <c r="AB135" s="589">
        <v>20</v>
      </c>
    </row>
    <row r="136" spans="1:31" ht="16.5">
      <c r="A136">
        <v>137</v>
      </c>
      <c r="B136" s="373">
        <v>87</v>
      </c>
      <c r="C136" s="373"/>
      <c r="D136" s="575" t="s">
        <v>80</v>
      </c>
      <c r="E136" s="575" t="s">
        <v>3607</v>
      </c>
      <c r="F136" s="593" t="s">
        <v>3610</v>
      </c>
      <c r="G136" s="576" t="s">
        <v>3608</v>
      </c>
      <c r="H136" s="576" t="s">
        <v>3609</v>
      </c>
      <c r="I136" s="576" t="s">
        <v>3026</v>
      </c>
      <c r="J136" s="589"/>
      <c r="K136" s="594" t="s">
        <v>210</v>
      </c>
      <c r="L136" s="595" t="s">
        <v>3611</v>
      </c>
      <c r="M136" s="589"/>
      <c r="N136" s="589" t="s">
        <v>3612</v>
      </c>
      <c r="O136" s="589" t="str">
        <f>LEFT(N136, FIND(" - ", N136))</f>
        <v xml:space="preserve">172.26.136.179 </v>
      </c>
      <c r="P136" s="589" t="str">
        <f t="shared" si="17"/>
        <v>81.31.168.179</v>
      </c>
      <c r="Q136" s="595" t="s">
        <v>3613</v>
      </c>
      <c r="R136">
        <v>17</v>
      </c>
      <c r="S136" s="589" t="s">
        <v>3614</v>
      </c>
      <c r="T136" s="589"/>
      <c r="U136" s="594"/>
      <c r="V136" s="589"/>
      <c r="W136" s="589"/>
      <c r="X136" s="589"/>
      <c r="Y136" s="589">
        <v>4</v>
      </c>
      <c r="Z136" s="589"/>
      <c r="AA136" s="589"/>
      <c r="AB136" s="589"/>
    </row>
    <row r="137" spans="1:31" ht="16.5">
      <c r="A137">
        <v>138</v>
      </c>
      <c r="B137" s="373">
        <v>87</v>
      </c>
      <c r="C137" s="373"/>
      <c r="D137" s="575" t="s">
        <v>80</v>
      </c>
      <c r="E137" s="575" t="s">
        <v>3607</v>
      </c>
      <c r="F137" s="593" t="s">
        <v>3610</v>
      </c>
      <c r="G137" s="576" t="s">
        <v>3608</v>
      </c>
      <c r="H137" s="576" t="s">
        <v>3609</v>
      </c>
      <c r="I137" s="576" t="s">
        <v>3026</v>
      </c>
      <c r="J137" s="589" t="s">
        <v>3615</v>
      </c>
      <c r="K137" s="594" t="s">
        <v>210</v>
      </c>
      <c r="L137" s="595" t="s">
        <v>3616</v>
      </c>
      <c r="M137" s="589"/>
      <c r="N137" s="589" t="s">
        <v>3617</v>
      </c>
      <c r="O137" s="589" t="str">
        <f>LEFT(N137, FIND(" - ", N137))</f>
        <v xml:space="preserve">172.26.136.182 </v>
      </c>
      <c r="P137" s="589" t="str">
        <f t="shared" si="17"/>
        <v>81.31.168.182</v>
      </c>
      <c r="Q137" s="595" t="s">
        <v>3618</v>
      </c>
      <c r="R137">
        <v>17</v>
      </c>
      <c r="S137" s="589" t="s">
        <v>3619</v>
      </c>
      <c r="T137" s="589"/>
      <c r="U137" s="594"/>
      <c r="V137" s="589"/>
      <c r="W137" s="589"/>
      <c r="X137" s="589"/>
      <c r="Y137" s="589">
        <v>2</v>
      </c>
      <c r="Z137" s="589"/>
      <c r="AA137" s="589"/>
      <c r="AB137" s="589">
        <v>380</v>
      </c>
    </row>
    <row r="138" spans="1:31" ht="16.5">
      <c r="A138">
        <v>139</v>
      </c>
      <c r="B138" s="373">
        <v>87</v>
      </c>
      <c r="C138" s="373"/>
      <c r="D138" s="575" t="s">
        <v>3621</v>
      </c>
      <c r="E138" s="575" t="s">
        <v>3607</v>
      </c>
      <c r="F138" s="593" t="s">
        <v>3624</v>
      </c>
      <c r="G138" s="576" t="s">
        <v>3608</v>
      </c>
      <c r="H138" s="576" t="s">
        <v>3623</v>
      </c>
      <c r="I138" s="576" t="s">
        <v>3622</v>
      </c>
      <c r="J138" s="589"/>
      <c r="K138" s="594" t="s">
        <v>210</v>
      </c>
      <c r="L138" s="595" t="s">
        <v>3625</v>
      </c>
      <c r="M138" s="589"/>
      <c r="N138" s="589" t="s">
        <v>3626</v>
      </c>
      <c r="O138" s="589" t="str">
        <f t="shared" ref="O138:O143" si="18">LEFT(N138,IFERROR(FIND(" - ",N138),LEN(N138)))</f>
        <v xml:space="preserve">172.26.136.34 </v>
      </c>
      <c r="P138" s="589" t="str">
        <f t="shared" si="17"/>
        <v>81.31.168.34</v>
      </c>
      <c r="Q138" s="595" t="s">
        <v>3627</v>
      </c>
      <c r="R138">
        <v>17</v>
      </c>
      <c r="S138" s="589" t="s">
        <v>3628</v>
      </c>
      <c r="T138" s="589"/>
      <c r="U138" s="594"/>
      <c r="V138" s="589"/>
      <c r="W138" s="589"/>
      <c r="X138" s="589"/>
      <c r="Y138" s="589">
        <v>4</v>
      </c>
      <c r="Z138" s="589"/>
      <c r="AA138" s="589">
        <v>8</v>
      </c>
      <c r="AB138" s="589">
        <v>260</v>
      </c>
    </row>
    <row r="139" spans="1:31" ht="16.5">
      <c r="A139">
        <v>148</v>
      </c>
      <c r="B139" s="373">
        <v>89</v>
      </c>
      <c r="C139" s="373"/>
      <c r="D139" s="581" t="s">
        <v>3643</v>
      </c>
      <c r="E139" s="581" t="s">
        <v>3644</v>
      </c>
      <c r="F139" s="584" t="s">
        <v>3647</v>
      </c>
      <c r="G139" s="582" t="s">
        <v>3645</v>
      </c>
      <c r="H139" s="582" t="s">
        <v>3646</v>
      </c>
      <c r="I139" s="582" t="s">
        <v>3641</v>
      </c>
      <c r="J139" s="581" t="s">
        <v>3640</v>
      </c>
      <c r="K139" s="585" t="s">
        <v>210</v>
      </c>
      <c r="L139" s="587" t="s">
        <v>3648</v>
      </c>
      <c r="M139" s="581"/>
      <c r="N139" s="581" t="s">
        <v>3649</v>
      </c>
      <c r="O139" s="589" t="str">
        <f t="shared" si="18"/>
        <v xml:space="preserve">172.26.136.33 </v>
      </c>
      <c r="P139" s="589" t="str">
        <f t="shared" si="17"/>
        <v>81.31.168.33</v>
      </c>
      <c r="Q139" s="587" t="s">
        <v>3650</v>
      </c>
      <c r="R139">
        <v>17</v>
      </c>
      <c r="S139" s="581" t="s">
        <v>3651</v>
      </c>
      <c r="T139" s="581"/>
      <c r="U139" s="585"/>
      <c r="V139" s="581"/>
      <c r="W139" s="581"/>
      <c r="X139" s="581"/>
      <c r="Y139" s="581">
        <v>1</v>
      </c>
      <c r="Z139" s="581">
        <v>2</v>
      </c>
      <c r="AA139" s="581">
        <v>14</v>
      </c>
      <c r="AB139" s="581">
        <v>20</v>
      </c>
    </row>
    <row r="140" spans="1:31" ht="16.5">
      <c r="A140">
        <v>212</v>
      </c>
      <c r="B140" s="373">
        <v>104</v>
      </c>
      <c r="C140" s="373"/>
      <c r="D140" s="575" t="s">
        <v>3588</v>
      </c>
      <c r="E140" s="575" t="s">
        <v>3589</v>
      </c>
      <c r="F140" s="593" t="s">
        <v>3593</v>
      </c>
      <c r="G140" s="576" t="s">
        <v>3590</v>
      </c>
      <c r="H140" s="576" t="s">
        <v>3592</v>
      </c>
      <c r="I140" s="576" t="s">
        <v>3591</v>
      </c>
      <c r="J140" s="581"/>
      <c r="K140" s="594" t="s">
        <v>210</v>
      </c>
      <c r="L140" s="595" t="s">
        <v>3594</v>
      </c>
      <c r="M140" s="589"/>
      <c r="N140" s="589" t="s">
        <v>3595</v>
      </c>
      <c r="O140" s="589" t="str">
        <f t="shared" si="18"/>
        <v xml:space="preserve">172.26.136.74 </v>
      </c>
      <c r="P140" s="589" t="str">
        <f t="shared" si="17"/>
        <v>81.31.168.74</v>
      </c>
      <c r="Q140" s="595" t="s">
        <v>3596</v>
      </c>
      <c r="R140">
        <v>17</v>
      </c>
      <c r="S140" s="589" t="s">
        <v>3352</v>
      </c>
      <c r="T140" s="589"/>
      <c r="U140" s="594"/>
      <c r="V140" s="589"/>
      <c r="W140" s="589"/>
      <c r="X140" s="589"/>
      <c r="Y140" s="589">
        <v>2</v>
      </c>
      <c r="Z140" s="589">
        <v>4</v>
      </c>
      <c r="AA140" s="589">
        <v>32</v>
      </c>
      <c r="AB140" s="589">
        <v>1000</v>
      </c>
    </row>
    <row r="141" spans="1:31" ht="16.5">
      <c r="A141">
        <v>230</v>
      </c>
      <c r="B141" s="373">
        <v>46</v>
      </c>
      <c r="C141" s="373"/>
      <c r="D141" s="582" t="s">
        <v>3631</v>
      </c>
      <c r="E141" s="582" t="s">
        <v>3632</v>
      </c>
      <c r="F141" s="584" t="s">
        <v>3630</v>
      </c>
      <c r="G141" s="582" t="s">
        <v>3633</v>
      </c>
      <c r="H141" s="582" t="s">
        <v>3634</v>
      </c>
      <c r="I141" s="582" t="s">
        <v>3629</v>
      </c>
      <c r="J141" s="581"/>
      <c r="K141" s="585" t="s">
        <v>210</v>
      </c>
      <c r="L141" s="587" t="s">
        <v>3635</v>
      </c>
      <c r="M141" s="581"/>
      <c r="N141" s="581" t="s">
        <v>3636</v>
      </c>
      <c r="O141" s="589" t="str">
        <f t="shared" si="18"/>
        <v>172.26.136.65</v>
      </c>
      <c r="P141" s="589" t="str">
        <f t="shared" si="17"/>
        <v/>
      </c>
      <c r="Q141" s="587" t="s">
        <v>3637</v>
      </c>
      <c r="R141">
        <v>17</v>
      </c>
      <c r="S141" s="581" t="s">
        <v>3638</v>
      </c>
      <c r="T141" s="581"/>
      <c r="U141" s="585"/>
      <c r="V141" s="581"/>
      <c r="W141" s="581"/>
      <c r="X141" s="581"/>
      <c r="Y141" s="581">
        <v>2</v>
      </c>
      <c r="Z141" s="581"/>
      <c r="AA141" s="581">
        <f>32-4</f>
        <v>28</v>
      </c>
      <c r="AB141" s="581">
        <v>380</v>
      </c>
    </row>
    <row r="142" spans="1:31" ht="16.5">
      <c r="A142">
        <v>255</v>
      </c>
      <c r="B142" s="373">
        <v>121</v>
      </c>
      <c r="C142" s="373"/>
      <c r="D142" s="575" t="s">
        <v>142</v>
      </c>
      <c r="E142" s="575" t="s">
        <v>3665</v>
      </c>
      <c r="F142" s="593" t="s">
        <v>3669</v>
      </c>
      <c r="G142" s="576" t="s">
        <v>3666</v>
      </c>
      <c r="H142" s="576" t="s">
        <v>3668</v>
      </c>
      <c r="I142" s="576" t="s">
        <v>3667</v>
      </c>
      <c r="J142" s="581"/>
      <c r="K142" s="594" t="s">
        <v>210</v>
      </c>
      <c r="L142" s="601" t="s">
        <v>3670</v>
      </c>
      <c r="M142" s="589"/>
      <c r="N142" s="589" t="s">
        <v>3671</v>
      </c>
      <c r="O142" s="589" t="str">
        <f t="shared" si="18"/>
        <v xml:space="preserve">172.26.136.32 </v>
      </c>
      <c r="P142" s="589" t="str">
        <f t="shared" si="17"/>
        <v>81.31.168.32</v>
      </c>
      <c r="Q142" s="595" t="s">
        <v>3672</v>
      </c>
      <c r="R142">
        <v>17</v>
      </c>
      <c r="S142" s="589" t="s">
        <v>3658</v>
      </c>
      <c r="T142" s="589"/>
      <c r="U142" s="594"/>
      <c r="V142" s="589"/>
      <c r="W142" s="589"/>
      <c r="X142" s="589"/>
      <c r="Y142" s="589">
        <v>1</v>
      </c>
      <c r="Z142" s="589">
        <v>2</v>
      </c>
      <c r="AA142" s="589">
        <v>6</v>
      </c>
      <c r="AB142" s="589"/>
    </row>
    <row r="143" spans="1:31" ht="16.5">
      <c r="A143">
        <v>257</v>
      </c>
      <c r="B143" s="373">
        <v>122</v>
      </c>
      <c r="C143" s="373"/>
      <c r="D143" s="575" t="s">
        <v>41</v>
      </c>
      <c r="E143" s="575" t="s">
        <v>2855</v>
      </c>
      <c r="F143" s="593" t="s">
        <v>2859</v>
      </c>
      <c r="G143" s="576" t="s">
        <v>2856</v>
      </c>
      <c r="H143" s="576" t="s">
        <v>2858</v>
      </c>
      <c r="I143" s="576" t="s">
        <v>2857</v>
      </c>
      <c r="J143" s="581"/>
      <c r="K143" s="594" t="s">
        <v>210</v>
      </c>
      <c r="L143" s="595" t="s">
        <v>3601</v>
      </c>
      <c r="M143" s="589"/>
      <c r="N143" s="589" t="s">
        <v>3602</v>
      </c>
      <c r="O143" s="589" t="str">
        <f t="shared" si="18"/>
        <v xml:space="preserve">172.26.136.112 </v>
      </c>
      <c r="P143" s="589" t="str">
        <f t="shared" si="17"/>
        <v>81.31.168.112</v>
      </c>
      <c r="Q143" s="595" t="s">
        <v>3603</v>
      </c>
      <c r="R143">
        <v>17</v>
      </c>
      <c r="S143" s="589" t="s">
        <v>3604</v>
      </c>
      <c r="T143" s="589"/>
      <c r="U143" s="594"/>
      <c r="V143" s="589"/>
      <c r="W143" s="589"/>
      <c r="X143" s="589"/>
      <c r="Y143" s="589">
        <v>2</v>
      </c>
      <c r="Z143" s="589">
        <v>4</v>
      </c>
      <c r="AA143" s="589">
        <v>12</v>
      </c>
      <c r="AB143" s="589">
        <v>380</v>
      </c>
    </row>
    <row r="144" spans="1:31" ht="16.5">
      <c r="A144">
        <v>134</v>
      </c>
      <c r="B144" s="373">
        <v>85</v>
      </c>
      <c r="C144" s="373"/>
      <c r="D144" s="576" t="s">
        <v>2896</v>
      </c>
      <c r="E144" s="576" t="s">
        <v>2897</v>
      </c>
      <c r="F144" s="606" t="s">
        <v>2787</v>
      </c>
      <c r="G144" s="576" t="s">
        <v>2898</v>
      </c>
      <c r="H144" s="576" t="s">
        <v>2899</v>
      </c>
      <c r="I144" s="576" t="s">
        <v>2786</v>
      </c>
      <c r="J144" s="590"/>
      <c r="K144" s="594" t="s">
        <v>210</v>
      </c>
      <c r="L144" s="595" t="s">
        <v>3708</v>
      </c>
      <c r="M144" s="589" t="s">
        <v>3709</v>
      </c>
      <c r="N144" s="589" t="s">
        <v>3940</v>
      </c>
      <c r="O144" s="589" t="str">
        <f>LEFT(N144, FIND(" - ", N144))</f>
        <v xml:space="preserve">172.26.136.158 </v>
      </c>
      <c r="P144" s="589" t="str">
        <f t="shared" si="17"/>
        <v>81.31.168.158</v>
      </c>
      <c r="Q144" s="595" t="s">
        <v>3711</v>
      </c>
      <c r="R144">
        <v>18</v>
      </c>
      <c r="S144" s="641" t="s">
        <v>3712</v>
      </c>
      <c r="T144" s="589"/>
      <c r="U144" s="594"/>
      <c r="V144" s="589"/>
      <c r="W144" s="589"/>
      <c r="X144" s="589"/>
      <c r="Y144" s="589">
        <v>4</v>
      </c>
      <c r="Z144" s="589"/>
      <c r="AA144" s="589">
        <v>24</v>
      </c>
      <c r="AB144" s="589">
        <v>1500</v>
      </c>
    </row>
    <row r="145" spans="1:31" ht="16.5">
      <c r="A145">
        <v>140</v>
      </c>
      <c r="B145" s="373">
        <v>87</v>
      </c>
      <c r="C145" s="373"/>
      <c r="D145" s="575" t="s">
        <v>524</v>
      </c>
      <c r="E145" s="575" t="s">
        <v>2515</v>
      </c>
      <c r="F145" s="593" t="s">
        <v>3700</v>
      </c>
      <c r="G145" s="576" t="s">
        <v>3032</v>
      </c>
      <c r="H145" s="576" t="s">
        <v>3034</v>
      </c>
      <c r="I145" s="576" t="s">
        <v>3699</v>
      </c>
      <c r="J145" s="589"/>
      <c r="K145" s="594" t="s">
        <v>210</v>
      </c>
      <c r="L145" s="598" t="s">
        <v>3701</v>
      </c>
      <c r="M145" s="589"/>
      <c r="N145" s="598" t="s">
        <v>3702</v>
      </c>
      <c r="O145" s="589" t="str">
        <f t="shared" ref="O145:O159" si="19">LEFT(N145,IFERROR(FIND(" - ",N145),LEN(N145)))</f>
        <v>172.26.136.67</v>
      </c>
      <c r="P145" s="589" t="str">
        <f t="shared" si="17"/>
        <v/>
      </c>
      <c r="Q145" s="595" t="s">
        <v>3650</v>
      </c>
      <c r="R145">
        <v>18</v>
      </c>
      <c r="S145" s="616" t="s">
        <v>3703</v>
      </c>
      <c r="T145" s="589"/>
      <c r="U145" s="594"/>
      <c r="V145" s="589"/>
      <c r="W145" s="589"/>
      <c r="X145" s="589"/>
      <c r="Y145" s="589">
        <v>1</v>
      </c>
      <c r="Z145" s="589"/>
      <c r="AA145" s="589">
        <v>2</v>
      </c>
      <c r="AB145" s="639">
        <v>432</v>
      </c>
    </row>
    <row r="146" spans="1:31" ht="16.5">
      <c r="A146">
        <v>173</v>
      </c>
      <c r="B146" s="373">
        <v>47</v>
      </c>
      <c r="C146" s="373"/>
      <c r="D146" s="575" t="s">
        <v>142</v>
      </c>
      <c r="E146" s="575" t="s">
        <v>3665</v>
      </c>
      <c r="F146" s="593" t="s">
        <v>3669</v>
      </c>
      <c r="G146" s="576" t="s">
        <v>3666</v>
      </c>
      <c r="H146" s="576" t="s">
        <v>3668</v>
      </c>
      <c r="I146" s="576" t="s">
        <v>3667</v>
      </c>
      <c r="J146" s="589" t="s">
        <v>3748</v>
      </c>
      <c r="K146" s="594" t="s">
        <v>210</v>
      </c>
      <c r="L146" s="600" t="s">
        <v>3749</v>
      </c>
      <c r="M146" s="589"/>
      <c r="N146" s="589" t="s">
        <v>3750</v>
      </c>
      <c r="O146" s="589" t="str">
        <f t="shared" si="19"/>
        <v xml:space="preserve">172.26.136.23 </v>
      </c>
      <c r="P146" s="589" t="str">
        <f t="shared" si="17"/>
        <v>81.31.168.23</v>
      </c>
      <c r="Q146" s="595" t="s">
        <v>2169</v>
      </c>
      <c r="R146">
        <v>18</v>
      </c>
      <c r="S146" s="589" t="s">
        <v>3577</v>
      </c>
      <c r="T146" s="589"/>
      <c r="U146" s="594"/>
      <c r="V146" s="589"/>
      <c r="W146" s="589"/>
      <c r="X146" s="589"/>
      <c r="Y146" s="589">
        <v>1</v>
      </c>
      <c r="Z146" s="589">
        <v>1</v>
      </c>
      <c r="AA146" s="589">
        <v>6</v>
      </c>
      <c r="AB146" s="589">
        <v>200</v>
      </c>
    </row>
    <row r="147" spans="1:31" ht="16.5">
      <c r="A147">
        <v>190</v>
      </c>
      <c r="B147" s="373">
        <v>93</v>
      </c>
      <c r="C147" s="373"/>
      <c r="D147" s="576" t="s">
        <v>866</v>
      </c>
      <c r="E147" s="576" t="s">
        <v>2739</v>
      </c>
      <c r="F147" s="593" t="s">
        <v>2743</v>
      </c>
      <c r="G147" s="576" t="s">
        <v>2740</v>
      </c>
      <c r="H147" s="576" t="s">
        <v>2742</v>
      </c>
      <c r="I147" s="576" t="s">
        <v>2741</v>
      </c>
      <c r="J147" s="589"/>
      <c r="K147" s="594" t="s">
        <v>210</v>
      </c>
      <c r="L147" s="595" t="s">
        <v>3758</v>
      </c>
      <c r="M147" s="589"/>
      <c r="N147" s="589" t="s">
        <v>3961</v>
      </c>
      <c r="O147" s="589" t="str">
        <f t="shared" si="19"/>
        <v xml:space="preserve">172.26.136.55 </v>
      </c>
      <c r="P147" s="589" t="str">
        <f t="shared" si="17"/>
        <v>81.31.168.55</v>
      </c>
      <c r="Q147" s="595">
        <v>8530</v>
      </c>
      <c r="R147">
        <v>18</v>
      </c>
      <c r="S147" s="589" t="s">
        <v>3760</v>
      </c>
      <c r="T147" s="589"/>
      <c r="U147" s="594"/>
      <c r="V147" s="589"/>
      <c r="W147" s="589"/>
      <c r="X147" s="589"/>
      <c r="Y147" s="589">
        <v>2</v>
      </c>
      <c r="Z147" s="589"/>
      <c r="AA147" s="589"/>
      <c r="AB147" s="589">
        <v>180</v>
      </c>
    </row>
    <row r="148" spans="1:31" ht="16.5">
      <c r="A148">
        <v>213</v>
      </c>
      <c r="B148" s="373">
        <v>104</v>
      </c>
      <c r="C148" s="373"/>
      <c r="D148" s="575" t="s">
        <v>3588</v>
      </c>
      <c r="E148" s="575" t="s">
        <v>3589</v>
      </c>
      <c r="F148" s="593" t="s">
        <v>3593</v>
      </c>
      <c r="G148" s="576" t="s">
        <v>3590</v>
      </c>
      <c r="H148" s="576" t="s">
        <v>3592</v>
      </c>
      <c r="I148" s="576" t="s">
        <v>3591</v>
      </c>
      <c r="J148" s="581"/>
      <c r="K148" s="594" t="s">
        <v>210</v>
      </c>
      <c r="L148" s="600" t="s">
        <v>3753</v>
      </c>
      <c r="M148" s="589"/>
      <c r="N148" s="589" t="s">
        <v>3754</v>
      </c>
      <c r="O148" s="589" t="str">
        <f t="shared" si="19"/>
        <v xml:space="preserve">172.26.136.40 </v>
      </c>
      <c r="P148" s="589" t="str">
        <f t="shared" si="17"/>
        <v>81.31.168.40</v>
      </c>
      <c r="Q148" s="595" t="s">
        <v>3755</v>
      </c>
      <c r="R148">
        <v>18</v>
      </c>
      <c r="S148" s="589" t="s">
        <v>3756</v>
      </c>
      <c r="T148" s="589"/>
      <c r="U148" s="594"/>
      <c r="V148" s="589"/>
      <c r="W148" s="589"/>
      <c r="X148" s="589"/>
      <c r="Y148" s="589">
        <v>2</v>
      </c>
      <c r="Z148" s="589">
        <v>4</v>
      </c>
      <c r="AA148" s="589">
        <v>60</v>
      </c>
      <c r="AB148" s="589">
        <v>380</v>
      </c>
    </row>
    <row r="149" spans="1:31" ht="16.5">
      <c r="A149">
        <v>219</v>
      </c>
      <c r="B149" s="373">
        <v>108</v>
      </c>
      <c r="C149" s="373"/>
      <c r="D149" s="576" t="s">
        <v>639</v>
      </c>
      <c r="E149" s="576" t="s">
        <v>3724</v>
      </c>
      <c r="F149" s="593" t="s">
        <v>3728</v>
      </c>
      <c r="G149" s="576" t="s">
        <v>3725</v>
      </c>
      <c r="H149" s="576" t="s">
        <v>3727</v>
      </c>
      <c r="I149" s="576" t="s">
        <v>3726</v>
      </c>
      <c r="J149" s="589" t="s">
        <v>3721</v>
      </c>
      <c r="K149" s="594" t="s">
        <v>210</v>
      </c>
      <c r="L149" s="595" t="s">
        <v>3729</v>
      </c>
      <c r="M149" s="589" t="s">
        <v>3730</v>
      </c>
      <c r="N149" s="589" t="s">
        <v>3967</v>
      </c>
      <c r="O149" s="589" t="str">
        <f t="shared" si="19"/>
        <v xml:space="preserve">172.26.136.126 </v>
      </c>
      <c r="P149" s="589" t="str">
        <f t="shared" si="17"/>
        <v>81.31.168.126</v>
      </c>
      <c r="Q149" s="595" t="s">
        <v>3732</v>
      </c>
      <c r="R149">
        <v>18</v>
      </c>
      <c r="S149" s="589" t="s">
        <v>3733</v>
      </c>
      <c r="T149" s="589"/>
      <c r="U149" s="594"/>
      <c r="V149" s="589"/>
      <c r="W149" s="589"/>
      <c r="X149" s="589"/>
      <c r="Y149" s="589">
        <v>2</v>
      </c>
      <c r="Z149" s="589"/>
      <c r="AA149" s="589"/>
      <c r="AB149" s="589"/>
    </row>
    <row r="150" spans="1:31" ht="16.5">
      <c r="A150">
        <v>224</v>
      </c>
      <c r="B150" s="373">
        <v>111</v>
      </c>
      <c r="C150" s="373"/>
      <c r="D150" s="581" t="s">
        <v>2214</v>
      </c>
      <c r="E150" s="581" t="s">
        <v>2722</v>
      </c>
      <c r="F150" s="584" t="s">
        <v>2726</v>
      </c>
      <c r="G150" s="582" t="s">
        <v>2723</v>
      </c>
      <c r="H150" s="582" t="s">
        <v>2725</v>
      </c>
      <c r="I150" s="582" t="s">
        <v>2724</v>
      </c>
      <c r="J150" s="581"/>
      <c r="K150" s="585" t="s">
        <v>210</v>
      </c>
      <c r="L150" s="586" t="s">
        <v>3751</v>
      </c>
      <c r="M150" s="581"/>
      <c r="N150" s="581" t="s">
        <v>3752</v>
      </c>
      <c r="O150" s="589" t="str">
        <f t="shared" si="19"/>
        <v xml:space="preserve">172.26.136.36 </v>
      </c>
      <c r="P150" s="589" t="str">
        <f t="shared" si="17"/>
        <v>81.31.168.36</v>
      </c>
      <c r="Q150" s="587" t="s">
        <v>2169</v>
      </c>
      <c r="R150">
        <v>18</v>
      </c>
      <c r="S150" s="619" t="s">
        <v>2507</v>
      </c>
      <c r="T150" s="581"/>
      <c r="U150" s="585"/>
      <c r="V150" s="581"/>
      <c r="W150" s="581"/>
      <c r="X150" s="581"/>
      <c r="Y150" s="581">
        <v>0</v>
      </c>
      <c r="Z150" s="581">
        <v>1</v>
      </c>
      <c r="AA150" s="581">
        <v>2</v>
      </c>
      <c r="AB150" s="581">
        <v>100</v>
      </c>
    </row>
    <row r="151" spans="1:31" ht="16.5">
      <c r="A151">
        <v>225</v>
      </c>
      <c r="B151" s="373">
        <v>112</v>
      </c>
      <c r="C151" s="373"/>
      <c r="D151" s="589" t="s">
        <v>34</v>
      </c>
      <c r="E151" s="589" t="s">
        <v>3682</v>
      </c>
      <c r="F151" s="591" t="s">
        <v>3681</v>
      </c>
      <c r="G151" s="590" t="s">
        <v>3683</v>
      </c>
      <c r="H151" s="590" t="s">
        <v>3684</v>
      </c>
      <c r="I151" s="589"/>
      <c r="J151" s="589"/>
      <c r="K151" s="594" t="s">
        <v>210</v>
      </c>
      <c r="L151" s="595" t="s">
        <v>3685</v>
      </c>
      <c r="M151" s="589"/>
      <c r="N151" s="589" t="s">
        <v>3686</v>
      </c>
      <c r="O151" s="589" t="str">
        <f t="shared" si="19"/>
        <v xml:space="preserve">172.26.136.66 </v>
      </c>
      <c r="P151" s="589" t="str">
        <f t="shared" si="17"/>
        <v>81.31.168.66</v>
      </c>
      <c r="Q151" s="595"/>
      <c r="R151">
        <v>18</v>
      </c>
      <c r="S151" s="589" t="s">
        <v>3080</v>
      </c>
      <c r="T151" s="589"/>
      <c r="U151" s="594"/>
      <c r="V151" s="589"/>
      <c r="W151" s="589"/>
      <c r="X151" s="589"/>
      <c r="Y151" s="589">
        <v>0</v>
      </c>
      <c r="Z151" s="589">
        <v>2</v>
      </c>
      <c r="AA151" s="589">
        <v>4</v>
      </c>
      <c r="AB151" s="589">
        <v>50</v>
      </c>
    </row>
    <row r="152" spans="1:31" ht="16.5">
      <c r="A152">
        <v>226</v>
      </c>
      <c r="B152" s="373">
        <v>112</v>
      </c>
      <c r="C152" s="373"/>
      <c r="D152" s="589" t="s">
        <v>826</v>
      </c>
      <c r="E152" s="589" t="s">
        <v>3691</v>
      </c>
      <c r="F152" s="591" t="s">
        <v>3695</v>
      </c>
      <c r="G152" s="590" t="s">
        <v>3692</v>
      </c>
      <c r="H152" s="590" t="s">
        <v>3694</v>
      </c>
      <c r="I152" s="590" t="s">
        <v>3693</v>
      </c>
      <c r="J152" s="589" t="s">
        <v>3689</v>
      </c>
      <c r="K152" s="594" t="s">
        <v>210</v>
      </c>
      <c r="L152" s="598" t="s">
        <v>3685</v>
      </c>
      <c r="M152" s="589"/>
      <c r="N152" s="598" t="s">
        <v>3686</v>
      </c>
      <c r="O152" s="589" t="str">
        <f t="shared" si="19"/>
        <v xml:space="preserve">172.26.136.66 </v>
      </c>
      <c r="P152" s="589" t="str">
        <f t="shared" si="17"/>
        <v>81.31.168.66</v>
      </c>
      <c r="Q152" s="595"/>
      <c r="R152">
        <v>18</v>
      </c>
      <c r="S152" s="589" t="s">
        <v>3697</v>
      </c>
      <c r="T152" s="589"/>
      <c r="U152" s="594"/>
      <c r="V152" s="589"/>
      <c r="W152" s="589"/>
      <c r="X152" s="589"/>
      <c r="Y152" s="589">
        <v>0</v>
      </c>
      <c r="Z152" s="589">
        <v>2</v>
      </c>
      <c r="AA152" s="589">
        <v>4</v>
      </c>
      <c r="AB152" s="589">
        <v>50</v>
      </c>
    </row>
    <row r="153" spans="1:31" ht="16.5">
      <c r="A153">
        <v>231</v>
      </c>
      <c r="B153" s="373">
        <v>46</v>
      </c>
      <c r="C153" s="373"/>
      <c r="D153" s="581" t="s">
        <v>3631</v>
      </c>
      <c r="E153" s="581" t="s">
        <v>3632</v>
      </c>
      <c r="F153" s="584" t="s">
        <v>3630</v>
      </c>
      <c r="G153" s="582" t="s">
        <v>3633</v>
      </c>
      <c r="H153" s="582" t="s">
        <v>3634</v>
      </c>
      <c r="I153" s="582" t="s">
        <v>3629</v>
      </c>
      <c r="J153" s="581" t="s">
        <v>3704</v>
      </c>
      <c r="K153" s="585" t="s">
        <v>210</v>
      </c>
      <c r="L153" s="586" t="s">
        <v>3705</v>
      </c>
      <c r="M153" s="581"/>
      <c r="N153" s="581" t="s">
        <v>3706</v>
      </c>
      <c r="O153" s="589" t="str">
        <f t="shared" si="19"/>
        <v xml:space="preserve">172.26.136.25 </v>
      </c>
      <c r="P153" s="589" t="str">
        <f t="shared" si="17"/>
        <v>81.31.168.25</v>
      </c>
      <c r="Q153" s="587" t="s">
        <v>2169</v>
      </c>
      <c r="R153">
        <v>18</v>
      </c>
      <c r="S153" s="640" t="s">
        <v>3707</v>
      </c>
      <c r="T153" s="581"/>
      <c r="U153" s="585"/>
      <c r="V153" s="581"/>
      <c r="W153" s="581"/>
      <c r="X153" s="581"/>
      <c r="Y153" s="581">
        <v>4</v>
      </c>
      <c r="Z153" s="581"/>
      <c r="AA153" s="581">
        <v>24</v>
      </c>
      <c r="AB153" s="581">
        <v>260</v>
      </c>
    </row>
    <row r="154" spans="1:31" ht="16.5">
      <c r="A154">
        <v>232</v>
      </c>
      <c r="B154" s="373">
        <v>46</v>
      </c>
      <c r="C154" s="373"/>
      <c r="D154" s="581" t="s">
        <v>3071</v>
      </c>
      <c r="E154" s="581" t="s">
        <v>3072</v>
      </c>
      <c r="F154" s="584" t="s">
        <v>3076</v>
      </c>
      <c r="G154" s="582" t="s">
        <v>3073</v>
      </c>
      <c r="H154" s="582" t="s">
        <v>3075</v>
      </c>
      <c r="I154" s="582" t="s">
        <v>3074</v>
      </c>
      <c r="J154" s="581" t="s">
        <v>3070</v>
      </c>
      <c r="K154" s="585" t="s">
        <v>210</v>
      </c>
      <c r="L154" s="587" t="s">
        <v>3761</v>
      </c>
      <c r="M154" s="581"/>
      <c r="N154" s="581" t="s">
        <v>3950</v>
      </c>
      <c r="O154" s="589" t="str">
        <f t="shared" si="19"/>
        <v xml:space="preserve">172.26.136.110 </v>
      </c>
      <c r="P154" s="589" t="s">
        <v>3983</v>
      </c>
      <c r="Q154" s="587" t="s">
        <v>2807</v>
      </c>
      <c r="R154">
        <v>18</v>
      </c>
      <c r="S154" s="581" t="s">
        <v>3080</v>
      </c>
      <c r="T154" s="581"/>
      <c r="U154" s="585"/>
      <c r="V154" s="581"/>
      <c r="W154" s="581"/>
      <c r="X154" s="581"/>
      <c r="Y154" s="581">
        <v>4</v>
      </c>
      <c r="Z154" s="581"/>
      <c r="AA154" s="581">
        <v>24</v>
      </c>
      <c r="AB154" s="581">
        <v>40</v>
      </c>
    </row>
    <row r="155" spans="1:31" ht="16.5">
      <c r="A155">
        <v>248</v>
      </c>
      <c r="B155" s="373">
        <v>120</v>
      </c>
      <c r="C155" s="373"/>
      <c r="D155" s="576" t="s">
        <v>3734</v>
      </c>
      <c r="E155" s="576" t="s">
        <v>902</v>
      </c>
      <c r="F155" s="593" t="s">
        <v>4060</v>
      </c>
      <c r="G155" s="576" t="s">
        <v>3735</v>
      </c>
      <c r="H155" s="576" t="s">
        <v>3736</v>
      </c>
      <c r="I155" s="576"/>
      <c r="J155" s="590"/>
      <c r="K155" s="594" t="s">
        <v>210</v>
      </c>
      <c r="L155" s="595" t="s">
        <v>3738</v>
      </c>
      <c r="M155" s="589" t="s">
        <v>3739</v>
      </c>
      <c r="N155" s="589" t="s">
        <v>3740</v>
      </c>
      <c r="O155" s="589" t="str">
        <f t="shared" si="19"/>
        <v>172.26.136.147</v>
      </c>
      <c r="P155" s="589" t="str">
        <f>RIGHT(N155, IFERROR(LEN(N155)-FIND(" - ", N155)-2, 0))</f>
        <v/>
      </c>
      <c r="Q155" s="595" t="s">
        <v>2169</v>
      </c>
      <c r="R155">
        <v>18</v>
      </c>
      <c r="S155" s="589" t="s">
        <v>3500</v>
      </c>
      <c r="T155" s="589"/>
      <c r="U155" s="594"/>
      <c r="V155" s="589"/>
      <c r="W155" s="589"/>
      <c r="X155" s="589"/>
      <c r="Y155" s="589">
        <v>2</v>
      </c>
      <c r="Z155" s="589"/>
      <c r="AA155" s="589">
        <v>14</v>
      </c>
      <c r="AB155" s="589">
        <f>500-80</f>
        <v>420</v>
      </c>
    </row>
    <row r="156" spans="1:31" ht="16.5">
      <c r="A156">
        <v>249</v>
      </c>
      <c r="B156" s="373">
        <v>120</v>
      </c>
      <c r="C156" s="373"/>
      <c r="D156" s="576" t="s">
        <v>3734</v>
      </c>
      <c r="E156" s="576" t="s">
        <v>902</v>
      </c>
      <c r="F156" s="593" t="s">
        <v>4060</v>
      </c>
      <c r="G156" s="576" t="s">
        <v>3735</v>
      </c>
      <c r="H156" s="576" t="s">
        <v>3736</v>
      </c>
      <c r="I156" s="576"/>
      <c r="J156" s="590"/>
      <c r="K156" s="594" t="s">
        <v>210</v>
      </c>
      <c r="L156" s="595" t="s">
        <v>3741</v>
      </c>
      <c r="M156" s="589" t="s">
        <v>3739</v>
      </c>
      <c r="N156" s="589" t="s">
        <v>3742</v>
      </c>
      <c r="O156" s="589" t="str">
        <f t="shared" si="19"/>
        <v>172.26.136.148</v>
      </c>
      <c r="P156" s="589" t="str">
        <f>RIGHT(N156, IFERROR(LEN(N156)-FIND(" - ", N156)-2, 0))</f>
        <v/>
      </c>
      <c r="Q156" s="595" t="s">
        <v>2169</v>
      </c>
      <c r="R156">
        <v>18</v>
      </c>
      <c r="S156" s="589" t="s">
        <v>3500</v>
      </c>
      <c r="T156" s="589"/>
      <c r="U156" s="594"/>
      <c r="V156" s="589"/>
      <c r="W156" s="589"/>
      <c r="X156" s="589"/>
      <c r="Y156" s="589">
        <v>2</v>
      </c>
      <c r="Z156" s="589"/>
      <c r="AA156" s="589">
        <v>14</v>
      </c>
      <c r="AB156" s="589">
        <v>420</v>
      </c>
    </row>
    <row r="157" spans="1:31" ht="16.5">
      <c r="A157">
        <v>250</v>
      </c>
      <c r="B157" s="373">
        <v>120</v>
      </c>
      <c r="C157" s="373"/>
      <c r="D157" s="576" t="s">
        <v>3734</v>
      </c>
      <c r="E157" s="576" t="s">
        <v>902</v>
      </c>
      <c r="F157" s="593" t="s">
        <v>4060</v>
      </c>
      <c r="G157" s="576" t="s">
        <v>3735</v>
      </c>
      <c r="H157" s="576" t="s">
        <v>3736</v>
      </c>
      <c r="I157" s="576"/>
      <c r="J157" s="590"/>
      <c r="K157" s="594" t="s">
        <v>210</v>
      </c>
      <c r="L157" s="595" t="s">
        <v>3743</v>
      </c>
      <c r="M157" s="589" t="s">
        <v>3739</v>
      </c>
      <c r="N157" s="589" t="s">
        <v>3744</v>
      </c>
      <c r="O157" s="589" t="str">
        <f t="shared" si="19"/>
        <v>172.26.136.149</v>
      </c>
      <c r="P157" s="589" t="str">
        <f>RIGHT(N157, IFERROR(LEN(N157)-FIND(" - ", N157)-2, 0))</f>
        <v/>
      </c>
      <c r="Q157" s="595" t="s">
        <v>2169</v>
      </c>
      <c r="R157">
        <v>18</v>
      </c>
      <c r="S157" s="589" t="s">
        <v>3500</v>
      </c>
      <c r="T157" s="589"/>
      <c r="U157" s="594"/>
      <c r="V157" s="589"/>
      <c r="W157" s="589"/>
      <c r="X157" s="589"/>
      <c r="Y157" s="589">
        <v>2</v>
      </c>
      <c r="Z157" s="589"/>
      <c r="AA157" s="589">
        <v>14</v>
      </c>
      <c r="AB157" s="589">
        <v>420</v>
      </c>
    </row>
    <row r="158" spans="1:31" ht="16.5">
      <c r="A158">
        <v>251</v>
      </c>
      <c r="B158" s="373">
        <v>120</v>
      </c>
      <c r="C158" s="373"/>
      <c r="D158" s="576" t="s">
        <v>3734</v>
      </c>
      <c r="E158" s="576" t="s">
        <v>902</v>
      </c>
      <c r="F158" s="593" t="s">
        <v>4060</v>
      </c>
      <c r="G158" s="576" t="s">
        <v>3735</v>
      </c>
      <c r="H158" s="576" t="s">
        <v>3736</v>
      </c>
      <c r="I158" s="576"/>
      <c r="J158" s="590"/>
      <c r="K158" s="594" t="s">
        <v>210</v>
      </c>
      <c r="L158" s="601" t="s">
        <v>3745</v>
      </c>
      <c r="M158" s="595"/>
      <c r="N158" s="618" t="s">
        <v>3746</v>
      </c>
      <c r="O158" s="589" t="str">
        <f t="shared" si="19"/>
        <v>172.26.136.164</v>
      </c>
      <c r="P158" s="589" t="str">
        <f>RIGHT(N158, IFERROR(LEN(N158)-FIND(" - ", N158)-2, 0))</f>
        <v/>
      </c>
      <c r="Q158" s="595" t="s">
        <v>3747</v>
      </c>
      <c r="R158">
        <v>18</v>
      </c>
      <c r="S158" s="589" t="s">
        <v>3500</v>
      </c>
      <c r="T158" s="589"/>
      <c r="U158" s="589"/>
      <c r="V158" s="589"/>
      <c r="W158" s="589"/>
      <c r="X158" s="589"/>
      <c r="Y158" s="589">
        <v>2</v>
      </c>
      <c r="Z158" s="589"/>
      <c r="AA158" s="589">
        <v>14</v>
      </c>
      <c r="AB158" s="589">
        <f>500-80</f>
        <v>420</v>
      </c>
    </row>
    <row r="159" spans="1:31" ht="16.5">
      <c r="A159">
        <v>252</v>
      </c>
      <c r="B159" s="373">
        <v>120</v>
      </c>
      <c r="C159" s="373"/>
      <c r="D159" s="576" t="s">
        <v>3734</v>
      </c>
      <c r="E159" s="576" t="s">
        <v>902</v>
      </c>
      <c r="F159" s="593" t="s">
        <v>4060</v>
      </c>
      <c r="G159" s="576" t="s">
        <v>3735</v>
      </c>
      <c r="H159" s="576" t="s">
        <v>3736</v>
      </c>
      <c r="I159" s="576"/>
      <c r="J159" s="590" t="s">
        <v>3763</v>
      </c>
      <c r="K159" s="594" t="s">
        <v>210</v>
      </c>
      <c r="L159" s="595" t="s">
        <v>3764</v>
      </c>
      <c r="M159" s="589"/>
      <c r="N159" s="589" t="s">
        <v>3765</v>
      </c>
      <c r="O159" s="589" t="str">
        <f t="shared" si="19"/>
        <v>172.26.136.136</v>
      </c>
      <c r="P159" s="589" t="str">
        <f>RIGHT(N159, IFERROR(LEN(N159)-FIND(" - ", N159)-2, 0))</f>
        <v/>
      </c>
      <c r="Q159" s="595" t="s">
        <v>3766</v>
      </c>
      <c r="R159">
        <v>18</v>
      </c>
      <c r="S159" s="589" t="s">
        <v>3767</v>
      </c>
      <c r="T159" s="589"/>
      <c r="U159" s="594"/>
      <c r="V159" s="589"/>
      <c r="W159" s="589"/>
      <c r="X159" s="589"/>
      <c r="Y159" s="589">
        <v>4</v>
      </c>
      <c r="Z159" s="589"/>
      <c r="AA159" s="589">
        <v>8</v>
      </c>
      <c r="AB159" s="589">
        <v>260</v>
      </c>
    </row>
    <row r="160" spans="1:31" ht="36.6">
      <c r="A160">
        <v>75</v>
      </c>
      <c r="B160" s="373">
        <v>53</v>
      </c>
      <c r="C160" s="651" t="s">
        <v>2193</v>
      </c>
      <c r="D160" s="443" t="s">
        <v>2179</v>
      </c>
      <c r="E160" s="440" t="s">
        <v>2180</v>
      </c>
      <c r="F160" s="444" t="s">
        <v>2181</v>
      </c>
      <c r="G160" s="442" t="s">
        <v>2182</v>
      </c>
      <c r="H160" s="442" t="s">
        <v>2183</v>
      </c>
      <c r="I160" s="442">
        <v>41031334</v>
      </c>
      <c r="J160" s="440" t="s">
        <v>605</v>
      </c>
      <c r="K160" s="438" t="s">
        <v>1685</v>
      </c>
      <c r="L160" s="438" t="s">
        <v>2195</v>
      </c>
      <c r="M160" s="438"/>
      <c r="N160" s="438"/>
      <c r="O160" s="440" t="s">
        <v>2196</v>
      </c>
      <c r="P160" s="438" t="s">
        <v>2197</v>
      </c>
      <c r="Q160" s="438" t="s">
        <v>2198</v>
      </c>
      <c r="R160">
        <v>19</v>
      </c>
      <c r="S160" s="438" t="s">
        <v>2199</v>
      </c>
      <c r="T160" s="438" t="s">
        <v>2172</v>
      </c>
      <c r="U160" s="455">
        <v>49200000</v>
      </c>
      <c r="V160" s="448">
        <v>44400000</v>
      </c>
      <c r="W160" s="438">
        <f>1-((V160)/(U160))</f>
        <v>9.7560975609756073E-2</v>
      </c>
      <c r="X160" s="438">
        <v>0</v>
      </c>
      <c r="Y160" s="438">
        <v>3</v>
      </c>
      <c r="Z160" s="438">
        <v>0</v>
      </c>
      <c r="AA160" s="438">
        <v>10</v>
      </c>
      <c r="AB160" s="438">
        <v>80</v>
      </c>
      <c r="AC160" s="651">
        <f>((AA160*100000)+(Z160*250000)+(AB160*5000)+(IF(Y160=1,1100000,IF(Y160=2,1900000,IF(Y160=3,2700000,IF(Y160=4,3700000,0))))))*12</f>
        <v>49200000</v>
      </c>
      <c r="AD160" s="651">
        <f>(1-W160)*AC160</f>
        <v>44400000</v>
      </c>
      <c r="AE160" s="725"/>
    </row>
    <row r="161" spans="1:31" ht="36.6">
      <c r="A161">
        <v>76</v>
      </c>
      <c r="B161" s="373">
        <v>53</v>
      </c>
      <c r="C161" s="651" t="s">
        <v>2174</v>
      </c>
      <c r="D161" s="443" t="s">
        <v>2179</v>
      </c>
      <c r="E161" s="440" t="s">
        <v>2180</v>
      </c>
      <c r="F161" s="444" t="s">
        <v>2181</v>
      </c>
      <c r="G161" s="442" t="s">
        <v>2182</v>
      </c>
      <c r="H161" s="442" t="s">
        <v>2183</v>
      </c>
      <c r="I161" s="442">
        <v>41031000</v>
      </c>
      <c r="J161" s="440" t="s">
        <v>2185</v>
      </c>
      <c r="K161" s="438" t="s">
        <v>1685</v>
      </c>
      <c r="L161" s="438" t="s">
        <v>2188</v>
      </c>
      <c r="M161" s="438"/>
      <c r="N161" s="438"/>
      <c r="O161" s="440" t="s">
        <v>2189</v>
      </c>
      <c r="P161" s="438" t="s">
        <v>2190</v>
      </c>
      <c r="Q161" s="438" t="s">
        <v>2191</v>
      </c>
      <c r="R161">
        <v>19</v>
      </c>
      <c r="S161" s="438" t="s">
        <v>2192</v>
      </c>
      <c r="T161" s="438" t="s">
        <v>2172</v>
      </c>
      <c r="U161" s="448">
        <v>57800000</v>
      </c>
      <c r="V161" s="448">
        <v>48200000</v>
      </c>
      <c r="W161" s="438">
        <f>1-((V161-200000)/(U161-200000))</f>
        <v>0.16666666666666663</v>
      </c>
      <c r="X161" s="438">
        <v>0</v>
      </c>
      <c r="Y161" s="438">
        <v>4</v>
      </c>
      <c r="Z161" s="438"/>
      <c r="AA161" s="438">
        <v>8</v>
      </c>
      <c r="AB161" s="438"/>
      <c r="AC161" s="651">
        <f>((AA161*100000)+(Z161*250000)+(AB161*5000)+(IF(Y161=1,1100000,IF(Y161=2,1900000,IF(Y161=3,2700000,IF(Y161=4,3700000,0))))))*12</f>
        <v>54000000</v>
      </c>
      <c r="AD161" s="651">
        <f>(1-W161)*AC161</f>
        <v>45000000</v>
      </c>
      <c r="AE161" s="725"/>
    </row>
    <row r="162" spans="1:31" ht="18.3">
      <c r="A162">
        <v>92</v>
      </c>
      <c r="B162" s="373">
        <v>62</v>
      </c>
      <c r="C162" s="651" t="s">
        <v>2213</v>
      </c>
      <c r="D162" s="443" t="s">
        <v>2214</v>
      </c>
      <c r="E162" s="440" t="s">
        <v>2215</v>
      </c>
      <c r="F162" s="444" t="s">
        <v>2216</v>
      </c>
      <c r="G162" s="442">
        <v>4580087992</v>
      </c>
      <c r="H162" s="442">
        <v>9193344570</v>
      </c>
      <c r="I162" s="442" t="s">
        <v>2217</v>
      </c>
      <c r="J162" s="440"/>
      <c r="K162" s="438" t="s">
        <v>1685</v>
      </c>
      <c r="L162" s="440" t="s">
        <v>2220</v>
      </c>
      <c r="M162" s="440"/>
      <c r="N162" s="440"/>
      <c r="O162" s="440" t="s">
        <v>2221</v>
      </c>
      <c r="P162" s="440" t="s">
        <v>2222</v>
      </c>
      <c r="Q162" s="438" t="s">
        <v>2223</v>
      </c>
      <c r="R162">
        <v>19</v>
      </c>
      <c r="S162" s="440" t="s">
        <v>2224</v>
      </c>
      <c r="T162" s="438" t="s">
        <v>2172</v>
      </c>
      <c r="U162" s="448">
        <v>30200000</v>
      </c>
      <c r="V162" s="448">
        <v>21800000</v>
      </c>
      <c r="W162" s="438">
        <f>1-((V162-200000)/(U162-200000))</f>
        <v>0.28000000000000003</v>
      </c>
      <c r="X162" s="440">
        <v>0</v>
      </c>
      <c r="Y162" s="440">
        <v>1</v>
      </c>
      <c r="Z162" s="440"/>
      <c r="AA162" s="440">
        <v>14</v>
      </c>
      <c r="AB162" s="440"/>
      <c r="AC162" s="651">
        <f>((AA162*100000)+(Z162*250000)+(AB162*5000)+(IF(Y162=1,1100000,IF(Y162=2,1900000,IF(Y162=3,2700000,IF(Y162=4,3700000,0))))))*12</f>
        <v>30000000</v>
      </c>
      <c r="AD162" s="651">
        <f>(1-W162)*AC162</f>
        <v>21600000</v>
      </c>
      <c r="AE162" s="725"/>
    </row>
    <row r="163" spans="1:31" ht="36.6">
      <c r="A163">
        <v>101</v>
      </c>
      <c r="B163" s="373">
        <v>68</v>
      </c>
      <c r="C163" s="720" t="s">
        <v>2200</v>
      </c>
      <c r="D163" s="458" t="s">
        <v>2205</v>
      </c>
      <c r="E163" s="460" t="s">
        <v>2206</v>
      </c>
      <c r="F163" s="461" t="s">
        <v>2207</v>
      </c>
      <c r="G163" s="459">
        <v>2110082038</v>
      </c>
      <c r="H163" s="459" t="s">
        <v>2208</v>
      </c>
      <c r="I163" s="459"/>
      <c r="J163" s="460"/>
      <c r="K163" s="438" t="s">
        <v>1685</v>
      </c>
      <c r="L163" s="456" t="s">
        <v>2210</v>
      </c>
      <c r="M163" s="456"/>
      <c r="N163" s="456"/>
      <c r="O163" s="460" t="s">
        <v>2211</v>
      </c>
      <c r="P163" s="456" t="s">
        <v>2212</v>
      </c>
      <c r="Q163" s="456"/>
      <c r="R163">
        <v>19</v>
      </c>
      <c r="S163" s="456" t="s">
        <v>1017</v>
      </c>
      <c r="T163" s="460" t="s">
        <v>2172</v>
      </c>
      <c r="U163" s="462">
        <f>1900000*12</f>
        <v>22800000</v>
      </c>
      <c r="V163" s="463">
        <f>1800000*12</f>
        <v>21600000</v>
      </c>
      <c r="W163" s="464">
        <f>1-((V163)/(U163))</f>
        <v>5.2631578947368474E-2</v>
      </c>
      <c r="X163" s="456">
        <v>0</v>
      </c>
      <c r="Y163" s="456">
        <v>2</v>
      </c>
      <c r="Z163" s="456"/>
      <c r="AA163" s="456"/>
      <c r="AB163" s="456"/>
      <c r="AC163" s="720">
        <f>((AA163*100000)+(Z163*250000)+(AB163*5000)+(IF(Y163=1,1100000,IF(Y163=2,1900000,IF(Y163=3,2700000,IF(Y163=4,3700000,0))))))*12</f>
        <v>22800000</v>
      </c>
      <c r="AD163" s="720">
        <f>(1-W163)*AC163</f>
        <v>21600000</v>
      </c>
      <c r="AE163" s="725"/>
    </row>
    <row r="164" spans="1:31" ht="36.6">
      <c r="A164">
        <v>109</v>
      </c>
      <c r="B164" s="373">
        <v>75</v>
      </c>
      <c r="C164" s="651" t="s">
        <v>2154</v>
      </c>
      <c r="D164" s="443" t="s">
        <v>2159</v>
      </c>
      <c r="E164" s="440" t="s">
        <v>2160</v>
      </c>
      <c r="F164" s="444" t="s">
        <v>2161</v>
      </c>
      <c r="G164" s="442">
        <v>2031675699</v>
      </c>
      <c r="H164" s="442">
        <v>9121771941</v>
      </c>
      <c r="I164" s="442" t="s">
        <v>2162</v>
      </c>
      <c r="J164" s="440"/>
      <c r="K164" s="438" t="s">
        <v>1685</v>
      </c>
      <c r="L164" s="440" t="s">
        <v>2166</v>
      </c>
      <c r="M164" s="440"/>
      <c r="N164" s="440"/>
      <c r="O164" s="440" t="s">
        <v>2167</v>
      </c>
      <c r="P164" s="440" t="s">
        <v>2168</v>
      </c>
      <c r="Q164" s="438" t="s">
        <v>2169</v>
      </c>
      <c r="R164">
        <v>19</v>
      </c>
      <c r="S164" s="440" t="s">
        <v>2171</v>
      </c>
      <c r="T164" s="438" t="s">
        <v>2172</v>
      </c>
      <c r="U164" s="448">
        <v>15600000</v>
      </c>
      <c r="V164" s="448">
        <v>14040000</v>
      </c>
      <c r="W164" s="438">
        <f>1-(V164/U164)</f>
        <v>9.9999999999999978E-2</v>
      </c>
      <c r="X164" s="440">
        <v>0</v>
      </c>
      <c r="Y164" s="440">
        <v>1</v>
      </c>
      <c r="Z164" s="440"/>
      <c r="AA164" s="440">
        <v>2</v>
      </c>
      <c r="AB164" s="440"/>
      <c r="AC164" s="651">
        <f>((AA164*100000)+(Z164*250000)+(AB164*5000)+(IF(Y164=1,1100000,IF(Y164=2,1900000,IF(Y164=3,2700000,IF(Y164=4,3700000,0))))))*12</f>
        <v>15600000</v>
      </c>
      <c r="AD164" s="651">
        <f>(1-W164)*AC164</f>
        <v>14040000</v>
      </c>
      <c r="AE164" s="727"/>
    </row>
    <row r="165" spans="1:31" ht="16.5">
      <c r="A165">
        <v>131</v>
      </c>
      <c r="B165" s="373">
        <v>29</v>
      </c>
      <c r="C165" s="373"/>
      <c r="D165" s="590" t="s">
        <v>27</v>
      </c>
      <c r="E165" s="590" t="s">
        <v>28</v>
      </c>
      <c r="F165" s="591" t="s">
        <v>32</v>
      </c>
      <c r="G165" s="590" t="s">
        <v>29</v>
      </c>
      <c r="H165" s="590" t="s">
        <v>31</v>
      </c>
      <c r="I165" s="590" t="s">
        <v>30</v>
      </c>
      <c r="J165" s="589" t="s">
        <v>3891</v>
      </c>
      <c r="K165" s="594" t="s">
        <v>210</v>
      </c>
      <c r="L165" s="600" t="s">
        <v>3892</v>
      </c>
      <c r="M165" s="595"/>
      <c r="N165" s="600" t="s">
        <v>3941</v>
      </c>
      <c r="O165" s="589" t="str">
        <f>LEFT(N165, FIND(" - ", N165))</f>
        <v xml:space="preserve">172.26.136.124 </v>
      </c>
      <c r="P165" s="589" t="str">
        <f>RIGHT(N165, IFERROR(LEN(N165)-FIND(" - ", N165)-2, 0))</f>
        <v>81.31.168.124</v>
      </c>
      <c r="Q165" s="595"/>
      <c r="R165">
        <v>19</v>
      </c>
      <c r="S165" s="601" t="s">
        <v>3894</v>
      </c>
      <c r="T165" s="589"/>
      <c r="U165" s="589"/>
      <c r="V165" s="589"/>
      <c r="W165" s="589"/>
      <c r="X165" s="589"/>
      <c r="Y165" s="589">
        <v>1</v>
      </c>
      <c r="Z165" s="615">
        <v>2</v>
      </c>
      <c r="AA165" s="615">
        <v>2</v>
      </c>
      <c r="AB165" s="615">
        <v>20</v>
      </c>
    </row>
    <row r="166" spans="1:31" ht="16.5">
      <c r="A166">
        <v>135</v>
      </c>
      <c r="B166" s="373">
        <v>86</v>
      </c>
      <c r="C166" s="373"/>
      <c r="D166" s="576" t="s">
        <v>1208</v>
      </c>
      <c r="E166" s="576" t="s">
        <v>3904</v>
      </c>
      <c r="F166" s="593" t="s">
        <v>3903</v>
      </c>
      <c r="G166" s="576" t="s">
        <v>3905</v>
      </c>
      <c r="H166" s="576" t="s">
        <v>3906</v>
      </c>
      <c r="I166" s="576" t="s">
        <v>3902</v>
      </c>
      <c r="J166" s="582" t="s">
        <v>3901</v>
      </c>
      <c r="K166" s="594" t="s">
        <v>210</v>
      </c>
      <c r="L166" s="595" t="s">
        <v>3907</v>
      </c>
      <c r="M166" s="589"/>
      <c r="N166" s="589" t="s">
        <v>3908</v>
      </c>
      <c r="O166" s="589" t="str">
        <f>LEFT(N166, FIND(" - ", N166))</f>
        <v xml:space="preserve">172.26.136.107 </v>
      </c>
      <c r="P166" s="589" t="str">
        <f>RIGHT(N166, IFERROR(LEN(N166)-FIND(" - ", N166)-2, 0))</f>
        <v>81.31.168.107</v>
      </c>
      <c r="Q166" s="595" t="s">
        <v>2169</v>
      </c>
      <c r="R166">
        <v>19</v>
      </c>
      <c r="S166" s="589" t="s">
        <v>3909</v>
      </c>
      <c r="T166" s="589"/>
      <c r="U166" s="594"/>
      <c r="V166" s="589"/>
      <c r="W166" s="589"/>
      <c r="X166" s="589"/>
      <c r="Y166" s="589">
        <v>4</v>
      </c>
      <c r="Z166" s="589"/>
      <c r="AA166" s="589"/>
      <c r="AB166" s="589"/>
    </row>
    <row r="167" spans="1:31" ht="16.5">
      <c r="A167">
        <v>149</v>
      </c>
      <c r="B167" s="373">
        <v>89</v>
      </c>
      <c r="C167" s="373"/>
      <c r="D167" s="575" t="s">
        <v>3786</v>
      </c>
      <c r="E167" s="575" t="s">
        <v>3787</v>
      </c>
      <c r="F167" s="593" t="s">
        <v>3791</v>
      </c>
      <c r="G167" s="576" t="s">
        <v>3788</v>
      </c>
      <c r="H167" s="576" t="s">
        <v>3790</v>
      </c>
      <c r="I167" s="576" t="s">
        <v>3789</v>
      </c>
      <c r="J167" s="582" t="s">
        <v>3785</v>
      </c>
      <c r="K167" s="594" t="s">
        <v>210</v>
      </c>
      <c r="L167" s="595" t="s">
        <v>3792</v>
      </c>
      <c r="M167" s="589"/>
      <c r="N167" s="589" t="s">
        <v>3793</v>
      </c>
      <c r="O167" s="589" t="str">
        <f t="shared" ref="O167:O192" si="20">LEFT(N167,IFERROR(FIND(" - ",N167),LEN(N167)))</f>
        <v xml:space="preserve">172.26.136.104 </v>
      </c>
      <c r="P167" s="589" t="s">
        <v>3985</v>
      </c>
      <c r="Q167" s="595" t="s">
        <v>3794</v>
      </c>
      <c r="R167">
        <v>19</v>
      </c>
      <c r="S167" s="589" t="s">
        <v>3795</v>
      </c>
      <c r="T167" s="589"/>
      <c r="U167" s="594"/>
      <c r="V167" s="589"/>
      <c r="W167" s="589"/>
      <c r="X167" s="589"/>
      <c r="Y167" s="589">
        <v>4</v>
      </c>
      <c r="Z167" s="589"/>
      <c r="AA167" s="589">
        <v>8</v>
      </c>
      <c r="AB167" s="589">
        <v>760</v>
      </c>
    </row>
    <row r="168" spans="1:31" ht="16.5">
      <c r="A168">
        <v>150</v>
      </c>
      <c r="B168" s="373">
        <v>89</v>
      </c>
      <c r="C168" s="373"/>
      <c r="D168" s="575" t="s">
        <v>3786</v>
      </c>
      <c r="E168" s="575" t="s">
        <v>3787</v>
      </c>
      <c r="F168" s="593" t="s">
        <v>3791</v>
      </c>
      <c r="G168" s="576" t="s">
        <v>3788</v>
      </c>
      <c r="H168" s="576" t="s">
        <v>3790</v>
      </c>
      <c r="I168" s="576" t="s">
        <v>3789</v>
      </c>
      <c r="J168" s="582" t="s">
        <v>3785</v>
      </c>
      <c r="K168" s="594" t="s">
        <v>210</v>
      </c>
      <c r="L168" s="595" t="s">
        <v>3806</v>
      </c>
      <c r="M168" s="589"/>
      <c r="N168" s="589" t="s">
        <v>3973</v>
      </c>
      <c r="O168" s="589" t="str">
        <f t="shared" si="20"/>
        <v xml:space="preserve">172.26.136.106 </v>
      </c>
      <c r="P168" s="589"/>
      <c r="Q168" s="595"/>
      <c r="R168">
        <v>19</v>
      </c>
      <c r="S168" s="595" t="s">
        <v>3808</v>
      </c>
      <c r="T168" s="589"/>
      <c r="U168" s="594"/>
      <c r="V168" s="589"/>
      <c r="W168" s="589"/>
      <c r="X168" s="589"/>
      <c r="Y168" s="589">
        <v>2</v>
      </c>
      <c r="Z168" s="589"/>
      <c r="AA168" s="589">
        <v>4</v>
      </c>
      <c r="AB168" s="589">
        <v>1380</v>
      </c>
    </row>
    <row r="169" spans="1:31" ht="16.5">
      <c r="A169">
        <v>151</v>
      </c>
      <c r="B169" s="373">
        <v>89</v>
      </c>
      <c r="C169" s="373"/>
      <c r="D169" s="575" t="s">
        <v>3786</v>
      </c>
      <c r="E169" s="575" t="s">
        <v>3787</v>
      </c>
      <c r="F169" s="593" t="s">
        <v>3791</v>
      </c>
      <c r="G169" s="576" t="s">
        <v>3788</v>
      </c>
      <c r="H169" s="576" t="s">
        <v>3790</v>
      </c>
      <c r="I169" s="576" t="s">
        <v>3789</v>
      </c>
      <c r="J169" s="582" t="s">
        <v>3785</v>
      </c>
      <c r="K169" s="594" t="s">
        <v>210</v>
      </c>
      <c r="L169" s="595" t="s">
        <v>3848</v>
      </c>
      <c r="M169" s="589"/>
      <c r="N169" s="589" t="s">
        <v>3974</v>
      </c>
      <c r="O169" s="589" t="str">
        <f t="shared" si="20"/>
        <v xml:space="preserve">172.26.136.105 </v>
      </c>
      <c r="P169" s="589"/>
      <c r="Q169" s="595">
        <v>1443</v>
      </c>
      <c r="R169">
        <v>19</v>
      </c>
      <c r="S169" s="589" t="s">
        <v>3808</v>
      </c>
      <c r="T169" s="589"/>
      <c r="U169" s="594"/>
      <c r="V169" s="589"/>
      <c r="W169" s="589"/>
      <c r="X169" s="589"/>
      <c r="Y169" s="589">
        <v>4</v>
      </c>
      <c r="Z169" s="589"/>
      <c r="AA169" s="589">
        <v>24</v>
      </c>
      <c r="AB169" s="589">
        <v>260</v>
      </c>
    </row>
    <row r="170" spans="1:31" ht="16.5">
      <c r="A170">
        <v>152</v>
      </c>
      <c r="B170" s="373">
        <v>89</v>
      </c>
      <c r="C170" s="373"/>
      <c r="D170" s="575" t="s">
        <v>3786</v>
      </c>
      <c r="E170" s="575" t="s">
        <v>3787</v>
      </c>
      <c r="F170" s="593" t="s">
        <v>3791</v>
      </c>
      <c r="G170" s="576" t="s">
        <v>3788</v>
      </c>
      <c r="H170" s="576" t="s">
        <v>3790</v>
      </c>
      <c r="I170" s="576" t="s">
        <v>3789</v>
      </c>
      <c r="J170" s="581"/>
      <c r="K170" s="594" t="s">
        <v>210</v>
      </c>
      <c r="L170" s="595" t="s">
        <v>3921</v>
      </c>
      <c r="M170" s="589"/>
      <c r="N170" s="589" t="s">
        <v>3922</v>
      </c>
      <c r="O170" s="589" t="str">
        <f t="shared" si="20"/>
        <v xml:space="preserve">172.26.136.176 </v>
      </c>
      <c r="P170" s="589" t="s">
        <v>3986</v>
      </c>
      <c r="Q170" s="595" t="s">
        <v>3923</v>
      </c>
      <c r="R170">
        <v>19</v>
      </c>
      <c r="S170" s="589" t="s">
        <v>3924</v>
      </c>
      <c r="T170" s="589"/>
      <c r="U170" s="594"/>
      <c r="V170" s="589"/>
      <c r="W170" s="589"/>
      <c r="X170" s="589"/>
      <c r="Y170" s="589">
        <v>4</v>
      </c>
      <c r="Z170" s="589"/>
      <c r="AA170" s="589">
        <v>8</v>
      </c>
      <c r="AB170" s="589">
        <v>760</v>
      </c>
    </row>
    <row r="171" spans="1:31" ht="16.5">
      <c r="A171">
        <v>174</v>
      </c>
      <c r="B171" s="373">
        <v>47</v>
      </c>
      <c r="C171" s="373"/>
      <c r="D171" s="576" t="s">
        <v>33</v>
      </c>
      <c r="E171" s="576" t="s">
        <v>3159</v>
      </c>
      <c r="F171" s="593" t="s">
        <v>3158</v>
      </c>
      <c r="G171" s="576" t="s">
        <v>3160</v>
      </c>
      <c r="H171" s="576" t="s">
        <v>3162</v>
      </c>
      <c r="I171" s="576" t="s">
        <v>3161</v>
      </c>
      <c r="J171" s="589" t="s">
        <v>3850</v>
      </c>
      <c r="K171" s="594" t="s">
        <v>210</v>
      </c>
      <c r="L171" s="595" t="s">
        <v>3851</v>
      </c>
      <c r="M171" s="589"/>
      <c r="N171" s="611" t="s">
        <v>3958</v>
      </c>
      <c r="O171" s="589" t="str">
        <f t="shared" si="20"/>
        <v xml:space="preserve">172.26.136.97 </v>
      </c>
      <c r="P171" s="589" t="str">
        <f t="shared" ref="P171:P192" si="21">RIGHT(N171, IFERROR(LEN(N171)-FIND(" - ", N171)-2, 0))</f>
        <v>81.31.168.97</v>
      </c>
      <c r="Q171" s="595" t="s">
        <v>3853</v>
      </c>
      <c r="R171">
        <v>19</v>
      </c>
      <c r="S171" s="611" t="s">
        <v>3854</v>
      </c>
      <c r="T171" s="589"/>
      <c r="U171" s="594"/>
      <c r="V171" s="589"/>
      <c r="W171" s="589"/>
      <c r="X171" s="589"/>
      <c r="Y171" s="589">
        <v>4</v>
      </c>
      <c r="Z171" s="589"/>
      <c r="AA171" s="589"/>
      <c r="AB171" s="589"/>
    </row>
    <row r="172" spans="1:31" ht="16.5">
      <c r="A172">
        <v>175</v>
      </c>
      <c r="B172" s="373">
        <v>47</v>
      </c>
      <c r="C172" s="373"/>
      <c r="D172" s="576" t="s">
        <v>33</v>
      </c>
      <c r="E172" s="576" t="s">
        <v>3159</v>
      </c>
      <c r="F172" s="593" t="s">
        <v>3158</v>
      </c>
      <c r="G172" s="576" t="s">
        <v>3160</v>
      </c>
      <c r="H172" s="576" t="s">
        <v>3162</v>
      </c>
      <c r="I172" s="576" t="s">
        <v>3161</v>
      </c>
      <c r="J172" s="600" t="s">
        <v>3855</v>
      </c>
      <c r="K172" s="594" t="s">
        <v>210</v>
      </c>
      <c r="L172" s="600" t="s">
        <v>3855</v>
      </c>
      <c r="M172" s="589"/>
      <c r="N172" s="611" t="s">
        <v>3856</v>
      </c>
      <c r="O172" s="589" t="str">
        <f t="shared" si="20"/>
        <v>192.168.3.27</v>
      </c>
      <c r="P172" s="589" t="str">
        <f t="shared" si="21"/>
        <v/>
      </c>
      <c r="Q172" s="595"/>
      <c r="R172">
        <v>19</v>
      </c>
      <c r="S172" s="611" t="s">
        <v>3857</v>
      </c>
      <c r="T172" s="589"/>
      <c r="U172" s="594"/>
      <c r="V172" s="589"/>
      <c r="W172" s="589"/>
      <c r="X172" s="589"/>
      <c r="Y172" s="589">
        <v>2</v>
      </c>
      <c r="Z172" s="589"/>
      <c r="AA172" s="589"/>
      <c r="AB172" s="589"/>
    </row>
    <row r="173" spans="1:31" ht="16.5">
      <c r="A173">
        <v>176</v>
      </c>
      <c r="B173" s="373">
        <v>47</v>
      </c>
      <c r="C173" s="373"/>
      <c r="D173" s="576" t="s">
        <v>33</v>
      </c>
      <c r="E173" s="576" t="s">
        <v>3159</v>
      </c>
      <c r="F173" s="593" t="s">
        <v>3158</v>
      </c>
      <c r="G173" s="576" t="s">
        <v>3160</v>
      </c>
      <c r="H173" s="576" t="s">
        <v>3162</v>
      </c>
      <c r="I173" s="576" t="s">
        <v>3161</v>
      </c>
      <c r="J173" s="589" t="s">
        <v>3858</v>
      </c>
      <c r="K173" s="594" t="s">
        <v>210</v>
      </c>
      <c r="L173" s="595" t="s">
        <v>3859</v>
      </c>
      <c r="M173" s="589"/>
      <c r="N173" s="611" t="s">
        <v>3860</v>
      </c>
      <c r="O173" s="589" t="str">
        <f t="shared" si="20"/>
        <v>192.168.3.26</v>
      </c>
      <c r="P173" s="589" t="str">
        <f t="shared" si="21"/>
        <v/>
      </c>
      <c r="Q173" s="595"/>
      <c r="R173">
        <v>19</v>
      </c>
      <c r="S173" s="611" t="s">
        <v>3369</v>
      </c>
      <c r="T173" s="589"/>
      <c r="U173" s="594"/>
      <c r="V173" s="589"/>
      <c r="W173" s="589"/>
      <c r="X173" s="589"/>
      <c r="Y173" s="589">
        <v>4</v>
      </c>
      <c r="Z173" s="589"/>
      <c r="AA173" s="589"/>
      <c r="AB173" s="589"/>
    </row>
    <row r="174" spans="1:31" ht="16.5">
      <c r="A174">
        <v>177</v>
      </c>
      <c r="B174" s="373">
        <v>47</v>
      </c>
      <c r="C174" s="373"/>
      <c r="D174" s="576" t="s">
        <v>33</v>
      </c>
      <c r="E174" s="576" t="s">
        <v>3159</v>
      </c>
      <c r="F174" s="593" t="s">
        <v>3158</v>
      </c>
      <c r="G174" s="576" t="s">
        <v>3160</v>
      </c>
      <c r="H174" s="576" t="s">
        <v>3162</v>
      </c>
      <c r="I174" s="576" t="s">
        <v>3161</v>
      </c>
      <c r="J174" s="589" t="s">
        <v>3861</v>
      </c>
      <c r="K174" s="594" t="s">
        <v>210</v>
      </c>
      <c r="L174" s="595" t="s">
        <v>3862</v>
      </c>
      <c r="M174" s="589">
        <v>22</v>
      </c>
      <c r="N174" s="611" t="s">
        <v>3863</v>
      </c>
      <c r="O174" s="589" t="str">
        <f t="shared" si="20"/>
        <v>192.168.3.25</v>
      </c>
      <c r="P174" s="589" t="str">
        <f t="shared" si="21"/>
        <v/>
      </c>
      <c r="Q174" s="595"/>
      <c r="R174">
        <v>19</v>
      </c>
      <c r="S174" s="611" t="s">
        <v>3369</v>
      </c>
      <c r="T174" s="589"/>
      <c r="U174" s="594"/>
      <c r="V174" s="589"/>
      <c r="W174" s="589"/>
      <c r="X174" s="589"/>
      <c r="Y174" s="589">
        <v>2</v>
      </c>
      <c r="Z174" s="589"/>
      <c r="AA174" s="589"/>
      <c r="AB174" s="589"/>
    </row>
    <row r="175" spans="1:31" ht="16.5">
      <c r="A175">
        <v>191</v>
      </c>
      <c r="B175" s="373">
        <v>93</v>
      </c>
      <c r="C175" s="373"/>
      <c r="D175" s="576" t="s">
        <v>866</v>
      </c>
      <c r="E175" s="576" t="s">
        <v>2739</v>
      </c>
      <c r="F175" s="593" t="s">
        <v>2743</v>
      </c>
      <c r="G175" s="576" t="s">
        <v>2740</v>
      </c>
      <c r="H175" s="576" t="s">
        <v>2742</v>
      </c>
      <c r="I175" s="576" t="s">
        <v>2741</v>
      </c>
      <c r="J175" s="589"/>
      <c r="K175" s="594" t="s">
        <v>210</v>
      </c>
      <c r="L175" s="595" t="s">
        <v>3911</v>
      </c>
      <c r="M175" s="589"/>
      <c r="N175" s="589" t="s">
        <v>3962</v>
      </c>
      <c r="O175" s="589" t="str">
        <f t="shared" si="20"/>
        <v xml:space="preserve">172.26.136.56 </v>
      </c>
      <c r="P175" s="589" t="str">
        <f t="shared" si="21"/>
        <v>81.31.168.56</v>
      </c>
      <c r="Q175" s="595"/>
      <c r="R175">
        <v>19</v>
      </c>
      <c r="S175" s="589" t="s">
        <v>3760</v>
      </c>
      <c r="T175" s="589"/>
      <c r="U175" s="594"/>
      <c r="V175" s="589"/>
      <c r="W175" s="589"/>
      <c r="X175" s="589"/>
      <c r="Y175" s="589">
        <v>2</v>
      </c>
      <c r="Z175" s="589"/>
      <c r="AA175" s="589"/>
      <c r="AB175" s="589">
        <v>80</v>
      </c>
    </row>
    <row r="176" spans="1:31" ht="16.5">
      <c r="A176">
        <v>192</v>
      </c>
      <c r="B176" s="373">
        <v>93</v>
      </c>
      <c r="C176" s="373"/>
      <c r="D176" s="576" t="s">
        <v>866</v>
      </c>
      <c r="E176" s="576" t="s">
        <v>2739</v>
      </c>
      <c r="F176" s="593" t="s">
        <v>2743</v>
      </c>
      <c r="G176" s="576" t="s">
        <v>2740</v>
      </c>
      <c r="H176" s="576" t="s">
        <v>2742</v>
      </c>
      <c r="I176" s="576" t="s">
        <v>2741</v>
      </c>
      <c r="J176" s="589"/>
      <c r="K176" s="594" t="s">
        <v>210</v>
      </c>
      <c r="L176" s="595" t="s">
        <v>3915</v>
      </c>
      <c r="M176" s="589"/>
      <c r="N176" s="589" t="s">
        <v>3963</v>
      </c>
      <c r="O176" s="589" t="str">
        <f t="shared" si="20"/>
        <v xml:space="preserve">172.26.136.57 </v>
      </c>
      <c r="P176" s="589" t="str">
        <f t="shared" si="21"/>
        <v>81.31.168.57</v>
      </c>
      <c r="Q176" s="595" t="s">
        <v>3917</v>
      </c>
      <c r="R176">
        <v>19</v>
      </c>
      <c r="S176" s="589" t="s">
        <v>3760</v>
      </c>
      <c r="T176" s="589"/>
      <c r="U176" s="594"/>
      <c r="V176" s="589"/>
      <c r="W176" s="589"/>
      <c r="X176" s="589"/>
      <c r="Y176" s="589">
        <v>2</v>
      </c>
      <c r="Z176" s="589"/>
      <c r="AA176" s="589"/>
      <c r="AB176" s="589">
        <v>80</v>
      </c>
    </row>
    <row r="177" spans="1:28" ht="16.5">
      <c r="A177">
        <v>193</v>
      </c>
      <c r="B177" s="373">
        <v>93</v>
      </c>
      <c r="C177" s="373"/>
      <c r="D177" s="576" t="s">
        <v>866</v>
      </c>
      <c r="E177" s="576" t="s">
        <v>2739</v>
      </c>
      <c r="F177" s="593" t="s">
        <v>2743</v>
      </c>
      <c r="G177" s="576" t="s">
        <v>2740</v>
      </c>
      <c r="H177" s="576" t="s">
        <v>2742</v>
      </c>
      <c r="I177" s="576" t="s">
        <v>2741</v>
      </c>
      <c r="J177" s="589"/>
      <c r="K177" s="594" t="s">
        <v>210</v>
      </c>
      <c r="L177" s="595" t="s">
        <v>3919</v>
      </c>
      <c r="M177" s="589"/>
      <c r="N177" s="589" t="s">
        <v>3920</v>
      </c>
      <c r="O177" s="589" t="str">
        <f t="shared" si="20"/>
        <v xml:space="preserve">172.26.136.58 </v>
      </c>
      <c r="P177" s="589" t="str">
        <f t="shared" si="21"/>
        <v>81.31.168.58</v>
      </c>
      <c r="Q177" s="595"/>
      <c r="R177">
        <v>19</v>
      </c>
      <c r="S177" s="589" t="s">
        <v>3760</v>
      </c>
      <c r="T177" s="589"/>
      <c r="U177" s="594"/>
      <c r="V177" s="589"/>
      <c r="W177" s="589"/>
      <c r="X177" s="589"/>
      <c r="Y177" s="589">
        <v>2</v>
      </c>
      <c r="Z177" s="589"/>
      <c r="AA177" s="589"/>
      <c r="AB177" s="589">
        <v>80</v>
      </c>
    </row>
    <row r="178" spans="1:28" ht="16.5">
      <c r="A178">
        <v>196</v>
      </c>
      <c r="B178" s="373">
        <v>95</v>
      </c>
      <c r="C178" s="373"/>
      <c r="D178" s="576" t="s">
        <v>3643</v>
      </c>
      <c r="E178" s="576" t="s">
        <v>3644</v>
      </c>
      <c r="F178" s="593" t="s">
        <v>3810</v>
      </c>
      <c r="G178" s="576" t="s">
        <v>3645</v>
      </c>
      <c r="H178" s="576" t="s">
        <v>3646</v>
      </c>
      <c r="I178" s="576" t="s">
        <v>3641</v>
      </c>
      <c r="J178" s="581"/>
      <c r="K178" s="594" t="s">
        <v>210</v>
      </c>
      <c r="L178" s="595" t="s">
        <v>3811</v>
      </c>
      <c r="M178" s="589" t="s">
        <v>3812</v>
      </c>
      <c r="N178" s="589" t="s">
        <v>3813</v>
      </c>
      <c r="O178" s="589" t="str">
        <f t="shared" si="20"/>
        <v xml:space="preserve">172.26.136.127 </v>
      </c>
      <c r="P178" s="589" t="str">
        <f t="shared" si="21"/>
        <v>81.31.168.127</v>
      </c>
      <c r="Q178" s="595"/>
      <c r="R178">
        <v>19</v>
      </c>
      <c r="S178" s="589" t="s">
        <v>3814</v>
      </c>
      <c r="T178" s="589"/>
      <c r="U178" s="594"/>
      <c r="V178" s="589"/>
      <c r="W178" s="589"/>
      <c r="X178" s="589"/>
      <c r="Y178" s="589">
        <v>1</v>
      </c>
      <c r="Z178" s="589"/>
      <c r="AA178" s="589">
        <v>6</v>
      </c>
      <c r="AB178" s="589">
        <v>170</v>
      </c>
    </row>
    <row r="179" spans="1:28" ht="16.5">
      <c r="A179">
        <v>197</v>
      </c>
      <c r="B179" s="373">
        <v>95</v>
      </c>
      <c r="C179" s="373"/>
      <c r="D179" s="576" t="s">
        <v>2159</v>
      </c>
      <c r="E179" s="576" t="s">
        <v>2160</v>
      </c>
      <c r="F179" s="593" t="s">
        <v>2161</v>
      </c>
      <c r="G179" s="576" t="s">
        <v>3798</v>
      </c>
      <c r="H179" s="576" t="s">
        <v>3800</v>
      </c>
      <c r="I179" s="576" t="s">
        <v>3926</v>
      </c>
      <c r="J179" s="581" t="s">
        <v>3925</v>
      </c>
      <c r="K179" s="594" t="s">
        <v>210</v>
      </c>
      <c r="L179" s="595" t="s">
        <v>3927</v>
      </c>
      <c r="M179" s="589"/>
      <c r="N179" s="611" t="s">
        <v>3966</v>
      </c>
      <c r="O179" s="589" t="str">
        <f t="shared" si="20"/>
        <v xml:space="preserve">172.26.136.175 </v>
      </c>
      <c r="P179" s="589" t="str">
        <f t="shared" si="21"/>
        <v>81.31.168.175</v>
      </c>
      <c r="Q179" s="595">
        <v>1433</v>
      </c>
      <c r="R179">
        <v>19</v>
      </c>
      <c r="S179" s="611" t="s">
        <v>3929</v>
      </c>
      <c r="T179" s="589"/>
      <c r="U179" s="594"/>
      <c r="V179" s="589"/>
      <c r="W179" s="589"/>
      <c r="X179" s="589"/>
      <c r="Y179" s="589">
        <v>2</v>
      </c>
      <c r="Z179" s="589"/>
      <c r="AA179" s="589">
        <v>4</v>
      </c>
      <c r="AB179" s="589"/>
    </row>
    <row r="180" spans="1:28" ht="16.5">
      <c r="A180">
        <v>208</v>
      </c>
      <c r="B180" s="373">
        <v>102</v>
      </c>
      <c r="C180" s="373"/>
      <c r="D180" s="576" t="s">
        <v>13</v>
      </c>
      <c r="E180" s="576" t="s">
        <v>400</v>
      </c>
      <c r="F180" s="593" t="s">
        <v>3780</v>
      </c>
      <c r="G180" s="576" t="s">
        <v>3777</v>
      </c>
      <c r="H180" s="576" t="s">
        <v>3779</v>
      </c>
      <c r="I180" s="576" t="s">
        <v>3778</v>
      </c>
      <c r="J180" s="590" t="s">
        <v>3775</v>
      </c>
      <c r="K180" s="594" t="s">
        <v>210</v>
      </c>
      <c r="L180" s="595" t="s">
        <v>3781</v>
      </c>
      <c r="M180" s="589"/>
      <c r="N180" s="589" t="s">
        <v>3782</v>
      </c>
      <c r="O180" s="589" t="str">
        <f t="shared" si="20"/>
        <v xml:space="preserve">172.26.138.53 </v>
      </c>
      <c r="P180" s="589" t="str">
        <f t="shared" si="21"/>
        <v>81.31.168.243</v>
      </c>
      <c r="Q180" s="595" t="s">
        <v>3783</v>
      </c>
      <c r="R180">
        <v>19</v>
      </c>
      <c r="S180" s="589" t="s">
        <v>3784</v>
      </c>
      <c r="T180" s="589"/>
      <c r="U180" s="594"/>
      <c r="V180" s="589"/>
      <c r="W180" s="589"/>
      <c r="X180" s="589"/>
      <c r="Y180" s="589">
        <v>4</v>
      </c>
      <c r="Z180" s="589"/>
      <c r="AA180" s="589">
        <v>8</v>
      </c>
      <c r="AB180" s="589">
        <v>510</v>
      </c>
    </row>
    <row r="181" spans="1:28" ht="16.5">
      <c r="A181">
        <v>209</v>
      </c>
      <c r="B181" s="373">
        <v>102</v>
      </c>
      <c r="C181" s="373"/>
      <c r="D181" s="576" t="s">
        <v>687</v>
      </c>
      <c r="E181" s="576" t="s">
        <v>3865</v>
      </c>
      <c r="F181" s="576"/>
      <c r="G181" s="576" t="s">
        <v>3866</v>
      </c>
      <c r="H181" s="576" t="s">
        <v>3868</v>
      </c>
      <c r="I181" s="576" t="s">
        <v>3867</v>
      </c>
      <c r="J181" s="589"/>
      <c r="K181" s="594" t="s">
        <v>210</v>
      </c>
      <c r="L181" s="600" t="s">
        <v>3869</v>
      </c>
      <c r="M181" s="589"/>
      <c r="N181" s="589" t="s">
        <v>3965</v>
      </c>
      <c r="O181" s="589" t="str">
        <f t="shared" si="20"/>
        <v xml:space="preserve">172.26.136.59 </v>
      </c>
      <c r="P181" s="589" t="str">
        <f t="shared" si="21"/>
        <v>81.31.168.59</v>
      </c>
      <c r="Q181" s="595" t="s">
        <v>3871</v>
      </c>
      <c r="R181">
        <v>19</v>
      </c>
      <c r="S181" s="589" t="s">
        <v>3872</v>
      </c>
      <c r="T181" s="589"/>
      <c r="U181" s="594"/>
      <c r="V181" s="589"/>
      <c r="W181" s="589"/>
      <c r="X181" s="589"/>
      <c r="Y181" s="589">
        <v>4</v>
      </c>
      <c r="Z181" s="589"/>
      <c r="AA181" s="589"/>
      <c r="AB181" s="589">
        <v>260</v>
      </c>
    </row>
    <row r="182" spans="1:28" ht="16.5">
      <c r="A182">
        <v>210</v>
      </c>
      <c r="B182" s="373">
        <v>102</v>
      </c>
      <c r="C182" s="373"/>
      <c r="D182" s="575" t="s">
        <v>13</v>
      </c>
      <c r="E182" s="575" t="s">
        <v>400</v>
      </c>
      <c r="F182" s="593" t="s">
        <v>3780</v>
      </c>
      <c r="G182" s="576" t="s">
        <v>3777</v>
      </c>
      <c r="H182" s="576" t="s">
        <v>3779</v>
      </c>
      <c r="I182" s="576" t="s">
        <v>3778</v>
      </c>
      <c r="J182" s="589" t="s">
        <v>3873</v>
      </c>
      <c r="K182" s="594" t="s">
        <v>210</v>
      </c>
      <c r="L182" s="595" t="s">
        <v>3875</v>
      </c>
      <c r="M182" s="589"/>
      <c r="N182" s="589" t="s">
        <v>3876</v>
      </c>
      <c r="O182" s="589" t="str">
        <f t="shared" si="20"/>
        <v xml:space="preserve">172.26.136.178 </v>
      </c>
      <c r="P182" s="589" t="str">
        <f t="shared" si="21"/>
        <v>81.31.168.178</v>
      </c>
      <c r="Q182" s="595" t="s">
        <v>3877</v>
      </c>
      <c r="R182">
        <v>19</v>
      </c>
      <c r="S182" s="589" t="s">
        <v>3491</v>
      </c>
      <c r="T182" s="589"/>
      <c r="U182" s="594"/>
      <c r="V182" s="589"/>
      <c r="W182" s="589"/>
      <c r="X182" s="589"/>
      <c r="Y182" s="589">
        <v>2</v>
      </c>
      <c r="Z182" s="589"/>
      <c r="AA182" s="589">
        <v>4</v>
      </c>
      <c r="AB182" s="589">
        <v>120</v>
      </c>
    </row>
    <row r="183" spans="1:28" ht="16.5">
      <c r="A183">
        <v>233</v>
      </c>
      <c r="B183" s="373">
        <v>46</v>
      </c>
      <c r="C183" s="373"/>
      <c r="D183" s="581" t="s">
        <v>2159</v>
      </c>
      <c r="E183" s="581" t="s">
        <v>2160</v>
      </c>
      <c r="F183" s="584" t="s">
        <v>3801</v>
      </c>
      <c r="G183" s="582" t="s">
        <v>3798</v>
      </c>
      <c r="H183" s="582" t="s">
        <v>3800</v>
      </c>
      <c r="I183" s="582" t="s">
        <v>3799</v>
      </c>
      <c r="J183" s="581" t="s">
        <v>3796</v>
      </c>
      <c r="K183" s="585" t="s">
        <v>210</v>
      </c>
      <c r="L183" s="587" t="s">
        <v>3802</v>
      </c>
      <c r="M183" s="581"/>
      <c r="N183" s="581" t="s">
        <v>3803</v>
      </c>
      <c r="O183" s="589" t="str">
        <f t="shared" si="20"/>
        <v xml:space="preserve">172.26.136.51 </v>
      </c>
      <c r="P183" s="589" t="str">
        <f t="shared" si="21"/>
        <v>81.31.168.51</v>
      </c>
      <c r="Q183" s="587" t="s">
        <v>3804</v>
      </c>
      <c r="R183">
        <v>19</v>
      </c>
      <c r="S183" s="619" t="s">
        <v>3805</v>
      </c>
      <c r="T183" s="581"/>
      <c r="U183" s="585"/>
      <c r="V183" s="581"/>
      <c r="W183" s="581"/>
      <c r="X183" s="581"/>
      <c r="Y183" s="581">
        <v>2</v>
      </c>
      <c r="Z183" s="581"/>
      <c r="AA183" s="581"/>
      <c r="AB183" s="581"/>
    </row>
    <row r="184" spans="1:28" ht="16.5">
      <c r="A184">
        <v>239</v>
      </c>
      <c r="B184" s="373">
        <v>116</v>
      </c>
      <c r="C184" s="373"/>
      <c r="D184" s="590" t="s">
        <v>3824</v>
      </c>
      <c r="E184" s="590" t="s">
        <v>3825</v>
      </c>
      <c r="F184" s="643" t="s">
        <v>3829</v>
      </c>
      <c r="G184" s="590" t="s">
        <v>3826</v>
      </c>
      <c r="H184" s="590" t="s">
        <v>3828</v>
      </c>
      <c r="I184" s="590" t="s">
        <v>3827</v>
      </c>
      <c r="J184" s="590" t="s">
        <v>3822</v>
      </c>
      <c r="K184" s="594" t="s">
        <v>210</v>
      </c>
      <c r="L184" s="595" t="s">
        <v>3830</v>
      </c>
      <c r="M184" s="611" t="s">
        <v>3831</v>
      </c>
      <c r="N184" s="611" t="s">
        <v>3832</v>
      </c>
      <c r="O184" s="589" t="str">
        <f t="shared" si="20"/>
        <v xml:space="preserve">172.26.136.119 </v>
      </c>
      <c r="P184" s="589" t="str">
        <f t="shared" si="21"/>
        <v>81.31.168.119</v>
      </c>
      <c r="Q184" s="595">
        <v>80</v>
      </c>
      <c r="R184">
        <v>19</v>
      </c>
      <c r="S184" s="611" t="s">
        <v>3833</v>
      </c>
      <c r="T184" s="611"/>
      <c r="U184" s="594"/>
      <c r="V184" s="589"/>
      <c r="W184" s="589"/>
      <c r="X184" s="589"/>
      <c r="Y184" s="589">
        <v>1</v>
      </c>
      <c r="Z184" s="589"/>
      <c r="AA184" s="589">
        <v>4</v>
      </c>
      <c r="AB184" s="589"/>
    </row>
    <row r="185" spans="1:28" ht="16.5">
      <c r="A185">
        <v>240</v>
      </c>
      <c r="B185" s="373">
        <v>116</v>
      </c>
      <c r="C185" s="373"/>
      <c r="D185" s="590" t="s">
        <v>3824</v>
      </c>
      <c r="E185" s="590" t="s">
        <v>3825</v>
      </c>
      <c r="F185" s="643" t="s">
        <v>3829</v>
      </c>
      <c r="G185" s="590" t="s">
        <v>3826</v>
      </c>
      <c r="H185" s="590" t="s">
        <v>3828</v>
      </c>
      <c r="I185" s="590" t="s">
        <v>3827</v>
      </c>
      <c r="J185" s="590" t="s">
        <v>3834</v>
      </c>
      <c r="K185" s="594" t="s">
        <v>210</v>
      </c>
      <c r="L185" s="595" t="s">
        <v>3835</v>
      </c>
      <c r="M185" s="589"/>
      <c r="N185" s="589" t="s">
        <v>3836</v>
      </c>
      <c r="O185" s="589" t="str">
        <f t="shared" si="20"/>
        <v>172.26.136.120</v>
      </c>
      <c r="P185" s="589" t="str">
        <f t="shared" si="21"/>
        <v/>
      </c>
      <c r="Q185" s="595"/>
      <c r="R185">
        <v>19</v>
      </c>
      <c r="S185" s="611" t="s">
        <v>3833</v>
      </c>
      <c r="T185" s="589"/>
      <c r="U185" s="594"/>
      <c r="V185" s="589"/>
      <c r="W185" s="589"/>
      <c r="X185" s="589"/>
      <c r="Y185" s="589">
        <v>2</v>
      </c>
      <c r="Z185" s="589"/>
      <c r="AA185" s="589">
        <v>6</v>
      </c>
      <c r="AB185" s="589"/>
    </row>
    <row r="186" spans="1:28" ht="16.5">
      <c r="A186">
        <v>241</v>
      </c>
      <c r="B186" s="373">
        <v>116</v>
      </c>
      <c r="C186" s="373"/>
      <c r="D186" s="590" t="s">
        <v>3824</v>
      </c>
      <c r="E186" s="590" t="s">
        <v>3825</v>
      </c>
      <c r="F186" s="643" t="s">
        <v>3829</v>
      </c>
      <c r="G186" s="590" t="s">
        <v>3826</v>
      </c>
      <c r="H186" s="590" t="s">
        <v>3828</v>
      </c>
      <c r="I186" s="590" t="s">
        <v>3827</v>
      </c>
      <c r="J186" s="590" t="s">
        <v>3834</v>
      </c>
      <c r="K186" s="594" t="s">
        <v>210</v>
      </c>
      <c r="L186" s="595" t="s">
        <v>3837</v>
      </c>
      <c r="M186" s="589"/>
      <c r="N186" s="589" t="s">
        <v>3838</v>
      </c>
      <c r="O186" s="589" t="str">
        <f t="shared" si="20"/>
        <v>172.26.136.121</v>
      </c>
      <c r="P186" s="589" t="str">
        <f t="shared" si="21"/>
        <v/>
      </c>
      <c r="Q186" s="595"/>
      <c r="R186">
        <v>19</v>
      </c>
      <c r="S186" s="611" t="s">
        <v>3833</v>
      </c>
      <c r="T186" s="589"/>
      <c r="U186" s="594"/>
      <c r="V186" s="589"/>
      <c r="W186" s="589"/>
      <c r="X186" s="589"/>
      <c r="Y186" s="589">
        <v>2</v>
      </c>
      <c r="Z186" s="589"/>
      <c r="AA186" s="589">
        <v>6</v>
      </c>
      <c r="AB186" s="589"/>
    </row>
    <row r="187" spans="1:28" ht="16.5">
      <c r="A187">
        <v>242</v>
      </c>
      <c r="B187" s="373">
        <v>116</v>
      </c>
      <c r="C187" s="373"/>
      <c r="D187" s="590" t="s">
        <v>3824</v>
      </c>
      <c r="E187" s="590" t="s">
        <v>3825</v>
      </c>
      <c r="F187" s="643" t="s">
        <v>3829</v>
      </c>
      <c r="G187" s="590" t="s">
        <v>3826</v>
      </c>
      <c r="H187" s="590" t="s">
        <v>3828</v>
      </c>
      <c r="I187" s="590" t="s">
        <v>3827</v>
      </c>
      <c r="J187" s="590" t="s">
        <v>3839</v>
      </c>
      <c r="K187" s="594" t="s">
        <v>210</v>
      </c>
      <c r="L187" s="595" t="s">
        <v>3840</v>
      </c>
      <c r="M187" s="589"/>
      <c r="N187" s="589" t="s">
        <v>3841</v>
      </c>
      <c r="O187" s="589" t="str">
        <f t="shared" si="20"/>
        <v>172.26.136.122</v>
      </c>
      <c r="P187" s="589" t="str">
        <f t="shared" si="21"/>
        <v/>
      </c>
      <c r="Q187" s="595"/>
      <c r="R187">
        <v>19</v>
      </c>
      <c r="S187" s="611" t="s">
        <v>3833</v>
      </c>
      <c r="T187" s="589"/>
      <c r="U187" s="594"/>
      <c r="V187" s="589"/>
      <c r="W187" s="589"/>
      <c r="X187" s="589"/>
      <c r="Y187" s="589">
        <v>3</v>
      </c>
      <c r="Z187" s="608">
        <v>2</v>
      </c>
      <c r="AA187" s="608">
        <v>14</v>
      </c>
      <c r="AB187" s="608">
        <v>330</v>
      </c>
    </row>
    <row r="188" spans="1:28" ht="16.5">
      <c r="A188">
        <v>243</v>
      </c>
      <c r="B188" s="373">
        <v>116</v>
      </c>
      <c r="C188" s="373"/>
      <c r="D188" s="644" t="s">
        <v>3824</v>
      </c>
      <c r="E188" s="644" t="s">
        <v>3825</v>
      </c>
      <c r="F188" s="643" t="s">
        <v>3829</v>
      </c>
      <c r="G188" s="644" t="s">
        <v>3826</v>
      </c>
      <c r="H188" s="644" t="s">
        <v>3828</v>
      </c>
      <c r="I188" s="644" t="s">
        <v>3827</v>
      </c>
      <c r="J188" s="644" t="s">
        <v>3839</v>
      </c>
      <c r="K188" s="634" t="s">
        <v>210</v>
      </c>
      <c r="L188" s="635" t="s">
        <v>3842</v>
      </c>
      <c r="M188" s="608"/>
      <c r="N188" s="608" t="s">
        <v>3843</v>
      </c>
      <c r="O188" s="589" t="str">
        <f t="shared" si="20"/>
        <v>172.26.136.123</v>
      </c>
      <c r="P188" s="589" t="str">
        <f t="shared" si="21"/>
        <v/>
      </c>
      <c r="Q188" s="645" t="s">
        <v>3844</v>
      </c>
      <c r="R188">
        <v>19</v>
      </c>
      <c r="S188" s="646" t="s">
        <v>3833</v>
      </c>
      <c r="T188" s="608"/>
      <c r="U188" s="634"/>
      <c r="V188" s="608"/>
      <c r="W188" s="608"/>
      <c r="X188" s="608"/>
      <c r="Y188" s="608">
        <v>3</v>
      </c>
      <c r="Z188" s="608">
        <v>2</v>
      </c>
      <c r="AA188" s="608">
        <v>14</v>
      </c>
      <c r="AB188" s="608">
        <f>490-160</f>
        <v>330</v>
      </c>
    </row>
    <row r="189" spans="1:28" ht="16.5">
      <c r="A189">
        <v>253</v>
      </c>
      <c r="B189" s="373">
        <v>120</v>
      </c>
      <c r="C189" s="373"/>
      <c r="D189" s="576" t="s">
        <v>3734</v>
      </c>
      <c r="E189" s="576" t="s">
        <v>902</v>
      </c>
      <c r="F189" s="593" t="s">
        <v>4060</v>
      </c>
      <c r="G189" s="576" t="s">
        <v>3735</v>
      </c>
      <c r="H189" s="576" t="s">
        <v>3736</v>
      </c>
      <c r="I189" s="576"/>
      <c r="J189" s="589"/>
      <c r="K189" s="594" t="s">
        <v>210</v>
      </c>
      <c r="L189" s="595" t="s">
        <v>3845</v>
      </c>
      <c r="M189" s="589"/>
      <c r="N189" s="589" t="s">
        <v>3846</v>
      </c>
      <c r="O189" s="589" t="str">
        <f t="shared" si="20"/>
        <v>172.26.136.111</v>
      </c>
      <c r="P189" s="589" t="str">
        <f t="shared" si="21"/>
        <v/>
      </c>
      <c r="Q189" s="595" t="s">
        <v>2169</v>
      </c>
      <c r="R189">
        <v>19</v>
      </c>
      <c r="S189" s="611" t="s">
        <v>3847</v>
      </c>
      <c r="T189" s="589"/>
      <c r="U189" s="594"/>
      <c r="V189" s="589"/>
      <c r="W189" s="589"/>
      <c r="X189" s="589"/>
      <c r="Y189" s="589">
        <v>2</v>
      </c>
      <c r="Z189" s="589">
        <v>4</v>
      </c>
      <c r="AA189" s="589">
        <v>12</v>
      </c>
      <c r="AB189" s="589">
        <f>300-120</f>
        <v>180</v>
      </c>
    </row>
    <row r="190" spans="1:28" ht="16.5">
      <c r="A190">
        <v>254</v>
      </c>
      <c r="B190" s="373">
        <v>120</v>
      </c>
      <c r="C190" s="373"/>
      <c r="D190" s="576" t="s">
        <v>3734</v>
      </c>
      <c r="E190" s="576" t="s">
        <v>902</v>
      </c>
      <c r="F190" s="593" t="s">
        <v>4060</v>
      </c>
      <c r="G190" s="576" t="s">
        <v>3735</v>
      </c>
      <c r="H190" s="576" t="s">
        <v>3736</v>
      </c>
      <c r="I190" s="576"/>
      <c r="J190" s="589" t="s">
        <v>3886</v>
      </c>
      <c r="K190" s="594" t="s">
        <v>210</v>
      </c>
      <c r="L190" s="595" t="s">
        <v>3887</v>
      </c>
      <c r="M190" s="589"/>
      <c r="N190" s="589" t="s">
        <v>3888</v>
      </c>
      <c r="O190" s="589" t="str">
        <f t="shared" si="20"/>
        <v>172.26.136.183</v>
      </c>
      <c r="P190" s="589" t="str">
        <f t="shared" si="21"/>
        <v/>
      </c>
      <c r="Q190" s="595" t="s">
        <v>3889</v>
      </c>
      <c r="R190">
        <v>19</v>
      </c>
      <c r="S190" s="589" t="s">
        <v>3890</v>
      </c>
      <c r="T190" s="589"/>
      <c r="U190" s="594"/>
      <c r="V190" s="589"/>
      <c r="W190" s="589"/>
      <c r="X190" s="589"/>
      <c r="Y190" s="589">
        <v>3</v>
      </c>
      <c r="Z190" s="589"/>
      <c r="AA190" s="589">
        <v>6</v>
      </c>
      <c r="AB190" s="589">
        <v>140</v>
      </c>
    </row>
    <row r="191" spans="1:28" ht="16.5">
      <c r="A191">
        <v>258</v>
      </c>
      <c r="B191" s="373">
        <v>122</v>
      </c>
      <c r="C191" s="373"/>
      <c r="D191" s="575" t="s">
        <v>41</v>
      </c>
      <c r="E191" s="575" t="s">
        <v>2855</v>
      </c>
      <c r="F191" s="593" t="s">
        <v>2859</v>
      </c>
      <c r="G191" s="576" t="s">
        <v>2856</v>
      </c>
      <c r="H191" s="576" t="s">
        <v>3599</v>
      </c>
      <c r="I191" s="576" t="s">
        <v>2857</v>
      </c>
      <c r="J191" s="721" t="s">
        <v>3878</v>
      </c>
      <c r="K191" s="594" t="s">
        <v>210</v>
      </c>
      <c r="L191" s="595" t="s">
        <v>3879</v>
      </c>
      <c r="M191" s="589" t="s">
        <v>3880</v>
      </c>
      <c r="N191" s="589" t="s">
        <v>3949</v>
      </c>
      <c r="O191" s="589" t="str">
        <f t="shared" si="20"/>
        <v xml:space="preserve">172.26.136.140 </v>
      </c>
      <c r="P191" s="589" t="str">
        <f t="shared" si="21"/>
        <v>81.31.168.140</v>
      </c>
      <c r="Q191" s="595"/>
      <c r="R191">
        <v>19</v>
      </c>
      <c r="S191" s="589" t="s">
        <v>3454</v>
      </c>
      <c r="T191" s="589"/>
      <c r="U191" s="594"/>
      <c r="V191" s="589"/>
      <c r="W191" s="589"/>
      <c r="X191" s="589"/>
      <c r="Y191" s="589">
        <v>1</v>
      </c>
      <c r="Z191" s="589"/>
      <c r="AA191" s="589"/>
      <c r="AB191" s="589"/>
    </row>
    <row r="192" spans="1:28" ht="16.5">
      <c r="A192">
        <v>259</v>
      </c>
      <c r="B192" s="373">
        <v>122</v>
      </c>
      <c r="C192" s="373"/>
      <c r="D192" s="575" t="s">
        <v>41</v>
      </c>
      <c r="E192" s="575" t="s">
        <v>2855</v>
      </c>
      <c r="F192" s="593" t="s">
        <v>2859</v>
      </c>
      <c r="G192" s="576" t="s">
        <v>2856</v>
      </c>
      <c r="H192" s="576" t="s">
        <v>3599</v>
      </c>
      <c r="I192" s="576" t="s">
        <v>2857</v>
      </c>
      <c r="J192" s="582" t="s">
        <v>3882</v>
      </c>
      <c r="K192" s="594" t="s">
        <v>210</v>
      </c>
      <c r="L192" s="595" t="s">
        <v>3883</v>
      </c>
      <c r="M192" s="589" t="s">
        <v>3884</v>
      </c>
      <c r="N192" s="589" t="s">
        <v>3943</v>
      </c>
      <c r="O192" s="589" t="str">
        <f t="shared" si="20"/>
        <v xml:space="preserve">172.26.136.139 </v>
      </c>
      <c r="P192" s="589" t="str">
        <f t="shared" si="21"/>
        <v>81.31.168.139</v>
      </c>
      <c r="Q192" s="595"/>
      <c r="R192">
        <v>19</v>
      </c>
      <c r="S192" s="589" t="s">
        <v>3454</v>
      </c>
      <c r="T192" s="589"/>
      <c r="U192" s="594"/>
      <c r="V192" s="589"/>
      <c r="W192" s="589"/>
      <c r="X192" s="589"/>
      <c r="Y192" s="589">
        <v>1</v>
      </c>
      <c r="Z192" s="589"/>
      <c r="AA192" s="589"/>
      <c r="AB192" s="589"/>
    </row>
  </sheetData>
  <sortState xmlns:xlrd2="http://schemas.microsoft.com/office/spreadsheetml/2017/richdata2" ref="A2:AC364">
    <sortCondition ref="R2:R364"/>
  </sortState>
  <hyperlinks>
    <hyperlink ref="F11" r:id="rId1" xr:uid="{D264ABDC-F6BD-4D84-8CB1-D4A45400C5DD}"/>
    <hyperlink ref="F50" r:id="rId2" xr:uid="{1186C08C-F9D8-4595-B49A-DB6E58D20F31}"/>
    <hyperlink ref="F36" r:id="rId3" xr:uid="{3AB1E9C5-9323-4A36-B995-6961A3D26B08}"/>
    <hyperlink ref="F35" r:id="rId4" xr:uid="{69DBB80A-E0EC-4107-A987-09534DE00A47}"/>
    <hyperlink ref="F9" r:id="rId5" xr:uid="{D376B21D-3224-418E-9A52-955878D3DC51}"/>
    <hyperlink ref="F37" r:id="rId6" xr:uid="{727545E6-6637-43A6-B8C8-29483713E0F8}"/>
    <hyperlink ref="F54" r:id="rId7" xr:uid="{87173308-A4FA-440F-A17D-E8121DC91807}"/>
    <hyperlink ref="F53" r:id="rId8" xr:uid="{275DA132-DBB7-4CD0-8D04-EF95BABE4C4C}"/>
    <hyperlink ref="F58" r:id="rId9" xr:uid="{F01349C0-FDE6-4947-8959-3EC9FEC689DB}"/>
    <hyperlink ref="F103" r:id="rId10" xr:uid="{CCDC13F5-9DB4-4287-B71E-A563D7EBC94A}"/>
    <hyperlink ref="F57" r:id="rId11" xr:uid="{0D4619B9-8757-46D9-9316-E68D11B16351}"/>
    <hyperlink ref="F56" r:id="rId12" xr:uid="{A8CA925D-8EC7-4F5A-BEAA-B02272D75453}"/>
    <hyperlink ref="F64" r:id="rId13" xr:uid="{48EE3BA1-9934-4607-B51A-0E90FD0B765E}"/>
    <hyperlink ref="F55" r:id="rId14" xr:uid="{C3071FD1-00E5-4F40-8D14-9B795554AC19}"/>
    <hyperlink ref="F62" r:id="rId15" xr:uid="{6886315C-A8C3-4D2F-815D-EF73AD75C60B}"/>
    <hyperlink ref="F164" r:id="rId16" xr:uid="{21268AB6-CF99-4031-95EC-3C7AD53ECEAD}"/>
    <hyperlink ref="F162" r:id="rId17" xr:uid="{9004E447-A3E9-4BD8-8F7D-53E933ADEA12}"/>
    <hyperlink ref="F8" r:id="rId18" xr:uid="{7AF9A249-075A-4B44-AF3D-997CF86462EF}"/>
    <hyperlink ref="F14" r:id="rId19" xr:uid="{6E0EBD20-9A6C-4558-BEF3-0749D0429D0E}"/>
    <hyperlink ref="F106" r:id="rId20" xr:uid="{F2AF66AF-A742-4FD2-ACF7-9EE5629CCEFC}"/>
    <hyperlink ref="F15" r:id="rId21" xr:uid="{1DE38C69-CAB4-4191-8B21-8C3320BDBB8E}"/>
    <hyperlink ref="F59" r:id="rId22" xr:uid="{46033DFA-44ED-477C-A5A5-4AA621156506}"/>
    <hyperlink ref="F161" r:id="rId23" xr:uid="{200A1200-0CD4-49FD-B532-18FDB06F710D}"/>
    <hyperlink ref="F12" r:id="rId24" xr:uid="{3B14EE25-AAF2-427B-B1B2-4A072119B9CA}"/>
    <hyperlink ref="F107" r:id="rId25" xr:uid="{A8D30003-436A-4097-AC2B-B832D4ADA4D3}"/>
    <hyperlink ref="F16" r:id="rId26" xr:uid="{B8B5CF8E-FE6F-4AAF-9538-8483BA039439}"/>
    <hyperlink ref="F160" r:id="rId27" xr:uid="{D4425922-A76B-4AF4-954C-7BBFBD2E469D}"/>
    <hyperlink ref="F120" r:id="rId28" xr:uid="{37F8C60D-9BCF-4D4E-8538-2633FBEDF639}"/>
    <hyperlink ref="F105" r:id="rId29" xr:uid="{02376ADC-4514-4725-92EC-1241C4223FED}"/>
    <hyperlink ref="F121" r:id="rId30" xr:uid="{850244CE-43EC-4C8F-8E5D-C707DA44831C}"/>
    <hyperlink ref="F65" r:id="rId31" xr:uid="{F1BFA6E5-7F4E-40B1-A738-46876C00EDE4}"/>
    <hyperlink ref="F66" r:id="rId32" xr:uid="{36831132-3FE3-4881-9A6A-E1A8A5EB605B}"/>
    <hyperlink ref="F17" r:id="rId33" xr:uid="{41A57F3F-87F1-4039-83AC-3B3DE2C4FAEF}"/>
    <hyperlink ref="F67" r:id="rId34" xr:uid="{05309F46-5007-4579-BBA7-A5243733B7F7}"/>
    <hyperlink ref="F63" r:id="rId35" xr:uid="{2D12AD58-DC6F-40AC-9F0C-5806D8630A99}"/>
    <hyperlink ref="F68" r:id="rId36" xr:uid="{486A5B5A-8845-4FBB-B776-FC2FBBDDFFBB}"/>
    <hyperlink ref="F7" r:id="rId37" xr:uid="{BF1029DC-A16E-4A2F-950D-B7FC5B74C8AD}"/>
    <hyperlink ref="F10" r:id="rId38" xr:uid="{AC2B93A1-4A9D-427F-AA8A-C73B65E689D7}"/>
    <hyperlink ref="F13" r:id="rId39" xr:uid="{2C75DFE9-15B8-4EFC-9673-C8E1C21DC6FB}"/>
    <hyperlink ref="F129" r:id="rId40" xr:uid="{D0C041BD-2A1C-48A6-9591-783E9AE78802}"/>
    <hyperlink ref="F163" r:id="rId41" xr:uid="{CB7C5D5A-A3FA-4B04-AA57-78021B705061}"/>
    <hyperlink ref="F61" r:id="rId42" xr:uid="{04A4AF72-E0E8-4413-80B0-DD60726180C7}"/>
    <hyperlink ref="F60" r:id="rId43" xr:uid="{48781C39-A5F6-400D-AC39-6A35DB3AB652}"/>
    <hyperlink ref="F104" r:id="rId44" xr:uid="{15B2EFD9-3AB1-457A-9BF4-52D283DDE032}"/>
    <hyperlink ref="L131" r:id="rId45" xr:uid="{AF3157AD-B957-4538-B838-B29F45A080A0}"/>
    <hyperlink ref="F46" r:id="rId46" xr:uid="{52114EFB-C8B9-45FA-8BF9-24057794E43C}"/>
    <hyperlink ref="F99" r:id="rId47" xr:uid="{BB066DE8-5BBB-4EAB-B3AA-145CC8489ED3}"/>
    <hyperlink ref="F33" r:id="rId48" xr:uid="{FD45F222-B7B5-42EB-B407-36CE7CB7B324}"/>
    <hyperlink ref="F131" r:id="rId49" xr:uid="{F8D8FD46-9904-42AE-BB88-59F82D0DDF6C}"/>
    <hyperlink ref="F143" r:id="rId50" xr:uid="{C21D7A14-DC49-4E61-B922-25DF634E55EF}"/>
    <hyperlink ref="F192" r:id="rId51" xr:uid="{4470605A-C4A3-45F5-A0E7-6FF2042CCE4B}"/>
    <hyperlink ref="F191" r:id="rId52" xr:uid="{9363E83E-8982-4325-9398-556FE1A310F4}"/>
    <hyperlink ref="F34" r:id="rId53" xr:uid="{A1C33957-C7E1-4EE7-8FCA-72043E589536}"/>
    <hyperlink ref="F142" r:id="rId54" xr:uid="{61D99112-9710-4FAF-833B-8392522F4312}"/>
    <hyperlink ref="F45" r:id="rId55" xr:uid="{F9514D56-BE1E-4868-B302-FE5E6F4DABC9}"/>
    <hyperlink ref="F102" r:id="rId56" xr:uid="{1C1C2765-8430-4F0E-A3FD-89D3FEFFE53B}"/>
    <hyperlink ref="F44" r:id="rId57" xr:uid="{726DF9BC-902B-4472-B118-B59182EC20FB}"/>
    <hyperlink ref="F101" r:id="rId58" xr:uid="{65007AF3-05BC-443D-87D4-CF8B914830A1}"/>
    <hyperlink ref="F188" r:id="rId59" xr:uid="{2034AE37-FC2D-4593-A4F8-D5322382075F}"/>
    <hyperlink ref="F187" r:id="rId60" xr:uid="{CCBBCA85-CD03-4E6B-A725-29687489B952}"/>
    <hyperlink ref="F186" r:id="rId61" xr:uid="{DC4FFBA8-CB67-42BB-AFEB-9102D13A7FE8}"/>
    <hyperlink ref="F185" r:id="rId62" xr:uid="{E013FB4B-4CA7-4DE5-8963-80B771E1778B}"/>
    <hyperlink ref="F184" r:id="rId63" xr:uid="{40FBED17-4C73-426D-9BED-ECCDD1A7D7A0}"/>
    <hyperlink ref="F43" r:id="rId64" xr:uid="{C9973045-53FC-4311-9BDF-F77BE5F0FBEF}"/>
    <hyperlink ref="F100" r:id="rId65" xr:uid="{BEA9EEFC-9392-4A27-877E-95BBAB377133}"/>
    <hyperlink ref="F154" r:id="rId66" xr:uid="{FF069ADB-F8A1-4386-9408-4DA4BE9F7DA1}"/>
    <hyperlink ref="F49" r:id="rId67" xr:uid="{A223978F-17F6-4D00-83DB-CA9615E39685}"/>
    <hyperlink ref="F48" r:id="rId68" xr:uid="{A837EBE7-8A2D-43A3-887B-87C4E306F079}"/>
    <hyperlink ref="F31" r:id="rId69" xr:uid="{D2291047-BFF2-48B6-967C-622DCAB03FBA}"/>
    <hyperlink ref="F141" r:id="rId70" xr:uid="{DA0D9856-985B-401A-AEC6-1F0F502C4186}"/>
    <hyperlink ref="F183" r:id="rId71" xr:uid="{A03E55EF-9306-4960-8C70-08DF80F35E04}"/>
    <hyperlink ref="F153" r:id="rId72" xr:uid="{7F862EC7-0766-464B-BA84-FFDD2B34D6E7}"/>
    <hyperlink ref="F152" r:id="rId73" xr:uid="{841F92F5-CB8E-4A62-BBE8-C604FA856789}"/>
    <hyperlink ref="F151" r:id="rId74" xr:uid="{01AC3A36-B26B-4FBF-BE5F-747CE9E463DC}"/>
    <hyperlink ref="F30" r:id="rId75" xr:uid="{4557F99E-540B-4FC0-963F-64EC8D5F5143}"/>
    <hyperlink ref="F150" r:id="rId76" xr:uid="{17EFEBA5-D33A-4766-B22D-FA77488B900E}"/>
    <hyperlink ref="F2" r:id="rId77" xr:uid="{3E890CD3-0EF8-4488-83B6-F646EF5A40B9}"/>
    <hyperlink ref="F130" r:id="rId78" xr:uid="{A29DAA82-09BF-49BA-8DB0-375675C936CF}"/>
    <hyperlink ref="F29" r:id="rId79" xr:uid="{00A78A6B-F8CD-4B23-B56C-AA086982D4E9}"/>
    <hyperlink ref="F32" r:id="rId80" xr:uid="{F94AEE70-080E-4C54-929E-3611B608FC2A}"/>
    <hyperlink ref="F149" r:id="rId81" xr:uid="{C60817A4-C507-43F0-AFB4-DF49067BE9AE}"/>
    <hyperlink ref="F134" r:id="rId82" xr:uid="{1AF662F8-D9A5-4F40-AE37-5CF52346D9BC}"/>
    <hyperlink ref="F97" r:id="rId83" xr:uid="{72F9898B-E1B9-4762-8577-21B916551F91}"/>
    <hyperlink ref="F96" r:id="rId84" xr:uid="{B89E4F65-F839-43FB-BCC2-7B6BEDF6A3E0}"/>
    <hyperlink ref="F98" r:id="rId85" xr:uid="{CE889A92-FA86-46EA-AB6F-6C68C6CC26FE}"/>
    <hyperlink ref="F95" r:id="rId86" xr:uid="{3D442010-185E-47F4-85F1-1C5AAD1E3898}"/>
    <hyperlink ref="F140" r:id="rId87" xr:uid="{2573DBA0-F6ED-4392-84B8-3FC08D1581F9}"/>
    <hyperlink ref="F148" r:id="rId88" xr:uid="{FF51ECEE-E569-48A8-B29C-6A4F19394E4E}"/>
    <hyperlink ref="F94" r:id="rId89" xr:uid="{5F300E00-6162-46E5-8726-519556076D05}"/>
    <hyperlink ref="F182" r:id="rId90" xr:uid="{F83E5036-6CC1-4F29-B8C9-A5796769ADF6}"/>
    <hyperlink ref="F180" r:id="rId91" xr:uid="{B774B8F0-3770-43A8-A471-7436F849DE45}"/>
    <hyperlink ref="F28" r:id="rId92" xr:uid="{E0BBE8A1-2186-4E10-95F2-6AEE3E566E49}"/>
    <hyperlink ref="F27" r:id="rId93" xr:uid="{603256CE-43AC-47CF-BBFE-B09929F35664}"/>
    <hyperlink ref="F26" r:id="rId94" xr:uid="{92A0706D-8BB9-4E9F-A031-E3AA26CD5A84}"/>
    <hyperlink ref="F119" r:id="rId95" xr:uid="{DC4C3746-3B9A-4783-840A-B8D7296098D5}"/>
    <hyperlink ref="F42" r:id="rId96" xr:uid="{A430B2AE-4C11-4D71-9FD1-9FD8BBA31EAE}"/>
    <hyperlink ref="F41" r:id="rId97" xr:uid="{FF16489E-86C0-45D6-87D7-CFF807B671CB}"/>
    <hyperlink ref="F52" r:id="rId98" xr:uid="{3BC68000-B5D1-4ED8-B70E-92385E476991}"/>
    <hyperlink ref="F118" r:id="rId99" xr:uid="{7A32F04F-6560-4E81-8E37-D44F152A0118}"/>
    <hyperlink ref="F117" r:id="rId100" xr:uid="{55BFE566-3C2D-40D0-8C08-FB512E0FCCB4}"/>
    <hyperlink ref="F179" r:id="rId101" xr:uid="{D904BED2-E80F-41E9-8E79-86FFDDD3CE3A}"/>
    <hyperlink ref="F178" r:id="rId102" xr:uid="{2D10BDC9-33D3-4AD3-A110-2A2F9C61E883}"/>
    <hyperlink ref="F40" r:id="rId103" xr:uid="{D8AE37CB-833F-43A2-A0BE-699FF0814C02}"/>
    <hyperlink ref="F25" r:id="rId104" xr:uid="{0B1B2596-F713-439C-801B-504E5DBE82A4}"/>
    <hyperlink ref="F92" r:id="rId105" xr:uid="{70EA1027-3684-4800-A46A-1EDAFD488DFB}"/>
    <hyperlink ref="F91" r:id="rId106" xr:uid="{A97E31CB-FE2B-4555-AF91-1DA838231C14}"/>
    <hyperlink ref="F22" r:id="rId107" xr:uid="{04DA59CB-143C-4C3D-8AD1-79FB6D640383}"/>
    <hyperlink ref="F116" r:id="rId108" xr:uid="{DD83D7E8-09F6-42E8-A9CB-0CE1D484353D}"/>
    <hyperlink ref="F24" r:id="rId109" xr:uid="{FE018664-9C22-4E58-928E-7E1CE4286CD3}"/>
    <hyperlink ref="F133" r:id="rId110" xr:uid="{B7936EED-4588-4098-B3F0-67DCABBDCE16}"/>
    <hyperlink ref="F23" r:id="rId111" xr:uid="{24247186-96C2-4356-8376-6C0653311C97}"/>
    <hyperlink ref="F72" r:id="rId112" xr:uid="{53FF1F1A-C046-428A-B817-3B93DE6F615B}"/>
    <hyperlink ref="F90" r:id="rId113" xr:uid="{172A9A1B-89C7-48BE-932D-3A6285BE6302}"/>
    <hyperlink ref="F87" r:id="rId114" xr:uid="{05478762-D366-47E9-B80B-B560BA18F76B}"/>
    <hyperlink ref="F86" r:id="rId115" xr:uid="{C5EA3E87-A28C-496D-8C0E-7C8DB214277C}"/>
    <hyperlink ref="F85" r:id="rId116" xr:uid="{86EBBD46-A4E2-4630-91F7-79331552CD8B}"/>
    <hyperlink ref="F84" r:id="rId117" xr:uid="{A7D5F8A5-A137-4B6A-9A6C-26EF6CCEB0C6}"/>
    <hyperlink ref="F83" r:id="rId118" xr:uid="{63797A53-194A-483C-B2AE-8414B1618E9A}"/>
    <hyperlink ref="F82" r:id="rId119" xr:uid="{F963CCFD-F6C8-423F-BA99-2D04311AD2F4}"/>
    <hyperlink ref="F81" r:id="rId120" xr:uid="{61483F27-F3A7-4B9A-A43C-A61242CA9606}"/>
    <hyperlink ref="F80" r:id="rId121" xr:uid="{B4FABD08-0D93-4254-8594-D65BCA1377FB}"/>
    <hyperlink ref="F79" r:id="rId122" xr:uid="{061C6002-C52F-4B1D-9224-44BC38E94528}"/>
    <hyperlink ref="F78" r:id="rId123" xr:uid="{D1135B77-B3EC-490C-9EA2-616A4FEF7818}"/>
    <hyperlink ref="F77" r:id="rId124" xr:uid="{A39AA265-BC52-44D6-90C9-CDE9D1D014A2}"/>
    <hyperlink ref="F76" r:id="rId125" xr:uid="{6BDDE3C6-F693-4506-908E-5F8265A47406}"/>
    <hyperlink ref="F75" r:id="rId126" xr:uid="{7F1DB295-B5CE-4298-A8E5-4386E3E065B7}"/>
    <hyperlink ref="F74" r:id="rId127" xr:uid="{C6E0B9D2-0A48-4496-8414-F60435EE71B8}"/>
    <hyperlink ref="F73" r:id="rId128" xr:uid="{C926B149-483F-4D42-9C23-9F5208CEBF83}"/>
    <hyperlink ref="F174" r:id="rId129" xr:uid="{68998A6E-DB93-4144-8F11-7EE16FA47D96}"/>
    <hyperlink ref="F173" r:id="rId130" xr:uid="{F1BB3255-2A7A-436C-9484-21B164362746}"/>
    <hyperlink ref="F172" r:id="rId131" xr:uid="{9D6CA2D6-EF09-46EE-BDDC-DB578FB7F1E4}"/>
    <hyperlink ref="F89" r:id="rId132" xr:uid="{CB31D5F9-EDDF-4E32-888E-FD8598D773C6}"/>
    <hyperlink ref="F88" r:id="rId133" xr:uid="{D4A36081-7409-446A-A455-8F44091BB40E}"/>
    <hyperlink ref="F171" r:id="rId134" xr:uid="{4DD11748-650C-49BE-BE2D-EB0E75C5B50C}"/>
    <hyperlink ref="F146" r:id="rId135" xr:uid="{546C97AC-C472-4103-B0C1-59D9C1CC4635}"/>
    <hyperlink ref="F132" r:id="rId136" xr:uid="{11C7F5BB-68C9-472F-BC3C-BE8B4822BEEA}"/>
    <hyperlink ref="F170" r:id="rId137" xr:uid="{6F75C62A-FAA5-49F7-B8E5-918DAB54A470}"/>
    <hyperlink ref="F21" r:id="rId138" xr:uid="{07447D44-A735-4124-A847-48EA2EAE169E}"/>
    <hyperlink ref="F128" r:id="rId139" xr:uid="{75952B34-EF48-487D-A92F-89811138DBC0}"/>
    <hyperlink ref="F169" r:id="rId140" xr:uid="{744CD70B-E4DB-4BD8-8262-29211C14175E}"/>
    <hyperlink ref="F168" r:id="rId141" xr:uid="{E6AEC3A8-9EC2-45C6-85DB-14614FAE0899}"/>
    <hyperlink ref="F167" r:id="rId142" xr:uid="{FC29A4A5-74D5-4645-85AA-90202B98DE7B}"/>
    <hyperlink ref="F139" r:id="rId143" xr:uid="{EB8BCE5C-3E6C-491B-A5AA-E0D4B480DEF4}"/>
    <hyperlink ref="F115" r:id="rId144" xr:uid="{0BA4176E-92D9-4D84-9B9A-D0630B21F550}"/>
    <hyperlink ref="F114" r:id="rId145" xr:uid="{5AD2716B-63C0-48CE-87D7-A998D6DF709A}"/>
    <hyperlink ref="F71" r:id="rId146" xr:uid="{7FDF6BCA-B3B9-4815-B876-9AAF030D4B3C}"/>
    <hyperlink ref="F51" r:id="rId147" xr:uid="{67F00BC7-8BE4-4E86-8CBF-6EC94D27477C}"/>
    <hyperlink ref="F3" r:id="rId148" xr:uid="{CF01C6C4-533D-4388-8B31-5CA4591A91F6}"/>
    <hyperlink ref="F137" r:id="rId149" xr:uid="{32A877BE-6B2D-4ACE-9734-4CB49CF235FB}"/>
    <hyperlink ref="F136" r:id="rId150" xr:uid="{5E80849E-F9A7-478B-A1C0-28DA7F534AEF}"/>
    <hyperlink ref="F39" r:id="rId151" xr:uid="{D9A67295-258A-464F-BF36-A45332225F14}"/>
    <hyperlink ref="F138" r:id="rId152" xr:uid="{062C99F1-2703-4504-A1D4-B8FBDD89A023}"/>
    <hyperlink ref="F145" r:id="rId153" xr:uid="{25DA44EE-1727-4483-9978-D9D54B7CEC57}"/>
    <hyperlink ref="F166" r:id="rId154" xr:uid="{C2B7F500-09ED-4FCB-A54A-060815F26F74}"/>
    <hyperlink ref="F20" r:id="rId155" xr:uid="{3FA74F3B-4562-43A6-8C8E-07AC43553A5E}"/>
    <hyperlink ref="F144" r:id="rId156" xr:uid="{517B92A9-8FB5-4996-AAEC-92A5AF2A55F7}"/>
    <hyperlink ref="F19" r:id="rId157" xr:uid="{E166CFA4-CBE3-48F9-804D-094D1B4F8676}"/>
    <hyperlink ref="F70" r:id="rId158" xr:uid="{72B69019-B464-4A0B-9AF2-AB31F69B4464}"/>
    <hyperlink ref="F165" r:id="rId159" xr:uid="{F51F6B38-DD31-4DD0-B63D-13A0A1700751}"/>
    <hyperlink ref="F112" r:id="rId160" xr:uid="{470A917F-6AC1-4853-8CA1-266B803C7AA8}"/>
    <hyperlink ref="F113" r:id="rId161" xr:uid="{56F6938F-6129-4C03-BEAC-3CDB3A955A43}"/>
    <hyperlink ref="F126" r:id="rId162" xr:uid="{77413F3A-A425-495B-8617-E3E53A17436D}"/>
    <hyperlink ref="F125" r:id="rId163" xr:uid="{C66B26C6-C028-453E-ABE7-172CD26512BE}"/>
    <hyperlink ref="F124" r:id="rId164" xr:uid="{EA43262D-1628-4C6C-9942-5A414995BD19}"/>
    <hyperlink ref="F123" r:id="rId165" xr:uid="{4AE7595A-9AB9-4620-B49C-750094156E4C}"/>
    <hyperlink ref="F122" r:id="rId166" xr:uid="{C65D3E85-408A-4957-9D6F-82AC1DF6A701}"/>
    <hyperlink ref="F38" r:id="rId167" xr:uid="{CFF888AA-06FB-4DD3-BAA8-1FACC4315230}"/>
    <hyperlink ref="F135" r:id="rId168" xr:uid="{840E7C02-83A8-4EBC-A5DE-EBFA75F71557}"/>
    <hyperlink ref="F18" r:id="rId169" xr:uid="{EEBED769-7617-46FC-98A9-F7228922944C}"/>
    <hyperlink ref="F111" r:id="rId170" xr:uid="{E3496C64-512A-4E60-8488-54B8FD1D0BCF}"/>
    <hyperlink ref="F110" r:id="rId171" xr:uid="{70C3A3CD-5F92-467F-BCA8-FD7CC6D2BAA4}"/>
    <hyperlink ref="F109" r:id="rId172" xr:uid="{A0B36B44-A394-405C-BEBC-0D3223FFE804}"/>
    <hyperlink ref="F108" r:id="rId173" xr:uid="{5F42863F-8800-406B-B32D-041E59405C2E}"/>
    <hyperlink ref="F69" r:id="rId174" xr:uid="{1DADA10B-65FB-450F-8800-99706E73FA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1466-5553-40F7-98BF-7DD1CCA2585F}">
  <dimension ref="A1:T109"/>
  <sheetViews>
    <sheetView rightToLeft="1" zoomScale="70" zoomScaleNormal="70" workbookViewId="0">
      <pane ySplit="1" topLeftCell="A62" activePane="bottomLeft" state="frozen"/>
      <selection activeCell="B35" sqref="B35"/>
      <selection pane="bottomLeft" activeCell="F73" sqref="F73"/>
    </sheetView>
  </sheetViews>
  <sheetFormatPr defaultRowHeight="14.4"/>
  <cols>
    <col min="2" max="2" width="31.26171875" bestFit="1" customWidth="1"/>
    <col min="3" max="3" width="9.3671875" bestFit="1" customWidth="1"/>
    <col min="5" max="5" width="23.9453125" bestFit="1" customWidth="1"/>
    <col min="6" max="6" width="10" customWidth="1"/>
    <col min="7" max="7" width="41" customWidth="1"/>
    <col min="8" max="8" width="29.5234375" customWidth="1"/>
    <col min="9" max="9" width="19.62890625" bestFit="1" customWidth="1"/>
    <col min="10" max="10" width="9.5234375" style="209" bestFit="1" customWidth="1"/>
    <col min="11" max="11" width="26.68359375" customWidth="1"/>
    <col min="12" max="12" width="9.83984375" bestFit="1" customWidth="1"/>
    <col min="13" max="13" width="27.15625" customWidth="1"/>
    <col min="14" max="14" width="19.26171875" customWidth="1"/>
    <col min="15" max="15" width="16.734375" customWidth="1"/>
    <col min="16" max="16" width="19.3671875" customWidth="1"/>
    <col min="20" max="20" width="10.20703125" bestFit="1" customWidth="1"/>
    <col min="27" max="27" width="21.05078125" customWidth="1"/>
    <col min="28" max="28" width="24.734375" customWidth="1"/>
    <col min="40" max="40" width="17.41796875" customWidth="1"/>
    <col min="44" max="44" width="23" customWidth="1"/>
    <col min="45" max="45" width="19.20703125" customWidth="1"/>
    <col min="46" max="46" width="18.3671875" customWidth="1"/>
    <col min="48" max="48" width="18.62890625" customWidth="1"/>
  </cols>
  <sheetData>
    <row r="1" spans="1:20" s="124" customFormat="1" ht="36.6">
      <c r="A1" s="271" t="s">
        <v>1682</v>
      </c>
      <c r="B1" s="109" t="s">
        <v>1691</v>
      </c>
      <c r="C1" s="109" t="s">
        <v>201</v>
      </c>
      <c r="D1" s="109" t="s">
        <v>202</v>
      </c>
      <c r="E1" s="109" t="s">
        <v>1043</v>
      </c>
      <c r="F1" s="110" t="s">
        <v>1044</v>
      </c>
      <c r="G1" s="110" t="s">
        <v>1045</v>
      </c>
      <c r="H1" s="109" t="s">
        <v>1704</v>
      </c>
      <c r="I1" s="109" t="s">
        <v>410</v>
      </c>
      <c r="J1" s="403" t="s">
        <v>1684</v>
      </c>
      <c r="K1" s="330" t="s">
        <v>1603</v>
      </c>
      <c r="L1" s="109" t="s">
        <v>1664</v>
      </c>
      <c r="M1" s="109" t="s">
        <v>1604</v>
      </c>
    </row>
    <row r="2" spans="1:20" s="117" customFormat="1" ht="18">
      <c r="A2" s="272">
        <v>1</v>
      </c>
      <c r="B2" s="24" t="s">
        <v>1661</v>
      </c>
      <c r="C2" s="112"/>
      <c r="D2" s="112">
        <v>1</v>
      </c>
      <c r="E2" s="148" t="s">
        <v>1136</v>
      </c>
      <c r="F2" s="322">
        <v>48</v>
      </c>
      <c r="G2" s="322">
        <v>1400</v>
      </c>
      <c r="H2" s="62" t="s">
        <v>1308</v>
      </c>
      <c r="I2" s="114" t="s">
        <v>758</v>
      </c>
      <c r="J2" s="404" t="s">
        <v>1896</v>
      </c>
      <c r="K2" s="62" t="s">
        <v>1310</v>
      </c>
      <c r="L2" s="62" t="s">
        <v>1284</v>
      </c>
      <c r="M2" s="62"/>
    </row>
    <row r="3" spans="1:20" s="117" customFormat="1" ht="18.899999999999999">
      <c r="A3" s="272">
        <v>2</v>
      </c>
      <c r="B3" s="111" t="s">
        <v>1670</v>
      </c>
      <c r="C3" s="3"/>
      <c r="D3" s="3">
        <v>1</v>
      </c>
      <c r="E3" s="149" t="s">
        <v>1701</v>
      </c>
      <c r="F3" s="5" t="s">
        <v>1071</v>
      </c>
      <c r="G3" s="5" t="s">
        <v>1102</v>
      </c>
      <c r="H3" s="92" t="s">
        <v>1361</v>
      </c>
      <c r="I3" s="151" t="s">
        <v>740</v>
      </c>
      <c r="J3" s="405" t="s">
        <v>1897</v>
      </c>
      <c r="K3" s="92" t="s">
        <v>1683</v>
      </c>
      <c r="L3" s="92" t="s">
        <v>1284</v>
      </c>
      <c r="M3" s="92" t="s">
        <v>1573</v>
      </c>
    </row>
    <row r="4" spans="1:20" s="117" customFormat="1" ht="18.899999999999999">
      <c r="A4" s="272">
        <v>2</v>
      </c>
      <c r="B4" s="111" t="s">
        <v>1670</v>
      </c>
      <c r="C4" s="3"/>
      <c r="D4" s="3">
        <v>1</v>
      </c>
      <c r="E4" s="149" t="s">
        <v>1701</v>
      </c>
      <c r="F4" s="5">
        <v>40</v>
      </c>
      <c r="G4" s="5" t="s">
        <v>1103</v>
      </c>
      <c r="H4" s="92" t="s">
        <v>1364</v>
      </c>
      <c r="I4" s="151" t="s">
        <v>741</v>
      </c>
      <c r="J4" s="405" t="s">
        <v>1898</v>
      </c>
      <c r="K4" s="92"/>
      <c r="L4" s="92" t="s">
        <v>1284</v>
      </c>
      <c r="M4" s="92" t="s">
        <v>1573</v>
      </c>
      <c r="O4" s="6"/>
      <c r="P4" s="6"/>
      <c r="Q4" s="6"/>
      <c r="R4" s="6"/>
      <c r="S4" s="6"/>
      <c r="T4" s="6"/>
    </row>
    <row r="5" spans="1:20" s="117" customFormat="1" ht="18.899999999999999">
      <c r="A5" s="272">
        <v>2</v>
      </c>
      <c r="B5" s="111" t="s">
        <v>1670</v>
      </c>
      <c r="C5" s="3"/>
      <c r="D5" s="3">
        <v>1</v>
      </c>
      <c r="E5" s="149" t="s">
        <v>1701</v>
      </c>
      <c r="F5" s="5">
        <v>40</v>
      </c>
      <c r="G5" s="5" t="s">
        <v>1104</v>
      </c>
      <c r="H5" s="92" t="s">
        <v>1366</v>
      </c>
      <c r="I5" s="151" t="s">
        <v>742</v>
      </c>
      <c r="J5" s="405" t="s">
        <v>1899</v>
      </c>
      <c r="K5" s="92"/>
      <c r="L5" s="92" t="s">
        <v>1284</v>
      </c>
      <c r="M5" s="92" t="s">
        <v>1573</v>
      </c>
      <c r="O5" s="6"/>
      <c r="P5" s="6"/>
      <c r="Q5" s="6"/>
      <c r="R5" s="6"/>
      <c r="S5" s="6"/>
      <c r="T5" s="6"/>
    </row>
    <row r="6" spans="1:20" s="6" customFormat="1" ht="18.899999999999999">
      <c r="A6" s="6">
        <v>2</v>
      </c>
      <c r="B6" s="111" t="s">
        <v>738</v>
      </c>
      <c r="C6" s="3"/>
      <c r="D6" s="3">
        <v>2</v>
      </c>
      <c r="E6" s="149" t="s">
        <v>1134</v>
      </c>
      <c r="F6" s="5">
        <v>38</v>
      </c>
      <c r="G6" s="5">
        <v>540</v>
      </c>
      <c r="H6" s="92" t="s">
        <v>1368</v>
      </c>
      <c r="I6" s="151" t="s">
        <v>743</v>
      </c>
      <c r="J6" s="405" t="s">
        <v>1900</v>
      </c>
      <c r="K6" s="92"/>
      <c r="L6" s="92" t="s">
        <v>1284</v>
      </c>
      <c r="M6" s="92" t="s">
        <v>1573</v>
      </c>
      <c r="N6" s="117"/>
    </row>
    <row r="7" spans="1:20" s="6" customFormat="1" ht="18.899999999999999">
      <c r="A7" s="6">
        <v>2</v>
      </c>
      <c r="B7" s="111" t="s">
        <v>739</v>
      </c>
      <c r="C7" s="3"/>
      <c r="D7" s="3">
        <v>2</v>
      </c>
      <c r="E7" s="149" t="s">
        <v>1134</v>
      </c>
      <c r="F7" s="5">
        <v>36</v>
      </c>
      <c r="G7" s="5">
        <v>540</v>
      </c>
      <c r="H7" s="92" t="s">
        <v>1370</v>
      </c>
      <c r="I7" s="151" t="s">
        <v>744</v>
      </c>
      <c r="J7" s="405" t="s">
        <v>1901</v>
      </c>
      <c r="K7" s="92"/>
      <c r="L7" s="92" t="s">
        <v>1284</v>
      </c>
      <c r="M7" s="92" t="s">
        <v>1573</v>
      </c>
      <c r="N7" s="117"/>
    </row>
    <row r="8" spans="1:20" s="9" customFormat="1" ht="18">
      <c r="A8" s="9">
        <v>3</v>
      </c>
      <c r="B8" s="115" t="s">
        <v>1699</v>
      </c>
      <c r="C8" s="112"/>
      <c r="D8" s="112">
        <v>2</v>
      </c>
      <c r="E8" s="150"/>
      <c r="F8" s="322">
        <v>32</v>
      </c>
      <c r="G8" s="322" t="s">
        <v>1097</v>
      </c>
      <c r="H8" s="92" t="s">
        <v>1460</v>
      </c>
      <c r="I8" s="35" t="s">
        <v>609</v>
      </c>
      <c r="J8" s="405" t="s">
        <v>1902</v>
      </c>
      <c r="K8" s="62" t="s">
        <v>1464</v>
      </c>
      <c r="L8" s="92" t="s">
        <v>1353</v>
      </c>
      <c r="M8" s="62" t="s">
        <v>1587</v>
      </c>
      <c r="N8" s="117"/>
    </row>
    <row r="9" spans="1:20" s="9" customFormat="1" ht="18">
      <c r="A9" s="9">
        <v>3</v>
      </c>
      <c r="B9" s="115" t="s">
        <v>1699</v>
      </c>
      <c r="C9" s="112"/>
      <c r="D9" s="112">
        <v>2</v>
      </c>
      <c r="E9" s="150"/>
      <c r="F9" s="322">
        <v>32</v>
      </c>
      <c r="G9" s="322" t="s">
        <v>1097</v>
      </c>
      <c r="H9" s="62" t="s">
        <v>1462</v>
      </c>
      <c r="I9" s="35" t="s">
        <v>610</v>
      </c>
      <c r="J9" s="404" t="s">
        <v>1903</v>
      </c>
      <c r="K9" s="62" t="s">
        <v>1464</v>
      </c>
      <c r="L9" s="62" t="s">
        <v>1353</v>
      </c>
      <c r="M9" s="62" t="s">
        <v>1587</v>
      </c>
      <c r="N9" s="117"/>
    </row>
    <row r="10" spans="1:20" s="9" customFormat="1" ht="18">
      <c r="A10" s="9">
        <v>3</v>
      </c>
      <c r="B10" s="115" t="s">
        <v>1699</v>
      </c>
      <c r="C10" s="112"/>
      <c r="D10" s="112">
        <v>2</v>
      </c>
      <c r="E10" s="150"/>
      <c r="F10" s="322">
        <v>32</v>
      </c>
      <c r="G10" s="322" t="s">
        <v>1097</v>
      </c>
      <c r="H10" s="62" t="s">
        <v>1465</v>
      </c>
      <c r="I10" s="35" t="s">
        <v>611</v>
      </c>
      <c r="J10" s="404" t="s">
        <v>1904</v>
      </c>
      <c r="K10" s="62" t="s">
        <v>1464</v>
      </c>
      <c r="L10" s="62" t="s">
        <v>1353</v>
      </c>
      <c r="M10" s="62" t="s">
        <v>1587</v>
      </c>
      <c r="N10" s="117"/>
    </row>
    <row r="11" spans="1:20" s="9" customFormat="1" ht="18">
      <c r="A11" s="9">
        <v>3</v>
      </c>
      <c r="B11" s="115" t="s">
        <v>1699</v>
      </c>
      <c r="C11" s="112"/>
      <c r="D11" s="112">
        <v>2</v>
      </c>
      <c r="E11" s="150"/>
      <c r="F11" s="322">
        <v>32</v>
      </c>
      <c r="G11" s="322" t="s">
        <v>1097</v>
      </c>
      <c r="H11" s="62" t="s">
        <v>1467</v>
      </c>
      <c r="I11" s="35" t="s">
        <v>612</v>
      </c>
      <c r="J11" s="404" t="s">
        <v>1905</v>
      </c>
      <c r="K11" s="62" t="s">
        <v>1464</v>
      </c>
      <c r="L11" s="62" t="s">
        <v>1353</v>
      </c>
      <c r="M11" s="62" t="s">
        <v>1587</v>
      </c>
      <c r="N11" s="117"/>
    </row>
    <row r="12" spans="1:20" s="9" customFormat="1" ht="18">
      <c r="A12" s="9">
        <v>3</v>
      </c>
      <c r="B12" s="115" t="s">
        <v>1700</v>
      </c>
      <c r="C12" s="112"/>
      <c r="D12" s="112">
        <v>2</v>
      </c>
      <c r="E12" s="150"/>
      <c r="F12" s="322">
        <v>16</v>
      </c>
      <c r="G12" s="322">
        <v>600</v>
      </c>
      <c r="H12" s="62" t="s">
        <v>1469</v>
      </c>
      <c r="I12" s="35" t="s">
        <v>613</v>
      </c>
      <c r="J12" s="404" t="s">
        <v>1906</v>
      </c>
      <c r="K12" s="62" t="s">
        <v>1464</v>
      </c>
      <c r="L12" s="62" t="s">
        <v>1353</v>
      </c>
      <c r="M12" s="62" t="s">
        <v>1587</v>
      </c>
      <c r="N12" s="117"/>
    </row>
    <row r="13" spans="1:20" s="9" customFormat="1" ht="18">
      <c r="A13" s="9">
        <v>3</v>
      </c>
      <c r="B13" s="115" t="s">
        <v>1589</v>
      </c>
      <c r="C13" s="112"/>
      <c r="D13" s="112">
        <v>1</v>
      </c>
      <c r="E13" s="150" t="s">
        <v>1708</v>
      </c>
      <c r="F13" s="322"/>
      <c r="G13" s="322"/>
      <c r="H13" s="62" t="s">
        <v>1702</v>
      </c>
      <c r="I13" s="35" t="s">
        <v>1709</v>
      </c>
      <c r="J13" s="404" t="s">
        <v>1942</v>
      </c>
      <c r="K13" s="62"/>
      <c r="L13" s="62" t="s">
        <v>1353</v>
      </c>
      <c r="M13" s="62" t="s">
        <v>1587</v>
      </c>
      <c r="N13" s="117"/>
    </row>
    <row r="14" spans="1:20" s="9" customFormat="1" ht="18">
      <c r="A14" s="9">
        <v>3</v>
      </c>
      <c r="B14" s="115" t="s">
        <v>1706</v>
      </c>
      <c r="C14" s="112"/>
      <c r="D14" s="112">
        <v>1</v>
      </c>
      <c r="E14" s="150" t="s">
        <v>1707</v>
      </c>
      <c r="F14" s="322"/>
      <c r="G14" s="322"/>
      <c r="H14" s="62" t="s">
        <v>1703</v>
      </c>
      <c r="I14" s="35" t="s">
        <v>1705</v>
      </c>
      <c r="J14" s="404" t="s">
        <v>1916</v>
      </c>
      <c r="K14" s="62"/>
      <c r="L14" s="62" t="s">
        <v>1353</v>
      </c>
      <c r="M14" s="62" t="s">
        <v>1587</v>
      </c>
      <c r="N14" s="117"/>
    </row>
    <row r="15" spans="1:20" s="9" customFormat="1" ht="18">
      <c r="A15" s="9">
        <v>4</v>
      </c>
      <c r="B15" s="32" t="s">
        <v>1008</v>
      </c>
      <c r="C15" s="112"/>
      <c r="D15" s="112">
        <v>2</v>
      </c>
      <c r="E15" s="150" t="s">
        <v>1150</v>
      </c>
      <c r="F15" s="322">
        <v>250</v>
      </c>
      <c r="G15" s="322" t="s">
        <v>1098</v>
      </c>
      <c r="H15" s="62" t="s">
        <v>1473</v>
      </c>
      <c r="I15" s="23" t="s">
        <v>1004</v>
      </c>
      <c r="J15" s="404" t="s">
        <v>1907</v>
      </c>
      <c r="K15" s="62" t="s">
        <v>1464</v>
      </c>
      <c r="L15" s="62" t="s">
        <v>1353</v>
      </c>
      <c r="M15" s="62" t="s">
        <v>1587</v>
      </c>
      <c r="N15" s="117"/>
    </row>
    <row r="16" spans="1:20" s="9" customFormat="1" ht="18">
      <c r="A16" s="9">
        <v>4</v>
      </c>
      <c r="B16" s="32" t="s">
        <v>1008</v>
      </c>
      <c r="C16" s="112"/>
      <c r="D16" s="112">
        <v>2</v>
      </c>
      <c r="E16" s="150" t="s">
        <v>1727</v>
      </c>
      <c r="F16" s="322">
        <v>250</v>
      </c>
      <c r="G16" s="322" t="s">
        <v>1098</v>
      </c>
      <c r="H16" s="62" t="s">
        <v>1471</v>
      </c>
      <c r="I16" s="23" t="s">
        <v>1009</v>
      </c>
      <c r="J16" s="404" t="s">
        <v>1908</v>
      </c>
      <c r="K16" s="62" t="s">
        <v>1464</v>
      </c>
      <c r="L16" s="62" t="s">
        <v>1353</v>
      </c>
      <c r="M16" s="62" t="s">
        <v>1587</v>
      </c>
      <c r="N16" s="117"/>
    </row>
    <row r="17" spans="1:14" ht="86.4">
      <c r="A17" s="9">
        <v>5</v>
      </c>
      <c r="B17" s="119" t="s">
        <v>635</v>
      </c>
      <c r="C17" s="118"/>
      <c r="D17" s="118">
        <v>4</v>
      </c>
      <c r="E17" s="25" t="s">
        <v>1729</v>
      </c>
      <c r="F17" s="322">
        <v>48</v>
      </c>
      <c r="G17" s="322" t="s">
        <v>1099</v>
      </c>
      <c r="H17" s="62" t="s">
        <v>1725</v>
      </c>
      <c r="I17" s="62"/>
      <c r="J17" s="404" t="s">
        <v>1909</v>
      </c>
      <c r="K17" s="62" t="s">
        <v>1649</v>
      </c>
      <c r="L17" s="62" t="s">
        <v>1279</v>
      </c>
      <c r="M17" s="62"/>
      <c r="N17" s="117"/>
    </row>
    <row r="18" spans="1:14" ht="82.8" customHeight="1">
      <c r="A18" s="9">
        <v>5</v>
      </c>
      <c r="B18" s="119" t="s">
        <v>1721</v>
      </c>
      <c r="C18" s="118"/>
      <c r="D18" s="118">
        <v>2</v>
      </c>
      <c r="E18" s="26" t="s">
        <v>1728</v>
      </c>
      <c r="F18" s="322">
        <v>12</v>
      </c>
      <c r="G18" s="322" t="s">
        <v>1100</v>
      </c>
      <c r="H18" s="62" t="s">
        <v>1723</v>
      </c>
      <c r="I18" s="62"/>
      <c r="J18" s="404" t="s">
        <v>1910</v>
      </c>
      <c r="K18" s="62" t="s">
        <v>1647</v>
      </c>
      <c r="L18" s="62" t="s">
        <v>1279</v>
      </c>
      <c r="M18" s="62" t="s">
        <v>1635</v>
      </c>
      <c r="N18" s="117"/>
    </row>
    <row r="19" spans="1:14" ht="47.7" customHeight="1">
      <c r="A19" s="9">
        <v>5</v>
      </c>
      <c r="B19" s="9" t="s">
        <v>645</v>
      </c>
      <c r="C19" s="118"/>
      <c r="D19" s="118">
        <v>4</v>
      </c>
      <c r="E19" s="26" t="s">
        <v>1726</v>
      </c>
      <c r="F19" s="322">
        <v>48</v>
      </c>
      <c r="G19" s="322" t="s">
        <v>1079</v>
      </c>
      <c r="H19" s="62" t="s">
        <v>1724</v>
      </c>
      <c r="I19" s="62"/>
      <c r="J19" s="404" t="s">
        <v>1911</v>
      </c>
      <c r="K19" s="62" t="s">
        <v>1722</v>
      </c>
      <c r="L19" s="62" t="s">
        <v>1279</v>
      </c>
      <c r="M19" s="118"/>
      <c r="N19" s="117"/>
    </row>
    <row r="20" spans="1:14" s="6" customFormat="1" ht="18">
      <c r="A20" s="6">
        <v>7</v>
      </c>
      <c r="B20" s="5" t="s">
        <v>1700</v>
      </c>
      <c r="C20" s="3"/>
      <c r="D20" s="3">
        <v>2</v>
      </c>
      <c r="E20" s="19" t="s">
        <v>1735</v>
      </c>
      <c r="F20" s="5" t="s">
        <v>1069</v>
      </c>
      <c r="G20" s="5" t="s">
        <v>1091</v>
      </c>
      <c r="H20" s="92" t="s">
        <v>1351</v>
      </c>
      <c r="I20" s="92"/>
      <c r="J20" s="405" t="s">
        <v>1912</v>
      </c>
      <c r="K20" s="92" t="s">
        <v>547</v>
      </c>
      <c r="L20" s="92" t="s">
        <v>1353</v>
      </c>
      <c r="M20" s="92" t="s">
        <v>1354</v>
      </c>
      <c r="N20" s="117"/>
    </row>
    <row r="21" spans="1:14" s="107" customFormat="1" ht="115.2">
      <c r="A21" s="172">
        <v>7</v>
      </c>
      <c r="B21" s="5" t="s">
        <v>1699</v>
      </c>
      <c r="C21" s="3"/>
      <c r="D21" s="3">
        <v>2</v>
      </c>
      <c r="E21" s="19" t="s">
        <v>1736</v>
      </c>
      <c r="F21" s="5" t="s">
        <v>1070</v>
      </c>
      <c r="G21" s="5" t="s">
        <v>1092</v>
      </c>
      <c r="H21" s="92" t="s">
        <v>1355</v>
      </c>
      <c r="I21" s="92"/>
      <c r="J21" s="405" t="s">
        <v>1913</v>
      </c>
      <c r="K21" s="92" t="s">
        <v>548</v>
      </c>
      <c r="L21" s="92" t="s">
        <v>1353</v>
      </c>
      <c r="M21" s="92" t="s">
        <v>1730</v>
      </c>
      <c r="N21" s="117"/>
    </row>
    <row r="22" spans="1:14" s="107" customFormat="1" ht="61.5">
      <c r="A22" s="172">
        <v>8</v>
      </c>
      <c r="B22" s="5" t="s">
        <v>1734</v>
      </c>
      <c r="C22" s="3"/>
      <c r="D22" s="3">
        <v>2</v>
      </c>
      <c r="E22" s="108" t="s">
        <v>1753</v>
      </c>
      <c r="F22" s="5">
        <v>16</v>
      </c>
      <c r="G22" s="5">
        <v>500</v>
      </c>
      <c r="H22" s="59" t="s">
        <v>1273</v>
      </c>
      <c r="I22" s="59" t="s">
        <v>1275</v>
      </c>
      <c r="J22" s="406" t="s">
        <v>1904</v>
      </c>
      <c r="K22" s="59" t="s">
        <v>1731</v>
      </c>
      <c r="L22" s="59" t="s">
        <v>1272</v>
      </c>
      <c r="M22" s="59"/>
      <c r="N22" s="117"/>
    </row>
    <row r="23" spans="1:14" ht="18">
      <c r="A23" s="1">
        <v>9</v>
      </c>
      <c r="B23" s="119" t="s">
        <v>1721</v>
      </c>
      <c r="C23" s="118"/>
      <c r="D23" s="118">
        <v>2</v>
      </c>
      <c r="E23" s="26" t="s">
        <v>465</v>
      </c>
      <c r="F23" s="322">
        <v>64</v>
      </c>
      <c r="G23" s="322" t="s">
        <v>1093</v>
      </c>
      <c r="H23" s="62" t="s">
        <v>1393</v>
      </c>
      <c r="I23" s="118" t="s">
        <v>421</v>
      </c>
      <c r="J23" s="404" t="s">
        <v>1914</v>
      </c>
      <c r="K23" s="63" t="s">
        <v>570</v>
      </c>
      <c r="L23" s="62" t="s">
        <v>1395</v>
      </c>
      <c r="M23" s="63"/>
      <c r="N23" s="117"/>
    </row>
    <row r="24" spans="1:14" ht="18">
      <c r="A24" s="1">
        <v>9</v>
      </c>
      <c r="B24" s="119" t="s">
        <v>1721</v>
      </c>
      <c r="C24" s="118"/>
      <c r="D24" s="118">
        <v>2</v>
      </c>
      <c r="E24" s="26" t="s">
        <v>465</v>
      </c>
      <c r="F24" s="322">
        <v>64</v>
      </c>
      <c r="G24" s="322" t="s">
        <v>1094</v>
      </c>
      <c r="H24" s="62" t="s">
        <v>1396</v>
      </c>
      <c r="I24" s="118" t="s">
        <v>421</v>
      </c>
      <c r="J24" s="404" t="s">
        <v>1915</v>
      </c>
      <c r="K24" s="63" t="s">
        <v>570</v>
      </c>
      <c r="L24" s="62" t="s">
        <v>1395</v>
      </c>
      <c r="M24" s="62"/>
      <c r="N24" s="117"/>
    </row>
    <row r="25" spans="1:14" ht="18">
      <c r="A25" s="1">
        <v>9</v>
      </c>
      <c r="B25" s="119" t="s">
        <v>1734</v>
      </c>
      <c r="C25" s="118"/>
      <c r="D25" s="118">
        <v>2</v>
      </c>
      <c r="E25" s="26" t="s">
        <v>465</v>
      </c>
      <c r="F25" s="322">
        <v>32</v>
      </c>
      <c r="G25" s="322" t="s">
        <v>1095</v>
      </c>
      <c r="H25" s="62" t="s">
        <v>1398</v>
      </c>
      <c r="I25" s="118" t="s">
        <v>421</v>
      </c>
      <c r="J25" s="404" t="s">
        <v>1910</v>
      </c>
      <c r="K25" s="63" t="s">
        <v>570</v>
      </c>
      <c r="L25" s="62" t="s">
        <v>1395</v>
      </c>
      <c r="M25" s="62"/>
      <c r="N25" s="117"/>
    </row>
    <row r="26" spans="1:14" ht="18">
      <c r="A26" s="1">
        <v>9</v>
      </c>
      <c r="B26" s="119" t="s">
        <v>1755</v>
      </c>
      <c r="C26" s="118"/>
      <c r="D26" s="118">
        <v>1</v>
      </c>
      <c r="E26" s="31"/>
      <c r="F26" s="322"/>
      <c r="G26" s="322"/>
      <c r="H26" s="62" t="s">
        <v>1591</v>
      </c>
      <c r="I26" s="118" t="s">
        <v>421</v>
      </c>
      <c r="J26" s="404" t="s">
        <v>1916</v>
      </c>
      <c r="K26" s="63" t="s">
        <v>570</v>
      </c>
      <c r="L26" s="62" t="s">
        <v>1395</v>
      </c>
      <c r="M26" s="118"/>
      <c r="N26" s="117"/>
    </row>
    <row r="27" spans="1:14" ht="43.2">
      <c r="A27" s="1">
        <v>10</v>
      </c>
      <c r="B27" s="119" t="s">
        <v>1721</v>
      </c>
      <c r="C27" s="118"/>
      <c r="D27" s="118">
        <v>2</v>
      </c>
      <c r="E27" s="25" t="s">
        <v>1754</v>
      </c>
      <c r="F27" s="322">
        <v>256</v>
      </c>
      <c r="G27" s="322" t="s">
        <v>1096</v>
      </c>
      <c r="H27" s="62" t="s">
        <v>1507</v>
      </c>
      <c r="I27" s="120" t="s">
        <v>581</v>
      </c>
      <c r="J27" s="404" t="s">
        <v>1917</v>
      </c>
      <c r="K27" s="62" t="s">
        <v>1634</v>
      </c>
      <c r="L27" s="62" t="s">
        <v>1353</v>
      </c>
      <c r="M27" s="62" t="s">
        <v>1633</v>
      </c>
      <c r="N27" s="117"/>
    </row>
    <row r="28" spans="1:14" ht="18">
      <c r="A28" s="1">
        <v>13</v>
      </c>
      <c r="B28" s="119" t="s">
        <v>591</v>
      </c>
      <c r="C28" s="118" t="s">
        <v>207</v>
      </c>
      <c r="D28" s="118">
        <v>5</v>
      </c>
      <c r="E28" s="31"/>
      <c r="F28" s="322"/>
      <c r="G28" s="374"/>
      <c r="H28" s="118" t="s">
        <v>1595</v>
      </c>
      <c r="I28" s="118" t="s">
        <v>421</v>
      </c>
      <c r="J28" s="323" t="s">
        <v>1918</v>
      </c>
      <c r="L28" s="62" t="s">
        <v>1395</v>
      </c>
      <c r="M28" s="62" t="s">
        <v>1596</v>
      </c>
      <c r="N28" s="117"/>
    </row>
    <row r="29" spans="1:14" ht="18">
      <c r="A29" s="1">
        <v>12</v>
      </c>
      <c r="B29" s="185" t="s">
        <v>1771</v>
      </c>
      <c r="D29" s="122">
        <v>4</v>
      </c>
      <c r="E29" s="375"/>
      <c r="F29" s="375"/>
      <c r="G29" s="185" t="s">
        <v>1772</v>
      </c>
      <c r="J29" s="407" t="s">
        <v>1919</v>
      </c>
      <c r="L29" s="215" t="s">
        <v>1395</v>
      </c>
      <c r="N29" s="117"/>
    </row>
    <row r="30" spans="1:14" ht="18">
      <c r="A30" s="1">
        <v>14</v>
      </c>
      <c r="B30" s="24" t="s">
        <v>429</v>
      </c>
      <c r="C30" s="191" t="s">
        <v>207</v>
      </c>
      <c r="D30" s="191">
        <v>4</v>
      </c>
      <c r="E30" s="26" t="s">
        <v>1830</v>
      </c>
      <c r="F30" s="322">
        <v>64</v>
      </c>
      <c r="G30" s="322" t="s">
        <v>1099</v>
      </c>
      <c r="H30" s="62" t="s">
        <v>1492</v>
      </c>
      <c r="I30" s="191" t="s">
        <v>421</v>
      </c>
      <c r="J30" s="404" t="s">
        <v>1920</v>
      </c>
      <c r="K30" s="62" t="s">
        <v>717</v>
      </c>
      <c r="L30" s="62" t="s">
        <v>1350</v>
      </c>
      <c r="N30" s="117"/>
    </row>
    <row r="31" spans="1:14" ht="18">
      <c r="A31" s="1">
        <v>14</v>
      </c>
      <c r="B31" s="24" t="s">
        <v>429</v>
      </c>
      <c r="C31" s="191" t="s">
        <v>207</v>
      </c>
      <c r="D31" s="191">
        <v>4</v>
      </c>
      <c r="E31" s="26" t="s">
        <v>1138</v>
      </c>
      <c r="F31" s="322">
        <v>64</v>
      </c>
      <c r="G31" s="322" t="s">
        <v>1797</v>
      </c>
      <c r="H31" s="62" t="s">
        <v>1494</v>
      </c>
      <c r="I31" s="191" t="s">
        <v>421</v>
      </c>
      <c r="J31" s="404" t="s">
        <v>1920</v>
      </c>
      <c r="K31" s="62" t="s">
        <v>1496</v>
      </c>
      <c r="L31" s="62" t="s">
        <v>1299</v>
      </c>
      <c r="N31" s="117"/>
    </row>
    <row r="32" spans="1:14" ht="57.6">
      <c r="A32" s="1">
        <v>15</v>
      </c>
      <c r="B32" s="24" t="s">
        <v>1803</v>
      </c>
      <c r="C32" s="9"/>
      <c r="D32" s="201">
        <v>1</v>
      </c>
      <c r="E32" s="25" t="s">
        <v>1802</v>
      </c>
      <c r="F32" s="322">
        <v>16</v>
      </c>
      <c r="G32" s="322" t="s">
        <v>1117</v>
      </c>
      <c r="H32" s="62" t="s">
        <v>1477</v>
      </c>
      <c r="I32" s="201" t="s">
        <v>421</v>
      </c>
      <c r="J32" s="404" t="s">
        <v>1921</v>
      </c>
      <c r="K32" s="62" t="s">
        <v>1642</v>
      </c>
      <c r="L32" s="62" t="s">
        <v>1353</v>
      </c>
      <c r="M32" s="62" t="s">
        <v>1641</v>
      </c>
      <c r="N32" s="117"/>
    </row>
    <row r="33" spans="1:14" ht="22.2">
      <c r="A33" s="1">
        <v>16</v>
      </c>
      <c r="B33" s="201" t="s">
        <v>734</v>
      </c>
      <c r="C33" s="201"/>
      <c r="D33" s="201">
        <v>1</v>
      </c>
      <c r="E33" s="26" t="s">
        <v>1813</v>
      </c>
      <c r="F33" s="322">
        <v>3.9</v>
      </c>
      <c r="G33" s="322" t="s">
        <v>1811</v>
      </c>
      <c r="H33" s="62" t="s">
        <v>734</v>
      </c>
      <c r="I33" s="62" t="s">
        <v>1373</v>
      </c>
      <c r="J33" s="404" t="s">
        <v>1922</v>
      </c>
      <c r="K33" s="62" t="s">
        <v>1809</v>
      </c>
      <c r="L33" s="62" t="s">
        <v>1272</v>
      </c>
      <c r="M33" s="64" t="s">
        <v>1812</v>
      </c>
      <c r="N33" s="117"/>
    </row>
    <row r="34" spans="1:14" ht="28.8">
      <c r="A34" s="1">
        <v>17</v>
      </c>
      <c r="B34" s="245" t="s">
        <v>1574</v>
      </c>
      <c r="C34" s="241" t="s">
        <v>207</v>
      </c>
      <c r="D34" s="241">
        <v>1</v>
      </c>
      <c r="E34" s="25" t="s">
        <v>1829</v>
      </c>
      <c r="F34" s="322" t="s">
        <v>1073</v>
      </c>
      <c r="G34" s="322" t="s">
        <v>1048</v>
      </c>
      <c r="H34" s="62" t="s">
        <v>1400</v>
      </c>
      <c r="I34" s="241">
        <v>1751</v>
      </c>
      <c r="J34" s="404" t="s">
        <v>1923</v>
      </c>
      <c r="K34" s="62" t="s">
        <v>1638</v>
      </c>
      <c r="L34" s="62" t="s">
        <v>1353</v>
      </c>
      <c r="M34" s="62" t="s">
        <v>1824</v>
      </c>
      <c r="N34" s="117"/>
    </row>
    <row r="35" spans="1:14" ht="28.8">
      <c r="A35" s="1">
        <v>18</v>
      </c>
      <c r="B35" s="253" t="s">
        <v>1827</v>
      </c>
      <c r="C35" s="37" t="s">
        <v>207</v>
      </c>
      <c r="D35" s="37">
        <v>2</v>
      </c>
      <c r="E35" s="27" t="s">
        <v>1119</v>
      </c>
      <c r="F35" s="253" t="s">
        <v>1074</v>
      </c>
      <c r="G35" s="253" t="s">
        <v>1828</v>
      </c>
      <c r="H35" s="62" t="s">
        <v>1821</v>
      </c>
      <c r="I35" s="62" t="s">
        <v>1404</v>
      </c>
      <c r="J35" s="404" t="s">
        <v>1924</v>
      </c>
      <c r="K35" s="62" t="s">
        <v>1825</v>
      </c>
      <c r="L35" s="62" t="s">
        <v>1353</v>
      </c>
      <c r="M35" s="62" t="s">
        <v>1639</v>
      </c>
      <c r="N35" s="117"/>
    </row>
    <row r="36" spans="1:14" ht="24.6">
      <c r="A36" s="1">
        <v>19</v>
      </c>
      <c r="B36" s="5" t="s">
        <v>839</v>
      </c>
      <c r="C36" s="265" t="s">
        <v>845</v>
      </c>
      <c r="D36" s="3">
        <v>1</v>
      </c>
      <c r="E36" s="260" t="s">
        <v>1833</v>
      </c>
      <c r="F36" s="5">
        <v>32</v>
      </c>
      <c r="G36" s="5" t="s">
        <v>1110</v>
      </c>
      <c r="H36" s="92" t="s">
        <v>1415</v>
      </c>
      <c r="I36" s="265" t="s">
        <v>421</v>
      </c>
      <c r="J36" s="405" t="s">
        <v>1925</v>
      </c>
      <c r="K36" s="283" t="s">
        <v>1847</v>
      </c>
      <c r="L36" s="92" t="s">
        <v>1284</v>
      </c>
      <c r="M36" s="92" t="s">
        <v>1416</v>
      </c>
      <c r="N36" s="117"/>
    </row>
    <row r="37" spans="1:14" ht="24.6">
      <c r="A37" s="1">
        <v>19</v>
      </c>
      <c r="B37" s="5" t="s">
        <v>840</v>
      </c>
      <c r="C37" s="265"/>
      <c r="D37" s="3">
        <v>2</v>
      </c>
      <c r="E37" s="260" t="s">
        <v>1834</v>
      </c>
      <c r="F37" s="5">
        <v>96</v>
      </c>
      <c r="G37" s="5" t="s">
        <v>1838</v>
      </c>
      <c r="H37" s="92" t="s">
        <v>1417</v>
      </c>
      <c r="I37" s="265"/>
      <c r="J37" s="405" t="s">
        <v>1903</v>
      </c>
      <c r="K37" s="283" t="s">
        <v>1847</v>
      </c>
      <c r="L37" s="92" t="s">
        <v>1284</v>
      </c>
      <c r="M37" s="92" t="s">
        <v>1416</v>
      </c>
      <c r="N37" s="117"/>
    </row>
    <row r="38" spans="1:14" ht="24.6">
      <c r="A38" s="1">
        <v>19</v>
      </c>
      <c r="B38" s="5" t="s">
        <v>841</v>
      </c>
      <c r="C38" s="265"/>
      <c r="D38" s="3">
        <v>2</v>
      </c>
      <c r="E38" s="260" t="s">
        <v>1835</v>
      </c>
      <c r="F38" s="5">
        <v>96</v>
      </c>
      <c r="G38" s="5" t="s">
        <v>1836</v>
      </c>
      <c r="H38" s="92" t="s">
        <v>1414</v>
      </c>
      <c r="I38" s="265"/>
      <c r="J38" s="405" t="s">
        <v>1902</v>
      </c>
      <c r="K38" s="283" t="s">
        <v>1847</v>
      </c>
      <c r="L38" s="92" t="s">
        <v>1284</v>
      </c>
      <c r="M38" s="92" t="s">
        <v>1416</v>
      </c>
      <c r="N38" s="117"/>
    </row>
    <row r="39" spans="1:14" ht="24.6">
      <c r="A39" s="1">
        <v>19</v>
      </c>
      <c r="B39" s="5" t="s">
        <v>839</v>
      </c>
      <c r="C39" s="265"/>
      <c r="D39" s="3">
        <v>1</v>
      </c>
      <c r="E39" s="260" t="s">
        <v>1833</v>
      </c>
      <c r="F39" s="5">
        <v>32</v>
      </c>
      <c r="G39" s="5" t="s">
        <v>1837</v>
      </c>
      <c r="H39" s="92" t="s">
        <v>1418</v>
      </c>
      <c r="I39" s="265"/>
      <c r="J39" s="405" t="s">
        <v>1926</v>
      </c>
      <c r="K39" s="283" t="s">
        <v>1847</v>
      </c>
      <c r="L39" s="92" t="s">
        <v>1284</v>
      </c>
      <c r="M39" s="92" t="s">
        <v>1416</v>
      </c>
      <c r="N39" s="117"/>
    </row>
    <row r="40" spans="1:14" ht="24.6">
      <c r="A40" s="1">
        <v>19</v>
      </c>
      <c r="B40" s="5" t="s">
        <v>839</v>
      </c>
      <c r="C40" s="265"/>
      <c r="D40" s="3">
        <v>1</v>
      </c>
      <c r="E40" s="19" t="s">
        <v>1129</v>
      </c>
      <c r="F40" s="5">
        <v>32</v>
      </c>
      <c r="G40" s="5" t="s">
        <v>1114</v>
      </c>
      <c r="H40" s="92" t="s">
        <v>1419</v>
      </c>
      <c r="I40" s="265"/>
      <c r="J40" s="405" t="s">
        <v>1927</v>
      </c>
      <c r="K40" s="283" t="s">
        <v>1847</v>
      </c>
      <c r="L40" s="92" t="s">
        <v>1284</v>
      </c>
      <c r="M40" s="92" t="s">
        <v>1416</v>
      </c>
      <c r="N40" s="117"/>
    </row>
    <row r="41" spans="1:14" ht="24.6">
      <c r="A41" s="1">
        <v>19</v>
      </c>
      <c r="B41" s="5" t="s">
        <v>1848</v>
      </c>
      <c r="C41" s="265"/>
      <c r="D41" s="3">
        <v>1</v>
      </c>
      <c r="E41" s="19"/>
      <c r="F41" s="5"/>
      <c r="G41" s="5"/>
      <c r="H41" s="92" t="s">
        <v>1846</v>
      </c>
      <c r="I41" s="265"/>
      <c r="J41" s="405" t="s">
        <v>1928</v>
      </c>
      <c r="K41" s="283" t="s">
        <v>1847</v>
      </c>
      <c r="L41" s="284" t="s">
        <v>1284</v>
      </c>
      <c r="M41" s="92" t="s">
        <v>1416</v>
      </c>
      <c r="N41" s="117"/>
    </row>
    <row r="42" spans="1:14" ht="24.6">
      <c r="A42" s="1">
        <v>19</v>
      </c>
      <c r="B42" s="5" t="s">
        <v>1832</v>
      </c>
      <c r="C42" s="265"/>
      <c r="D42" s="3">
        <v>2</v>
      </c>
      <c r="E42" s="19"/>
      <c r="F42" s="5"/>
      <c r="G42" s="5"/>
      <c r="H42" s="92" t="s">
        <v>1845</v>
      </c>
      <c r="I42" s="265"/>
      <c r="J42" s="405" t="s">
        <v>1929</v>
      </c>
      <c r="K42" s="283" t="s">
        <v>1847</v>
      </c>
      <c r="L42" s="92" t="s">
        <v>1284</v>
      </c>
      <c r="M42" s="92" t="s">
        <v>1416</v>
      </c>
      <c r="N42" s="117"/>
    </row>
    <row r="43" spans="1:14" ht="18">
      <c r="A43" s="1">
        <v>20</v>
      </c>
      <c r="B43" s="245" t="s">
        <v>446</v>
      </c>
      <c r="C43" s="241" t="s">
        <v>207</v>
      </c>
      <c r="D43" s="241">
        <v>4</v>
      </c>
      <c r="E43" s="26" t="s">
        <v>1142</v>
      </c>
      <c r="F43" s="322">
        <v>4</v>
      </c>
      <c r="G43" s="322" t="s">
        <v>1050</v>
      </c>
      <c r="H43" s="60" t="s">
        <v>422</v>
      </c>
      <c r="I43" s="241" t="s">
        <v>421</v>
      </c>
      <c r="J43" s="408" t="s">
        <v>1930</v>
      </c>
      <c r="K43" s="60" t="s">
        <v>683</v>
      </c>
      <c r="L43" s="60" t="s">
        <v>1279</v>
      </c>
      <c r="M43" s="61"/>
      <c r="N43" s="117"/>
    </row>
    <row r="44" spans="1:14" ht="28.8">
      <c r="A44" s="220">
        <v>21</v>
      </c>
      <c r="B44" s="24" t="s">
        <v>973</v>
      </c>
      <c r="C44" s="33" t="s">
        <v>971</v>
      </c>
      <c r="D44" s="241">
        <v>2</v>
      </c>
      <c r="E44" s="25" t="s">
        <v>1853</v>
      </c>
      <c r="F44" s="322">
        <v>112</v>
      </c>
      <c r="G44" s="322" t="s">
        <v>1089</v>
      </c>
      <c r="H44" s="62" t="s">
        <v>1348</v>
      </c>
      <c r="I44" s="241" t="s">
        <v>421</v>
      </c>
      <c r="J44" s="404" t="s">
        <v>1931</v>
      </c>
      <c r="K44" s="62" t="s">
        <v>1850</v>
      </c>
      <c r="L44" s="62" t="s">
        <v>1350</v>
      </c>
      <c r="M44" s="62" t="s">
        <v>1849</v>
      </c>
      <c r="N44" s="117"/>
    </row>
    <row r="45" spans="1:14" ht="18">
      <c r="A45" s="220">
        <v>22</v>
      </c>
      <c r="B45" s="228" t="s">
        <v>1857</v>
      </c>
      <c r="C45" s="221"/>
      <c r="D45" s="20">
        <v>2</v>
      </c>
      <c r="E45" s="222" t="s">
        <v>1856</v>
      </c>
      <c r="F45" s="21">
        <v>56</v>
      </c>
      <c r="G45" s="21" t="s">
        <v>1047</v>
      </c>
      <c r="H45" s="223" t="s">
        <v>1343</v>
      </c>
      <c r="I45" s="20" t="s">
        <v>421</v>
      </c>
      <c r="J45" s="409" t="s">
        <v>1932</v>
      </c>
      <c r="K45" s="223" t="s">
        <v>1346</v>
      </c>
      <c r="L45" s="223" t="s">
        <v>1299</v>
      </c>
      <c r="M45" s="223" t="s">
        <v>1851</v>
      </c>
      <c r="N45" s="117"/>
    </row>
    <row r="46" spans="1:14" ht="28.8">
      <c r="A46" s="220">
        <v>23</v>
      </c>
      <c r="B46" s="21" t="s">
        <v>1858</v>
      </c>
      <c r="C46" s="20" t="s">
        <v>207</v>
      </c>
      <c r="D46" s="20">
        <v>2</v>
      </c>
      <c r="E46" s="229" t="s">
        <v>1701</v>
      </c>
      <c r="F46" s="21">
        <v>132</v>
      </c>
      <c r="G46" s="21" t="s">
        <v>1048</v>
      </c>
      <c r="H46" s="223" t="s">
        <v>1341</v>
      </c>
      <c r="I46" s="20" t="s">
        <v>502</v>
      </c>
      <c r="J46" s="409" t="s">
        <v>1933</v>
      </c>
      <c r="K46" s="223" t="s">
        <v>504</v>
      </c>
      <c r="L46" s="223" t="s">
        <v>1299</v>
      </c>
      <c r="M46" s="223"/>
      <c r="N46" s="117"/>
    </row>
    <row r="47" spans="1:14" ht="28.8">
      <c r="A47">
        <v>24</v>
      </c>
      <c r="B47" s="245" t="s">
        <v>699</v>
      </c>
      <c r="C47" s="241"/>
      <c r="D47" s="241">
        <v>2</v>
      </c>
      <c r="E47" s="25" t="s">
        <v>1860</v>
      </c>
      <c r="F47" s="322">
        <v>64</v>
      </c>
      <c r="G47" s="322" t="s">
        <v>1101</v>
      </c>
      <c r="H47" s="62" t="s">
        <v>1331</v>
      </c>
      <c r="I47" s="241" t="s">
        <v>421</v>
      </c>
      <c r="J47" s="404" t="s">
        <v>1934</v>
      </c>
      <c r="K47" s="62" t="s">
        <v>1620</v>
      </c>
      <c r="L47" s="62" t="s">
        <v>1272</v>
      </c>
      <c r="M47" s="62" t="s">
        <v>1619</v>
      </c>
      <c r="N47" s="117"/>
    </row>
    <row r="48" spans="1:14" ht="28.8">
      <c r="A48">
        <v>25</v>
      </c>
      <c r="B48" s="245" t="s">
        <v>1866</v>
      </c>
      <c r="C48" s="241"/>
      <c r="D48" s="241">
        <v>4</v>
      </c>
      <c r="E48" s="26" t="s">
        <v>1125</v>
      </c>
      <c r="F48" s="322">
        <v>32</v>
      </c>
      <c r="G48" s="322" t="s">
        <v>1107</v>
      </c>
      <c r="H48" s="58" t="s">
        <v>1280</v>
      </c>
      <c r="I48" s="241">
        <v>65635</v>
      </c>
      <c r="J48" s="410" t="s">
        <v>1935</v>
      </c>
      <c r="K48" s="62" t="s">
        <v>1624</v>
      </c>
      <c r="L48" s="58" t="s">
        <v>1284</v>
      </c>
      <c r="M48" s="62" t="s">
        <v>1625</v>
      </c>
      <c r="N48" s="117"/>
    </row>
    <row r="49" spans="1:14" ht="28.8">
      <c r="A49">
        <v>25</v>
      </c>
      <c r="B49" s="245" t="s">
        <v>1867</v>
      </c>
      <c r="C49" s="241"/>
      <c r="D49" s="241">
        <v>2</v>
      </c>
      <c r="E49" s="26" t="s">
        <v>1124</v>
      </c>
      <c r="F49" s="322">
        <v>32</v>
      </c>
      <c r="G49" s="322" t="s">
        <v>1108</v>
      </c>
      <c r="H49" s="62" t="s">
        <v>1285</v>
      </c>
      <c r="I49" s="241">
        <v>71459</v>
      </c>
      <c r="J49" s="404" t="s">
        <v>1936</v>
      </c>
      <c r="K49" s="62" t="s">
        <v>1624</v>
      </c>
      <c r="L49" s="62" t="s">
        <v>1284</v>
      </c>
      <c r="M49" s="62" t="s">
        <v>1625</v>
      </c>
      <c r="N49" s="117"/>
    </row>
    <row r="50" spans="1:14" ht="28.8">
      <c r="A50">
        <v>25</v>
      </c>
      <c r="B50" s="245" t="s">
        <v>1868</v>
      </c>
      <c r="C50" s="241"/>
      <c r="D50" s="241">
        <v>1</v>
      </c>
      <c r="E50" s="36"/>
      <c r="F50" s="322">
        <v>0</v>
      </c>
      <c r="G50" s="322">
        <v>0</v>
      </c>
      <c r="H50" s="62" t="s">
        <v>1288</v>
      </c>
      <c r="I50" s="241"/>
      <c r="J50" s="404" t="s">
        <v>1937</v>
      </c>
      <c r="K50" s="62" t="s">
        <v>1624</v>
      </c>
      <c r="L50" s="62" t="s">
        <v>1284</v>
      </c>
      <c r="M50" s="62" t="s">
        <v>1625</v>
      </c>
      <c r="N50" s="117"/>
    </row>
    <row r="51" spans="1:14" ht="28.8">
      <c r="A51">
        <v>25</v>
      </c>
      <c r="B51" s="245" t="s">
        <v>1589</v>
      </c>
      <c r="C51" s="241"/>
      <c r="D51" s="241">
        <v>1</v>
      </c>
      <c r="E51" s="26"/>
      <c r="F51" s="322"/>
      <c r="G51" s="322"/>
      <c r="H51" s="62" t="s">
        <v>1588</v>
      </c>
      <c r="I51" s="241">
        <v>82371</v>
      </c>
      <c r="J51" s="404" t="s">
        <v>1938</v>
      </c>
      <c r="K51" s="62" t="s">
        <v>1624</v>
      </c>
      <c r="L51" s="62" t="s">
        <v>1284</v>
      </c>
      <c r="M51" s="62" t="s">
        <v>1625</v>
      </c>
      <c r="N51" s="117"/>
    </row>
    <row r="52" spans="1:14" ht="18">
      <c r="A52">
        <v>27</v>
      </c>
      <c r="B52" s="30" t="s">
        <v>635</v>
      </c>
      <c r="C52" s="241"/>
      <c r="D52" s="241">
        <v>4</v>
      </c>
      <c r="E52" s="26" t="s">
        <v>1874</v>
      </c>
      <c r="F52" s="322">
        <v>8</v>
      </c>
      <c r="G52" s="322">
        <v>500</v>
      </c>
      <c r="H52" s="62" t="s">
        <v>1499</v>
      </c>
      <c r="I52" s="241" t="s">
        <v>421</v>
      </c>
      <c r="J52" s="404" t="s">
        <v>1939</v>
      </c>
      <c r="K52" s="62" t="s">
        <v>665</v>
      </c>
      <c r="L52" s="62" t="s">
        <v>1279</v>
      </c>
      <c r="M52" s="241"/>
      <c r="N52" s="117"/>
    </row>
    <row r="53" spans="1:14" ht="18">
      <c r="A53">
        <v>27</v>
      </c>
      <c r="B53" s="245" t="s">
        <v>635</v>
      </c>
      <c r="C53" s="241"/>
      <c r="D53" s="241">
        <v>4</v>
      </c>
      <c r="E53" s="26" t="s">
        <v>1874</v>
      </c>
      <c r="F53" s="322">
        <v>16</v>
      </c>
      <c r="G53" s="322" t="s">
        <v>1079</v>
      </c>
      <c r="H53" s="62" t="s">
        <v>1501</v>
      </c>
      <c r="I53" s="241" t="s">
        <v>421</v>
      </c>
      <c r="J53" s="404" t="s">
        <v>1940</v>
      </c>
      <c r="K53" s="62" t="s">
        <v>667</v>
      </c>
      <c r="L53" s="62" t="s">
        <v>1279</v>
      </c>
      <c r="M53" s="241"/>
      <c r="N53" s="117"/>
    </row>
    <row r="54" spans="1:14" ht="18">
      <c r="A54">
        <v>27</v>
      </c>
      <c r="B54" s="245" t="s">
        <v>645</v>
      </c>
      <c r="C54" s="241"/>
      <c r="D54" s="241">
        <v>1</v>
      </c>
      <c r="E54" s="26" t="s">
        <v>1874</v>
      </c>
      <c r="F54" s="322">
        <v>64</v>
      </c>
      <c r="G54" s="322" t="s">
        <v>939</v>
      </c>
      <c r="H54" s="62" t="s">
        <v>1503</v>
      </c>
      <c r="I54" s="241" t="s">
        <v>421</v>
      </c>
      <c r="J54" s="404" t="s">
        <v>1941</v>
      </c>
      <c r="K54" s="62" t="s">
        <v>666</v>
      </c>
      <c r="L54" s="62" t="s">
        <v>1279</v>
      </c>
      <c r="M54" s="62" t="s">
        <v>1506</v>
      </c>
      <c r="N54" s="117"/>
    </row>
    <row r="55" spans="1:14" ht="28.8">
      <c r="A55">
        <v>28</v>
      </c>
      <c r="B55" s="5" t="s">
        <v>645</v>
      </c>
      <c r="C55" s="5"/>
      <c r="D55" s="3">
        <v>2</v>
      </c>
      <c r="E55" s="108" t="s">
        <v>1879</v>
      </c>
      <c r="F55" s="5">
        <v>8</v>
      </c>
      <c r="G55" s="5">
        <v>500</v>
      </c>
      <c r="H55" s="92" t="s">
        <v>1409</v>
      </c>
      <c r="I55" s="6">
        <v>901100</v>
      </c>
      <c r="J55" s="407" t="s">
        <v>1906</v>
      </c>
      <c r="K55" s="92" t="s">
        <v>1878</v>
      </c>
      <c r="L55" s="92" t="s">
        <v>1299</v>
      </c>
      <c r="N55" s="117"/>
    </row>
    <row r="56" spans="1:14" ht="18">
      <c r="A56">
        <v>29</v>
      </c>
      <c r="B56" s="313" t="s">
        <v>537</v>
      </c>
      <c r="C56" s="303" t="s">
        <v>538</v>
      </c>
      <c r="D56" s="303">
        <v>1</v>
      </c>
      <c r="E56" s="27" t="s">
        <v>1884</v>
      </c>
      <c r="F56" s="322">
        <v>4</v>
      </c>
      <c r="G56" s="322">
        <v>500</v>
      </c>
      <c r="H56" s="62" t="s">
        <v>1885</v>
      </c>
      <c r="I56" s="303" t="s">
        <v>421</v>
      </c>
      <c r="J56" s="404" t="s">
        <v>1942</v>
      </c>
      <c r="K56" s="62" t="s">
        <v>1600</v>
      </c>
      <c r="L56" s="62" t="s">
        <v>1601</v>
      </c>
      <c r="M56" s="9"/>
      <c r="N56" s="117"/>
    </row>
    <row r="57" spans="1:14" ht="18">
      <c r="A57">
        <v>30</v>
      </c>
      <c r="B57" s="5" t="s">
        <v>932</v>
      </c>
      <c r="C57" s="3" t="s">
        <v>207</v>
      </c>
      <c r="D57" s="3">
        <v>2</v>
      </c>
      <c r="E57" s="108" t="s">
        <v>1887</v>
      </c>
      <c r="F57" s="5">
        <v>8</v>
      </c>
      <c r="G57" s="5">
        <v>600</v>
      </c>
      <c r="H57" s="92" t="s">
        <v>1290</v>
      </c>
      <c r="I57" s="3">
        <v>10473</v>
      </c>
      <c r="J57" s="405" t="s">
        <v>1908</v>
      </c>
      <c r="K57" s="92" t="s">
        <v>1293</v>
      </c>
      <c r="L57" s="92" t="s">
        <v>1272</v>
      </c>
      <c r="M57" s="92" t="s">
        <v>1294</v>
      </c>
      <c r="N57" s="117"/>
    </row>
    <row r="58" spans="1:14" ht="28.8">
      <c r="A58">
        <v>31</v>
      </c>
      <c r="B58" s="305" t="s">
        <v>1890</v>
      </c>
      <c r="C58" s="303" t="s">
        <v>1203</v>
      </c>
      <c r="D58" s="303">
        <v>1</v>
      </c>
      <c r="E58" s="25" t="s">
        <v>1206</v>
      </c>
      <c r="F58" s="322">
        <v>32</v>
      </c>
      <c r="G58" s="322">
        <v>128</v>
      </c>
      <c r="H58" s="92" t="s">
        <v>1430</v>
      </c>
      <c r="I58" s="303" t="s">
        <v>421</v>
      </c>
      <c r="J58" s="405" t="s">
        <v>1943</v>
      </c>
      <c r="K58" s="329" t="s">
        <v>1893</v>
      </c>
      <c r="L58" s="92" t="s">
        <v>1299</v>
      </c>
      <c r="M58" s="92" t="s">
        <v>1432</v>
      </c>
      <c r="N58" s="117"/>
    </row>
    <row r="59" spans="1:14" ht="28.8">
      <c r="A59">
        <v>31</v>
      </c>
      <c r="B59" t="s">
        <v>1895</v>
      </c>
      <c r="C59" s="303" t="s">
        <v>1203</v>
      </c>
      <c r="D59" s="328">
        <v>1</v>
      </c>
      <c r="E59" s="375"/>
      <c r="F59" s="375"/>
      <c r="G59" s="375"/>
      <c r="H59" s="215" t="s">
        <v>1891</v>
      </c>
      <c r="I59" s="303" t="s">
        <v>421</v>
      </c>
      <c r="J59" s="407" t="s">
        <v>1944</v>
      </c>
      <c r="K59" s="329" t="s">
        <v>1893</v>
      </c>
      <c r="L59" s="92" t="s">
        <v>1299</v>
      </c>
      <c r="M59" s="92" t="s">
        <v>1432</v>
      </c>
      <c r="N59" s="117"/>
    </row>
    <row r="60" spans="1:14" ht="28.8">
      <c r="A60">
        <v>31</v>
      </c>
      <c r="B60" t="s">
        <v>1894</v>
      </c>
      <c r="C60" s="303" t="s">
        <v>1203</v>
      </c>
      <c r="D60" s="122">
        <v>1</v>
      </c>
      <c r="E60" s="375"/>
      <c r="F60" s="375"/>
      <c r="G60" s="375"/>
      <c r="H60" s="215" t="s">
        <v>1892</v>
      </c>
      <c r="I60" s="303" t="s">
        <v>421</v>
      </c>
      <c r="J60" s="407" t="s">
        <v>1941</v>
      </c>
      <c r="K60" s="329" t="s">
        <v>1893</v>
      </c>
      <c r="L60" s="92" t="s">
        <v>1299</v>
      </c>
      <c r="M60" s="92" t="s">
        <v>1432</v>
      </c>
      <c r="N60" s="117"/>
    </row>
    <row r="61" spans="1:14" ht="18">
      <c r="A61">
        <v>32</v>
      </c>
      <c r="B61" s="313" t="s">
        <v>1953</v>
      </c>
      <c r="C61" s="303" t="s">
        <v>486</v>
      </c>
      <c r="D61" s="303">
        <v>4</v>
      </c>
      <c r="E61" s="26" t="s">
        <v>1949</v>
      </c>
      <c r="F61" s="322" t="s">
        <v>1068</v>
      </c>
      <c r="G61" s="322" t="s">
        <v>1950</v>
      </c>
      <c r="H61" s="62" t="s">
        <v>1375</v>
      </c>
      <c r="I61" s="303" t="s">
        <v>421</v>
      </c>
      <c r="J61" s="404" t="s">
        <v>1951</v>
      </c>
      <c r="K61" s="62" t="s">
        <v>1617</v>
      </c>
      <c r="L61" s="62" t="s">
        <v>1330</v>
      </c>
      <c r="M61" s="62" t="s">
        <v>485</v>
      </c>
    </row>
    <row r="62" spans="1:14" ht="18">
      <c r="A62">
        <v>33</v>
      </c>
      <c r="B62" s="5" t="s">
        <v>862</v>
      </c>
      <c r="C62" s="3" t="s">
        <v>863</v>
      </c>
      <c r="D62" s="3">
        <v>1</v>
      </c>
      <c r="E62" s="108" t="s">
        <v>1956</v>
      </c>
      <c r="F62" s="5" t="s">
        <v>1072</v>
      </c>
      <c r="G62" s="5" t="s">
        <v>1115</v>
      </c>
      <c r="H62" s="92" t="s">
        <v>1295</v>
      </c>
      <c r="I62" s="3" t="s">
        <v>421</v>
      </c>
      <c r="J62" s="405" t="s">
        <v>1957</v>
      </c>
      <c r="K62" s="92" t="s">
        <v>1298</v>
      </c>
      <c r="L62" s="92" t="s">
        <v>1299</v>
      </c>
      <c r="M62" s="92" t="s">
        <v>1300</v>
      </c>
    </row>
    <row r="63" spans="1:14" ht="28.8">
      <c r="A63">
        <v>34</v>
      </c>
      <c r="B63" s="262" t="s">
        <v>1661</v>
      </c>
      <c r="C63" s="3" t="s">
        <v>207</v>
      </c>
      <c r="D63" s="3">
        <v>1</v>
      </c>
      <c r="E63" s="108" t="s">
        <v>1962</v>
      </c>
      <c r="F63" s="5">
        <v>16</v>
      </c>
      <c r="G63" s="5" t="s">
        <v>939</v>
      </c>
      <c r="H63" s="92" t="s">
        <v>1450</v>
      </c>
      <c r="I63" s="3" t="s">
        <v>421</v>
      </c>
      <c r="J63" s="209">
        <v>22</v>
      </c>
      <c r="K63" s="92" t="s">
        <v>1964</v>
      </c>
      <c r="L63" s="92" t="s">
        <v>1279</v>
      </c>
      <c r="M63" s="92" t="s">
        <v>1963</v>
      </c>
    </row>
    <row r="64" spans="1:14" ht="18">
      <c r="A64">
        <v>35</v>
      </c>
      <c r="B64" s="322" t="s">
        <v>784</v>
      </c>
      <c r="C64" s="37" t="s">
        <v>787</v>
      </c>
      <c r="D64" s="321">
        <v>1</v>
      </c>
      <c r="E64" s="26" t="s">
        <v>1977</v>
      </c>
      <c r="F64" s="322">
        <v>64</v>
      </c>
      <c r="G64" s="322" t="s">
        <v>1106</v>
      </c>
      <c r="H64" s="62" t="s">
        <v>1480</v>
      </c>
      <c r="I64" s="321" t="s">
        <v>421</v>
      </c>
      <c r="J64" s="404">
        <v>31</v>
      </c>
      <c r="K64" s="62" t="s">
        <v>1970</v>
      </c>
      <c r="L64" s="62" t="s">
        <v>1284</v>
      </c>
      <c r="N64" s="64"/>
    </row>
    <row r="65" spans="1:13" ht="18">
      <c r="A65">
        <v>35</v>
      </c>
      <c r="B65" s="322" t="s">
        <v>785</v>
      </c>
      <c r="C65" s="37"/>
      <c r="D65" s="321">
        <v>1</v>
      </c>
      <c r="E65" s="26" t="s">
        <v>1977</v>
      </c>
      <c r="F65" s="322">
        <v>64</v>
      </c>
      <c r="G65" s="322" t="s">
        <v>1106</v>
      </c>
      <c r="H65" s="62" t="s">
        <v>1482</v>
      </c>
      <c r="I65" s="321" t="s">
        <v>421</v>
      </c>
      <c r="J65" s="404">
        <v>32</v>
      </c>
      <c r="K65" s="62" t="s">
        <v>1484</v>
      </c>
      <c r="L65" s="62" t="s">
        <v>1284</v>
      </c>
      <c r="M65" s="62" t="s">
        <v>1968</v>
      </c>
    </row>
    <row r="66" spans="1:13" ht="43.2">
      <c r="A66">
        <v>36</v>
      </c>
      <c r="B66" s="322" t="s">
        <v>1699</v>
      </c>
      <c r="C66" s="9" t="s">
        <v>207</v>
      </c>
      <c r="D66" s="326">
        <v>2</v>
      </c>
      <c r="E66" s="25" t="s">
        <v>1976</v>
      </c>
      <c r="F66" s="322">
        <v>64</v>
      </c>
      <c r="G66" s="322" t="s">
        <v>1105</v>
      </c>
      <c r="H66" s="62" t="s">
        <v>1303</v>
      </c>
      <c r="I66" s="321" t="s">
        <v>421</v>
      </c>
      <c r="J66" s="209" t="s">
        <v>1929</v>
      </c>
      <c r="K66" s="62" t="s">
        <v>1306</v>
      </c>
      <c r="L66" s="62" t="s">
        <v>1272</v>
      </c>
      <c r="M66" s="62" t="s">
        <v>1307</v>
      </c>
    </row>
    <row r="67" spans="1:13" ht="18">
      <c r="A67">
        <v>37</v>
      </c>
      <c r="B67" s="5" t="s">
        <v>823</v>
      </c>
      <c r="C67" s="3" t="s">
        <v>822</v>
      </c>
      <c r="D67" s="3">
        <v>1</v>
      </c>
      <c r="E67" s="108" t="s">
        <v>1984</v>
      </c>
      <c r="F67" s="5">
        <v>32</v>
      </c>
      <c r="G67" s="5" t="s">
        <v>1109</v>
      </c>
      <c r="H67" s="92" t="s">
        <v>1449</v>
      </c>
      <c r="I67" s="3">
        <v>302001</v>
      </c>
      <c r="J67" s="407">
        <v>16</v>
      </c>
      <c r="K67" s="92" t="s">
        <v>1978</v>
      </c>
      <c r="L67" s="92" t="s">
        <v>1284</v>
      </c>
      <c r="M67" s="92" t="s">
        <v>1981</v>
      </c>
    </row>
    <row r="68" spans="1:13" ht="18">
      <c r="A68">
        <v>39</v>
      </c>
      <c r="B68" s="5" t="s">
        <v>429</v>
      </c>
      <c r="C68" s="3" t="s">
        <v>207</v>
      </c>
      <c r="D68" s="3">
        <v>4</v>
      </c>
      <c r="E68" s="108" t="s">
        <v>1171</v>
      </c>
      <c r="F68" s="5">
        <v>32</v>
      </c>
      <c r="G68" s="5" t="s">
        <v>1081</v>
      </c>
      <c r="H68" s="92" t="s">
        <v>1320</v>
      </c>
      <c r="I68" s="3" t="s">
        <v>456</v>
      </c>
      <c r="J68" s="405" t="s">
        <v>4021</v>
      </c>
      <c r="K68" s="92" t="s">
        <v>240</v>
      </c>
      <c r="L68" s="92" t="s">
        <v>1313</v>
      </c>
      <c r="M68" s="92" t="s">
        <v>1314</v>
      </c>
    </row>
    <row r="69" spans="1:13" ht="18">
      <c r="A69">
        <v>39</v>
      </c>
      <c r="B69" s="5" t="s">
        <v>429</v>
      </c>
      <c r="C69" s="3" t="s">
        <v>207</v>
      </c>
      <c r="D69" s="3">
        <v>4</v>
      </c>
      <c r="E69" s="108" t="s">
        <v>1169</v>
      </c>
      <c r="F69" s="5">
        <v>32</v>
      </c>
      <c r="G69" s="5">
        <v>0</v>
      </c>
      <c r="H69" s="92" t="s">
        <v>1322</v>
      </c>
      <c r="I69" s="3" t="s">
        <v>421</v>
      </c>
      <c r="J69" s="405" t="s">
        <v>4022</v>
      </c>
      <c r="K69" s="92" t="s">
        <v>240</v>
      </c>
      <c r="L69" s="92" t="s">
        <v>1313</v>
      </c>
      <c r="M69" s="92" t="s">
        <v>1314</v>
      </c>
    </row>
    <row r="70" spans="1:13" ht="18">
      <c r="A70">
        <v>39</v>
      </c>
      <c r="B70" s="5" t="s">
        <v>429</v>
      </c>
      <c r="C70" s="3" t="s">
        <v>207</v>
      </c>
      <c r="D70" s="3">
        <v>4</v>
      </c>
      <c r="E70" s="108" t="s">
        <v>1170</v>
      </c>
      <c r="F70" s="5">
        <v>32</v>
      </c>
      <c r="G70" s="5">
        <v>0</v>
      </c>
      <c r="H70" s="92" t="s">
        <v>1324</v>
      </c>
      <c r="I70" s="3" t="s">
        <v>421</v>
      </c>
      <c r="J70" s="405" t="s">
        <v>2105</v>
      </c>
      <c r="K70" s="92" t="s">
        <v>240</v>
      </c>
      <c r="L70" s="92" t="s">
        <v>1313</v>
      </c>
      <c r="M70" s="92" t="s">
        <v>1314</v>
      </c>
    </row>
    <row r="71" spans="1:13" ht="18">
      <c r="A71">
        <v>39</v>
      </c>
      <c r="B71" s="5" t="s">
        <v>1721</v>
      </c>
      <c r="C71" s="3" t="s">
        <v>207</v>
      </c>
      <c r="D71" s="3">
        <v>2</v>
      </c>
      <c r="E71" s="108" t="s">
        <v>1168</v>
      </c>
      <c r="F71" s="5">
        <v>32</v>
      </c>
      <c r="G71" s="5" t="s">
        <v>1082</v>
      </c>
      <c r="H71" s="92" t="s">
        <v>1315</v>
      </c>
      <c r="I71" s="3" t="s">
        <v>455</v>
      </c>
      <c r="J71" s="405" t="s">
        <v>2004</v>
      </c>
      <c r="K71" s="92" t="s">
        <v>240</v>
      </c>
      <c r="L71" s="92" t="s">
        <v>1313</v>
      </c>
      <c r="M71" s="92" t="s">
        <v>1314</v>
      </c>
    </row>
    <row r="72" spans="1:13" ht="18">
      <c r="A72">
        <v>39</v>
      </c>
      <c r="B72" s="5" t="s">
        <v>1858</v>
      </c>
      <c r="C72" s="3" t="s">
        <v>207</v>
      </c>
      <c r="D72" s="3">
        <v>2</v>
      </c>
      <c r="E72" s="108" t="s">
        <v>1167</v>
      </c>
      <c r="F72" s="5">
        <v>16</v>
      </c>
      <c r="G72" s="5" t="s">
        <v>1082</v>
      </c>
      <c r="H72" s="92" t="s">
        <v>1311</v>
      </c>
      <c r="I72" s="3" t="s">
        <v>454</v>
      </c>
      <c r="J72" s="731" t="s">
        <v>2005</v>
      </c>
      <c r="K72" s="92" t="s">
        <v>240</v>
      </c>
      <c r="L72" s="92" t="s">
        <v>1313</v>
      </c>
      <c r="M72" s="92" t="s">
        <v>1314</v>
      </c>
    </row>
    <row r="73" spans="1:13" ht="18">
      <c r="A73">
        <v>39</v>
      </c>
      <c r="B73" s="5" t="s">
        <v>2008</v>
      </c>
      <c r="C73" s="3" t="s">
        <v>207</v>
      </c>
      <c r="D73" s="3">
        <v>3</v>
      </c>
      <c r="E73" s="387"/>
      <c r="F73" s="5">
        <v>0</v>
      </c>
      <c r="G73" s="108" t="s">
        <v>230</v>
      </c>
      <c r="H73" s="3" t="s">
        <v>1584</v>
      </c>
      <c r="I73" s="3" t="s">
        <v>453</v>
      </c>
      <c r="J73" s="732" t="s">
        <v>3994</v>
      </c>
      <c r="K73" s="3"/>
      <c r="L73" s="92" t="s">
        <v>1313</v>
      </c>
      <c r="M73" s="92"/>
    </row>
    <row r="74" spans="1:13" ht="18">
      <c r="A74">
        <v>40</v>
      </c>
      <c r="B74" s="5" t="s">
        <v>1721</v>
      </c>
      <c r="C74" s="3" t="s">
        <v>207</v>
      </c>
      <c r="D74" s="3">
        <v>2</v>
      </c>
      <c r="E74" s="108" t="s">
        <v>1166</v>
      </c>
      <c r="F74" s="5">
        <v>32</v>
      </c>
      <c r="G74" s="5" t="s">
        <v>1083</v>
      </c>
      <c r="H74" s="92" t="s">
        <v>1326</v>
      </c>
      <c r="I74" s="3" t="s">
        <v>458</v>
      </c>
      <c r="J74" s="405" t="s">
        <v>1957</v>
      </c>
      <c r="K74" s="92" t="s">
        <v>240</v>
      </c>
      <c r="L74" s="92" t="s">
        <v>1313</v>
      </c>
      <c r="M74" s="92" t="s">
        <v>1314</v>
      </c>
    </row>
    <row r="75" spans="1:13" ht="18">
      <c r="A75">
        <v>41</v>
      </c>
      <c r="B75" s="357" t="s">
        <v>2009</v>
      </c>
      <c r="C75" s="3" t="s">
        <v>207</v>
      </c>
      <c r="D75" s="6">
        <v>2</v>
      </c>
      <c r="E75" s="357" t="s">
        <v>2012</v>
      </c>
      <c r="F75" s="357">
        <v>256</v>
      </c>
      <c r="G75" s="357" t="s">
        <v>1084</v>
      </c>
      <c r="H75" s="92" t="s">
        <v>1565</v>
      </c>
      <c r="I75" s="92" t="s">
        <v>1566</v>
      </c>
      <c r="J75" s="405" t="s">
        <v>2006</v>
      </c>
      <c r="K75" s="92" t="s">
        <v>2011</v>
      </c>
      <c r="L75" s="92" t="s">
        <v>1330</v>
      </c>
      <c r="M75" s="92" t="s">
        <v>1581</v>
      </c>
    </row>
    <row r="76" spans="1:13" ht="18">
      <c r="A76">
        <v>41</v>
      </c>
      <c r="B76" s="357" t="s">
        <v>2009</v>
      </c>
      <c r="C76" s="3" t="s">
        <v>207</v>
      </c>
      <c r="D76" s="6">
        <v>2</v>
      </c>
      <c r="E76" s="357" t="s">
        <v>2012</v>
      </c>
      <c r="F76" s="357">
        <v>256</v>
      </c>
      <c r="G76" s="357" t="s">
        <v>1084</v>
      </c>
      <c r="H76" s="92" t="s">
        <v>1568</v>
      </c>
      <c r="I76" s="92" t="s">
        <v>1569</v>
      </c>
      <c r="J76" s="405" t="s">
        <v>2007</v>
      </c>
      <c r="K76" s="92" t="s">
        <v>2010</v>
      </c>
      <c r="L76" s="92" t="s">
        <v>1330</v>
      </c>
      <c r="M76" s="92" t="s">
        <v>1581</v>
      </c>
    </row>
    <row r="77" spans="1:13" ht="30.6">
      <c r="A77">
        <v>42</v>
      </c>
      <c r="B77" s="388" t="s">
        <v>2021</v>
      </c>
      <c r="C77" s="389" t="s">
        <v>2022</v>
      </c>
      <c r="D77" s="389">
        <v>2</v>
      </c>
      <c r="E77" s="390" t="s">
        <v>2023</v>
      </c>
      <c r="F77" s="391" t="s">
        <v>1066</v>
      </c>
      <c r="G77" s="392" t="s">
        <v>1050</v>
      </c>
      <c r="H77" s="393" t="s">
        <v>1380</v>
      </c>
      <c r="I77" s="389" t="s">
        <v>421</v>
      </c>
      <c r="J77" s="411" t="s">
        <v>2004</v>
      </c>
      <c r="K77" s="393" t="s">
        <v>1216</v>
      </c>
      <c r="L77" s="393" t="s">
        <v>1299</v>
      </c>
      <c r="M77" s="393"/>
    </row>
    <row r="78" spans="1:13" ht="18">
      <c r="A78">
        <v>43</v>
      </c>
      <c r="B78" s="5" t="s">
        <v>982</v>
      </c>
      <c r="C78" s="3" t="s">
        <v>980</v>
      </c>
      <c r="D78" s="3">
        <v>5</v>
      </c>
      <c r="E78" s="394" t="s">
        <v>2024</v>
      </c>
      <c r="F78" s="5">
        <v>16</v>
      </c>
      <c r="G78" s="5" t="s">
        <v>2026</v>
      </c>
      <c r="H78" s="92" t="s">
        <v>1383</v>
      </c>
      <c r="I78" s="3" t="s">
        <v>421</v>
      </c>
      <c r="J78" s="405" t="s">
        <v>2027</v>
      </c>
      <c r="K78" s="92" t="s">
        <v>1385</v>
      </c>
      <c r="L78" s="92" t="s">
        <v>1350</v>
      </c>
      <c r="M78" s="92" t="s">
        <v>2020</v>
      </c>
    </row>
    <row r="79" spans="1:13" ht="18">
      <c r="A79">
        <v>44</v>
      </c>
      <c r="B79" s="5" t="s">
        <v>1734</v>
      </c>
      <c r="C79" s="3" t="s">
        <v>207</v>
      </c>
      <c r="D79" s="3">
        <v>2</v>
      </c>
      <c r="E79" s="108" t="s">
        <v>2025</v>
      </c>
      <c r="F79" s="5">
        <v>24</v>
      </c>
      <c r="G79" s="5" t="s">
        <v>1059</v>
      </c>
      <c r="H79" s="92" t="s">
        <v>1435</v>
      </c>
      <c r="I79" s="3" t="s">
        <v>414</v>
      </c>
      <c r="J79" s="405" t="s">
        <v>2028</v>
      </c>
      <c r="K79" s="92"/>
      <c r="L79" s="92" t="s">
        <v>1272</v>
      </c>
      <c r="M79" s="92" t="s">
        <v>1440</v>
      </c>
    </row>
    <row r="80" spans="1:13" ht="18">
      <c r="A80">
        <v>45</v>
      </c>
      <c r="B80" s="21" t="s">
        <v>446</v>
      </c>
      <c r="C80" s="20" t="s">
        <v>252</v>
      </c>
      <c r="D80" s="20">
        <v>4</v>
      </c>
      <c r="E80" s="56" t="s">
        <v>1164</v>
      </c>
      <c r="F80" s="21">
        <v>4</v>
      </c>
      <c r="G80" s="21" t="s">
        <v>2095</v>
      </c>
      <c r="H80" s="223" t="s">
        <v>1457</v>
      </c>
      <c r="I80" s="20" t="s">
        <v>460</v>
      </c>
      <c r="J80" s="409" t="s">
        <v>2105</v>
      </c>
      <c r="K80" s="223" t="s">
        <v>254</v>
      </c>
      <c r="L80" s="223" t="s">
        <v>1279</v>
      </c>
      <c r="M80" s="57"/>
    </row>
    <row r="81" spans="1:13" ht="18">
      <c r="A81">
        <v>45</v>
      </c>
      <c r="B81" s="21" t="s">
        <v>446</v>
      </c>
      <c r="C81" s="20">
        <v>80</v>
      </c>
      <c r="D81" s="20">
        <v>4</v>
      </c>
      <c r="E81" s="56" t="s">
        <v>1164</v>
      </c>
      <c r="F81" s="21">
        <v>4</v>
      </c>
      <c r="G81" s="21">
        <v>150</v>
      </c>
      <c r="H81" s="223" t="s">
        <v>1458</v>
      </c>
      <c r="I81" s="20" t="s">
        <v>461</v>
      </c>
      <c r="J81" s="409" t="s">
        <v>1920</v>
      </c>
      <c r="K81" s="223" t="s">
        <v>251</v>
      </c>
      <c r="L81" s="223" t="s">
        <v>1279</v>
      </c>
      <c r="M81" s="57"/>
    </row>
    <row r="82" spans="1:13" ht="18">
      <c r="A82" s="1">
        <v>46</v>
      </c>
      <c r="B82" s="21" t="s">
        <v>1858</v>
      </c>
      <c r="C82" s="20"/>
      <c r="D82" s="20">
        <v>2</v>
      </c>
      <c r="E82" s="56" t="s">
        <v>1163</v>
      </c>
      <c r="F82" s="21">
        <v>72</v>
      </c>
      <c r="G82" s="21" t="s">
        <v>939</v>
      </c>
      <c r="H82" s="235" t="s">
        <v>1269</v>
      </c>
      <c r="I82" s="20" t="s">
        <v>463</v>
      </c>
      <c r="J82" s="412" t="s">
        <v>1902</v>
      </c>
      <c r="K82" s="235"/>
      <c r="L82" s="235" t="s">
        <v>1272</v>
      </c>
      <c r="M82" s="235" t="s">
        <v>2073</v>
      </c>
    </row>
    <row r="83" spans="1:13" ht="18">
      <c r="A83" s="1">
        <v>47</v>
      </c>
      <c r="B83" s="21" t="s">
        <v>1332</v>
      </c>
      <c r="C83" s="237" t="s">
        <v>283</v>
      </c>
      <c r="D83" s="20">
        <v>6</v>
      </c>
      <c r="E83" s="56" t="s">
        <v>1729</v>
      </c>
      <c r="F83" s="21">
        <v>16</v>
      </c>
      <c r="G83" s="21" t="s">
        <v>1050</v>
      </c>
      <c r="H83" s="223" t="s">
        <v>1444</v>
      </c>
      <c r="I83" s="20" t="s">
        <v>464</v>
      </c>
      <c r="J83" s="409" t="s">
        <v>2106</v>
      </c>
      <c r="K83" s="223" t="s">
        <v>282</v>
      </c>
      <c r="L83" s="223" t="s">
        <v>1299</v>
      </c>
      <c r="M83" s="223"/>
    </row>
    <row r="84" spans="1:13" ht="18">
      <c r="A84" s="1">
        <v>48</v>
      </c>
      <c r="B84" s="21" t="s">
        <v>1318</v>
      </c>
      <c r="C84" s="20" t="s">
        <v>207</v>
      </c>
      <c r="D84" s="20">
        <v>5</v>
      </c>
      <c r="E84" s="56" t="s">
        <v>1161</v>
      </c>
      <c r="F84" s="21">
        <v>48</v>
      </c>
      <c r="G84" s="21" t="s">
        <v>1084</v>
      </c>
      <c r="H84" s="223" t="s">
        <v>1378</v>
      </c>
      <c r="I84" s="20" t="s">
        <v>466</v>
      </c>
      <c r="J84" s="409" t="s">
        <v>2107</v>
      </c>
      <c r="K84" s="223" t="s">
        <v>295</v>
      </c>
      <c r="L84" s="223" t="s">
        <v>1299</v>
      </c>
      <c r="M84" s="223" t="s">
        <v>1611</v>
      </c>
    </row>
    <row r="85" spans="1:13" ht="28.8">
      <c r="A85" s="1">
        <v>49</v>
      </c>
      <c r="B85" s="21" t="s">
        <v>467</v>
      </c>
      <c r="C85" s="20" t="s">
        <v>207</v>
      </c>
      <c r="D85" s="20">
        <v>1</v>
      </c>
      <c r="E85" s="56" t="s">
        <v>1160</v>
      </c>
      <c r="F85" s="21">
        <v>8</v>
      </c>
      <c r="G85" s="21" t="s">
        <v>1079</v>
      </c>
      <c r="H85" s="223" t="s">
        <v>1488</v>
      </c>
      <c r="I85" s="20" t="s">
        <v>421</v>
      </c>
      <c r="J85" s="409" t="s">
        <v>2122</v>
      </c>
      <c r="K85" s="223" t="s">
        <v>1646</v>
      </c>
      <c r="L85" s="223" t="s">
        <v>1279</v>
      </c>
      <c r="M85" s="223"/>
    </row>
    <row r="86" spans="1:13" ht="18">
      <c r="A86" s="1">
        <v>50</v>
      </c>
      <c r="B86" s="21" t="s">
        <v>2083</v>
      </c>
      <c r="C86" s="20" t="s">
        <v>207</v>
      </c>
      <c r="D86" s="20">
        <v>2</v>
      </c>
      <c r="E86" s="56" t="s">
        <v>1055</v>
      </c>
      <c r="F86" s="21">
        <v>32</v>
      </c>
      <c r="G86" s="21" t="s">
        <v>1085</v>
      </c>
      <c r="H86" s="223" t="s">
        <v>1452</v>
      </c>
      <c r="I86" s="20" t="s">
        <v>471</v>
      </c>
      <c r="J86" s="409" t="s">
        <v>1957</v>
      </c>
      <c r="K86" s="223" t="s">
        <v>330</v>
      </c>
      <c r="L86" s="223" t="s">
        <v>1350</v>
      </c>
      <c r="M86" s="20"/>
    </row>
    <row r="87" spans="1:13" ht="18">
      <c r="A87" s="1">
        <v>50</v>
      </c>
      <c r="B87" s="21" t="s">
        <v>2084</v>
      </c>
      <c r="C87" s="20" t="s">
        <v>207</v>
      </c>
      <c r="D87" s="20">
        <v>4</v>
      </c>
      <c r="E87" s="56" t="s">
        <v>1056</v>
      </c>
      <c r="F87" s="21">
        <v>12</v>
      </c>
      <c r="G87" s="21" t="s">
        <v>1086</v>
      </c>
      <c r="H87" s="223" t="s">
        <v>1454</v>
      </c>
      <c r="I87" s="20" t="s">
        <v>472</v>
      </c>
      <c r="J87" s="409" t="s">
        <v>2108</v>
      </c>
      <c r="K87" s="223" t="s">
        <v>331</v>
      </c>
      <c r="L87" s="223" t="s">
        <v>1350</v>
      </c>
      <c r="M87" s="20"/>
    </row>
    <row r="88" spans="1:13" ht="28.8">
      <c r="A88" s="1">
        <v>51</v>
      </c>
      <c r="B88" s="21" t="s">
        <v>2085</v>
      </c>
      <c r="C88" s="20" t="s">
        <v>207</v>
      </c>
      <c r="D88" s="20">
        <v>2</v>
      </c>
      <c r="E88" s="229" t="s">
        <v>2094</v>
      </c>
      <c r="F88" s="21" t="s">
        <v>1067</v>
      </c>
      <c r="G88" s="21" t="s">
        <v>1087</v>
      </c>
      <c r="H88" s="223" t="s">
        <v>1301</v>
      </c>
      <c r="I88" s="20" t="s">
        <v>421</v>
      </c>
      <c r="J88" s="409" t="s">
        <v>1929</v>
      </c>
      <c r="K88" s="223" t="s">
        <v>1613</v>
      </c>
      <c r="L88" s="223" t="s">
        <v>1272</v>
      </c>
      <c r="M88" s="223" t="s">
        <v>2123</v>
      </c>
    </row>
    <row r="89" spans="1:13" ht="129.6">
      <c r="A89" s="1">
        <v>52</v>
      </c>
      <c r="B89" s="21" t="s">
        <v>1699</v>
      </c>
      <c r="C89" s="20" t="s">
        <v>405</v>
      </c>
      <c r="D89" s="20">
        <v>2</v>
      </c>
      <c r="E89" s="56" t="s">
        <v>1159</v>
      </c>
      <c r="F89" s="21">
        <v>96</v>
      </c>
      <c r="G89" s="21" t="s">
        <v>2096</v>
      </c>
      <c r="H89" s="223" t="s">
        <v>1334</v>
      </c>
      <c r="I89" s="20" t="s">
        <v>475</v>
      </c>
      <c r="J89" s="409" t="s">
        <v>2109</v>
      </c>
      <c r="K89" s="223" t="s">
        <v>1631</v>
      </c>
      <c r="L89" s="223" t="s">
        <v>1272</v>
      </c>
      <c r="M89" s="223" t="s">
        <v>1632</v>
      </c>
    </row>
    <row r="90" spans="1:13" ht="18">
      <c r="A90" s="1">
        <v>53</v>
      </c>
      <c r="B90" s="21" t="s">
        <v>1721</v>
      </c>
      <c r="C90" s="21" t="s">
        <v>521</v>
      </c>
      <c r="D90" s="20">
        <v>2</v>
      </c>
      <c r="E90" s="56" t="s">
        <v>2093</v>
      </c>
      <c r="F90" s="21">
        <v>32</v>
      </c>
      <c r="G90" s="21" t="s">
        <v>1058</v>
      </c>
      <c r="H90" s="223" t="s">
        <v>1433</v>
      </c>
      <c r="I90" s="20" t="s">
        <v>520</v>
      </c>
      <c r="J90" s="409" t="s">
        <v>2110</v>
      </c>
      <c r="K90" s="223" t="s">
        <v>2074</v>
      </c>
      <c r="L90" s="223" t="s">
        <v>1330</v>
      </c>
      <c r="M90" s="223" t="s">
        <v>2075</v>
      </c>
    </row>
    <row r="91" spans="1:13" ht="18">
      <c r="A91" s="1">
        <v>54</v>
      </c>
      <c r="B91" s="21" t="s">
        <v>1734</v>
      </c>
      <c r="C91" s="20" t="s">
        <v>337</v>
      </c>
      <c r="D91" s="20">
        <v>2</v>
      </c>
      <c r="E91" s="56" t="s">
        <v>2092</v>
      </c>
      <c r="F91" s="21">
        <v>24</v>
      </c>
      <c r="G91" s="21" t="s">
        <v>2097</v>
      </c>
      <c r="H91" s="223" t="s">
        <v>1438</v>
      </c>
      <c r="I91" s="20" t="s">
        <v>415</v>
      </c>
      <c r="J91" s="409" t="s">
        <v>2111</v>
      </c>
      <c r="K91" s="223" t="s">
        <v>500</v>
      </c>
      <c r="L91" s="223" t="s">
        <v>1272</v>
      </c>
      <c r="M91" s="223" t="s">
        <v>1437</v>
      </c>
    </row>
    <row r="92" spans="1:13" ht="18">
      <c r="A92" s="1">
        <v>55</v>
      </c>
      <c r="B92" s="21" t="s">
        <v>1734</v>
      </c>
      <c r="C92" s="20" t="s">
        <v>339</v>
      </c>
      <c r="D92" s="20">
        <v>2</v>
      </c>
      <c r="E92" s="56" t="s">
        <v>1183</v>
      </c>
      <c r="F92" s="21">
        <v>24</v>
      </c>
      <c r="G92" s="21" t="s">
        <v>2098</v>
      </c>
      <c r="H92" s="223" t="s">
        <v>1441</v>
      </c>
      <c r="I92" s="20" t="s">
        <v>416</v>
      </c>
      <c r="J92" s="409" t="s">
        <v>1903</v>
      </c>
      <c r="K92" s="223" t="s">
        <v>1443</v>
      </c>
      <c r="L92" s="223" t="s">
        <v>1272</v>
      </c>
      <c r="M92" s="223"/>
    </row>
    <row r="93" spans="1:13" ht="18">
      <c r="A93" s="1">
        <v>56</v>
      </c>
      <c r="B93" s="21" t="s">
        <v>417</v>
      </c>
      <c r="C93" s="20" t="s">
        <v>343</v>
      </c>
      <c r="D93" s="20">
        <v>4</v>
      </c>
      <c r="E93" s="56" t="s">
        <v>1049</v>
      </c>
      <c r="F93" s="21">
        <v>4</v>
      </c>
      <c r="G93" s="21" t="s">
        <v>1050</v>
      </c>
      <c r="H93" s="223" t="s">
        <v>1490</v>
      </c>
      <c r="I93" s="20" t="s">
        <v>418</v>
      </c>
      <c r="J93" s="409" t="s">
        <v>1919</v>
      </c>
      <c r="K93" s="223" t="s">
        <v>342</v>
      </c>
      <c r="L93" s="223" t="s">
        <v>1330</v>
      </c>
      <c r="M93" s="20"/>
    </row>
    <row r="94" spans="1:13" ht="18">
      <c r="A94" s="1">
        <v>57</v>
      </c>
      <c r="B94" s="21" t="s">
        <v>419</v>
      </c>
      <c r="C94" s="20" t="s">
        <v>346</v>
      </c>
      <c r="D94" s="20">
        <v>5</v>
      </c>
      <c r="E94" s="56" t="s">
        <v>1049</v>
      </c>
      <c r="F94" s="21">
        <v>2</v>
      </c>
      <c r="G94" s="21" t="s">
        <v>1050</v>
      </c>
      <c r="H94" s="223" t="s">
        <v>1406</v>
      </c>
      <c r="I94" s="20" t="s">
        <v>420</v>
      </c>
      <c r="J94" s="409" t="s">
        <v>2107</v>
      </c>
      <c r="K94" s="223" t="s">
        <v>345</v>
      </c>
      <c r="L94" s="223" t="s">
        <v>1350</v>
      </c>
      <c r="M94" s="223"/>
    </row>
    <row r="95" spans="1:13" ht="18">
      <c r="A95" s="1">
        <v>58</v>
      </c>
      <c r="B95" s="21" t="s">
        <v>422</v>
      </c>
      <c r="C95" s="20" t="s">
        <v>348</v>
      </c>
      <c r="D95" s="20">
        <v>4</v>
      </c>
      <c r="E95" s="56" t="s">
        <v>1185</v>
      </c>
      <c r="F95" s="21">
        <v>4</v>
      </c>
      <c r="G95" s="21" t="s">
        <v>1050</v>
      </c>
      <c r="H95" s="223" t="s">
        <v>1486</v>
      </c>
      <c r="I95" s="20" t="s">
        <v>421</v>
      </c>
      <c r="J95" s="409" t="s">
        <v>2112</v>
      </c>
      <c r="K95" s="223" t="s">
        <v>349</v>
      </c>
      <c r="L95" s="223" t="s">
        <v>1330</v>
      </c>
      <c r="M95" s="223"/>
    </row>
    <row r="96" spans="1:13" ht="18">
      <c r="A96" s="1">
        <v>59</v>
      </c>
      <c r="B96" s="21" t="s">
        <v>422</v>
      </c>
      <c r="C96" s="20" t="s">
        <v>348</v>
      </c>
      <c r="D96" s="20">
        <v>4</v>
      </c>
      <c r="E96" s="56" t="s">
        <v>1185</v>
      </c>
      <c r="F96" s="21">
        <v>8</v>
      </c>
      <c r="G96" s="21" t="s">
        <v>1062</v>
      </c>
      <c r="H96" s="223" t="s">
        <v>1328</v>
      </c>
      <c r="I96" s="20" t="s">
        <v>423</v>
      </c>
      <c r="J96" s="409" t="s">
        <v>1920</v>
      </c>
      <c r="K96" s="223" t="s">
        <v>350</v>
      </c>
      <c r="L96" s="223" t="s">
        <v>1330</v>
      </c>
      <c r="M96" s="223"/>
    </row>
    <row r="97" spans="1:13" ht="18">
      <c r="A97" s="1">
        <v>60</v>
      </c>
      <c r="B97" s="21" t="s">
        <v>425</v>
      </c>
      <c r="C97" s="20" t="s">
        <v>352</v>
      </c>
      <c r="D97" s="20">
        <v>4</v>
      </c>
      <c r="E97" s="233" t="s">
        <v>1186</v>
      </c>
      <c r="F97" s="21">
        <v>4</v>
      </c>
      <c r="G97" s="21" t="s">
        <v>2099</v>
      </c>
      <c r="H97" s="223" t="s">
        <v>1475</v>
      </c>
      <c r="I97" s="20" t="s">
        <v>424</v>
      </c>
      <c r="J97" s="409" t="s">
        <v>2113</v>
      </c>
      <c r="K97" s="223" t="s">
        <v>1629</v>
      </c>
      <c r="L97" s="223" t="s">
        <v>1330</v>
      </c>
      <c r="M97" s="223"/>
    </row>
    <row r="98" spans="1:13" ht="18">
      <c r="A98" s="1">
        <v>61</v>
      </c>
      <c r="B98" s="21" t="s">
        <v>426</v>
      </c>
      <c r="C98" s="20" t="s">
        <v>355</v>
      </c>
      <c r="D98" s="20">
        <v>4</v>
      </c>
      <c r="E98" s="56" t="s">
        <v>2089</v>
      </c>
      <c r="F98" s="21">
        <v>4</v>
      </c>
      <c r="G98" s="21" t="s">
        <v>1062</v>
      </c>
      <c r="H98" s="223" t="s">
        <v>1411</v>
      </c>
      <c r="I98" s="20" t="s">
        <v>421</v>
      </c>
      <c r="J98" s="409" t="s">
        <v>2114</v>
      </c>
      <c r="K98" s="223" t="s">
        <v>354</v>
      </c>
      <c r="L98" s="223" t="s">
        <v>1350</v>
      </c>
      <c r="M98" s="223"/>
    </row>
    <row r="99" spans="1:13" ht="18">
      <c r="A99" s="1">
        <v>62</v>
      </c>
      <c r="B99" s="21" t="s">
        <v>429</v>
      </c>
      <c r="C99" s="20" t="s">
        <v>360</v>
      </c>
      <c r="D99" s="20">
        <v>2</v>
      </c>
      <c r="E99" s="56" t="s">
        <v>2090</v>
      </c>
      <c r="F99" s="21">
        <v>24</v>
      </c>
      <c r="G99" s="21" t="s">
        <v>2100</v>
      </c>
      <c r="H99" s="223" t="s">
        <v>1497</v>
      </c>
      <c r="I99" s="20" t="s">
        <v>427</v>
      </c>
      <c r="J99" s="409" t="s">
        <v>2115</v>
      </c>
      <c r="K99" s="223" t="s">
        <v>2077</v>
      </c>
      <c r="L99" s="223" t="s">
        <v>1272</v>
      </c>
      <c r="M99" s="223" t="s">
        <v>2076</v>
      </c>
    </row>
    <row r="100" spans="1:13" ht="18">
      <c r="A100" s="1">
        <v>63</v>
      </c>
      <c r="B100" s="21" t="s">
        <v>2085</v>
      </c>
      <c r="C100" s="21" t="s">
        <v>369</v>
      </c>
      <c r="D100" s="20">
        <v>2</v>
      </c>
      <c r="E100" s="56" t="s">
        <v>1949</v>
      </c>
      <c r="F100" s="21">
        <v>32</v>
      </c>
      <c r="G100" s="21" t="s">
        <v>1075</v>
      </c>
      <c r="H100" s="223" t="s">
        <v>1447</v>
      </c>
      <c r="I100" s="20" t="s">
        <v>421</v>
      </c>
      <c r="J100" s="409" t="s">
        <v>1907</v>
      </c>
      <c r="K100" s="223"/>
      <c r="L100" s="223" t="s">
        <v>1299</v>
      </c>
      <c r="M100" s="223" t="s">
        <v>2078</v>
      </c>
    </row>
    <row r="101" spans="1:13" ht="18">
      <c r="A101" s="1">
        <v>64</v>
      </c>
      <c r="B101" s="21" t="s">
        <v>1318</v>
      </c>
      <c r="C101" s="20" t="s">
        <v>372</v>
      </c>
      <c r="D101" s="20">
        <v>4</v>
      </c>
      <c r="E101" s="56" t="s">
        <v>1054</v>
      </c>
      <c r="F101" s="21">
        <v>6</v>
      </c>
      <c r="G101" s="21" t="s">
        <v>2101</v>
      </c>
      <c r="H101" s="223" t="s">
        <v>1391</v>
      </c>
      <c r="I101" s="20" t="s">
        <v>421</v>
      </c>
      <c r="J101" s="409" t="s">
        <v>2116</v>
      </c>
      <c r="K101" s="223" t="s">
        <v>371</v>
      </c>
      <c r="L101" s="223" t="s">
        <v>1330</v>
      </c>
      <c r="M101" s="223"/>
    </row>
    <row r="102" spans="1:13" ht="18">
      <c r="A102" s="1">
        <v>65</v>
      </c>
      <c r="B102" s="21" t="s">
        <v>1332</v>
      </c>
      <c r="C102" s="20" t="s">
        <v>964</v>
      </c>
      <c r="D102" s="20">
        <v>5</v>
      </c>
      <c r="E102" s="234" t="s">
        <v>2088</v>
      </c>
      <c r="F102" s="21" t="s">
        <v>1076</v>
      </c>
      <c r="G102" s="21" t="s">
        <v>1077</v>
      </c>
      <c r="H102" s="223" t="s">
        <v>1317</v>
      </c>
      <c r="I102" s="20" t="s">
        <v>421</v>
      </c>
      <c r="J102" s="409" t="s">
        <v>2117</v>
      </c>
      <c r="K102" s="223" t="s">
        <v>240</v>
      </c>
      <c r="L102" s="223" t="s">
        <v>1313</v>
      </c>
      <c r="M102" s="223" t="s">
        <v>1314</v>
      </c>
    </row>
    <row r="103" spans="1:13" ht="18">
      <c r="A103" s="1">
        <v>66</v>
      </c>
      <c r="B103" s="21" t="s">
        <v>445</v>
      </c>
      <c r="C103" s="20" t="s">
        <v>375</v>
      </c>
      <c r="D103" s="20">
        <v>4</v>
      </c>
      <c r="E103" s="56" t="s">
        <v>2091</v>
      </c>
      <c r="F103" s="21">
        <v>4</v>
      </c>
      <c r="G103" s="21" t="s">
        <v>1050</v>
      </c>
      <c r="H103" s="223" t="s">
        <v>1389</v>
      </c>
      <c r="I103" s="20" t="s">
        <v>421</v>
      </c>
      <c r="J103" s="409" t="s">
        <v>2118</v>
      </c>
      <c r="K103" s="223" t="s">
        <v>374</v>
      </c>
      <c r="L103" s="223" t="s">
        <v>1330</v>
      </c>
      <c r="M103" s="223"/>
    </row>
    <row r="104" spans="1:13" ht="18">
      <c r="A104" s="1">
        <v>67</v>
      </c>
      <c r="B104" s="21" t="s">
        <v>446</v>
      </c>
      <c r="C104" s="20" t="s">
        <v>376</v>
      </c>
      <c r="D104" s="20">
        <v>4</v>
      </c>
      <c r="E104" s="56" t="s">
        <v>465</v>
      </c>
      <c r="F104" s="21">
        <v>4</v>
      </c>
      <c r="G104" s="21" t="s">
        <v>2102</v>
      </c>
      <c r="H104" s="223" t="s">
        <v>1387</v>
      </c>
      <c r="I104" s="20" t="s">
        <v>447</v>
      </c>
      <c r="J104" s="409" t="s">
        <v>2119</v>
      </c>
      <c r="K104" s="223" t="s">
        <v>377</v>
      </c>
      <c r="L104" s="223" t="s">
        <v>1350</v>
      </c>
      <c r="M104" s="223"/>
    </row>
    <row r="105" spans="1:13" ht="18">
      <c r="A105" s="1">
        <v>68</v>
      </c>
      <c r="B105" s="21" t="s">
        <v>2087</v>
      </c>
      <c r="C105" s="20" t="s">
        <v>207</v>
      </c>
      <c r="D105" s="20">
        <v>4</v>
      </c>
      <c r="E105" s="56" t="s">
        <v>2024</v>
      </c>
      <c r="F105" s="21">
        <v>16</v>
      </c>
      <c r="G105" s="21" t="s">
        <v>2103</v>
      </c>
      <c r="H105" s="223" t="s">
        <v>1357</v>
      </c>
      <c r="I105" s="20" t="s">
        <v>421</v>
      </c>
      <c r="J105" s="409" t="s">
        <v>2120</v>
      </c>
      <c r="K105" s="223" t="s">
        <v>206</v>
      </c>
      <c r="L105" s="223" t="s">
        <v>1299</v>
      </c>
      <c r="M105" s="223" t="s">
        <v>1360</v>
      </c>
    </row>
    <row r="106" spans="1:13" ht="18">
      <c r="A106" s="1">
        <v>69</v>
      </c>
      <c r="B106" s="21" t="s">
        <v>2086</v>
      </c>
      <c r="C106" s="20">
        <v>7070</v>
      </c>
      <c r="D106" s="20">
        <v>4</v>
      </c>
      <c r="E106" s="56" t="s">
        <v>1172</v>
      </c>
      <c r="F106" s="21" t="s">
        <v>1066</v>
      </c>
      <c r="G106" s="21" t="s">
        <v>2104</v>
      </c>
      <c r="H106" s="223" t="s">
        <v>1336</v>
      </c>
      <c r="I106" s="20" t="s">
        <v>421</v>
      </c>
      <c r="J106" s="409" t="s">
        <v>2121</v>
      </c>
      <c r="K106" s="223" t="s">
        <v>1339</v>
      </c>
      <c r="L106" s="223" t="s">
        <v>1299</v>
      </c>
      <c r="M106" s="223" t="s">
        <v>1340</v>
      </c>
    </row>
    <row r="107" spans="1:13" ht="18">
      <c r="A107" s="1">
        <v>70</v>
      </c>
      <c r="B107" s="424" t="s">
        <v>1332</v>
      </c>
      <c r="D107" s="425">
        <v>4</v>
      </c>
      <c r="G107" s="424" t="s">
        <v>1950</v>
      </c>
      <c r="H107" s="84" t="s">
        <v>1561</v>
      </c>
      <c r="I107" s="84"/>
      <c r="J107" s="84" t="s">
        <v>2116</v>
      </c>
      <c r="K107" s="84" t="s">
        <v>1563</v>
      </c>
      <c r="L107" s="84" t="s">
        <v>1350</v>
      </c>
      <c r="M107" s="84" t="s">
        <v>1564</v>
      </c>
    </row>
    <row r="108" spans="1:13" ht="18">
      <c r="A108" s="1">
        <v>71</v>
      </c>
      <c r="B108" s="424" t="s">
        <v>4046</v>
      </c>
      <c r="D108" s="425">
        <v>2</v>
      </c>
      <c r="E108" s="758" t="s">
        <v>4047</v>
      </c>
      <c r="F108" s="759">
        <v>512</v>
      </c>
      <c r="G108" s="424" t="s">
        <v>4049</v>
      </c>
      <c r="H108" s="757" t="s">
        <v>4050</v>
      </c>
      <c r="J108" s="209" t="s">
        <v>2004</v>
      </c>
      <c r="K108" s="62" t="s">
        <v>1464</v>
      </c>
      <c r="L108" s="757" t="s">
        <v>1353</v>
      </c>
    </row>
    <row r="109" spans="1:13" ht="18">
      <c r="A109" s="13">
        <v>71</v>
      </c>
      <c r="B109" s="424" t="s">
        <v>1699</v>
      </c>
      <c r="D109" s="425">
        <v>2</v>
      </c>
      <c r="E109" s="758" t="s">
        <v>4048</v>
      </c>
      <c r="F109" s="759">
        <v>512</v>
      </c>
      <c r="G109" s="424" t="s">
        <v>4049</v>
      </c>
      <c r="H109" s="757" t="s">
        <v>4051</v>
      </c>
      <c r="J109" s="209" t="s">
        <v>1957</v>
      </c>
      <c r="K109" s="62" t="s">
        <v>1464</v>
      </c>
      <c r="L109" s="757" t="s">
        <v>1353</v>
      </c>
    </row>
  </sheetData>
  <phoneticPr fontId="23" type="noConversion"/>
  <hyperlinks>
    <hyperlink ref="A44" r:id="rId1" display="Ebrahimi@Sharif" xr:uid="{F961B347-99C0-4275-BD89-1441D205AECE}"/>
    <hyperlink ref="A45" r:id="rId2" display="Ebrahimi@Sharif" xr:uid="{37C8E41F-C0E1-4E02-9B74-765ADC0AD011}"/>
    <hyperlink ref="A46" r:id="rId3" display="Ebrahimi@Sharif" xr:uid="{233F8788-E417-4469-8936-9BE2910B3F1E}"/>
    <hyperlink ref="E63" r:id="rId4" display="mailto:E5-1620@3.60" xr:uid="{FF53EF4E-ACA7-430C-A1A4-B047BA2C1D67}"/>
    <hyperlink ref="M84" r:id="rId5" tooltip="admin, 5y ago" display="http://netinfold.itc.sharif.ir/index.php?page=ipaddress&amp;ip=192.168.240.20" xr:uid="{8394E699-8699-4303-9633-1D1BFCAC719A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BD89-476D-467F-8EC3-3B7691879614}">
  <dimension ref="A1:J63"/>
  <sheetViews>
    <sheetView rightToLeft="1" topLeftCell="A11" workbookViewId="0">
      <selection activeCell="E13" sqref="E13"/>
    </sheetView>
  </sheetViews>
  <sheetFormatPr defaultRowHeight="14.4"/>
  <cols>
    <col min="1" max="1" width="33.68359375" bestFit="1" customWidth="1"/>
    <col min="2" max="2" width="9.62890625" bestFit="1" customWidth="1"/>
    <col min="5" max="5" width="28.62890625" customWidth="1"/>
    <col min="7" max="7" width="9.83984375" bestFit="1" customWidth="1"/>
  </cols>
  <sheetData>
    <row r="1" spans="1:9" ht="86.4">
      <c r="A1" s="78" t="s">
        <v>1512</v>
      </c>
      <c r="B1" s="62" t="s">
        <v>1281</v>
      </c>
      <c r="C1" s="62"/>
      <c r="D1" s="62"/>
      <c r="E1" s="62" t="s">
        <v>1513</v>
      </c>
      <c r="F1" s="62"/>
      <c r="G1" s="63">
        <v>43184</v>
      </c>
      <c r="H1" s="62" t="s">
        <v>1514</v>
      </c>
      <c r="I1" s="62"/>
    </row>
    <row r="2" spans="1:9" ht="86.4">
      <c r="A2" s="78" t="s">
        <v>1515</v>
      </c>
      <c r="B2" s="62" t="s">
        <v>1281</v>
      </c>
      <c r="C2" s="62"/>
      <c r="D2" s="62"/>
      <c r="E2" s="62" t="s">
        <v>1516</v>
      </c>
      <c r="F2" s="62"/>
      <c r="G2" s="63">
        <v>43184</v>
      </c>
      <c r="H2" s="62" t="s">
        <v>1514</v>
      </c>
      <c r="I2" s="62"/>
    </row>
    <row r="3" spans="1:9" ht="86.4">
      <c r="A3" s="78" t="s">
        <v>1517</v>
      </c>
      <c r="B3" s="62" t="s">
        <v>1518</v>
      </c>
      <c r="C3" s="62"/>
      <c r="D3" s="62"/>
      <c r="E3" s="62" t="s">
        <v>1519</v>
      </c>
      <c r="F3" s="62"/>
      <c r="G3" s="63">
        <v>43184</v>
      </c>
      <c r="H3" s="62" t="s">
        <v>1514</v>
      </c>
      <c r="I3" s="62"/>
    </row>
    <row r="4" spans="1:9" ht="86.4">
      <c r="A4" s="78" t="s">
        <v>1520</v>
      </c>
      <c r="B4" s="62" t="s">
        <v>1281</v>
      </c>
      <c r="C4" s="62"/>
      <c r="D4" s="62"/>
      <c r="E4" s="62" t="s">
        <v>1521</v>
      </c>
      <c r="F4" s="62"/>
      <c r="G4" s="63">
        <v>43184</v>
      </c>
      <c r="H4" s="62" t="s">
        <v>1514</v>
      </c>
      <c r="I4" s="62"/>
    </row>
    <row r="5" spans="1:9" ht="86.4">
      <c r="A5" s="78" t="s">
        <v>1522</v>
      </c>
      <c r="B5" s="62" t="s">
        <v>1281</v>
      </c>
      <c r="C5" s="62"/>
      <c r="D5" s="62"/>
      <c r="E5" s="62" t="s">
        <v>1523</v>
      </c>
      <c r="F5" s="62"/>
      <c r="G5" s="63">
        <v>43184</v>
      </c>
      <c r="H5" s="62" t="s">
        <v>1514</v>
      </c>
      <c r="I5" s="62"/>
    </row>
    <row r="6" spans="1:9">
      <c r="A6" s="78" t="s">
        <v>1524</v>
      </c>
      <c r="B6" s="62"/>
      <c r="C6" s="62"/>
      <c r="D6" s="62"/>
      <c r="E6" s="62" t="s">
        <v>1525</v>
      </c>
      <c r="F6" s="62"/>
      <c r="G6" s="62"/>
      <c r="H6" s="62" t="s">
        <v>1514</v>
      </c>
      <c r="I6" s="62"/>
    </row>
    <row r="7" spans="1:9">
      <c r="A7" s="78" t="s">
        <v>1526</v>
      </c>
      <c r="B7" s="62"/>
      <c r="C7" s="62"/>
      <c r="D7" s="62"/>
      <c r="E7" s="62" t="s">
        <v>1527</v>
      </c>
      <c r="F7" s="62"/>
      <c r="G7" s="62"/>
      <c r="H7" s="62" t="s">
        <v>1514</v>
      </c>
      <c r="I7" s="62"/>
    </row>
    <row r="8" spans="1:9">
      <c r="A8" s="78" t="s">
        <v>1528</v>
      </c>
      <c r="B8" s="62"/>
      <c r="C8" s="62"/>
      <c r="D8" s="62"/>
      <c r="E8" s="62" t="s">
        <v>1529</v>
      </c>
      <c r="F8" s="62"/>
      <c r="G8" s="62"/>
      <c r="H8" s="62" t="s">
        <v>1514</v>
      </c>
      <c r="I8" s="62"/>
    </row>
    <row r="9" spans="1:9">
      <c r="A9" s="78" t="s">
        <v>1530</v>
      </c>
      <c r="B9" s="62"/>
      <c r="C9" s="62"/>
      <c r="D9" s="62"/>
      <c r="E9" s="62" t="s">
        <v>1531</v>
      </c>
      <c r="F9" s="62"/>
      <c r="G9" s="62"/>
      <c r="H9" s="62" t="s">
        <v>1514</v>
      </c>
      <c r="I9" s="62"/>
    </row>
    <row r="10" spans="1:9">
      <c r="A10" s="78" t="s">
        <v>1532</v>
      </c>
      <c r="B10" s="62"/>
      <c r="C10" s="62"/>
      <c r="D10" s="62"/>
      <c r="E10" s="62" t="s">
        <v>1533</v>
      </c>
      <c r="F10" s="62"/>
      <c r="G10" s="62"/>
      <c r="H10" s="62" t="s">
        <v>1514</v>
      </c>
      <c r="I10" s="62"/>
    </row>
    <row r="11" spans="1:9" ht="72">
      <c r="A11" s="78" t="s">
        <v>1544</v>
      </c>
      <c r="B11" s="62" t="s">
        <v>1281</v>
      </c>
      <c r="C11" s="62"/>
      <c r="D11" s="62" t="s">
        <v>1545</v>
      </c>
      <c r="E11" s="62" t="s">
        <v>1546</v>
      </c>
      <c r="F11" s="62"/>
      <c r="G11" s="63">
        <v>42808</v>
      </c>
      <c r="H11" s="62" t="s">
        <v>1514</v>
      </c>
      <c r="I11" s="62"/>
    </row>
    <row r="12" spans="1:9" ht="86.4">
      <c r="A12" s="78" t="s">
        <v>1549</v>
      </c>
      <c r="B12" s="62" t="s">
        <v>1281</v>
      </c>
      <c r="C12" s="62"/>
      <c r="D12" s="62"/>
      <c r="E12" s="62" t="s">
        <v>1550</v>
      </c>
      <c r="F12" s="62"/>
      <c r="G12" s="63">
        <v>42989</v>
      </c>
      <c r="H12" s="62" t="s">
        <v>1551</v>
      </c>
      <c r="I12" s="62"/>
    </row>
    <row r="13" spans="1:9" ht="72">
      <c r="A13" s="78" t="s">
        <v>1555</v>
      </c>
      <c r="B13" s="62" t="s">
        <v>1281</v>
      </c>
      <c r="C13" s="62"/>
      <c r="D13" s="62" t="s">
        <v>1556</v>
      </c>
      <c r="E13" s="62" t="s">
        <v>1557</v>
      </c>
      <c r="F13" s="62"/>
      <c r="G13" s="63">
        <v>42794</v>
      </c>
      <c r="H13" s="62" t="s">
        <v>1551</v>
      </c>
      <c r="I13" s="62"/>
    </row>
    <row r="14" spans="1:9" ht="72">
      <c r="A14" s="78" t="s">
        <v>1558</v>
      </c>
      <c r="B14" s="62" t="s">
        <v>1281</v>
      </c>
      <c r="C14" s="62"/>
      <c r="D14" s="62" t="s">
        <v>1559</v>
      </c>
      <c r="E14" s="62" t="s">
        <v>1560</v>
      </c>
      <c r="F14" s="62"/>
      <c r="G14" s="63">
        <v>42934</v>
      </c>
      <c r="H14" s="62" t="s">
        <v>1514</v>
      </c>
      <c r="I14" s="62"/>
    </row>
    <row r="63" spans="2:10">
      <c r="B63" t="s">
        <v>1661</v>
      </c>
      <c r="E63" t="s">
        <v>1962</v>
      </c>
      <c r="J63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9A39-6B4B-44A9-B13B-760B00F0BA39}">
  <dimension ref="A1:AV11"/>
  <sheetViews>
    <sheetView rightToLeft="1" workbookViewId="0">
      <selection activeCell="A2" sqref="A2"/>
    </sheetView>
  </sheetViews>
  <sheetFormatPr defaultRowHeight="14.4"/>
  <cols>
    <col min="1" max="1" width="10.9453125" bestFit="1" customWidth="1"/>
  </cols>
  <sheetData>
    <row r="1" spans="1:48" s="50" customFormat="1" ht="18">
      <c r="A1" s="45" t="s">
        <v>175</v>
      </c>
      <c r="B1" s="46" t="s">
        <v>133</v>
      </c>
      <c r="C1" s="46" t="s">
        <v>134</v>
      </c>
      <c r="D1" s="51" t="s">
        <v>1263</v>
      </c>
      <c r="E1" s="51" t="s">
        <v>1264</v>
      </c>
      <c r="F1" s="51" t="s">
        <v>1265</v>
      </c>
      <c r="G1" s="52" t="s">
        <v>135</v>
      </c>
      <c r="H1" s="47" t="s">
        <v>137</v>
      </c>
      <c r="I1" s="47" t="s">
        <v>136</v>
      </c>
      <c r="J1" s="51" t="s">
        <v>799</v>
      </c>
      <c r="K1" s="51" t="s">
        <v>1266</v>
      </c>
      <c r="L1" s="51" t="s">
        <v>801</v>
      </c>
      <c r="M1" s="53" t="s">
        <v>138</v>
      </c>
      <c r="N1" s="47" t="s">
        <v>15</v>
      </c>
      <c r="O1" s="47" t="s">
        <v>139</v>
      </c>
      <c r="P1" s="47" t="s">
        <v>140</v>
      </c>
      <c r="Q1" s="46"/>
      <c r="R1" s="47"/>
      <c r="S1" s="47"/>
      <c r="T1" s="47"/>
      <c r="U1" s="48" t="s">
        <v>368</v>
      </c>
      <c r="V1" s="47"/>
      <c r="W1" s="54" t="s">
        <v>367</v>
      </c>
      <c r="X1" s="46" t="s">
        <v>334</v>
      </c>
      <c r="Y1" s="45" t="s">
        <v>438</v>
      </c>
      <c r="AA1" s="46" t="s">
        <v>366</v>
      </c>
      <c r="AB1" s="45" t="s">
        <v>364</v>
      </c>
      <c r="AC1" s="46">
        <v>4</v>
      </c>
      <c r="AD1" s="46" t="s">
        <v>208</v>
      </c>
      <c r="AE1" s="46" t="s">
        <v>365</v>
      </c>
      <c r="AF1" s="46" t="s">
        <v>210</v>
      </c>
      <c r="AG1" s="46" t="s">
        <v>210</v>
      </c>
      <c r="AH1" s="46" t="s">
        <v>210</v>
      </c>
      <c r="AI1" s="49" t="s">
        <v>1177</v>
      </c>
      <c r="AJ1" s="45">
        <v>6</v>
      </c>
      <c r="AK1" s="45" t="s">
        <v>939</v>
      </c>
      <c r="AL1" s="46" t="s">
        <v>439</v>
      </c>
      <c r="AN1" s="50" t="s">
        <v>1571</v>
      </c>
    </row>
    <row r="2" spans="1:48" s="1" customFormat="1" ht="18">
      <c r="A2" s="39" t="s">
        <v>313</v>
      </c>
      <c r="B2" s="2" t="s">
        <v>33</v>
      </c>
      <c r="C2" s="2" t="s">
        <v>314</v>
      </c>
      <c r="D2" s="7" t="s">
        <v>315</v>
      </c>
      <c r="E2" s="7" t="s">
        <v>316</v>
      </c>
      <c r="F2" s="7" t="s">
        <v>317</v>
      </c>
      <c r="G2" s="14" t="s">
        <v>318</v>
      </c>
      <c r="H2" s="2" t="s">
        <v>319</v>
      </c>
      <c r="I2" s="2" t="s">
        <v>320</v>
      </c>
      <c r="J2" s="7" t="s">
        <v>321</v>
      </c>
      <c r="K2" s="7" t="s">
        <v>322</v>
      </c>
      <c r="L2" s="16" t="s">
        <v>323</v>
      </c>
      <c r="M2" s="14" t="s">
        <v>324</v>
      </c>
      <c r="N2" s="2" t="s">
        <v>15</v>
      </c>
      <c r="O2" s="2" t="s">
        <v>325</v>
      </c>
      <c r="P2" s="2" t="s">
        <v>326</v>
      </c>
      <c r="Q2" s="2"/>
      <c r="R2" s="7"/>
      <c r="S2" s="7"/>
      <c r="T2" s="7"/>
      <c r="U2" s="41" t="s">
        <v>389</v>
      </c>
      <c r="V2" s="7"/>
      <c r="W2" s="14" t="s">
        <v>318</v>
      </c>
      <c r="X2" s="2" t="s">
        <v>334</v>
      </c>
      <c r="Y2" s="8" t="s">
        <v>468</v>
      </c>
      <c r="Z2"/>
      <c r="AA2" s="2" t="s">
        <v>329</v>
      </c>
      <c r="AB2" s="2" t="s">
        <v>207</v>
      </c>
      <c r="AC2" s="2">
        <v>1</v>
      </c>
      <c r="AD2" s="2" t="s">
        <v>208</v>
      </c>
      <c r="AE2" s="2" t="s">
        <v>332</v>
      </c>
      <c r="AF2" s="2" t="s">
        <v>210</v>
      </c>
      <c r="AG2" s="2" t="s">
        <v>210</v>
      </c>
      <c r="AH2" s="2" t="s">
        <v>210</v>
      </c>
      <c r="AI2" s="18" t="s">
        <v>333</v>
      </c>
      <c r="AJ2" s="15"/>
      <c r="AK2" s="15"/>
      <c r="AL2" s="2" t="s">
        <v>468</v>
      </c>
    </row>
    <row r="3" spans="1:48" s="44" customFormat="1" ht="100.8">
      <c r="A3" s="69"/>
      <c r="B3" s="70"/>
      <c r="C3" s="70"/>
      <c r="D3" s="71"/>
      <c r="E3" s="71"/>
      <c r="F3" s="71"/>
      <c r="G3" s="72"/>
      <c r="H3" s="70"/>
      <c r="I3" s="70"/>
      <c r="J3" s="71"/>
      <c r="K3" s="71"/>
      <c r="L3" s="71"/>
      <c r="M3" s="73"/>
      <c r="N3" s="70"/>
      <c r="R3" s="74"/>
      <c r="S3" s="74"/>
      <c r="T3" s="74"/>
      <c r="U3" s="75"/>
      <c r="V3" s="74"/>
      <c r="W3" s="69"/>
      <c r="Y3" s="69"/>
      <c r="AJ3" s="69"/>
      <c r="AK3" s="69"/>
      <c r="AN3" s="76" t="s">
        <v>1509</v>
      </c>
      <c r="AO3" s="76" t="s">
        <v>645</v>
      </c>
      <c r="AP3" s="76" t="s">
        <v>1304</v>
      </c>
      <c r="AQ3" s="76"/>
      <c r="AR3" s="76" t="s">
        <v>1510</v>
      </c>
      <c r="AS3" s="76"/>
      <c r="AT3" s="77">
        <v>43354</v>
      </c>
      <c r="AU3" s="76" t="s">
        <v>1511</v>
      </c>
      <c r="AV3" s="44" t="s">
        <v>1580</v>
      </c>
    </row>
    <row r="4" spans="1:48" s="1" customFormat="1" ht="18">
      <c r="A4" s="39" t="s">
        <v>232</v>
      </c>
      <c r="B4" s="2" t="s">
        <v>23</v>
      </c>
      <c r="C4" s="2" t="s">
        <v>24</v>
      </c>
      <c r="D4" s="7" t="s">
        <v>25</v>
      </c>
      <c r="E4" s="7" t="s">
        <v>226</v>
      </c>
      <c r="F4" s="7" t="s">
        <v>227</v>
      </c>
      <c r="G4" s="14" t="s">
        <v>26</v>
      </c>
      <c r="H4" s="2" t="s">
        <v>233</v>
      </c>
      <c r="I4" s="2" t="s">
        <v>234</v>
      </c>
      <c r="J4" s="7" t="s">
        <v>235</v>
      </c>
      <c r="K4" s="7" t="s">
        <v>236</v>
      </c>
      <c r="L4" s="16" t="s">
        <v>237</v>
      </c>
      <c r="M4" s="14" t="s">
        <v>238</v>
      </c>
      <c r="N4" s="2" t="s">
        <v>15</v>
      </c>
      <c r="O4" s="7" t="s">
        <v>228</v>
      </c>
      <c r="P4" s="2" t="s">
        <v>239</v>
      </c>
      <c r="Q4" s="2"/>
      <c r="R4" s="7"/>
      <c r="S4" s="7"/>
      <c r="T4" s="7"/>
      <c r="U4" s="41" t="s">
        <v>629</v>
      </c>
      <c r="V4" s="7" t="s">
        <v>630</v>
      </c>
      <c r="W4" s="14" t="s">
        <v>26</v>
      </c>
      <c r="X4" s="2" t="s">
        <v>334</v>
      </c>
      <c r="Y4" s="8" t="s">
        <v>462</v>
      </c>
      <c r="Z4"/>
      <c r="AA4" s="38" t="s">
        <v>240</v>
      </c>
      <c r="AB4" s="2" t="s">
        <v>207</v>
      </c>
      <c r="AC4" s="2">
        <v>2</v>
      </c>
      <c r="AD4" s="2" t="s">
        <v>208</v>
      </c>
      <c r="AE4" s="2" t="s">
        <v>209</v>
      </c>
      <c r="AF4" s="2" t="s">
        <v>210</v>
      </c>
      <c r="AG4" s="2" t="s">
        <v>210</v>
      </c>
      <c r="AH4" s="2" t="s">
        <v>210</v>
      </c>
      <c r="AI4" s="18" t="s">
        <v>1165</v>
      </c>
      <c r="AJ4" s="15">
        <v>128</v>
      </c>
      <c r="AK4" s="15" t="s">
        <v>1083</v>
      </c>
      <c r="AL4" s="2" t="s">
        <v>459</v>
      </c>
      <c r="AN4" s="1" t="s">
        <v>1602</v>
      </c>
    </row>
    <row r="5" spans="1:48" s="102" customFormat="1" ht="18">
      <c r="A5" s="95" t="s">
        <v>174</v>
      </c>
      <c r="B5" s="96" t="s">
        <v>111</v>
      </c>
      <c r="C5" s="96" t="s">
        <v>112</v>
      </c>
      <c r="D5" s="97" t="s">
        <v>113</v>
      </c>
      <c r="E5" s="97" t="s">
        <v>114</v>
      </c>
      <c r="F5" s="97" t="s">
        <v>115</v>
      </c>
      <c r="G5" s="98" t="s">
        <v>116</v>
      </c>
      <c r="H5" s="97" t="s">
        <v>125</v>
      </c>
      <c r="I5" s="97" t="s">
        <v>126</v>
      </c>
      <c r="J5" s="97" t="s">
        <v>127</v>
      </c>
      <c r="K5" s="97" t="s">
        <v>128</v>
      </c>
      <c r="L5" s="97" t="s">
        <v>129</v>
      </c>
      <c r="M5" s="98" t="s">
        <v>130</v>
      </c>
      <c r="N5" s="97" t="s">
        <v>15</v>
      </c>
      <c r="O5" s="97" t="s">
        <v>131</v>
      </c>
      <c r="P5" s="97" t="s">
        <v>132</v>
      </c>
      <c r="Q5" s="96"/>
      <c r="R5" s="97"/>
      <c r="S5" s="97"/>
      <c r="T5" s="97"/>
      <c r="U5" s="99" t="s">
        <v>120</v>
      </c>
      <c r="V5" s="97"/>
      <c r="W5" s="98" t="s">
        <v>116</v>
      </c>
      <c r="X5" s="96" t="s">
        <v>334</v>
      </c>
      <c r="Y5" s="95" t="s">
        <v>419</v>
      </c>
      <c r="Z5" s="100"/>
      <c r="AA5" s="96" t="s">
        <v>362</v>
      </c>
      <c r="AB5" s="96" t="s">
        <v>207</v>
      </c>
      <c r="AC5" s="96">
        <v>2</v>
      </c>
      <c r="AD5" s="96" t="s">
        <v>208</v>
      </c>
      <c r="AE5" s="96" t="s">
        <v>362</v>
      </c>
      <c r="AF5" s="96" t="s">
        <v>210</v>
      </c>
      <c r="AG5" s="96" t="s">
        <v>210</v>
      </c>
      <c r="AH5" s="96" t="s">
        <v>210</v>
      </c>
      <c r="AI5" s="105" t="s">
        <v>1053</v>
      </c>
      <c r="AJ5" s="95">
        <v>8</v>
      </c>
      <c r="AK5" s="95" t="s">
        <v>1065</v>
      </c>
      <c r="AL5" s="106" t="s">
        <v>437</v>
      </c>
      <c r="AM5" s="102" t="s">
        <v>1656</v>
      </c>
      <c r="AN5" s="96" t="s">
        <v>1583</v>
      </c>
      <c r="AO5" s="96"/>
      <c r="AP5" s="96"/>
      <c r="AQ5" s="96"/>
      <c r="AR5" s="96"/>
      <c r="AS5" s="96"/>
      <c r="AT5" s="96"/>
      <c r="AU5" s="96"/>
      <c r="AV5" s="103"/>
    </row>
    <row r="6" spans="1:48" s="102" customFormat="1" ht="18">
      <c r="A6" s="95" t="s">
        <v>173</v>
      </c>
      <c r="B6" s="96" t="s">
        <v>111</v>
      </c>
      <c r="C6" s="96" t="s">
        <v>112</v>
      </c>
      <c r="D6" s="97" t="s">
        <v>113</v>
      </c>
      <c r="E6" s="97" t="s">
        <v>114</v>
      </c>
      <c r="F6" s="97" t="s">
        <v>115</v>
      </c>
      <c r="G6" s="98" t="s">
        <v>116</v>
      </c>
      <c r="H6" s="97" t="s">
        <v>23</v>
      </c>
      <c r="I6" s="97" t="s">
        <v>118</v>
      </c>
      <c r="J6" s="97" t="s">
        <v>119</v>
      </c>
      <c r="K6" s="97" t="s">
        <v>120</v>
      </c>
      <c r="L6" s="97" t="s">
        <v>121</v>
      </c>
      <c r="M6" s="98" t="s">
        <v>122</v>
      </c>
      <c r="N6" s="97" t="s">
        <v>15</v>
      </c>
      <c r="O6" s="97" t="s">
        <v>131</v>
      </c>
      <c r="P6" s="97" t="s">
        <v>123</v>
      </c>
      <c r="Q6" s="96"/>
      <c r="R6" s="97"/>
      <c r="S6" s="97"/>
      <c r="T6" s="97"/>
      <c r="U6" s="99" t="s">
        <v>124</v>
      </c>
      <c r="V6" s="97"/>
      <c r="W6" s="98" t="s">
        <v>116</v>
      </c>
      <c r="X6" s="96" t="s">
        <v>334</v>
      </c>
      <c r="Y6" s="95" t="s">
        <v>1267</v>
      </c>
      <c r="AA6" s="96" t="s">
        <v>359</v>
      </c>
      <c r="AB6" s="95" t="s">
        <v>360</v>
      </c>
      <c r="AC6" s="96">
        <v>4</v>
      </c>
      <c r="AD6" s="96" t="s">
        <v>208</v>
      </c>
      <c r="AE6" s="96" t="s">
        <v>362</v>
      </c>
      <c r="AF6" s="96" t="s">
        <v>210</v>
      </c>
      <c r="AG6" s="96" t="s">
        <v>210</v>
      </c>
      <c r="AH6" s="96" t="s">
        <v>210</v>
      </c>
      <c r="AI6" s="101" t="s">
        <v>1188</v>
      </c>
      <c r="AJ6" s="95">
        <v>4</v>
      </c>
      <c r="AK6" s="95">
        <v>73</v>
      </c>
      <c r="AL6" s="106" t="s">
        <v>428</v>
      </c>
      <c r="AM6" s="102" t="s">
        <v>1656</v>
      </c>
      <c r="AN6" s="96" t="s">
        <v>1583</v>
      </c>
      <c r="AO6" s="96"/>
      <c r="AP6" s="96"/>
      <c r="AQ6" s="96"/>
      <c r="AR6" s="96"/>
      <c r="AS6" s="96"/>
      <c r="AT6" s="96"/>
      <c r="AU6" s="96"/>
      <c r="AV6" s="103"/>
    </row>
    <row r="7" spans="1:48" s="102" customFormat="1" ht="18">
      <c r="A7" s="95" t="s">
        <v>174</v>
      </c>
      <c r="B7" s="96" t="s">
        <v>111</v>
      </c>
      <c r="C7" s="96" t="s">
        <v>112</v>
      </c>
      <c r="D7" s="97" t="s">
        <v>113</v>
      </c>
      <c r="E7" s="97" t="s">
        <v>114</v>
      </c>
      <c r="F7" s="97" t="s">
        <v>115</v>
      </c>
      <c r="G7" s="98" t="s">
        <v>116</v>
      </c>
      <c r="H7" s="97" t="s">
        <v>125</v>
      </c>
      <c r="I7" s="97" t="s">
        <v>126</v>
      </c>
      <c r="J7" s="97" t="s">
        <v>127</v>
      </c>
      <c r="K7" s="97" t="s">
        <v>128</v>
      </c>
      <c r="L7" s="97" t="s">
        <v>129</v>
      </c>
      <c r="M7" s="98" t="s">
        <v>130</v>
      </c>
      <c r="N7" s="97" t="s">
        <v>15</v>
      </c>
      <c r="O7" s="97" t="s">
        <v>131</v>
      </c>
      <c r="P7" s="97" t="s">
        <v>132</v>
      </c>
      <c r="Q7" s="96"/>
      <c r="R7" s="97"/>
      <c r="S7" s="97"/>
      <c r="T7" s="97"/>
      <c r="U7" s="99" t="s">
        <v>120</v>
      </c>
      <c r="V7" s="97"/>
      <c r="W7" s="98" t="s">
        <v>116</v>
      </c>
      <c r="X7" s="96" t="s">
        <v>334</v>
      </c>
      <c r="Y7" s="95" t="s">
        <v>430</v>
      </c>
      <c r="Z7" s="100"/>
      <c r="AA7" s="96" t="s">
        <v>362</v>
      </c>
      <c r="AB7" s="96" t="s">
        <v>207</v>
      </c>
      <c r="AC7" s="96">
        <v>2</v>
      </c>
      <c r="AD7" s="96" t="s">
        <v>208</v>
      </c>
      <c r="AE7" s="96" t="s">
        <v>362</v>
      </c>
      <c r="AF7" s="96" t="s">
        <v>210</v>
      </c>
      <c r="AG7" s="96" t="s">
        <v>210</v>
      </c>
      <c r="AH7" s="96" t="s">
        <v>210</v>
      </c>
      <c r="AI7" s="105" t="s">
        <v>1178</v>
      </c>
      <c r="AJ7" s="95">
        <v>4</v>
      </c>
      <c r="AK7" s="95" t="s">
        <v>1065</v>
      </c>
      <c r="AL7" s="106" t="s">
        <v>432</v>
      </c>
      <c r="AM7" s="102" t="s">
        <v>1656</v>
      </c>
      <c r="AN7" s="96" t="s">
        <v>1583</v>
      </c>
      <c r="AO7" s="96"/>
      <c r="AP7" s="96"/>
      <c r="AQ7" s="96"/>
      <c r="AR7" s="96"/>
      <c r="AS7" s="96"/>
      <c r="AT7" s="96"/>
      <c r="AU7" s="96"/>
      <c r="AV7" s="103"/>
    </row>
    <row r="8" spans="1:48" s="102" customFormat="1" ht="18">
      <c r="A8" s="95" t="s">
        <v>174</v>
      </c>
      <c r="B8" s="96" t="s">
        <v>111</v>
      </c>
      <c r="C8" s="96" t="s">
        <v>112</v>
      </c>
      <c r="D8" s="97" t="s">
        <v>113</v>
      </c>
      <c r="E8" s="97" t="s">
        <v>114</v>
      </c>
      <c r="F8" s="97" t="s">
        <v>115</v>
      </c>
      <c r="G8" s="98" t="s">
        <v>116</v>
      </c>
      <c r="H8" s="97" t="s">
        <v>125</v>
      </c>
      <c r="I8" s="97" t="s">
        <v>126</v>
      </c>
      <c r="J8" s="97" t="s">
        <v>127</v>
      </c>
      <c r="K8" s="97" t="s">
        <v>128</v>
      </c>
      <c r="L8" s="97" t="s">
        <v>129</v>
      </c>
      <c r="M8" s="98" t="s">
        <v>130</v>
      </c>
      <c r="N8" s="97" t="s">
        <v>15</v>
      </c>
      <c r="O8" s="97" t="s">
        <v>131</v>
      </c>
      <c r="P8" s="97" t="s">
        <v>132</v>
      </c>
      <c r="Q8" s="96"/>
      <c r="R8" s="97"/>
      <c r="S8" s="97"/>
      <c r="T8" s="97"/>
      <c r="U8" s="99" t="s">
        <v>120</v>
      </c>
      <c r="V8" s="97"/>
      <c r="W8" s="98" t="s">
        <v>116</v>
      </c>
      <c r="X8" s="96" t="s">
        <v>334</v>
      </c>
      <c r="Y8" s="95" t="s">
        <v>431</v>
      </c>
      <c r="Z8" s="100"/>
      <c r="AA8" s="96" t="s">
        <v>440</v>
      </c>
      <c r="AB8" s="96" t="s">
        <v>207</v>
      </c>
      <c r="AC8" s="96">
        <v>2</v>
      </c>
      <c r="AD8" s="96" t="s">
        <v>208</v>
      </c>
      <c r="AE8" s="96" t="s">
        <v>363</v>
      </c>
      <c r="AF8" s="96" t="s">
        <v>210</v>
      </c>
      <c r="AG8" s="96" t="s">
        <v>210</v>
      </c>
      <c r="AH8" s="96" t="s">
        <v>210</v>
      </c>
      <c r="AI8" s="105" t="s">
        <v>1052</v>
      </c>
      <c r="AJ8" s="95">
        <v>16</v>
      </c>
      <c r="AK8" s="95">
        <v>273</v>
      </c>
      <c r="AL8" s="96" t="s">
        <v>433</v>
      </c>
      <c r="AM8" s="102" t="s">
        <v>1657</v>
      </c>
      <c r="AN8" s="96" t="s">
        <v>1583</v>
      </c>
      <c r="AO8" s="96"/>
      <c r="AP8" s="96"/>
      <c r="AQ8" s="96"/>
      <c r="AR8" s="96"/>
      <c r="AS8" s="96"/>
      <c r="AT8" s="96"/>
      <c r="AU8" s="96"/>
      <c r="AV8" s="103"/>
    </row>
    <row r="9" spans="1:48" s="102" customFormat="1" ht="18">
      <c r="A9" s="95" t="s">
        <v>174</v>
      </c>
      <c r="B9" s="96" t="s">
        <v>111</v>
      </c>
      <c r="C9" s="96" t="s">
        <v>112</v>
      </c>
      <c r="D9" s="97" t="s">
        <v>113</v>
      </c>
      <c r="E9" s="97" t="s">
        <v>114</v>
      </c>
      <c r="F9" s="97" t="s">
        <v>115</v>
      </c>
      <c r="G9" s="98" t="s">
        <v>116</v>
      </c>
      <c r="H9" s="97" t="s">
        <v>125</v>
      </c>
      <c r="I9" s="97" t="s">
        <v>126</v>
      </c>
      <c r="J9" s="97" t="s">
        <v>127</v>
      </c>
      <c r="K9" s="97" t="s">
        <v>128</v>
      </c>
      <c r="L9" s="97" t="s">
        <v>129</v>
      </c>
      <c r="M9" s="98" t="s">
        <v>130</v>
      </c>
      <c r="N9" s="97" t="s">
        <v>15</v>
      </c>
      <c r="O9" s="97" t="s">
        <v>131</v>
      </c>
      <c r="P9" s="97" t="s">
        <v>132</v>
      </c>
      <c r="Q9" s="96"/>
      <c r="R9" s="97"/>
      <c r="S9" s="97"/>
      <c r="T9" s="97"/>
      <c r="U9" s="99" t="s">
        <v>120</v>
      </c>
      <c r="V9" s="97"/>
      <c r="W9" s="98" t="s">
        <v>116</v>
      </c>
      <c r="X9" s="96" t="s">
        <v>334</v>
      </c>
      <c r="Y9" s="95" t="s">
        <v>431</v>
      </c>
      <c r="Z9" s="100"/>
      <c r="AA9" s="96" t="s">
        <v>441</v>
      </c>
      <c r="AB9" s="96" t="s">
        <v>207</v>
      </c>
      <c r="AC9" s="96">
        <v>2</v>
      </c>
      <c r="AD9" s="96" t="s">
        <v>208</v>
      </c>
      <c r="AE9" s="96" t="s">
        <v>363</v>
      </c>
      <c r="AF9" s="96" t="s">
        <v>210</v>
      </c>
      <c r="AG9" s="96" t="s">
        <v>210</v>
      </c>
      <c r="AH9" s="96" t="s">
        <v>210</v>
      </c>
      <c r="AI9" s="105" t="s">
        <v>1179</v>
      </c>
      <c r="AJ9" s="95">
        <v>16</v>
      </c>
      <c r="AK9" s="95">
        <v>273</v>
      </c>
      <c r="AL9" s="96" t="s">
        <v>434</v>
      </c>
      <c r="AM9" s="102" t="s">
        <v>1657</v>
      </c>
      <c r="AN9" s="96" t="s">
        <v>1583</v>
      </c>
      <c r="AO9" s="96"/>
      <c r="AP9" s="96"/>
      <c r="AQ9" s="96"/>
      <c r="AR9" s="96"/>
      <c r="AS9" s="96"/>
      <c r="AT9" s="96"/>
      <c r="AU9" s="96"/>
      <c r="AV9" s="103"/>
    </row>
    <row r="10" spans="1:48" s="102" customFormat="1" ht="18">
      <c r="A10" s="95" t="s">
        <v>174</v>
      </c>
      <c r="B10" s="96" t="s">
        <v>111</v>
      </c>
      <c r="C10" s="96" t="s">
        <v>112</v>
      </c>
      <c r="D10" s="97" t="s">
        <v>113</v>
      </c>
      <c r="E10" s="97" t="s">
        <v>114</v>
      </c>
      <c r="F10" s="97" t="s">
        <v>115</v>
      </c>
      <c r="G10" s="98" t="s">
        <v>116</v>
      </c>
      <c r="H10" s="97" t="s">
        <v>125</v>
      </c>
      <c r="I10" s="97" t="s">
        <v>126</v>
      </c>
      <c r="J10" s="97" t="s">
        <v>127</v>
      </c>
      <c r="K10" s="97" t="s">
        <v>128</v>
      </c>
      <c r="L10" s="97" t="s">
        <v>129</v>
      </c>
      <c r="M10" s="98" t="s">
        <v>130</v>
      </c>
      <c r="N10" s="97" t="s">
        <v>15</v>
      </c>
      <c r="O10" s="97" t="s">
        <v>131</v>
      </c>
      <c r="P10" s="97" t="s">
        <v>132</v>
      </c>
      <c r="Q10" s="96"/>
      <c r="R10" s="97"/>
      <c r="S10" s="97"/>
      <c r="T10" s="97"/>
      <c r="U10" s="99" t="s">
        <v>120</v>
      </c>
      <c r="V10" s="97"/>
      <c r="W10" s="98" t="s">
        <v>116</v>
      </c>
      <c r="X10" s="96" t="s">
        <v>334</v>
      </c>
      <c r="Y10" s="95" t="s">
        <v>431</v>
      </c>
      <c r="Z10" s="100"/>
      <c r="AA10" s="96" t="s">
        <v>1237</v>
      </c>
      <c r="AB10" s="96" t="s">
        <v>207</v>
      </c>
      <c r="AC10" s="96">
        <v>2</v>
      </c>
      <c r="AD10" s="96" t="s">
        <v>208</v>
      </c>
      <c r="AE10" s="96" t="s">
        <v>363</v>
      </c>
      <c r="AF10" s="96" t="s">
        <v>210</v>
      </c>
      <c r="AG10" s="96" t="s">
        <v>210</v>
      </c>
      <c r="AH10" s="96" t="s">
        <v>210</v>
      </c>
      <c r="AI10" s="105" t="s">
        <v>1179</v>
      </c>
      <c r="AJ10" s="95">
        <v>16</v>
      </c>
      <c r="AK10" s="95">
        <v>273</v>
      </c>
      <c r="AL10" s="96" t="s">
        <v>435</v>
      </c>
      <c r="AM10" s="102" t="s">
        <v>1657</v>
      </c>
      <c r="AN10" s="96" t="s">
        <v>1583</v>
      </c>
      <c r="AO10" s="96"/>
      <c r="AP10" s="96"/>
      <c r="AQ10" s="96"/>
      <c r="AR10" s="96"/>
      <c r="AS10" s="96"/>
      <c r="AT10" s="96"/>
      <c r="AU10" s="96"/>
      <c r="AV10" s="103"/>
    </row>
    <row r="11" spans="1:48" s="102" customFormat="1" ht="18">
      <c r="A11" s="95" t="s">
        <v>174</v>
      </c>
      <c r="B11" s="96" t="s">
        <v>111</v>
      </c>
      <c r="C11" s="96" t="s">
        <v>112</v>
      </c>
      <c r="D11" s="97" t="s">
        <v>113</v>
      </c>
      <c r="E11" s="97" t="s">
        <v>114</v>
      </c>
      <c r="F11" s="97" t="s">
        <v>115</v>
      </c>
      <c r="G11" s="98" t="s">
        <v>116</v>
      </c>
      <c r="H11" s="97" t="s">
        <v>125</v>
      </c>
      <c r="I11" s="97" t="s">
        <v>126</v>
      </c>
      <c r="J11" s="97" t="s">
        <v>127</v>
      </c>
      <c r="K11" s="97" t="s">
        <v>128</v>
      </c>
      <c r="L11" s="97" t="s">
        <v>129</v>
      </c>
      <c r="M11" s="98" t="s">
        <v>130</v>
      </c>
      <c r="N11" s="97" t="s">
        <v>15</v>
      </c>
      <c r="O11" s="97" t="s">
        <v>131</v>
      </c>
      <c r="P11" s="97" t="s">
        <v>132</v>
      </c>
      <c r="Q11" s="96"/>
      <c r="R11" s="97"/>
      <c r="S11" s="97"/>
      <c r="T11" s="97"/>
      <c r="U11" s="99" t="s">
        <v>120</v>
      </c>
      <c r="V11" s="97"/>
      <c r="W11" s="98" t="s">
        <v>116</v>
      </c>
      <c r="X11" s="96" t="s">
        <v>334</v>
      </c>
      <c r="Y11" s="95" t="s">
        <v>431</v>
      </c>
      <c r="Z11" s="100"/>
      <c r="AA11" s="96" t="s">
        <v>442</v>
      </c>
      <c r="AB11" s="96" t="s">
        <v>207</v>
      </c>
      <c r="AC11" s="96">
        <v>2</v>
      </c>
      <c r="AD11" s="96" t="s">
        <v>208</v>
      </c>
      <c r="AE11" s="96" t="s">
        <v>363</v>
      </c>
      <c r="AF11" s="96" t="s">
        <v>210</v>
      </c>
      <c r="AG11" s="96" t="s">
        <v>210</v>
      </c>
      <c r="AH11" s="96" t="s">
        <v>210</v>
      </c>
      <c r="AI11" s="105" t="s">
        <v>1178</v>
      </c>
      <c r="AJ11" s="95">
        <v>8</v>
      </c>
      <c r="AK11" s="95">
        <v>273</v>
      </c>
      <c r="AL11" s="96" t="s">
        <v>436</v>
      </c>
      <c r="AM11" s="102" t="s">
        <v>1657</v>
      </c>
      <c r="AN11" s="96" t="s">
        <v>1583</v>
      </c>
      <c r="AO11" s="103"/>
      <c r="AP11" s="103"/>
      <c r="AQ11" s="103"/>
      <c r="AR11" s="103"/>
      <c r="AS11" s="103"/>
      <c r="AT11" s="104"/>
      <c r="AU11" s="103"/>
      <c r="AV11" s="103"/>
    </row>
  </sheetData>
  <hyperlinks>
    <hyperlink ref="M1" r:id="rId1" xr:uid="{00000000-0004-0000-0000-00001B000000}"/>
    <hyperlink ref="W1" r:id="rId2" xr:uid="{00000000-0004-0000-0000-000072000000}"/>
    <hyperlink ref="G1" r:id="rId3" xr:uid="{00000000-0004-0000-0000-0000F9000000}"/>
    <hyperlink ref="G2" r:id="rId4" xr:uid="{00000000-0004-0000-0000-000054000000}"/>
    <hyperlink ref="M2" r:id="rId5" xr:uid="{00000000-0004-0000-0000-000055000000}"/>
    <hyperlink ref="W2" r:id="rId6" xr:uid="{00000000-0004-0000-0000-00005A000000}"/>
    <hyperlink ref="G4" r:id="rId7" xr:uid="{00000000-0004-0000-0000-00003D000000}"/>
    <hyperlink ref="M4" r:id="rId8" xr:uid="{00000000-0004-0000-0000-00003F000000}"/>
    <hyperlink ref="W4" r:id="rId9" xr:uid="{00000000-0004-0000-0000-000041000000}"/>
    <hyperlink ref="G5" r:id="rId10" xr:uid="{00000000-0004-0000-0000-000019000000}"/>
    <hyperlink ref="M5" r:id="rId11" xr:uid="{00000000-0004-0000-0000-00001A000000}"/>
    <hyperlink ref="W5" r:id="rId12" xr:uid="{00000000-0004-0000-0000-00005F000000}"/>
    <hyperlink ref="G6" r:id="rId13" xr:uid="{00000000-0004-0000-0000-000017000000}"/>
    <hyperlink ref="M6" r:id="rId14" xr:uid="{00000000-0004-0000-0000-000018000000}"/>
    <hyperlink ref="W6" r:id="rId15" xr:uid="{00000000-0004-0000-0000-00005E000000}"/>
    <hyperlink ref="G7" r:id="rId16" xr:uid="{00000000-0004-0000-0000-000063000000}"/>
    <hyperlink ref="M7" r:id="rId17" xr:uid="{00000000-0004-0000-0000-000064000000}"/>
    <hyperlink ref="W7" r:id="rId18" xr:uid="{00000000-0004-0000-0000-000065000000}"/>
    <hyperlink ref="G8" r:id="rId19" xr:uid="{00000000-0004-0000-0000-000066000000}"/>
    <hyperlink ref="M8" r:id="rId20" xr:uid="{00000000-0004-0000-0000-000067000000}"/>
    <hyperlink ref="W8" r:id="rId21" xr:uid="{00000000-0004-0000-0000-000068000000}"/>
    <hyperlink ref="G9" r:id="rId22" xr:uid="{00000000-0004-0000-0000-000069000000}"/>
    <hyperlink ref="M9" r:id="rId23" xr:uid="{00000000-0004-0000-0000-00006A000000}"/>
    <hyperlink ref="W9" r:id="rId24" xr:uid="{00000000-0004-0000-0000-00006B000000}"/>
    <hyperlink ref="G10" r:id="rId25" xr:uid="{00000000-0004-0000-0000-00006C000000}"/>
    <hyperlink ref="M10" r:id="rId26" xr:uid="{00000000-0004-0000-0000-00006D000000}"/>
    <hyperlink ref="W10" r:id="rId27" xr:uid="{00000000-0004-0000-0000-00006E000000}"/>
    <hyperlink ref="G11" r:id="rId28" xr:uid="{00000000-0004-0000-0000-00006F000000}"/>
    <hyperlink ref="M11" r:id="rId29" xr:uid="{00000000-0004-0000-0000-000070000000}"/>
    <hyperlink ref="W11" r:id="rId30" xr:uid="{00000000-0004-0000-0000-00007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838-7309-4E91-BEA1-051B5FDE56A2}">
  <dimension ref="A1:CZ799"/>
  <sheetViews>
    <sheetView rightToLeft="1" zoomScale="85" zoomScaleNormal="85" workbookViewId="0">
      <pane xSplit="1" ySplit="1" topLeftCell="S16" activePane="bottomRight" state="frozen"/>
      <selection pane="topRight"/>
      <selection pane="bottomLeft"/>
      <selection pane="bottomRight" activeCell="Z27" sqref="Z27"/>
    </sheetView>
  </sheetViews>
  <sheetFormatPr defaultColWidth="20.83984375" defaultRowHeight="21.6"/>
  <cols>
    <col min="1" max="1" width="22.68359375" style="564" customWidth="1"/>
    <col min="2" max="2" width="49.578125" style="565" customWidth="1"/>
    <col min="3" max="4" width="20.83984375" style="564"/>
    <col min="5" max="5" width="20.83984375" style="566"/>
    <col min="6" max="6" width="20.83984375" style="567" customWidth="1"/>
    <col min="7" max="7" width="20.83984375" style="566" customWidth="1"/>
    <col min="8" max="8" width="49.578125" style="565" customWidth="1"/>
    <col min="9" max="9" width="20.83984375" style="564" customWidth="1"/>
    <col min="10" max="10" width="24.578125" style="564" customWidth="1"/>
    <col min="11" max="11" width="44.83984375" style="568" customWidth="1"/>
    <col min="12" max="14" width="20.83984375" style="566" customWidth="1"/>
    <col min="15" max="15" width="19.578125" style="564" customWidth="1"/>
    <col min="16" max="16" width="45" style="564" customWidth="1"/>
    <col min="17" max="17" width="25.26171875" style="572" customWidth="1"/>
    <col min="18" max="20" width="20.83984375" style="572" customWidth="1"/>
    <col min="21" max="21" width="20.83984375" style="564" customWidth="1"/>
    <col min="22" max="22" width="28.83984375" style="569" customWidth="1"/>
    <col min="23" max="23" width="28" style="564" customWidth="1"/>
    <col min="24" max="24" width="31.26171875" style="570" customWidth="1"/>
    <col min="25" max="25" width="20.83984375" style="564" customWidth="1"/>
    <col min="26" max="26" width="20.83984375" style="570" customWidth="1"/>
    <col min="27" max="27" width="132.578125" style="570" hidden="1" customWidth="1"/>
    <col min="28" max="28" width="38.41796875" style="571" bestFit="1" customWidth="1"/>
    <col min="29" max="29" width="17.83984375" style="564" customWidth="1"/>
    <col min="30" max="30" width="20.83984375" style="572" customWidth="1"/>
    <col min="31" max="31" width="18.26171875" style="563" customWidth="1"/>
    <col min="32" max="32" width="13.41796875" style="563" customWidth="1"/>
    <col min="33" max="33" width="20.83984375" style="572" customWidth="1"/>
    <col min="34" max="34" width="20.83984375" style="564" customWidth="1"/>
    <col min="35" max="35" width="20.83984375" style="573"/>
    <col min="36" max="38" width="20.83984375" style="564"/>
    <col min="39" max="39" width="36.26171875" style="564" customWidth="1"/>
    <col min="40" max="40" width="25.68359375" style="564" customWidth="1"/>
    <col min="41" max="41" width="27.41796875" style="574" customWidth="1"/>
    <col min="42" max="16384" width="20.83984375" style="564"/>
  </cols>
  <sheetData>
    <row r="1" spans="1:104" s="437" customFormat="1">
      <c r="A1" s="426" t="s">
        <v>2124</v>
      </c>
      <c r="B1" s="428" t="s">
        <v>2127</v>
      </c>
      <c r="C1" s="427" t="s">
        <v>0</v>
      </c>
      <c r="D1" s="427" t="s">
        <v>2125</v>
      </c>
      <c r="E1" s="428" t="s">
        <v>12</v>
      </c>
      <c r="F1" s="429" t="s">
        <v>2129</v>
      </c>
      <c r="G1" s="428" t="s">
        <v>2128</v>
      </c>
      <c r="H1" s="428" t="s">
        <v>2126</v>
      </c>
      <c r="I1" s="427" t="s">
        <v>2130</v>
      </c>
      <c r="J1" s="427" t="s">
        <v>2131</v>
      </c>
      <c r="K1" s="427" t="s">
        <v>2132</v>
      </c>
      <c r="L1" s="428" t="s">
        <v>12</v>
      </c>
      <c r="M1" s="428" t="s">
        <v>2133</v>
      </c>
      <c r="N1" s="428" t="s">
        <v>2129</v>
      </c>
      <c r="O1" s="426" t="s">
        <v>1694</v>
      </c>
      <c r="P1" s="427" t="s">
        <v>2134</v>
      </c>
      <c r="Q1" s="427" t="s">
        <v>46</v>
      </c>
      <c r="R1" s="430" t="s">
        <v>6</v>
      </c>
      <c r="S1" s="430" t="s">
        <v>7</v>
      </c>
      <c r="T1" s="426" t="s">
        <v>8</v>
      </c>
      <c r="U1" s="431" t="s">
        <v>16</v>
      </c>
      <c r="V1" s="426" t="s">
        <v>2135</v>
      </c>
      <c r="W1" s="427" t="s">
        <v>2136</v>
      </c>
      <c r="X1" s="427" t="s">
        <v>2137</v>
      </c>
      <c r="Y1" s="427" t="s">
        <v>2138</v>
      </c>
      <c r="Z1" s="427" t="s">
        <v>2139</v>
      </c>
      <c r="AA1" s="427" t="s">
        <v>2140</v>
      </c>
      <c r="AB1" s="432" t="s">
        <v>2141</v>
      </c>
      <c r="AC1" s="427" t="s">
        <v>2142</v>
      </c>
      <c r="AD1" s="427" t="s">
        <v>2143</v>
      </c>
      <c r="AE1" s="433" t="s">
        <v>2144</v>
      </c>
      <c r="AF1" s="433" t="s">
        <v>2145</v>
      </c>
      <c r="AG1" s="426" t="s">
        <v>2146</v>
      </c>
      <c r="AH1" s="426" t="s">
        <v>1230</v>
      </c>
      <c r="AI1" s="427" t="s">
        <v>2147</v>
      </c>
      <c r="AJ1" s="427" t="s">
        <v>2148</v>
      </c>
      <c r="AK1" s="434" t="s">
        <v>2149</v>
      </c>
      <c r="AL1" s="434" t="s">
        <v>2150</v>
      </c>
      <c r="AM1" s="427" t="s">
        <v>2151</v>
      </c>
      <c r="AN1" s="430" t="s">
        <v>2152</v>
      </c>
      <c r="AO1" s="430" t="s">
        <v>2153</v>
      </c>
      <c r="AP1" s="435"/>
      <c r="AQ1" s="436"/>
      <c r="AR1" s="436"/>
      <c r="AS1" s="436"/>
      <c r="AT1" s="436"/>
      <c r="AU1" s="436"/>
    </row>
    <row r="2" spans="1:104" s="452" customFormat="1" ht="21">
      <c r="A2" s="467" t="s">
        <v>2226</v>
      </c>
      <c r="B2" s="441" t="s">
        <v>2177</v>
      </c>
      <c r="C2" s="467" t="s">
        <v>72</v>
      </c>
      <c r="D2" s="468" t="s">
        <v>2175</v>
      </c>
      <c r="E2" s="469">
        <v>2753927995</v>
      </c>
      <c r="F2" s="470">
        <v>22689390</v>
      </c>
      <c r="G2" s="469" t="s">
        <v>2178</v>
      </c>
      <c r="H2" s="441" t="s">
        <v>2227</v>
      </c>
      <c r="I2" s="467" t="s">
        <v>72</v>
      </c>
      <c r="J2" s="468" t="s">
        <v>2175</v>
      </c>
      <c r="K2" s="471" t="s">
        <v>2227</v>
      </c>
      <c r="L2" s="469">
        <v>2753927995</v>
      </c>
      <c r="M2" s="469" t="s">
        <v>2178</v>
      </c>
      <c r="N2" s="469">
        <v>22689390</v>
      </c>
      <c r="O2" s="438" t="s">
        <v>780</v>
      </c>
      <c r="P2" s="440" t="s">
        <v>2184</v>
      </c>
      <c r="Q2" s="467"/>
      <c r="R2" s="467"/>
      <c r="S2" s="467"/>
      <c r="T2" s="467"/>
      <c r="U2" s="467"/>
      <c r="V2" s="446" t="s">
        <v>2187</v>
      </c>
      <c r="W2" s="467" t="s">
        <v>2165</v>
      </c>
      <c r="X2" s="467" t="s">
        <v>2228</v>
      </c>
      <c r="Y2" s="468" t="s">
        <v>2229</v>
      </c>
      <c r="Z2" s="468" t="s">
        <v>2230</v>
      </c>
      <c r="AA2" s="468"/>
      <c r="AB2" s="473" t="s">
        <v>2231</v>
      </c>
      <c r="AC2" s="474" t="s">
        <v>2232</v>
      </c>
      <c r="AD2" s="467"/>
      <c r="AE2" s="475">
        <v>105</v>
      </c>
      <c r="AF2" s="475">
        <v>100</v>
      </c>
      <c r="AG2" s="464">
        <f>1-((AF2)/(AE2))</f>
        <v>4.7619047619047672E-2</v>
      </c>
      <c r="AH2" s="467">
        <v>0</v>
      </c>
      <c r="AI2" s="467">
        <v>0</v>
      </c>
      <c r="AJ2" s="467">
        <v>2</v>
      </c>
      <c r="AK2" s="467">
        <v>4</v>
      </c>
      <c r="AL2" s="467">
        <v>60</v>
      </c>
      <c r="AM2" s="468" t="s">
        <v>2173</v>
      </c>
      <c r="AN2" s="467">
        <f t="shared" ref="AN2:AN7" si="0">((AK2*100000)+(AJ2*250000)+(AL2*5000)+(IF(AI2=1,1100000,IF(AI2=2,1900000,IF(AI2=3,2700000,IF(AI2=4,3700000,0))))))*12</f>
        <v>14400000</v>
      </c>
      <c r="AO2" s="467">
        <f t="shared" ref="AO2:AO45" si="1">(1-AG2)*AN2</f>
        <v>13714285.714285713</v>
      </c>
      <c r="AP2" s="449"/>
      <c r="AQ2" s="450"/>
      <c r="AR2" s="450"/>
      <c r="AS2" s="450"/>
      <c r="AT2" s="450"/>
      <c r="AU2" s="450"/>
      <c r="AV2" s="450"/>
      <c r="AW2" s="450"/>
      <c r="AX2" s="450"/>
      <c r="AY2" s="450"/>
      <c r="AZ2" s="450"/>
      <c r="BA2" s="450"/>
      <c r="BB2" s="450"/>
      <c r="BC2" s="450"/>
      <c r="BD2" s="450"/>
      <c r="BE2" s="450"/>
      <c r="BF2" s="450"/>
      <c r="BG2" s="450"/>
      <c r="BH2" s="450"/>
      <c r="BI2" s="450"/>
      <c r="BJ2" s="450"/>
      <c r="BK2" s="450"/>
      <c r="BL2" s="450"/>
      <c r="BM2" s="450"/>
      <c r="BN2" s="450"/>
      <c r="BO2" s="450"/>
      <c r="BP2" s="450"/>
      <c r="BQ2" s="450"/>
      <c r="BR2" s="450"/>
      <c r="BS2" s="450"/>
      <c r="BT2" s="450"/>
      <c r="BU2" s="450"/>
      <c r="BV2" s="450"/>
      <c r="BW2" s="450"/>
      <c r="BX2" s="450"/>
      <c r="BY2" s="450"/>
      <c r="BZ2" s="450"/>
      <c r="CA2" s="451"/>
      <c r="CB2" s="451"/>
      <c r="CC2" s="451"/>
      <c r="CD2" s="451"/>
      <c r="CE2" s="451"/>
      <c r="CF2" s="451"/>
      <c r="CG2" s="451"/>
      <c r="CH2" s="451"/>
      <c r="CI2" s="451"/>
      <c r="CJ2" s="451"/>
      <c r="CK2" s="451"/>
      <c r="CL2" s="451"/>
      <c r="CM2" s="451"/>
      <c r="CN2" s="451"/>
      <c r="CO2" s="451"/>
      <c r="CP2" s="451"/>
      <c r="CQ2" s="451"/>
      <c r="CR2" s="451"/>
      <c r="CS2" s="451"/>
      <c r="CT2" s="451"/>
      <c r="CU2" s="451"/>
      <c r="CV2" s="451"/>
      <c r="CW2" s="451"/>
      <c r="CX2" s="451"/>
      <c r="CY2" s="451"/>
      <c r="CZ2" s="451"/>
    </row>
    <row r="3" spans="1:104" s="450" customFormat="1" ht="21">
      <c r="A3" s="438" t="s">
        <v>2313</v>
      </c>
      <c r="B3" s="441" t="s">
        <v>2316</v>
      </c>
      <c r="C3" s="439" t="s">
        <v>72</v>
      </c>
      <c r="D3" s="443" t="s">
        <v>2314</v>
      </c>
      <c r="E3" s="442" t="s">
        <v>2317</v>
      </c>
      <c r="F3" s="440">
        <v>22642897</v>
      </c>
      <c r="G3" s="442" t="s">
        <v>2318</v>
      </c>
      <c r="H3" s="441" t="s">
        <v>2315</v>
      </c>
      <c r="I3" s="443" t="s">
        <v>72</v>
      </c>
      <c r="J3" s="440" t="s">
        <v>2314</v>
      </c>
      <c r="K3" s="444" t="s">
        <v>2315</v>
      </c>
      <c r="L3" s="442" t="s">
        <v>2317</v>
      </c>
      <c r="M3" s="442" t="s">
        <v>2318</v>
      </c>
      <c r="N3" s="442">
        <v>22642897</v>
      </c>
      <c r="O3" s="438" t="s">
        <v>780</v>
      </c>
      <c r="P3" s="440" t="s">
        <v>2319</v>
      </c>
      <c r="Q3" s="440"/>
      <c r="R3" s="440"/>
      <c r="S3" s="440"/>
      <c r="T3" s="440"/>
      <c r="U3" s="445" t="s">
        <v>2244</v>
      </c>
      <c r="V3" s="477" t="s">
        <v>2315</v>
      </c>
      <c r="W3" s="438" t="s">
        <v>2165</v>
      </c>
      <c r="X3" s="438" t="s">
        <v>2320</v>
      </c>
      <c r="Y3" s="440" t="s">
        <v>2321</v>
      </c>
      <c r="Z3" s="438" t="s">
        <v>2322</v>
      </c>
      <c r="AA3" s="438" t="s">
        <v>2323</v>
      </c>
      <c r="AB3" s="476" t="s">
        <v>2295</v>
      </c>
      <c r="AC3" s="438" t="s">
        <v>2324</v>
      </c>
      <c r="AD3" s="438" t="s">
        <v>2172</v>
      </c>
      <c r="AE3" s="448">
        <f>1900000*12</f>
        <v>22800000</v>
      </c>
      <c r="AF3" s="448">
        <v>16200000</v>
      </c>
      <c r="AG3" s="438">
        <f>1-((AF3)/(AE3))</f>
        <v>0.28947368421052633</v>
      </c>
      <c r="AH3" s="438">
        <v>0</v>
      </c>
      <c r="AI3" s="438">
        <v>2</v>
      </c>
      <c r="AJ3" s="438"/>
      <c r="AK3" s="438"/>
      <c r="AL3" s="438"/>
      <c r="AM3" s="440" t="s">
        <v>2173</v>
      </c>
      <c r="AN3" s="438">
        <f t="shared" si="0"/>
        <v>22800000</v>
      </c>
      <c r="AO3" s="438">
        <f t="shared" si="1"/>
        <v>16200000</v>
      </c>
      <c r="AP3" s="449"/>
      <c r="AR3" s="453"/>
      <c r="AS3" s="453"/>
      <c r="AT3" s="453"/>
      <c r="AU3" s="453"/>
      <c r="AV3" s="453"/>
      <c r="AW3" s="453"/>
      <c r="AX3" s="453"/>
      <c r="AY3" s="453"/>
      <c r="AZ3" s="453"/>
      <c r="BA3" s="453"/>
      <c r="BB3" s="453"/>
      <c r="BC3" s="453"/>
      <c r="BD3" s="453"/>
      <c r="BE3" s="453"/>
      <c r="BG3" s="453"/>
      <c r="BH3" s="453"/>
      <c r="BI3" s="453"/>
      <c r="BJ3" s="453"/>
      <c r="BK3" s="453"/>
      <c r="BL3" s="453"/>
      <c r="BM3" s="453"/>
      <c r="BN3" s="453"/>
      <c r="BO3" s="453"/>
      <c r="BP3" s="453"/>
      <c r="BQ3" s="453"/>
      <c r="BR3" s="453"/>
      <c r="BS3" s="453"/>
      <c r="BT3" s="453"/>
      <c r="BU3" s="453"/>
      <c r="BV3" s="453"/>
      <c r="BW3" s="453"/>
      <c r="BX3" s="453"/>
      <c r="BY3" s="453"/>
      <c r="BZ3" s="453"/>
      <c r="CA3" s="454"/>
      <c r="CB3" s="454"/>
      <c r="CC3" s="454"/>
      <c r="CD3" s="454"/>
      <c r="CE3" s="454"/>
      <c r="CF3" s="454"/>
      <c r="CG3" s="454"/>
      <c r="CH3" s="454"/>
      <c r="CI3" s="454"/>
      <c r="CJ3" s="454"/>
      <c r="CK3" s="454"/>
      <c r="CL3" s="454"/>
      <c r="CM3" s="454"/>
      <c r="CN3" s="454"/>
      <c r="CO3" s="454"/>
      <c r="CP3" s="454"/>
      <c r="CQ3" s="454"/>
      <c r="CR3" s="454"/>
      <c r="CS3" s="454"/>
      <c r="CT3" s="454"/>
      <c r="CU3" s="454"/>
      <c r="CV3" s="454"/>
      <c r="CW3" s="454"/>
      <c r="CX3" s="454"/>
      <c r="CY3" s="454"/>
      <c r="CZ3" s="454"/>
    </row>
    <row r="4" spans="1:104" s="454" customFormat="1" ht="54.9">
      <c r="A4" s="464" t="s">
        <v>2594</v>
      </c>
      <c r="B4" s="514" t="s">
        <v>2598</v>
      </c>
      <c r="C4" s="512" t="s">
        <v>2595</v>
      </c>
      <c r="D4" s="513" t="s">
        <v>2596</v>
      </c>
      <c r="E4" s="515" t="s">
        <v>2599</v>
      </c>
      <c r="F4" s="516">
        <v>66165856</v>
      </c>
      <c r="G4" s="515" t="s">
        <v>2600</v>
      </c>
      <c r="H4" s="441" t="s">
        <v>2597</v>
      </c>
      <c r="I4" s="513" t="s">
        <v>2601</v>
      </c>
      <c r="J4" s="513" t="s">
        <v>617</v>
      </c>
      <c r="K4" s="517" t="s">
        <v>2602</v>
      </c>
      <c r="L4" s="515">
        <v>11969946</v>
      </c>
      <c r="M4" s="515" t="s">
        <v>2603</v>
      </c>
      <c r="N4" s="515">
        <v>5856</v>
      </c>
      <c r="O4" s="464"/>
      <c r="P4" s="518" t="s">
        <v>2604</v>
      </c>
      <c r="Q4" s="513" t="s">
        <v>2605</v>
      </c>
      <c r="R4" s="513"/>
      <c r="S4" s="513"/>
      <c r="T4" s="513"/>
      <c r="U4" s="519" t="s">
        <v>2606</v>
      </c>
      <c r="V4" s="505" t="s">
        <v>2597</v>
      </c>
      <c r="W4" s="464" t="s">
        <v>2165</v>
      </c>
      <c r="X4" s="513" t="s">
        <v>2607</v>
      </c>
      <c r="Y4" s="513" t="s">
        <v>2608</v>
      </c>
      <c r="Z4" s="513" t="s">
        <v>2609</v>
      </c>
      <c r="AA4" s="513" t="s">
        <v>2610</v>
      </c>
      <c r="AB4" s="476" t="s">
        <v>2568</v>
      </c>
      <c r="AC4" s="513" t="s">
        <v>2471</v>
      </c>
      <c r="AD4" s="513" t="s">
        <v>2172</v>
      </c>
      <c r="AE4" s="462">
        <f>1900000*12</f>
        <v>22800000</v>
      </c>
      <c r="AF4" s="462">
        <f>1700000*12</f>
        <v>20400000</v>
      </c>
      <c r="AG4" s="464">
        <f>1-((AF4)/(AE4))</f>
        <v>0.10526315789473684</v>
      </c>
      <c r="AH4" s="513">
        <v>0</v>
      </c>
      <c r="AI4" s="513">
        <v>2</v>
      </c>
      <c r="AJ4" s="513"/>
      <c r="AK4" s="513">
        <v>4</v>
      </c>
      <c r="AL4" s="513"/>
      <c r="AM4" s="513" t="s">
        <v>2173</v>
      </c>
      <c r="AN4" s="464">
        <f t="shared" si="0"/>
        <v>27600000</v>
      </c>
      <c r="AO4" s="464">
        <f t="shared" si="1"/>
        <v>24694736.842105262</v>
      </c>
      <c r="AP4" s="449"/>
      <c r="AQ4" s="450"/>
      <c r="AR4" s="453"/>
      <c r="AS4" s="453"/>
      <c r="AT4" s="453"/>
      <c r="AU4" s="453"/>
      <c r="AV4" s="453"/>
      <c r="AW4" s="453"/>
      <c r="AX4" s="453"/>
      <c r="AY4" s="453"/>
      <c r="AZ4" s="453"/>
      <c r="BA4" s="453"/>
      <c r="BB4" s="453"/>
      <c r="BC4" s="453"/>
      <c r="BD4" s="453"/>
      <c r="BE4" s="453"/>
      <c r="BF4" s="450"/>
      <c r="BG4" s="453"/>
      <c r="BH4" s="453"/>
      <c r="BI4" s="453"/>
      <c r="BJ4" s="453"/>
      <c r="BK4" s="453"/>
      <c r="BL4" s="453"/>
      <c r="BM4" s="453"/>
      <c r="BN4" s="453"/>
      <c r="BO4" s="453"/>
      <c r="BP4" s="453"/>
      <c r="BQ4" s="453"/>
      <c r="BR4" s="453"/>
      <c r="BS4" s="453"/>
      <c r="BT4" s="453"/>
      <c r="BU4" s="453"/>
      <c r="BV4" s="453"/>
      <c r="BW4" s="453"/>
      <c r="BX4" s="453"/>
      <c r="BY4" s="453"/>
      <c r="BZ4" s="453"/>
    </row>
    <row r="5" spans="1:104" s="452" customFormat="1" ht="21">
      <c r="A5" s="438" t="s">
        <v>2611</v>
      </c>
      <c r="B5" s="514" t="s">
        <v>2598</v>
      </c>
      <c r="C5" s="439" t="s">
        <v>2595</v>
      </c>
      <c r="D5" s="440" t="s">
        <v>2596</v>
      </c>
      <c r="E5" s="442" t="s">
        <v>2599</v>
      </c>
      <c r="F5" s="440">
        <v>66165884</v>
      </c>
      <c r="G5" s="442" t="s">
        <v>2600</v>
      </c>
      <c r="H5" s="497" t="s">
        <v>2597</v>
      </c>
      <c r="I5" s="438" t="s">
        <v>2612</v>
      </c>
      <c r="J5" s="438" t="s">
        <v>2613</v>
      </c>
      <c r="K5" s="444" t="s">
        <v>2614</v>
      </c>
      <c r="L5" s="442" t="s">
        <v>2615</v>
      </c>
      <c r="M5" s="442" t="s">
        <v>2616</v>
      </c>
      <c r="N5" s="442" t="s">
        <v>2617</v>
      </c>
      <c r="O5" s="445" t="s">
        <v>15</v>
      </c>
      <c r="P5" s="518" t="s">
        <v>2604</v>
      </c>
      <c r="Q5" s="438" t="s">
        <v>2618</v>
      </c>
      <c r="R5" s="440"/>
      <c r="S5" s="440"/>
      <c r="T5" s="440"/>
      <c r="U5" s="519" t="s">
        <v>2606</v>
      </c>
      <c r="V5" s="505" t="s">
        <v>2597</v>
      </c>
      <c r="W5" s="438" t="s">
        <v>2165</v>
      </c>
      <c r="X5" s="440" t="s">
        <v>2619</v>
      </c>
      <c r="Y5" s="440" t="s">
        <v>2620</v>
      </c>
      <c r="Z5" s="440" t="s">
        <v>2621</v>
      </c>
      <c r="AA5" s="438" t="s">
        <v>2622</v>
      </c>
      <c r="AB5" s="476" t="s">
        <v>2568</v>
      </c>
      <c r="AC5" s="440"/>
      <c r="AD5" s="438" t="s">
        <v>2297</v>
      </c>
      <c r="AE5" s="503">
        <v>27000000</v>
      </c>
      <c r="AF5" s="448">
        <f>1800000*12</f>
        <v>21600000</v>
      </c>
      <c r="AG5" s="438">
        <f>1-(AF5/AE5)</f>
        <v>0.19999999999999996</v>
      </c>
      <c r="AH5" s="440">
        <v>0</v>
      </c>
      <c r="AI5" s="440">
        <v>2</v>
      </c>
      <c r="AJ5" s="440">
        <v>4</v>
      </c>
      <c r="AK5" s="440">
        <v>12</v>
      </c>
      <c r="AL5" s="440"/>
      <c r="AM5" s="440" t="s">
        <v>2225</v>
      </c>
      <c r="AN5" s="438">
        <f t="shared" si="0"/>
        <v>49200000</v>
      </c>
      <c r="AO5" s="438">
        <f t="shared" si="1"/>
        <v>39360000</v>
      </c>
      <c r="AP5" s="465"/>
      <c r="AQ5" s="466"/>
      <c r="AR5" s="450"/>
      <c r="AS5" s="450"/>
      <c r="AT5" s="450"/>
      <c r="AU5" s="450"/>
      <c r="AV5" s="450"/>
      <c r="AW5" s="450"/>
      <c r="AX5" s="450"/>
      <c r="AY5" s="450"/>
      <c r="AZ5" s="450"/>
      <c r="BA5" s="450"/>
      <c r="BB5" s="450"/>
      <c r="BC5" s="450"/>
      <c r="BD5" s="450"/>
      <c r="BE5" s="450"/>
      <c r="BF5" s="466"/>
      <c r="BG5" s="450"/>
      <c r="BH5" s="450"/>
      <c r="BI5" s="450"/>
      <c r="BJ5" s="450"/>
      <c r="BK5" s="450"/>
      <c r="BL5" s="450"/>
      <c r="BM5" s="450"/>
      <c r="BN5" s="450"/>
      <c r="BO5" s="450"/>
      <c r="BP5" s="450"/>
      <c r="BQ5" s="450"/>
      <c r="BR5" s="450"/>
      <c r="BS5" s="450"/>
      <c r="BT5" s="450"/>
      <c r="BU5" s="450"/>
      <c r="BV5" s="450"/>
      <c r="BW5" s="450"/>
      <c r="BX5" s="450"/>
      <c r="BY5" s="450"/>
      <c r="BZ5" s="450"/>
      <c r="CA5" s="451"/>
      <c r="CB5" s="451"/>
      <c r="CC5" s="451"/>
      <c r="CD5" s="451"/>
      <c r="CE5" s="451"/>
      <c r="CF5" s="451"/>
      <c r="CG5" s="451"/>
      <c r="CH5" s="451"/>
      <c r="CI5" s="451"/>
      <c r="CJ5" s="451"/>
      <c r="CK5" s="451"/>
      <c r="CL5" s="451"/>
      <c r="CM5" s="451"/>
      <c r="CN5" s="451"/>
      <c r="CO5" s="451"/>
      <c r="CP5" s="451"/>
      <c r="CQ5" s="451"/>
      <c r="CR5" s="451"/>
      <c r="CS5" s="451"/>
      <c r="CT5" s="451"/>
      <c r="CU5" s="451"/>
      <c r="CV5" s="451"/>
      <c r="CW5" s="451"/>
      <c r="CX5" s="451"/>
      <c r="CY5" s="451"/>
      <c r="CZ5" s="451"/>
    </row>
    <row r="6" spans="1:104" s="452" customFormat="1" ht="21">
      <c r="A6" s="438" t="s">
        <v>2193</v>
      </c>
      <c r="B6" s="441" t="s">
        <v>2177</v>
      </c>
      <c r="C6" s="439" t="s">
        <v>72</v>
      </c>
      <c r="D6" s="443" t="s">
        <v>2194</v>
      </c>
      <c r="E6" s="442">
        <v>2753927995</v>
      </c>
      <c r="F6" s="440">
        <v>22298652</v>
      </c>
      <c r="G6" s="442" t="s">
        <v>2178</v>
      </c>
      <c r="H6" s="441" t="s">
        <v>2187</v>
      </c>
      <c r="I6" s="443" t="s">
        <v>2179</v>
      </c>
      <c r="J6" s="440" t="s">
        <v>2180</v>
      </c>
      <c r="K6" s="444" t="s">
        <v>2181</v>
      </c>
      <c r="L6" s="442" t="s">
        <v>2182</v>
      </c>
      <c r="M6" s="442" t="s">
        <v>2183</v>
      </c>
      <c r="N6" s="442">
        <v>41031334</v>
      </c>
      <c r="O6" s="438" t="s">
        <v>780</v>
      </c>
      <c r="P6" s="440" t="s">
        <v>2184</v>
      </c>
      <c r="Q6" s="440" t="s">
        <v>605</v>
      </c>
      <c r="R6" s="440"/>
      <c r="S6" s="440"/>
      <c r="T6" s="440"/>
      <c r="U6" s="445" t="s">
        <v>2186</v>
      </c>
      <c r="V6" s="446" t="s">
        <v>2187</v>
      </c>
      <c r="W6" s="438" t="s">
        <v>2165</v>
      </c>
      <c r="X6" s="438" t="s">
        <v>2195</v>
      </c>
      <c r="Y6" s="440" t="s">
        <v>2196</v>
      </c>
      <c r="Z6" s="438" t="s">
        <v>2197</v>
      </c>
      <c r="AA6" s="438" t="s">
        <v>2198</v>
      </c>
      <c r="AB6" s="447" t="s">
        <v>2170</v>
      </c>
      <c r="AC6" s="438" t="s">
        <v>2199</v>
      </c>
      <c r="AD6" s="438" t="s">
        <v>2172</v>
      </c>
      <c r="AE6" s="455">
        <v>49200000</v>
      </c>
      <c r="AF6" s="448">
        <v>44400000</v>
      </c>
      <c r="AG6" s="438">
        <f>1-((AF6)/(AE6))</f>
        <v>9.7560975609756073E-2</v>
      </c>
      <c r="AH6" s="438">
        <v>0</v>
      </c>
      <c r="AI6" s="438">
        <v>3</v>
      </c>
      <c r="AJ6" s="438">
        <v>0</v>
      </c>
      <c r="AK6" s="438">
        <v>10</v>
      </c>
      <c r="AL6" s="438">
        <v>80</v>
      </c>
      <c r="AM6" s="440" t="s">
        <v>2173</v>
      </c>
      <c r="AN6" s="438">
        <f t="shared" si="0"/>
        <v>49200000</v>
      </c>
      <c r="AO6" s="438">
        <f t="shared" si="1"/>
        <v>44400000</v>
      </c>
      <c r="AP6" s="449"/>
      <c r="AQ6" s="450"/>
      <c r="AR6" s="450"/>
      <c r="AS6" s="450"/>
      <c r="AT6" s="450"/>
      <c r="AU6" s="450"/>
      <c r="AV6" s="450"/>
      <c r="AW6" s="450"/>
      <c r="AX6" s="450"/>
      <c r="AY6" s="450"/>
      <c r="AZ6" s="450"/>
      <c r="BA6" s="450"/>
      <c r="BB6" s="450"/>
      <c r="BC6" s="450"/>
      <c r="BD6" s="450"/>
      <c r="BE6" s="450"/>
      <c r="BF6" s="450"/>
      <c r="BG6" s="450"/>
      <c r="BH6" s="450"/>
      <c r="BI6" s="450"/>
      <c r="BJ6" s="450"/>
      <c r="BK6" s="450"/>
      <c r="BL6" s="450"/>
      <c r="BM6" s="450"/>
      <c r="BN6" s="450"/>
      <c r="BO6" s="450"/>
      <c r="BP6" s="450"/>
      <c r="BQ6" s="450"/>
      <c r="BR6" s="450"/>
      <c r="BS6" s="450"/>
      <c r="BT6" s="450"/>
      <c r="BU6" s="450"/>
      <c r="BV6" s="450"/>
      <c r="BW6" s="450"/>
      <c r="BX6" s="450"/>
      <c r="BY6" s="450"/>
      <c r="BZ6" s="450"/>
    </row>
    <row r="7" spans="1:104" s="450" customFormat="1" ht="21">
      <c r="A7" s="438" t="s">
        <v>2174</v>
      </c>
      <c r="B7" s="441" t="s">
        <v>2177</v>
      </c>
      <c r="C7" s="439" t="s">
        <v>72</v>
      </c>
      <c r="D7" s="443" t="s">
        <v>2175</v>
      </c>
      <c r="E7" s="442">
        <v>2753927995</v>
      </c>
      <c r="F7" s="440">
        <v>22298652</v>
      </c>
      <c r="G7" s="442" t="s">
        <v>2178</v>
      </c>
      <c r="H7" s="441" t="s">
        <v>2176</v>
      </c>
      <c r="I7" s="443" t="s">
        <v>2179</v>
      </c>
      <c r="J7" s="440" t="s">
        <v>2180</v>
      </c>
      <c r="K7" s="444" t="s">
        <v>2181</v>
      </c>
      <c r="L7" s="442" t="s">
        <v>2182</v>
      </c>
      <c r="M7" s="442" t="s">
        <v>2183</v>
      </c>
      <c r="N7" s="442">
        <v>41031000</v>
      </c>
      <c r="O7" s="438" t="s">
        <v>780</v>
      </c>
      <c r="P7" s="440" t="s">
        <v>2184</v>
      </c>
      <c r="Q7" s="440" t="s">
        <v>2185</v>
      </c>
      <c r="R7" s="440"/>
      <c r="S7" s="440"/>
      <c r="T7" s="440"/>
      <c r="U7" s="445" t="s">
        <v>2186</v>
      </c>
      <c r="V7" s="472" t="s">
        <v>2187</v>
      </c>
      <c r="W7" s="438" t="s">
        <v>2165</v>
      </c>
      <c r="X7" s="438" t="s">
        <v>2188</v>
      </c>
      <c r="Y7" s="440" t="s">
        <v>2189</v>
      </c>
      <c r="Z7" s="438" t="s">
        <v>2190</v>
      </c>
      <c r="AA7" s="438" t="s">
        <v>2191</v>
      </c>
      <c r="AB7" s="447" t="s">
        <v>2170</v>
      </c>
      <c r="AC7" s="438" t="s">
        <v>2192</v>
      </c>
      <c r="AD7" s="438" t="s">
        <v>2172</v>
      </c>
      <c r="AE7" s="448">
        <v>57800000</v>
      </c>
      <c r="AF7" s="448">
        <v>48200000</v>
      </c>
      <c r="AG7" s="438">
        <f>1-((AF7-200000)/(AE7-200000))</f>
        <v>0.16666666666666663</v>
      </c>
      <c r="AH7" s="438">
        <v>0</v>
      </c>
      <c r="AI7" s="438">
        <v>4</v>
      </c>
      <c r="AJ7" s="438"/>
      <c r="AK7" s="438">
        <v>8</v>
      </c>
      <c r="AL7" s="438"/>
      <c r="AM7" s="440" t="s">
        <v>2173</v>
      </c>
      <c r="AN7" s="438">
        <f t="shared" si="0"/>
        <v>54000000</v>
      </c>
      <c r="AO7" s="438">
        <f t="shared" si="1"/>
        <v>45000000</v>
      </c>
      <c r="AP7" s="449"/>
      <c r="CA7" s="452"/>
      <c r="CB7" s="452"/>
      <c r="CC7" s="452"/>
      <c r="CD7" s="452"/>
      <c r="CE7" s="452"/>
      <c r="CF7" s="452"/>
      <c r="CG7" s="452"/>
      <c r="CH7" s="452"/>
      <c r="CI7" s="452"/>
      <c r="CJ7" s="452"/>
      <c r="CK7" s="452"/>
      <c r="CL7" s="452"/>
      <c r="CM7" s="452"/>
      <c r="CN7" s="452"/>
      <c r="CO7" s="452"/>
      <c r="CP7" s="452"/>
      <c r="CQ7" s="452"/>
      <c r="CR7" s="452"/>
      <c r="CS7" s="452"/>
      <c r="CT7" s="452"/>
      <c r="CU7" s="452"/>
      <c r="CV7" s="452"/>
      <c r="CW7" s="452"/>
      <c r="CX7" s="452"/>
      <c r="CY7" s="452"/>
      <c r="CZ7" s="452"/>
    </row>
    <row r="8" spans="1:104" s="451" customFormat="1" ht="21">
      <c r="A8" s="485" t="s">
        <v>2689</v>
      </c>
      <c r="B8" s="441" t="s">
        <v>2691</v>
      </c>
      <c r="C8" s="439" t="s">
        <v>2690</v>
      </c>
      <c r="D8" s="440" t="s">
        <v>478</v>
      </c>
      <c r="E8" s="442" t="s">
        <v>2692</v>
      </c>
      <c r="F8" s="478">
        <v>61112821</v>
      </c>
      <c r="G8" s="442"/>
      <c r="H8" s="441" t="s">
        <v>2691</v>
      </c>
      <c r="I8" s="440" t="s">
        <v>2693</v>
      </c>
      <c r="J8" s="440" t="s">
        <v>2694</v>
      </c>
      <c r="K8" s="444" t="s">
        <v>2695</v>
      </c>
      <c r="L8" s="442" t="s">
        <v>2696</v>
      </c>
      <c r="M8" s="442" t="s">
        <v>2697</v>
      </c>
      <c r="N8" s="442">
        <v>61112821</v>
      </c>
      <c r="O8" s="438" t="s">
        <v>780</v>
      </c>
      <c r="P8" s="440" t="s">
        <v>2698</v>
      </c>
      <c r="Q8" s="440"/>
      <c r="R8" s="440"/>
      <c r="S8" s="440"/>
      <c r="T8" s="440"/>
      <c r="U8" s="440"/>
      <c r="V8" s="505" t="s">
        <v>2691</v>
      </c>
      <c r="W8" s="438" t="s">
        <v>2699</v>
      </c>
      <c r="X8" s="438" t="s">
        <v>2700</v>
      </c>
      <c r="Y8" s="440" t="s">
        <v>2701</v>
      </c>
      <c r="Z8" s="440" t="s">
        <v>2702</v>
      </c>
      <c r="AA8" s="485" t="s">
        <v>2703</v>
      </c>
      <c r="AB8" s="476" t="s">
        <v>2568</v>
      </c>
      <c r="AC8" s="438" t="s">
        <v>2704</v>
      </c>
      <c r="AD8" s="438"/>
      <c r="AE8" s="503">
        <v>0</v>
      </c>
      <c r="AF8" s="503">
        <v>0</v>
      </c>
      <c r="AG8" s="438">
        <v>0</v>
      </c>
      <c r="AH8" s="438">
        <v>0</v>
      </c>
      <c r="AI8" s="438">
        <v>2</v>
      </c>
      <c r="AJ8" s="438"/>
      <c r="AK8" s="438">
        <v>16</v>
      </c>
      <c r="AL8" s="438">
        <v>80</v>
      </c>
      <c r="AM8" s="440" t="s">
        <v>2173</v>
      </c>
      <c r="AN8" s="438">
        <v>0</v>
      </c>
      <c r="AO8" s="438">
        <f t="shared" si="1"/>
        <v>0</v>
      </c>
      <c r="AP8" s="449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0"/>
      <c r="BN8" s="450"/>
      <c r="BO8" s="450"/>
      <c r="BP8" s="450"/>
      <c r="BQ8" s="450"/>
      <c r="BR8" s="450"/>
      <c r="BS8" s="450"/>
      <c r="BT8" s="450"/>
      <c r="BU8" s="450"/>
      <c r="BV8" s="450"/>
      <c r="BW8" s="450"/>
      <c r="BX8" s="450"/>
      <c r="BY8" s="450"/>
      <c r="BZ8" s="450"/>
    </row>
    <row r="9" spans="1:104" s="451" customFormat="1" ht="21">
      <c r="A9" s="438" t="s">
        <v>2362</v>
      </c>
      <c r="B9" s="441" t="s">
        <v>1331</v>
      </c>
      <c r="C9" s="439" t="s">
        <v>13</v>
      </c>
      <c r="D9" s="440" t="s">
        <v>692</v>
      </c>
      <c r="E9" s="442" t="s">
        <v>693</v>
      </c>
      <c r="F9" s="478"/>
      <c r="G9" s="442" t="s">
        <v>2364</v>
      </c>
      <c r="H9" s="441" t="s">
        <v>2363</v>
      </c>
      <c r="I9" s="440" t="s">
        <v>687</v>
      </c>
      <c r="J9" s="440" t="s">
        <v>688</v>
      </c>
      <c r="K9" s="444" t="s">
        <v>691</v>
      </c>
      <c r="L9" s="442" t="s">
        <v>689</v>
      </c>
      <c r="M9" s="442">
        <v>9391154726</v>
      </c>
      <c r="N9" s="442"/>
      <c r="O9" s="438" t="s">
        <v>2272</v>
      </c>
      <c r="P9" s="438" t="s">
        <v>2365</v>
      </c>
      <c r="Q9" s="438"/>
      <c r="R9" s="438"/>
      <c r="S9" s="438"/>
      <c r="T9" s="438"/>
      <c r="U9" s="445" t="s">
        <v>2364</v>
      </c>
      <c r="V9" s="446" t="s">
        <v>2366</v>
      </c>
      <c r="W9" s="438" t="s">
        <v>2165</v>
      </c>
      <c r="X9" s="488" t="s">
        <v>2367</v>
      </c>
      <c r="Y9" s="440" t="s">
        <v>2368</v>
      </c>
      <c r="Z9" s="489" t="s">
        <v>2369</v>
      </c>
      <c r="AA9" s="438" t="s">
        <v>2370</v>
      </c>
      <c r="AB9" s="447" t="s">
        <v>2360</v>
      </c>
      <c r="AC9" s="440" t="s">
        <v>2371</v>
      </c>
      <c r="AD9" s="438" t="s">
        <v>2172</v>
      </c>
      <c r="AE9" s="448">
        <v>13400000</v>
      </c>
      <c r="AF9" s="448">
        <v>6800000</v>
      </c>
      <c r="AG9" s="438">
        <f>1-((AF9-200000)/(AE9-200000))</f>
        <v>0.5</v>
      </c>
      <c r="AH9" s="438">
        <v>0</v>
      </c>
      <c r="AI9" s="440">
        <v>0</v>
      </c>
      <c r="AJ9" s="438">
        <v>1</v>
      </c>
      <c r="AK9" s="438">
        <v>4</v>
      </c>
      <c r="AL9" s="438">
        <v>50</v>
      </c>
      <c r="AM9" s="440" t="s">
        <v>2173</v>
      </c>
      <c r="AN9" s="438">
        <f t="shared" ref="AN9:AN14" si="2">((AK9*100000)+(AJ9*250000)+(AL9*5000)+(IF(AI9=1,1100000,IF(AI9=2,1900000,IF(AI9=3,2700000,IF(AI9=4,3700000,0))))))*12</f>
        <v>10800000</v>
      </c>
      <c r="AO9" s="438">
        <f t="shared" si="1"/>
        <v>5400000</v>
      </c>
      <c r="AP9" s="449">
        <f>AN9*0.7</f>
        <v>7559999.9999999991</v>
      </c>
      <c r="AQ9" s="450"/>
      <c r="AR9" s="450"/>
      <c r="AS9" s="450"/>
      <c r="AT9" s="450"/>
      <c r="AU9" s="450"/>
      <c r="AV9" s="450"/>
      <c r="AW9" s="450"/>
      <c r="AX9" s="450"/>
      <c r="AY9" s="450"/>
      <c r="AZ9" s="450"/>
      <c r="BA9" s="450"/>
      <c r="BB9" s="450"/>
      <c r="BC9" s="450"/>
      <c r="BD9" s="450"/>
      <c r="BE9" s="450"/>
      <c r="BF9" s="450"/>
      <c r="BG9" s="450"/>
      <c r="BH9" s="450"/>
      <c r="BI9" s="450"/>
      <c r="BJ9" s="450"/>
      <c r="BK9" s="450"/>
      <c r="BL9" s="450"/>
      <c r="BM9" s="450"/>
      <c r="BN9" s="450"/>
      <c r="BO9" s="450"/>
      <c r="BP9" s="450"/>
      <c r="BQ9" s="450"/>
      <c r="BR9" s="450"/>
      <c r="BS9" s="450"/>
      <c r="BT9" s="450"/>
      <c r="BU9" s="450"/>
      <c r="BV9" s="450"/>
      <c r="BW9" s="450"/>
      <c r="BX9" s="450"/>
      <c r="BY9" s="450"/>
      <c r="BZ9" s="450"/>
      <c r="CA9" s="452"/>
      <c r="CB9" s="452"/>
      <c r="CC9" s="452"/>
      <c r="CD9" s="452"/>
      <c r="CE9" s="452"/>
      <c r="CF9" s="452"/>
      <c r="CG9" s="452"/>
      <c r="CH9" s="452"/>
      <c r="CI9" s="452"/>
      <c r="CJ9" s="452"/>
      <c r="CK9" s="452"/>
      <c r="CL9" s="452"/>
      <c r="CM9" s="452"/>
      <c r="CN9" s="452"/>
      <c r="CO9" s="452"/>
      <c r="CP9" s="452"/>
      <c r="CQ9" s="452"/>
      <c r="CR9" s="452"/>
      <c r="CS9" s="452"/>
      <c r="CT9" s="452"/>
      <c r="CU9" s="452"/>
      <c r="CV9" s="452"/>
      <c r="CW9" s="452"/>
      <c r="CX9" s="452"/>
      <c r="CY9" s="452"/>
      <c r="CZ9" s="452"/>
    </row>
    <row r="10" spans="1:104" s="452" customFormat="1" ht="21">
      <c r="A10" s="438" t="s">
        <v>2372</v>
      </c>
      <c r="B10" s="441" t="s">
        <v>1331</v>
      </c>
      <c r="C10" s="439" t="s">
        <v>13</v>
      </c>
      <c r="D10" s="440" t="s">
        <v>692</v>
      </c>
      <c r="E10" s="442" t="s">
        <v>693</v>
      </c>
      <c r="F10" s="478"/>
      <c r="G10" s="442" t="s">
        <v>2364</v>
      </c>
      <c r="H10" s="441" t="s">
        <v>2363</v>
      </c>
      <c r="I10" s="440" t="s">
        <v>687</v>
      </c>
      <c r="J10" s="440" t="s">
        <v>688</v>
      </c>
      <c r="K10" s="444" t="s">
        <v>691</v>
      </c>
      <c r="L10" s="442" t="s">
        <v>689</v>
      </c>
      <c r="M10" s="442">
        <v>9391154726</v>
      </c>
      <c r="N10" s="442"/>
      <c r="O10" s="438" t="s">
        <v>2272</v>
      </c>
      <c r="P10" s="438" t="s">
        <v>2365</v>
      </c>
      <c r="Q10" s="438"/>
      <c r="R10" s="438"/>
      <c r="S10" s="438"/>
      <c r="T10" s="438"/>
      <c r="U10" s="657" t="s">
        <v>2364</v>
      </c>
      <c r="V10" s="446" t="s">
        <v>2366</v>
      </c>
      <c r="W10" s="438" t="s">
        <v>2165</v>
      </c>
      <c r="X10" s="490" t="s">
        <v>2373</v>
      </c>
      <c r="Y10" s="440" t="s">
        <v>2374</v>
      </c>
      <c r="Z10" s="440" t="s">
        <v>2375</v>
      </c>
      <c r="AA10" s="438" t="s">
        <v>2376</v>
      </c>
      <c r="AB10" s="447" t="s">
        <v>2360</v>
      </c>
      <c r="AC10" s="440" t="s">
        <v>2377</v>
      </c>
      <c r="AD10" s="438" t="s">
        <v>2172</v>
      </c>
      <c r="AE10" s="448">
        <v>13400000</v>
      </c>
      <c r="AF10" s="448">
        <v>6800000</v>
      </c>
      <c r="AG10" s="438">
        <f>1-((AF10-200000)/(AE10-200000))</f>
        <v>0.5</v>
      </c>
      <c r="AH10" s="440">
        <v>0</v>
      </c>
      <c r="AI10" s="440">
        <v>2</v>
      </c>
      <c r="AJ10" s="438">
        <v>0</v>
      </c>
      <c r="AK10" s="438">
        <v>4</v>
      </c>
      <c r="AL10" s="438">
        <v>130</v>
      </c>
      <c r="AM10" s="440" t="s">
        <v>2173</v>
      </c>
      <c r="AN10" s="438">
        <f t="shared" si="2"/>
        <v>35400000</v>
      </c>
      <c r="AO10" s="438">
        <f t="shared" si="1"/>
        <v>17700000</v>
      </c>
      <c r="AP10" s="449">
        <f t="shared" ref="AP10:AP15" si="3">AN10*0.7</f>
        <v>24780000</v>
      </c>
      <c r="AQ10" s="450"/>
      <c r="AR10" s="450"/>
      <c r="AS10" s="450"/>
      <c r="AT10" s="450"/>
      <c r="AU10" s="450"/>
      <c r="AV10" s="450"/>
      <c r="AW10" s="450"/>
      <c r="AX10" s="450"/>
      <c r="AY10" s="450"/>
      <c r="AZ10" s="450"/>
      <c r="BA10" s="450"/>
      <c r="BB10" s="450"/>
      <c r="BC10" s="450"/>
      <c r="BD10" s="450"/>
      <c r="BE10" s="450"/>
      <c r="BF10" s="450"/>
      <c r="BG10" s="450"/>
      <c r="BH10" s="450"/>
      <c r="BI10" s="450"/>
      <c r="BJ10" s="450"/>
      <c r="BK10" s="450"/>
      <c r="BL10" s="450"/>
      <c r="BM10" s="450"/>
      <c r="BN10" s="450"/>
      <c r="BO10" s="450"/>
      <c r="BP10" s="450"/>
      <c r="BQ10" s="450"/>
      <c r="BR10" s="450"/>
      <c r="BS10" s="450"/>
      <c r="BT10" s="450"/>
      <c r="BU10" s="450"/>
      <c r="BV10" s="450"/>
      <c r="BW10" s="450"/>
      <c r="BX10" s="450"/>
      <c r="BY10" s="450"/>
      <c r="BZ10" s="450"/>
    </row>
    <row r="11" spans="1:104" s="452" customFormat="1" ht="21">
      <c r="A11" s="438" t="s">
        <v>2378</v>
      </c>
      <c r="B11" s="441" t="s">
        <v>1331</v>
      </c>
      <c r="C11" s="439" t="s">
        <v>13</v>
      </c>
      <c r="D11" s="440" t="s">
        <v>692</v>
      </c>
      <c r="E11" s="492" t="s">
        <v>693</v>
      </c>
      <c r="F11" s="445" t="s">
        <v>2379</v>
      </c>
      <c r="G11" s="492" t="s">
        <v>2364</v>
      </c>
      <c r="H11" s="441" t="s">
        <v>2363</v>
      </c>
      <c r="I11" s="443" t="s">
        <v>687</v>
      </c>
      <c r="J11" s="443" t="s">
        <v>688</v>
      </c>
      <c r="K11" s="444" t="s">
        <v>691</v>
      </c>
      <c r="L11" s="492" t="s">
        <v>689</v>
      </c>
      <c r="M11" s="492">
        <v>9391154726</v>
      </c>
      <c r="N11" s="442"/>
      <c r="O11" s="438" t="s">
        <v>780</v>
      </c>
      <c r="P11" s="445" t="s">
        <v>2365</v>
      </c>
      <c r="Q11" s="440"/>
      <c r="R11" s="440"/>
      <c r="S11" s="440"/>
      <c r="T11" s="440"/>
      <c r="U11" s="445" t="s">
        <v>2364</v>
      </c>
      <c r="V11" s="446" t="s">
        <v>2366</v>
      </c>
      <c r="W11" s="438" t="s">
        <v>2165</v>
      </c>
      <c r="X11" s="493" t="s">
        <v>2380</v>
      </c>
      <c r="Y11" s="440" t="s">
        <v>2381</v>
      </c>
      <c r="Z11" s="440" t="s">
        <v>2382</v>
      </c>
      <c r="AA11" s="438" t="s">
        <v>2383</v>
      </c>
      <c r="AB11" s="447" t="s">
        <v>2360</v>
      </c>
      <c r="AC11" s="440" t="s">
        <v>2384</v>
      </c>
      <c r="AD11" s="438" t="s">
        <v>2172</v>
      </c>
      <c r="AE11" s="448">
        <v>44600000</v>
      </c>
      <c r="AF11" s="448">
        <v>24200000</v>
      </c>
      <c r="AG11" s="438">
        <f>1-((AF11-200000)/(AE11-200000))</f>
        <v>0.45945945945945943</v>
      </c>
      <c r="AH11" s="440">
        <v>0</v>
      </c>
      <c r="AI11" s="440">
        <v>4</v>
      </c>
      <c r="AJ11" s="440">
        <v>0</v>
      </c>
      <c r="AK11" s="440"/>
      <c r="AL11" s="440">
        <v>40</v>
      </c>
      <c r="AM11" s="440" t="s">
        <v>2225</v>
      </c>
      <c r="AN11" s="438">
        <f t="shared" si="2"/>
        <v>46800000</v>
      </c>
      <c r="AO11" s="438">
        <f t="shared" si="1"/>
        <v>25297297.297297299</v>
      </c>
      <c r="AP11" s="449">
        <f t="shared" si="3"/>
        <v>32759999.999999996</v>
      </c>
      <c r="AQ11" s="450"/>
      <c r="AR11" s="450"/>
      <c r="AS11" s="450"/>
      <c r="AT11" s="450"/>
      <c r="AU11" s="450"/>
      <c r="AV11" s="450"/>
      <c r="AW11" s="450"/>
      <c r="AX11" s="450"/>
      <c r="AY11" s="450"/>
      <c r="AZ11" s="450"/>
      <c r="BA11" s="450"/>
      <c r="BB11" s="450"/>
      <c r="BC11" s="450"/>
      <c r="BD11" s="450"/>
      <c r="BE11" s="450"/>
      <c r="BF11" s="450"/>
      <c r="BG11" s="450"/>
      <c r="BH11" s="450"/>
      <c r="BI11" s="450"/>
      <c r="BJ11" s="450"/>
      <c r="BK11" s="450"/>
      <c r="BL11" s="450"/>
      <c r="BM11" s="450"/>
      <c r="BN11" s="450"/>
      <c r="BO11" s="450"/>
      <c r="BP11" s="450"/>
      <c r="BQ11" s="450"/>
      <c r="BR11" s="450"/>
      <c r="BS11" s="450"/>
      <c r="BT11" s="450"/>
      <c r="BU11" s="450"/>
      <c r="BV11" s="450"/>
      <c r="BW11" s="450"/>
      <c r="BX11" s="450"/>
      <c r="BY11" s="450"/>
      <c r="BZ11" s="450"/>
    </row>
    <row r="12" spans="1:104" s="452" customFormat="1" ht="21">
      <c r="A12" s="438" t="s">
        <v>2385</v>
      </c>
      <c r="B12" s="441" t="s">
        <v>1331</v>
      </c>
      <c r="C12" s="439" t="s">
        <v>13</v>
      </c>
      <c r="D12" s="440" t="s">
        <v>692</v>
      </c>
      <c r="E12" s="442" t="s">
        <v>693</v>
      </c>
      <c r="F12" s="478"/>
      <c r="G12" s="442" t="s">
        <v>2364</v>
      </c>
      <c r="H12" s="441" t="s">
        <v>2363</v>
      </c>
      <c r="I12" s="440" t="s">
        <v>687</v>
      </c>
      <c r="J12" s="440" t="s">
        <v>688</v>
      </c>
      <c r="K12" s="444" t="s">
        <v>691</v>
      </c>
      <c r="L12" s="442" t="s">
        <v>689</v>
      </c>
      <c r="M12" s="442">
        <v>9391154726</v>
      </c>
      <c r="N12" s="442"/>
      <c r="O12" s="438" t="s">
        <v>780</v>
      </c>
      <c r="P12" s="445" t="s">
        <v>2365</v>
      </c>
      <c r="Q12" s="440"/>
      <c r="R12" s="440"/>
      <c r="S12" s="440"/>
      <c r="T12" s="440"/>
      <c r="U12" s="445" t="s">
        <v>2364</v>
      </c>
      <c r="V12" s="446" t="s">
        <v>2366</v>
      </c>
      <c r="W12" s="438" t="s">
        <v>2165</v>
      </c>
      <c r="X12" s="490" t="s">
        <v>2386</v>
      </c>
      <c r="Y12" s="440" t="s">
        <v>2387</v>
      </c>
      <c r="Z12" s="440" t="s">
        <v>2388</v>
      </c>
      <c r="AA12" s="438" t="s">
        <v>2389</v>
      </c>
      <c r="AB12" s="447" t="s">
        <v>2360</v>
      </c>
      <c r="AC12" s="440" t="s">
        <v>2390</v>
      </c>
      <c r="AD12" s="438" t="s">
        <v>2172</v>
      </c>
      <c r="AE12" s="448">
        <v>13400000</v>
      </c>
      <c r="AF12" s="448">
        <v>6800000</v>
      </c>
      <c r="AG12" s="438">
        <f>1-((AF12-200000)/(AE12-200000))</f>
        <v>0.5</v>
      </c>
      <c r="AH12" s="440">
        <v>0</v>
      </c>
      <c r="AI12" s="440">
        <v>2</v>
      </c>
      <c r="AJ12" s="440">
        <v>0</v>
      </c>
      <c r="AK12" s="440">
        <v>4</v>
      </c>
      <c r="AL12" s="440">
        <v>105</v>
      </c>
      <c r="AM12" s="440" t="s">
        <v>2173</v>
      </c>
      <c r="AN12" s="438">
        <f t="shared" si="2"/>
        <v>33900000</v>
      </c>
      <c r="AO12" s="438">
        <f t="shared" si="1"/>
        <v>16950000</v>
      </c>
      <c r="AP12" s="449">
        <f t="shared" si="3"/>
        <v>23730000</v>
      </c>
      <c r="AQ12" s="450"/>
      <c r="AR12" s="450"/>
      <c r="AS12" s="450"/>
      <c r="AT12" s="450"/>
      <c r="AU12" s="450"/>
      <c r="AV12" s="450"/>
      <c r="AW12" s="450"/>
      <c r="AX12" s="450"/>
      <c r="AY12" s="450"/>
      <c r="AZ12" s="450"/>
      <c r="BA12" s="450"/>
      <c r="BB12" s="450"/>
      <c r="BC12" s="450"/>
      <c r="BD12" s="450"/>
      <c r="BE12" s="450"/>
      <c r="BF12" s="450"/>
      <c r="BG12" s="450"/>
      <c r="BH12" s="450"/>
      <c r="BI12" s="450"/>
      <c r="BJ12" s="450"/>
      <c r="BK12" s="450"/>
      <c r="BL12" s="450"/>
      <c r="BM12" s="450"/>
      <c r="BN12" s="450"/>
      <c r="BO12" s="450"/>
      <c r="BP12" s="450"/>
      <c r="BQ12" s="450"/>
      <c r="BR12" s="450"/>
      <c r="BS12" s="450"/>
      <c r="BT12" s="450"/>
      <c r="BU12" s="450"/>
      <c r="BV12" s="450"/>
      <c r="BW12" s="450"/>
      <c r="BX12" s="450"/>
      <c r="BY12" s="450"/>
      <c r="BZ12" s="450"/>
    </row>
    <row r="13" spans="1:104" s="452" customFormat="1" ht="21">
      <c r="A13" s="438" t="s">
        <v>2391</v>
      </c>
      <c r="B13" s="441" t="s">
        <v>1331</v>
      </c>
      <c r="C13" s="439" t="s">
        <v>13</v>
      </c>
      <c r="D13" s="440" t="s">
        <v>692</v>
      </c>
      <c r="E13" s="442" t="s">
        <v>693</v>
      </c>
      <c r="F13" s="438">
        <v>88605091</v>
      </c>
      <c r="G13" s="442" t="s">
        <v>2364</v>
      </c>
      <c r="H13" s="441" t="s">
        <v>2363</v>
      </c>
      <c r="I13" s="440" t="s">
        <v>687</v>
      </c>
      <c r="J13" s="440" t="s">
        <v>688</v>
      </c>
      <c r="K13" s="444" t="s">
        <v>691</v>
      </c>
      <c r="L13" s="442" t="s">
        <v>689</v>
      </c>
      <c r="M13" s="442">
        <v>9391154726</v>
      </c>
      <c r="N13" s="442"/>
      <c r="O13" s="445" t="s">
        <v>780</v>
      </c>
      <c r="P13" s="445" t="s">
        <v>2365</v>
      </c>
      <c r="Q13" s="438"/>
      <c r="R13" s="438"/>
      <c r="S13" s="438"/>
      <c r="T13" s="438"/>
      <c r="U13" s="445" t="s">
        <v>2364</v>
      </c>
      <c r="V13" s="446" t="s">
        <v>2366</v>
      </c>
      <c r="W13" s="438" t="s">
        <v>2165</v>
      </c>
      <c r="X13" s="488" t="s">
        <v>2392</v>
      </c>
      <c r="Y13" s="438" t="s">
        <v>2393</v>
      </c>
      <c r="Z13" s="438" t="s">
        <v>2394</v>
      </c>
      <c r="AA13" s="438" t="s">
        <v>2395</v>
      </c>
      <c r="AB13" s="447" t="s">
        <v>2360</v>
      </c>
      <c r="AC13" s="438" t="s">
        <v>2396</v>
      </c>
      <c r="AD13" s="438" t="s">
        <v>2172</v>
      </c>
      <c r="AE13" s="448">
        <v>13400000</v>
      </c>
      <c r="AF13" s="448">
        <v>6800000</v>
      </c>
      <c r="AG13" s="438">
        <f>1-((AF13-200000)/(AE13-200000))</f>
        <v>0.5</v>
      </c>
      <c r="AH13" s="438">
        <v>0</v>
      </c>
      <c r="AI13" s="438">
        <v>1</v>
      </c>
      <c r="AJ13" s="440">
        <v>0</v>
      </c>
      <c r="AK13" s="440">
        <v>0</v>
      </c>
      <c r="AL13" s="440">
        <v>0</v>
      </c>
      <c r="AM13" s="440" t="s">
        <v>2173</v>
      </c>
      <c r="AN13" s="438">
        <f t="shared" si="2"/>
        <v>13200000</v>
      </c>
      <c r="AO13" s="438">
        <f t="shared" si="1"/>
        <v>6600000</v>
      </c>
      <c r="AP13" s="449">
        <f t="shared" si="3"/>
        <v>9240000</v>
      </c>
      <c r="AQ13" s="450"/>
      <c r="AR13" s="450"/>
      <c r="AS13" s="450"/>
      <c r="AT13" s="450"/>
      <c r="AU13" s="450"/>
      <c r="AV13" s="450"/>
      <c r="AW13" s="450"/>
      <c r="AX13" s="450"/>
      <c r="AY13" s="450"/>
      <c r="AZ13" s="450"/>
      <c r="BA13" s="450"/>
      <c r="BB13" s="450"/>
      <c r="BC13" s="450"/>
      <c r="BD13" s="450"/>
      <c r="BE13" s="450"/>
      <c r="BF13" s="450"/>
      <c r="BG13" s="450"/>
      <c r="BH13" s="450"/>
      <c r="BI13" s="450"/>
      <c r="BJ13" s="450"/>
      <c r="BK13" s="450"/>
      <c r="BL13" s="450"/>
      <c r="BM13" s="450"/>
      <c r="BN13" s="450"/>
      <c r="BO13" s="450"/>
      <c r="BP13" s="450"/>
      <c r="BQ13" s="450"/>
      <c r="BR13" s="450"/>
      <c r="BS13" s="450"/>
      <c r="BT13" s="450"/>
      <c r="BU13" s="450"/>
      <c r="BV13" s="450"/>
      <c r="BW13" s="450"/>
      <c r="BX13" s="450"/>
      <c r="BY13" s="450"/>
      <c r="BZ13" s="450"/>
    </row>
    <row r="14" spans="1:104" s="451" customFormat="1" ht="21">
      <c r="A14" s="438" t="s">
        <v>2397</v>
      </c>
      <c r="B14" s="441" t="s">
        <v>1331</v>
      </c>
      <c r="C14" s="439" t="s">
        <v>13</v>
      </c>
      <c r="D14" s="440" t="s">
        <v>692</v>
      </c>
      <c r="E14" s="442" t="s">
        <v>693</v>
      </c>
      <c r="F14" s="478"/>
      <c r="G14" s="442" t="s">
        <v>2364</v>
      </c>
      <c r="H14" s="441" t="s">
        <v>2363</v>
      </c>
      <c r="I14" s="440" t="s">
        <v>687</v>
      </c>
      <c r="J14" s="440" t="s">
        <v>688</v>
      </c>
      <c r="K14" s="444" t="s">
        <v>691</v>
      </c>
      <c r="L14" s="442" t="s">
        <v>689</v>
      </c>
      <c r="M14" s="442">
        <v>9391154726</v>
      </c>
      <c r="N14" s="442"/>
      <c r="O14" s="438" t="s">
        <v>2272</v>
      </c>
      <c r="P14" s="438" t="s">
        <v>2365</v>
      </c>
      <c r="Q14" s="438"/>
      <c r="R14" s="438"/>
      <c r="S14" s="438"/>
      <c r="T14" s="438"/>
      <c r="U14" s="445" t="s">
        <v>2364</v>
      </c>
      <c r="V14" s="446" t="s">
        <v>2366</v>
      </c>
      <c r="W14" s="438" t="s">
        <v>2165</v>
      </c>
      <c r="X14" s="495" t="s">
        <v>2398</v>
      </c>
      <c r="Y14" s="440" t="s">
        <v>2399</v>
      </c>
      <c r="Z14" s="440" t="s">
        <v>2400</v>
      </c>
      <c r="AA14" s="438" t="s">
        <v>2401</v>
      </c>
      <c r="AB14" s="447" t="s">
        <v>2360</v>
      </c>
      <c r="AC14" s="440" t="s">
        <v>2402</v>
      </c>
      <c r="AD14" s="438" t="s">
        <v>2172</v>
      </c>
      <c r="AE14" s="448">
        <v>60000000</v>
      </c>
      <c r="AF14" s="448">
        <v>30000000</v>
      </c>
      <c r="AG14" s="438">
        <f>1-(AF14)/(AE14)</f>
        <v>0.5</v>
      </c>
      <c r="AH14" s="440">
        <v>0</v>
      </c>
      <c r="AI14" s="440">
        <v>4</v>
      </c>
      <c r="AJ14" s="438">
        <v>4</v>
      </c>
      <c r="AK14" s="438">
        <v>16</v>
      </c>
      <c r="AL14" s="438">
        <v>660</v>
      </c>
      <c r="AM14" s="440" t="s">
        <v>2173</v>
      </c>
      <c r="AN14" s="438">
        <f t="shared" si="2"/>
        <v>115200000</v>
      </c>
      <c r="AO14" s="438">
        <f t="shared" si="1"/>
        <v>57600000</v>
      </c>
      <c r="AP14" s="449">
        <f t="shared" si="3"/>
        <v>80640000</v>
      </c>
      <c r="AQ14" s="450"/>
      <c r="AR14" s="450"/>
      <c r="AS14" s="450"/>
      <c r="AT14" s="450"/>
      <c r="AU14" s="450"/>
      <c r="AV14" s="450"/>
      <c r="AW14" s="450"/>
      <c r="AX14" s="450"/>
      <c r="AY14" s="450"/>
      <c r="AZ14" s="450"/>
      <c r="BA14" s="450"/>
      <c r="BB14" s="450"/>
      <c r="BC14" s="450"/>
      <c r="BD14" s="450"/>
      <c r="BE14" s="450"/>
      <c r="BF14" s="450"/>
      <c r="BG14" s="450"/>
      <c r="BH14" s="450"/>
      <c r="BI14" s="450"/>
      <c r="BJ14" s="450"/>
      <c r="BK14" s="450"/>
      <c r="BL14" s="450"/>
      <c r="BM14" s="450"/>
      <c r="BN14" s="450"/>
      <c r="BO14" s="450"/>
      <c r="BP14" s="450"/>
      <c r="BQ14" s="450"/>
      <c r="BR14" s="450"/>
      <c r="BS14" s="450"/>
      <c r="BT14" s="450"/>
      <c r="BU14" s="450"/>
      <c r="BV14" s="450"/>
      <c r="BW14" s="450"/>
      <c r="BX14" s="450"/>
      <c r="BY14" s="450"/>
      <c r="BZ14" s="450"/>
    </row>
    <row r="15" spans="1:104" s="486" customFormat="1" ht="21">
      <c r="A15" s="438" t="s">
        <v>2403</v>
      </c>
      <c r="B15" s="441" t="s">
        <v>1331</v>
      </c>
      <c r="C15" s="438" t="s">
        <v>13</v>
      </c>
      <c r="D15" s="438" t="s">
        <v>692</v>
      </c>
      <c r="E15" s="445" t="s">
        <v>693</v>
      </c>
      <c r="F15" s="445" t="s">
        <v>2379</v>
      </c>
      <c r="G15" s="445" t="s">
        <v>2364</v>
      </c>
      <c r="H15" s="441" t="s">
        <v>2363</v>
      </c>
      <c r="I15" s="440" t="s">
        <v>687</v>
      </c>
      <c r="J15" s="440" t="s">
        <v>688</v>
      </c>
      <c r="K15" s="444" t="s">
        <v>691</v>
      </c>
      <c r="L15" s="442" t="s">
        <v>689</v>
      </c>
      <c r="M15" s="442" t="s">
        <v>690</v>
      </c>
      <c r="N15" s="438"/>
      <c r="O15" s="445" t="s">
        <v>780</v>
      </c>
      <c r="P15" s="445" t="s">
        <v>2365</v>
      </c>
      <c r="Q15" s="440"/>
      <c r="R15" s="440"/>
      <c r="S15" s="440"/>
      <c r="T15" s="440"/>
      <c r="U15" s="440"/>
      <c r="V15" s="446" t="s">
        <v>2366</v>
      </c>
      <c r="W15" s="438" t="s">
        <v>2165</v>
      </c>
      <c r="X15" s="490" t="s">
        <v>2404</v>
      </c>
      <c r="Y15" s="440" t="s">
        <v>2405</v>
      </c>
      <c r="Z15" s="438" t="s">
        <v>2406</v>
      </c>
      <c r="AA15" s="438" t="s">
        <v>2407</v>
      </c>
      <c r="AB15" s="447" t="s">
        <v>2360</v>
      </c>
      <c r="AC15" s="438" t="s">
        <v>2408</v>
      </c>
      <c r="AD15" s="438" t="s">
        <v>2172</v>
      </c>
      <c r="AE15" s="448">
        <f>(1900000+20000000)*12</f>
        <v>262800000</v>
      </c>
      <c r="AF15" s="448">
        <f>(1500000+20000000)*12</f>
        <v>258000000</v>
      </c>
      <c r="AG15" s="438">
        <f>1-(1500000/1900000)</f>
        <v>0.21052631578947367</v>
      </c>
      <c r="AH15" s="438">
        <f>20000000*12</f>
        <v>240000000</v>
      </c>
      <c r="AI15" s="438">
        <v>4</v>
      </c>
      <c r="AJ15" s="438">
        <v>4</v>
      </c>
      <c r="AK15" s="438">
        <v>16</v>
      </c>
      <c r="AL15" s="438">
        <v>760</v>
      </c>
      <c r="AM15" s="442" t="s">
        <v>2173</v>
      </c>
      <c r="AN15" s="438">
        <f>((AK15*100000)+(AJ15*250000)+(AL15*5000)+(IF(AI15=1,1100000,IF(AI15=2,1900000,IF(AI15=3,2700000,IF(AI15=4,3700000,0))))))*12+AH15</f>
        <v>361200000</v>
      </c>
      <c r="AO15" s="438">
        <f t="shared" si="1"/>
        <v>285157894.7368421</v>
      </c>
      <c r="AP15" s="449">
        <f t="shared" si="3"/>
        <v>252839999.99999997</v>
      </c>
      <c r="AR15" s="487"/>
      <c r="AS15" s="487"/>
      <c r="AT15" s="487"/>
      <c r="AU15" s="487"/>
      <c r="AV15" s="487"/>
      <c r="AW15" s="487"/>
      <c r="AX15" s="487"/>
      <c r="AY15" s="487"/>
      <c r="AZ15" s="487"/>
      <c r="BA15" s="487"/>
      <c r="BB15" s="487"/>
      <c r="BC15" s="487"/>
      <c r="BD15" s="487"/>
      <c r="BE15" s="487"/>
      <c r="BG15" s="487"/>
      <c r="BH15" s="487"/>
      <c r="BI15" s="487"/>
      <c r="BJ15" s="487"/>
      <c r="BK15" s="487"/>
      <c r="BL15" s="487"/>
      <c r="BM15" s="487"/>
      <c r="BN15" s="487"/>
      <c r="BO15" s="487"/>
      <c r="BP15" s="487"/>
      <c r="BQ15" s="487"/>
      <c r="BR15" s="487"/>
      <c r="BS15" s="487"/>
      <c r="BT15" s="487"/>
      <c r="BU15" s="487"/>
      <c r="BV15" s="487"/>
      <c r="BW15" s="487"/>
      <c r="BX15" s="487"/>
      <c r="BY15" s="487"/>
      <c r="BZ15" s="487"/>
      <c r="CA15" s="487"/>
      <c r="CB15" s="487"/>
      <c r="CC15" s="487"/>
      <c r="CD15" s="487"/>
      <c r="CE15" s="487"/>
      <c r="CF15" s="487"/>
      <c r="CG15" s="487"/>
      <c r="CH15" s="487"/>
      <c r="CI15" s="487"/>
      <c r="CJ15" s="487"/>
      <c r="CK15" s="487"/>
      <c r="CL15" s="487"/>
      <c r="CM15" s="487"/>
      <c r="CN15" s="487"/>
      <c r="CO15" s="487"/>
      <c r="CP15" s="487"/>
      <c r="CQ15" s="487"/>
      <c r="CR15" s="487"/>
      <c r="CS15" s="487"/>
      <c r="CT15" s="487"/>
      <c r="CU15" s="487"/>
      <c r="CV15" s="487"/>
      <c r="CW15" s="487"/>
      <c r="CX15" s="487"/>
      <c r="CY15" s="487"/>
      <c r="CZ15" s="487"/>
    </row>
    <row r="16" spans="1:104" s="452" customFormat="1" ht="21">
      <c r="A16" s="456" t="s">
        <v>2459</v>
      </c>
      <c r="B16" s="653" t="s">
        <v>2462</v>
      </c>
      <c r="C16" s="438" t="s">
        <v>826</v>
      </c>
      <c r="D16" s="440" t="s">
        <v>2460</v>
      </c>
      <c r="E16" s="442" t="s">
        <v>2463</v>
      </c>
      <c r="F16" s="445" t="s">
        <v>2465</v>
      </c>
      <c r="G16" s="442" t="s">
        <v>2464</v>
      </c>
      <c r="H16" s="441" t="s">
        <v>2461</v>
      </c>
      <c r="I16" s="440" t="s">
        <v>826</v>
      </c>
      <c r="J16" s="440" t="s">
        <v>2460</v>
      </c>
      <c r="K16" s="501" t="s">
        <v>2461</v>
      </c>
      <c r="L16" s="442" t="s">
        <v>2463</v>
      </c>
      <c r="M16" s="442" t="s">
        <v>2464</v>
      </c>
      <c r="N16" s="442"/>
      <c r="O16" s="445" t="s">
        <v>780</v>
      </c>
      <c r="P16" s="445" t="s">
        <v>2466</v>
      </c>
      <c r="Q16" s="456"/>
      <c r="R16" s="456"/>
      <c r="S16" s="456"/>
      <c r="T16" s="456"/>
      <c r="U16" s="445" t="s">
        <v>2465</v>
      </c>
      <c r="V16" s="446" t="s">
        <v>2467</v>
      </c>
      <c r="W16" s="456" t="s">
        <v>2165</v>
      </c>
      <c r="X16" s="456" t="s">
        <v>2468</v>
      </c>
      <c r="Y16" s="460" t="s">
        <v>2469</v>
      </c>
      <c r="Z16" s="460" t="s">
        <v>2470</v>
      </c>
      <c r="AA16" s="460"/>
      <c r="AB16" s="447" t="s">
        <v>2360</v>
      </c>
      <c r="AC16" s="502" t="s">
        <v>2471</v>
      </c>
      <c r="AD16" s="456"/>
      <c r="AE16" s="503"/>
      <c r="AF16" s="503"/>
      <c r="AG16" s="464">
        <v>0.3</v>
      </c>
      <c r="AH16" s="456">
        <v>0</v>
      </c>
      <c r="AI16" s="456">
        <v>3</v>
      </c>
      <c r="AJ16" s="456">
        <v>4</v>
      </c>
      <c r="AK16" s="456">
        <v>10</v>
      </c>
      <c r="AL16" s="456">
        <v>40</v>
      </c>
      <c r="AM16" s="460" t="s">
        <v>2173</v>
      </c>
      <c r="AN16" s="456">
        <f t="shared" ref="AN16:AN45" si="4">((AK16*100000)+(AJ16*250000)+(AL16*5000)+(IF(AI16=1,1100000,IF(AI16=2,1900000,IF(AI16=3,2700000,IF(AI16=4,3700000,0))))))*12</f>
        <v>58800000</v>
      </c>
      <c r="AO16" s="456">
        <f t="shared" si="1"/>
        <v>41160000</v>
      </c>
      <c r="AP16" s="449"/>
      <c r="AQ16" s="450"/>
      <c r="AR16" s="450"/>
      <c r="AS16" s="450"/>
      <c r="AT16" s="450"/>
      <c r="AU16" s="450"/>
      <c r="AV16" s="450"/>
      <c r="AW16" s="450"/>
      <c r="AX16" s="450"/>
      <c r="AY16" s="450"/>
      <c r="AZ16" s="450"/>
      <c r="BA16" s="450"/>
      <c r="BB16" s="450"/>
      <c r="BC16" s="450"/>
      <c r="BD16" s="450"/>
      <c r="BE16" s="450"/>
      <c r="BF16" s="450"/>
      <c r="BG16" s="450"/>
      <c r="BH16" s="450"/>
      <c r="BI16" s="450"/>
      <c r="BJ16" s="450"/>
      <c r="BK16" s="450"/>
      <c r="BL16" s="450"/>
      <c r="BM16" s="450"/>
      <c r="BN16" s="450"/>
      <c r="BO16" s="450"/>
      <c r="BP16" s="450"/>
      <c r="BQ16" s="450"/>
      <c r="BR16" s="450"/>
      <c r="BS16" s="450"/>
      <c r="BT16" s="450"/>
      <c r="BU16" s="450"/>
      <c r="BV16" s="450"/>
      <c r="BW16" s="450"/>
      <c r="BX16" s="450"/>
      <c r="BY16" s="450"/>
      <c r="BZ16" s="450"/>
    </row>
    <row r="17" spans="1:104" s="452" customFormat="1" ht="21">
      <c r="A17" s="456" t="s">
        <v>2459</v>
      </c>
      <c r="B17" s="653" t="s">
        <v>2462</v>
      </c>
      <c r="C17" s="438" t="s">
        <v>826</v>
      </c>
      <c r="D17" s="440" t="s">
        <v>2460</v>
      </c>
      <c r="E17" s="442" t="s">
        <v>2463</v>
      </c>
      <c r="F17" s="445" t="s">
        <v>2465</v>
      </c>
      <c r="G17" s="442" t="s">
        <v>2464</v>
      </c>
      <c r="H17" s="441" t="s">
        <v>2461</v>
      </c>
      <c r="I17" s="440" t="s">
        <v>826</v>
      </c>
      <c r="J17" s="440" t="s">
        <v>2460</v>
      </c>
      <c r="K17" s="501" t="s">
        <v>2461</v>
      </c>
      <c r="L17" s="442" t="s">
        <v>2463</v>
      </c>
      <c r="M17" s="442">
        <v>9111952080</v>
      </c>
      <c r="N17" s="442"/>
      <c r="O17" s="445" t="s">
        <v>780</v>
      </c>
      <c r="P17" s="445" t="s">
        <v>2466</v>
      </c>
      <c r="Q17" s="456"/>
      <c r="R17" s="456"/>
      <c r="S17" s="456"/>
      <c r="T17" s="456"/>
      <c r="U17" s="445" t="s">
        <v>2465</v>
      </c>
      <c r="V17" s="446" t="s">
        <v>2467</v>
      </c>
      <c r="W17" s="456" t="s">
        <v>2165</v>
      </c>
      <c r="X17" s="456" t="s">
        <v>2472</v>
      </c>
      <c r="Y17" s="456" t="s">
        <v>2473</v>
      </c>
      <c r="Z17" s="456" t="s">
        <v>2474</v>
      </c>
      <c r="AA17" s="456"/>
      <c r="AB17" s="447" t="s">
        <v>2360</v>
      </c>
      <c r="AC17" s="456" t="s">
        <v>2475</v>
      </c>
      <c r="AD17" s="460" t="s">
        <v>2172</v>
      </c>
      <c r="AE17" s="503"/>
      <c r="AF17" s="503"/>
      <c r="AG17" s="464">
        <v>0.3</v>
      </c>
      <c r="AH17" s="456">
        <v>0</v>
      </c>
      <c r="AI17" s="456">
        <v>1</v>
      </c>
      <c r="AJ17" s="456">
        <v>2</v>
      </c>
      <c r="AK17" s="456">
        <v>14</v>
      </c>
      <c r="AL17" s="456">
        <v>20</v>
      </c>
      <c r="AM17" s="460" t="s">
        <v>2476</v>
      </c>
      <c r="AN17" s="456">
        <f t="shared" si="4"/>
        <v>37200000</v>
      </c>
      <c r="AO17" s="456">
        <f t="shared" si="1"/>
        <v>26040000</v>
      </c>
      <c r="AP17" s="491"/>
      <c r="AQ17" s="453"/>
      <c r="AR17" s="450"/>
      <c r="AS17" s="450"/>
      <c r="AT17" s="450"/>
      <c r="AU17" s="450"/>
      <c r="AV17" s="450"/>
      <c r="AW17" s="450"/>
      <c r="AX17" s="450"/>
      <c r="AY17" s="450"/>
      <c r="AZ17" s="450"/>
      <c r="BA17" s="450"/>
      <c r="BB17" s="450"/>
      <c r="BC17" s="450"/>
      <c r="BD17" s="450"/>
      <c r="BE17" s="450"/>
      <c r="BF17" s="453"/>
      <c r="BG17" s="450"/>
      <c r="BH17" s="450"/>
      <c r="BI17" s="450"/>
      <c r="BJ17" s="450"/>
      <c r="BK17" s="450"/>
      <c r="BL17" s="450"/>
      <c r="BM17" s="450"/>
      <c r="BN17" s="450"/>
      <c r="BO17" s="450"/>
      <c r="BP17" s="450"/>
      <c r="BQ17" s="450"/>
      <c r="BR17" s="450"/>
      <c r="BS17" s="450"/>
      <c r="BT17" s="450"/>
      <c r="BU17" s="450"/>
      <c r="BV17" s="450"/>
      <c r="BW17" s="450"/>
      <c r="BX17" s="450"/>
      <c r="BY17" s="450"/>
      <c r="BZ17" s="450"/>
    </row>
    <row r="18" spans="1:104" s="494" customFormat="1" ht="21">
      <c r="A18" s="438" t="s">
        <v>2477</v>
      </c>
      <c r="B18" s="441" t="s">
        <v>2462</v>
      </c>
      <c r="C18" s="438" t="s">
        <v>826</v>
      </c>
      <c r="D18" s="440" t="s">
        <v>2460</v>
      </c>
      <c r="E18" s="442" t="s">
        <v>2463</v>
      </c>
      <c r="F18" s="445" t="s">
        <v>2465</v>
      </c>
      <c r="G18" s="442" t="s">
        <v>2464</v>
      </c>
      <c r="H18" s="441" t="s">
        <v>2461</v>
      </c>
      <c r="I18" s="440" t="s">
        <v>826</v>
      </c>
      <c r="J18" s="440" t="s">
        <v>2460</v>
      </c>
      <c r="K18" s="501" t="s">
        <v>2461</v>
      </c>
      <c r="L18" s="442" t="s">
        <v>2463</v>
      </c>
      <c r="M18" s="442">
        <v>9111952080</v>
      </c>
      <c r="N18" s="442"/>
      <c r="O18" s="445" t="s">
        <v>780</v>
      </c>
      <c r="P18" s="445" t="s">
        <v>2466</v>
      </c>
      <c r="Q18" s="440"/>
      <c r="R18" s="440"/>
      <c r="S18" s="440"/>
      <c r="T18" s="440"/>
      <c r="U18" s="445" t="s">
        <v>2465</v>
      </c>
      <c r="V18" s="446" t="s">
        <v>2467</v>
      </c>
      <c r="W18" s="438" t="s">
        <v>2165</v>
      </c>
      <c r="X18" s="440" t="s">
        <v>2478</v>
      </c>
      <c r="Y18" s="440" t="s">
        <v>2479</v>
      </c>
      <c r="Z18" s="440" t="s">
        <v>2480</v>
      </c>
      <c r="AA18" s="438" t="s">
        <v>2481</v>
      </c>
      <c r="AB18" s="447" t="s">
        <v>2360</v>
      </c>
      <c r="AC18" s="440" t="s">
        <v>2482</v>
      </c>
      <c r="AD18" s="438" t="s">
        <v>2172</v>
      </c>
      <c r="AE18" s="448">
        <v>43200000</v>
      </c>
      <c r="AF18" s="448">
        <v>21600000</v>
      </c>
      <c r="AG18" s="438">
        <f>1-((AF18)/(AE18))</f>
        <v>0.5</v>
      </c>
      <c r="AH18" s="440">
        <v>0</v>
      </c>
      <c r="AI18" s="440">
        <v>2</v>
      </c>
      <c r="AJ18" s="440"/>
      <c r="AK18" s="440">
        <v>12</v>
      </c>
      <c r="AL18" s="440">
        <v>100</v>
      </c>
      <c r="AM18" s="440" t="s">
        <v>2225</v>
      </c>
      <c r="AN18" s="438">
        <f t="shared" si="4"/>
        <v>43200000</v>
      </c>
      <c r="AO18" s="438">
        <f t="shared" si="1"/>
        <v>21600000</v>
      </c>
      <c r="AP18" s="449"/>
      <c r="AQ18" s="450"/>
      <c r="AR18" s="450"/>
      <c r="AS18" s="450"/>
      <c r="AT18" s="450"/>
      <c r="AU18" s="450"/>
      <c r="AV18" s="450"/>
      <c r="AW18" s="450"/>
      <c r="AX18" s="450"/>
      <c r="AY18" s="450"/>
      <c r="AZ18" s="450"/>
      <c r="BA18" s="450"/>
      <c r="BB18" s="450"/>
      <c r="BC18" s="450"/>
      <c r="BD18" s="450"/>
      <c r="BE18" s="450"/>
      <c r="BF18" s="450"/>
      <c r="BG18" s="450"/>
      <c r="BH18" s="450"/>
      <c r="BI18" s="450"/>
      <c r="BJ18" s="450"/>
      <c r="BK18" s="450"/>
      <c r="BL18" s="450"/>
      <c r="BM18" s="450"/>
      <c r="BN18" s="450"/>
      <c r="BO18" s="450"/>
      <c r="BP18" s="450"/>
      <c r="BQ18" s="450"/>
      <c r="BR18" s="450"/>
      <c r="BS18" s="450"/>
      <c r="BT18" s="450"/>
      <c r="BU18" s="450"/>
      <c r="BV18" s="450"/>
      <c r="BW18" s="450"/>
      <c r="BX18" s="450"/>
      <c r="BY18" s="450"/>
      <c r="BZ18" s="450"/>
      <c r="CA18" s="452"/>
      <c r="CB18" s="452"/>
      <c r="CC18" s="452"/>
      <c r="CD18" s="452"/>
      <c r="CE18" s="452"/>
      <c r="CF18" s="452"/>
      <c r="CG18" s="452"/>
      <c r="CH18" s="452"/>
      <c r="CI18" s="452"/>
      <c r="CJ18" s="452"/>
      <c r="CK18" s="452"/>
      <c r="CL18" s="452"/>
      <c r="CM18" s="452"/>
      <c r="CN18" s="452"/>
      <c r="CO18" s="452"/>
      <c r="CP18" s="452"/>
      <c r="CQ18" s="452"/>
      <c r="CR18" s="452"/>
      <c r="CS18" s="452"/>
      <c r="CT18" s="452"/>
      <c r="CU18" s="452"/>
      <c r="CV18" s="452"/>
      <c r="CW18" s="452"/>
      <c r="CX18" s="452"/>
      <c r="CY18" s="452"/>
      <c r="CZ18" s="452"/>
    </row>
    <row r="19" spans="1:104" s="452" customFormat="1" ht="21">
      <c r="A19" s="456" t="s">
        <v>2674</v>
      </c>
      <c r="B19" s="497" t="s">
        <v>2677</v>
      </c>
      <c r="C19" s="457" t="s">
        <v>41</v>
      </c>
      <c r="D19" s="460" t="s">
        <v>2675</v>
      </c>
      <c r="E19" s="459">
        <v>69083274</v>
      </c>
      <c r="F19" s="460">
        <v>66166648</v>
      </c>
      <c r="G19" s="459" t="s">
        <v>2678</v>
      </c>
      <c r="H19" s="441" t="s">
        <v>2676</v>
      </c>
      <c r="I19" s="458" t="s">
        <v>41</v>
      </c>
      <c r="J19" s="460" t="s">
        <v>2679</v>
      </c>
      <c r="K19" s="461" t="s">
        <v>2676</v>
      </c>
      <c r="L19" s="459">
        <v>69083274</v>
      </c>
      <c r="M19" s="459" t="s">
        <v>2678</v>
      </c>
      <c r="N19" s="459">
        <v>66166648</v>
      </c>
      <c r="O19" s="456" t="s">
        <v>15</v>
      </c>
      <c r="P19" s="519" t="s">
        <v>2680</v>
      </c>
      <c r="Q19" s="460" t="s">
        <v>2681</v>
      </c>
      <c r="R19" s="460"/>
      <c r="S19" s="460"/>
      <c r="T19" s="460"/>
      <c r="U19" s="519" t="s">
        <v>2682</v>
      </c>
      <c r="V19" s="537" t="s">
        <v>2683</v>
      </c>
      <c r="W19" s="456" t="s">
        <v>2165</v>
      </c>
      <c r="X19" s="460" t="s">
        <v>2684</v>
      </c>
      <c r="Y19" s="460" t="s">
        <v>2685</v>
      </c>
      <c r="Z19" s="460" t="s">
        <v>2686</v>
      </c>
      <c r="AA19" s="460" t="s">
        <v>2687</v>
      </c>
      <c r="AB19" s="476" t="s">
        <v>2568</v>
      </c>
      <c r="AC19" s="460" t="s">
        <v>2688</v>
      </c>
      <c r="AD19" s="460" t="s">
        <v>2172</v>
      </c>
      <c r="AE19" s="462">
        <f>1300000*12</f>
        <v>15600000</v>
      </c>
      <c r="AF19" s="463">
        <f>900000*12</f>
        <v>10800000</v>
      </c>
      <c r="AG19" s="464">
        <f>1-((AF19)/(AE19))</f>
        <v>0.30769230769230771</v>
      </c>
      <c r="AH19" s="460">
        <v>0</v>
      </c>
      <c r="AI19" s="460">
        <v>1</v>
      </c>
      <c r="AJ19" s="460"/>
      <c r="AK19" s="460">
        <v>2</v>
      </c>
      <c r="AL19" s="460"/>
      <c r="AM19" s="460" t="s">
        <v>2225</v>
      </c>
      <c r="AN19" s="456">
        <f t="shared" si="4"/>
        <v>15600000</v>
      </c>
      <c r="AO19" s="456">
        <f t="shared" si="1"/>
        <v>10800000</v>
      </c>
      <c r="AP19" s="449"/>
      <c r="AQ19" s="450"/>
      <c r="AR19" s="450"/>
      <c r="AS19" s="450"/>
      <c r="AT19" s="450"/>
      <c r="AU19" s="450"/>
      <c r="AV19" s="450"/>
      <c r="AW19" s="450"/>
      <c r="AX19" s="450"/>
      <c r="AY19" s="450"/>
      <c r="AZ19" s="450"/>
      <c r="BA19" s="450"/>
      <c r="BB19" s="450"/>
      <c r="BC19" s="450"/>
      <c r="BD19" s="450"/>
      <c r="BE19" s="450"/>
      <c r="BF19" s="450"/>
      <c r="BG19" s="450"/>
      <c r="BH19" s="450"/>
      <c r="BI19" s="450"/>
      <c r="BJ19" s="450"/>
      <c r="BK19" s="450"/>
      <c r="BL19" s="450"/>
      <c r="BM19" s="450"/>
      <c r="BN19" s="450"/>
      <c r="BO19" s="450"/>
      <c r="BP19" s="450"/>
      <c r="BQ19" s="450"/>
      <c r="BR19" s="450"/>
      <c r="BS19" s="450"/>
      <c r="BT19" s="450"/>
      <c r="BU19" s="450"/>
      <c r="BV19" s="450"/>
      <c r="BW19" s="450"/>
      <c r="BX19" s="450"/>
      <c r="BY19" s="450"/>
      <c r="BZ19" s="450"/>
    </row>
    <row r="20" spans="1:104" s="452" customFormat="1" ht="22.5" customHeight="1">
      <c r="A20" s="438" t="s">
        <v>2325</v>
      </c>
      <c r="B20" s="653" t="s">
        <v>2328</v>
      </c>
      <c r="C20" s="439" t="s">
        <v>530</v>
      </c>
      <c r="D20" s="440" t="s">
        <v>2326</v>
      </c>
      <c r="E20" s="442">
        <v>4899813066</v>
      </c>
      <c r="F20" s="478">
        <v>66049573</v>
      </c>
      <c r="G20" s="442" t="s">
        <v>2329</v>
      </c>
      <c r="H20" s="653" t="s">
        <v>2327</v>
      </c>
      <c r="I20" s="481" t="s">
        <v>2330</v>
      </c>
      <c r="J20" s="481" t="s">
        <v>2331</v>
      </c>
      <c r="K20" s="482" t="s">
        <v>2332</v>
      </c>
      <c r="L20" s="483" t="s">
        <v>2333</v>
      </c>
      <c r="M20" s="483" t="s">
        <v>2334</v>
      </c>
      <c r="N20" s="481"/>
      <c r="O20" s="438" t="s">
        <v>2272</v>
      </c>
      <c r="P20" s="440" t="s">
        <v>2335</v>
      </c>
      <c r="Q20" s="445" t="s">
        <v>2336</v>
      </c>
      <c r="R20" s="484">
        <v>14003913494</v>
      </c>
      <c r="S20" s="484">
        <v>411568871159</v>
      </c>
      <c r="T20" s="438">
        <v>513991</v>
      </c>
      <c r="U20" s="445" t="s">
        <v>2337</v>
      </c>
      <c r="V20" s="446" t="s">
        <v>2338</v>
      </c>
      <c r="W20" s="438" t="s">
        <v>2165</v>
      </c>
      <c r="X20" s="438" t="s">
        <v>2339</v>
      </c>
      <c r="Y20" s="440" t="s">
        <v>2340</v>
      </c>
      <c r="Z20" s="440" t="s">
        <v>2341</v>
      </c>
      <c r="AA20" s="438" t="s">
        <v>2342</v>
      </c>
      <c r="AB20" s="447" t="s">
        <v>2343</v>
      </c>
      <c r="AC20" s="440" t="s">
        <v>2344</v>
      </c>
      <c r="AD20" s="438" t="s">
        <v>2172</v>
      </c>
      <c r="AE20" s="448">
        <v>13200000</v>
      </c>
      <c r="AF20" s="448">
        <v>8200000</v>
      </c>
      <c r="AG20" s="438">
        <f>1-((AF20)/(AE20))</f>
        <v>0.37878787878787878</v>
      </c>
      <c r="AH20" s="440">
        <v>0</v>
      </c>
      <c r="AI20" s="440">
        <v>1</v>
      </c>
      <c r="AJ20" s="440">
        <v>2</v>
      </c>
      <c r="AK20" s="440">
        <v>2</v>
      </c>
      <c r="AL20" s="440">
        <v>80</v>
      </c>
      <c r="AM20" s="440" t="s">
        <v>2173</v>
      </c>
      <c r="AN20" s="438">
        <f t="shared" si="4"/>
        <v>26400000</v>
      </c>
      <c r="AO20" s="438">
        <f t="shared" si="1"/>
        <v>16400000</v>
      </c>
      <c r="AP20" s="449"/>
      <c r="AQ20" s="450"/>
      <c r="AR20" s="450"/>
      <c r="AS20" s="450"/>
      <c r="AT20" s="450"/>
      <c r="AU20" s="450"/>
      <c r="AV20" s="450"/>
      <c r="AW20" s="450"/>
      <c r="AX20" s="450"/>
      <c r="AY20" s="450"/>
      <c r="AZ20" s="450"/>
      <c r="BA20" s="450"/>
      <c r="BB20" s="450"/>
      <c r="BC20" s="450"/>
      <c r="BD20" s="450"/>
      <c r="BE20" s="450"/>
      <c r="BF20" s="450"/>
      <c r="BG20" s="450"/>
      <c r="BH20" s="450"/>
      <c r="BI20" s="450"/>
      <c r="BJ20" s="450"/>
      <c r="BK20" s="450"/>
      <c r="BL20" s="450"/>
      <c r="BM20" s="450"/>
      <c r="BN20" s="450"/>
      <c r="BO20" s="450"/>
      <c r="BP20" s="450"/>
      <c r="BQ20" s="450"/>
      <c r="BR20" s="450"/>
      <c r="BS20" s="450"/>
      <c r="BT20" s="450"/>
      <c r="BU20" s="450"/>
      <c r="BV20" s="450"/>
      <c r="BW20" s="450"/>
      <c r="BX20" s="450"/>
      <c r="BY20" s="450"/>
      <c r="BZ20" s="450"/>
    </row>
    <row r="21" spans="1:104" s="496" customFormat="1" ht="21">
      <c r="A21" s="460" t="s">
        <v>2409</v>
      </c>
      <c r="B21" s="497" t="s">
        <v>2412</v>
      </c>
      <c r="C21" s="457" t="s">
        <v>87</v>
      </c>
      <c r="D21" s="460" t="s">
        <v>2410</v>
      </c>
      <c r="E21" s="459">
        <v>2538950090</v>
      </c>
      <c r="F21" s="498">
        <v>66166617</v>
      </c>
      <c r="G21" s="459" t="s">
        <v>2413</v>
      </c>
      <c r="H21" s="497" t="s">
        <v>2411</v>
      </c>
      <c r="I21" s="460" t="s">
        <v>133</v>
      </c>
      <c r="J21" s="460" t="s">
        <v>2414</v>
      </c>
      <c r="K21" s="499" t="s">
        <v>2415</v>
      </c>
      <c r="L21" s="459">
        <v>82418764</v>
      </c>
      <c r="M21" s="459" t="s">
        <v>2416</v>
      </c>
      <c r="N21" s="459"/>
      <c r="O21" s="456"/>
      <c r="P21" s="460" t="s">
        <v>2417</v>
      </c>
      <c r="Q21" s="460"/>
      <c r="R21" s="460"/>
      <c r="S21" s="460"/>
      <c r="T21" s="460"/>
      <c r="U21" s="460"/>
      <c r="V21" s="460"/>
      <c r="W21" s="456" t="s">
        <v>2165</v>
      </c>
      <c r="X21" s="460" t="s">
        <v>2418</v>
      </c>
      <c r="Y21" s="460" t="s">
        <v>2419</v>
      </c>
      <c r="Z21" s="460" t="s">
        <v>2420</v>
      </c>
      <c r="AA21" s="460" t="s">
        <v>2421</v>
      </c>
      <c r="AB21" s="447" t="s">
        <v>2360</v>
      </c>
      <c r="AC21" s="460" t="s">
        <v>2422</v>
      </c>
      <c r="AD21" s="460" t="s">
        <v>2172</v>
      </c>
      <c r="AE21" s="462">
        <f>3700000*12</f>
        <v>44400000</v>
      </c>
      <c r="AF21" s="462">
        <f>3500000*12</f>
        <v>42000000</v>
      </c>
      <c r="AG21" s="464">
        <f>1-((AF21)/(AE21))</f>
        <v>5.4054054054054057E-2</v>
      </c>
      <c r="AH21" s="460">
        <v>0</v>
      </c>
      <c r="AI21" s="460">
        <v>4</v>
      </c>
      <c r="AJ21" s="460"/>
      <c r="AK21" s="460"/>
      <c r="AL21" s="460"/>
      <c r="AM21" s="460" t="s">
        <v>2173</v>
      </c>
      <c r="AN21" s="456">
        <f t="shared" si="4"/>
        <v>44400000</v>
      </c>
      <c r="AO21" s="456">
        <f t="shared" si="1"/>
        <v>42000000</v>
      </c>
      <c r="AP21" s="449"/>
      <c r="AQ21" s="450"/>
      <c r="AR21" s="450"/>
      <c r="AS21" s="450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0"/>
      <c r="BE21" s="450"/>
      <c r="BF21" s="450"/>
      <c r="BG21" s="450"/>
      <c r="BH21" s="450"/>
      <c r="BI21" s="450"/>
      <c r="BJ21" s="450"/>
      <c r="BK21" s="450"/>
      <c r="BL21" s="450"/>
      <c r="BM21" s="450"/>
      <c r="BN21" s="450"/>
      <c r="BO21" s="450"/>
      <c r="BP21" s="450"/>
      <c r="BQ21" s="450"/>
      <c r="BR21" s="450"/>
      <c r="BS21" s="450"/>
      <c r="BT21" s="450"/>
      <c r="BU21" s="450"/>
      <c r="BV21" s="450"/>
      <c r="BW21" s="450"/>
      <c r="BX21" s="450"/>
      <c r="BY21" s="450"/>
      <c r="BZ21" s="450"/>
      <c r="CA21" s="451"/>
      <c r="CB21" s="451"/>
      <c r="CC21" s="451"/>
      <c r="CD21" s="451"/>
      <c r="CE21" s="451"/>
      <c r="CF21" s="451"/>
      <c r="CG21" s="451"/>
      <c r="CH21" s="451"/>
      <c r="CI21" s="451"/>
      <c r="CJ21" s="451"/>
      <c r="CK21" s="451"/>
      <c r="CL21" s="451"/>
      <c r="CM21" s="451"/>
      <c r="CN21" s="451"/>
      <c r="CO21" s="451"/>
      <c r="CP21" s="451"/>
      <c r="CQ21" s="451"/>
      <c r="CR21" s="451"/>
      <c r="CS21" s="451"/>
      <c r="CT21" s="451"/>
      <c r="CU21" s="451"/>
      <c r="CV21" s="451"/>
      <c r="CW21" s="451"/>
      <c r="CX21" s="451"/>
      <c r="CY21" s="451"/>
      <c r="CZ21" s="451"/>
    </row>
    <row r="22" spans="1:104" s="452" customFormat="1" ht="21">
      <c r="A22" s="438" t="s">
        <v>2345</v>
      </c>
      <c r="B22" s="441" t="s">
        <v>2348</v>
      </c>
      <c r="C22" s="485" t="s">
        <v>13</v>
      </c>
      <c r="D22" s="485" t="s">
        <v>2346</v>
      </c>
      <c r="E22" s="479" t="s">
        <v>2349</v>
      </c>
      <c r="F22" s="656" t="s">
        <v>2351</v>
      </c>
      <c r="G22" s="479" t="s">
        <v>2350</v>
      </c>
      <c r="H22" s="441" t="s">
        <v>2347</v>
      </c>
      <c r="I22" s="440" t="s">
        <v>2352</v>
      </c>
      <c r="J22" s="440" t="s">
        <v>2346</v>
      </c>
      <c r="K22" s="444" t="s">
        <v>2353</v>
      </c>
      <c r="L22" s="442">
        <v>3060427070</v>
      </c>
      <c r="M22" s="442">
        <v>9101401981</v>
      </c>
      <c r="N22" s="442" t="s">
        <v>2354</v>
      </c>
      <c r="O22" s="438" t="s">
        <v>780</v>
      </c>
      <c r="P22" s="440" t="s">
        <v>2355</v>
      </c>
      <c r="Q22" s="440"/>
      <c r="R22" s="440"/>
      <c r="S22" s="440"/>
      <c r="T22" s="440"/>
      <c r="U22" s="445" t="s">
        <v>2350</v>
      </c>
      <c r="V22" s="446" t="s">
        <v>2356</v>
      </c>
      <c r="W22" s="438" t="s">
        <v>2165</v>
      </c>
      <c r="X22" s="440" t="s">
        <v>2357</v>
      </c>
      <c r="Y22" s="440" t="s">
        <v>2358</v>
      </c>
      <c r="Z22" s="440" t="s">
        <v>2359</v>
      </c>
      <c r="AA22" s="438">
        <v>3306</v>
      </c>
      <c r="AB22" s="447" t="s">
        <v>2360</v>
      </c>
      <c r="AC22" s="440" t="s">
        <v>2361</v>
      </c>
      <c r="AD22" s="438" t="s">
        <v>2172</v>
      </c>
      <c r="AE22" s="448">
        <v>23000000</v>
      </c>
      <c r="AF22" s="448">
        <v>18200000</v>
      </c>
      <c r="AG22" s="438">
        <f>1-((AF22-200000)/(AE22-200000))</f>
        <v>0.21052631578947367</v>
      </c>
      <c r="AH22" s="440">
        <v>0</v>
      </c>
      <c r="AI22" s="440">
        <v>2</v>
      </c>
      <c r="AJ22" s="440">
        <v>4</v>
      </c>
      <c r="AK22" s="440">
        <v>4</v>
      </c>
      <c r="AL22" s="440">
        <v>120</v>
      </c>
      <c r="AM22" s="440" t="s">
        <v>2225</v>
      </c>
      <c r="AN22" s="438">
        <f t="shared" si="4"/>
        <v>46800000</v>
      </c>
      <c r="AO22" s="438">
        <f t="shared" si="1"/>
        <v>36947368.421052635</v>
      </c>
      <c r="AP22" s="449"/>
      <c r="AQ22" s="450"/>
      <c r="AR22" s="450"/>
      <c r="AS22" s="450"/>
      <c r="AT22" s="450"/>
      <c r="AU22" s="450"/>
      <c r="AV22" s="450"/>
      <c r="AW22" s="450"/>
      <c r="AX22" s="450"/>
      <c r="AY22" s="450"/>
      <c r="AZ22" s="450"/>
      <c r="BA22" s="450"/>
      <c r="BB22" s="450"/>
      <c r="BC22" s="450"/>
      <c r="BD22" s="450"/>
      <c r="BE22" s="450"/>
      <c r="BF22" s="450"/>
      <c r="BG22" s="450"/>
      <c r="BH22" s="450"/>
      <c r="BI22" s="450"/>
      <c r="BJ22" s="450"/>
      <c r="BK22" s="450"/>
      <c r="BL22" s="450"/>
      <c r="BM22" s="450"/>
      <c r="BN22" s="450"/>
      <c r="BO22" s="450"/>
      <c r="BP22" s="450"/>
      <c r="BQ22" s="450"/>
      <c r="BR22" s="450"/>
      <c r="BS22" s="450"/>
      <c r="BT22" s="450"/>
      <c r="BU22" s="450"/>
      <c r="BV22" s="450"/>
      <c r="BW22" s="450"/>
      <c r="BX22" s="450"/>
      <c r="BY22" s="450"/>
      <c r="BZ22" s="450"/>
    </row>
    <row r="23" spans="1:104" s="452" customFormat="1" ht="21">
      <c r="A23" s="438" t="s">
        <v>2213</v>
      </c>
      <c r="B23" s="441" t="s">
        <v>546</v>
      </c>
      <c r="C23" s="439" t="s">
        <v>13</v>
      </c>
      <c r="D23" s="440" t="s">
        <v>543</v>
      </c>
      <c r="E23" s="442">
        <v>2594584231</v>
      </c>
      <c r="F23" s="440">
        <v>22743364</v>
      </c>
      <c r="G23" s="442" t="s">
        <v>545</v>
      </c>
      <c r="H23" s="441" t="s">
        <v>546</v>
      </c>
      <c r="I23" s="443" t="s">
        <v>2214</v>
      </c>
      <c r="J23" s="440" t="s">
        <v>2215</v>
      </c>
      <c r="K23" s="444" t="s">
        <v>2216</v>
      </c>
      <c r="L23" s="442">
        <v>4580087992</v>
      </c>
      <c r="M23" s="442">
        <v>9193344570</v>
      </c>
      <c r="N23" s="442" t="s">
        <v>2217</v>
      </c>
      <c r="O23" s="438" t="s">
        <v>1764</v>
      </c>
      <c r="P23" s="440" t="s">
        <v>2218</v>
      </c>
      <c r="Q23" s="440"/>
      <c r="R23" s="440"/>
      <c r="S23" s="440"/>
      <c r="T23" s="440"/>
      <c r="U23" s="445" t="s">
        <v>2219</v>
      </c>
      <c r="V23" s="446" t="s">
        <v>546</v>
      </c>
      <c r="W23" s="438" t="s">
        <v>2165</v>
      </c>
      <c r="X23" s="440" t="s">
        <v>2220</v>
      </c>
      <c r="Y23" s="440" t="s">
        <v>2221</v>
      </c>
      <c r="Z23" s="440" t="s">
        <v>2222</v>
      </c>
      <c r="AA23" s="438" t="s">
        <v>2223</v>
      </c>
      <c r="AB23" s="447" t="s">
        <v>2170</v>
      </c>
      <c r="AC23" s="440" t="s">
        <v>2224</v>
      </c>
      <c r="AD23" s="438" t="s">
        <v>2172</v>
      </c>
      <c r="AE23" s="448">
        <v>30200000</v>
      </c>
      <c r="AF23" s="448">
        <v>21800000</v>
      </c>
      <c r="AG23" s="438">
        <f>1-((AF23-200000)/(AE23-200000))</f>
        <v>0.28000000000000003</v>
      </c>
      <c r="AH23" s="440">
        <v>0</v>
      </c>
      <c r="AI23" s="440">
        <v>1</v>
      </c>
      <c r="AJ23" s="440"/>
      <c r="AK23" s="440">
        <v>14</v>
      </c>
      <c r="AL23" s="440"/>
      <c r="AM23" s="440" t="s">
        <v>2225</v>
      </c>
      <c r="AN23" s="438">
        <f t="shared" si="4"/>
        <v>30000000</v>
      </c>
      <c r="AO23" s="438">
        <f t="shared" si="1"/>
        <v>21600000</v>
      </c>
      <c r="AP23" s="449"/>
      <c r="AQ23" s="450"/>
      <c r="AR23" s="450"/>
      <c r="AS23" s="450"/>
      <c r="AT23" s="450"/>
      <c r="AU23" s="450"/>
      <c r="AV23" s="450"/>
      <c r="AW23" s="450"/>
      <c r="AX23" s="450"/>
      <c r="AY23" s="450"/>
      <c r="AZ23" s="450"/>
      <c r="BA23" s="450"/>
      <c r="BB23" s="450"/>
      <c r="BC23" s="450"/>
      <c r="BD23" s="450"/>
      <c r="BE23" s="450"/>
      <c r="BF23" s="450"/>
      <c r="BG23" s="450"/>
      <c r="BH23" s="450"/>
      <c r="BI23" s="450"/>
      <c r="BJ23" s="450"/>
      <c r="BK23" s="450"/>
      <c r="BL23" s="450"/>
      <c r="BM23" s="450"/>
      <c r="BN23" s="450"/>
      <c r="BO23" s="450"/>
      <c r="BP23" s="450"/>
      <c r="BQ23" s="450"/>
      <c r="BR23" s="450"/>
      <c r="BS23" s="450"/>
      <c r="BT23" s="450"/>
      <c r="BU23" s="450"/>
      <c r="BV23" s="450"/>
      <c r="BW23" s="450"/>
      <c r="BX23" s="450"/>
      <c r="BY23" s="450"/>
      <c r="BZ23" s="450"/>
    </row>
    <row r="24" spans="1:104" s="452" customFormat="1" ht="21">
      <c r="A24" s="438" t="s">
        <v>2570</v>
      </c>
      <c r="B24" s="441" t="s">
        <v>546</v>
      </c>
      <c r="C24" s="439" t="s">
        <v>13</v>
      </c>
      <c r="D24" s="439" t="s">
        <v>543</v>
      </c>
      <c r="E24" s="509">
        <v>2594584231</v>
      </c>
      <c r="F24" s="510">
        <v>66164150</v>
      </c>
      <c r="G24" s="509" t="s">
        <v>545</v>
      </c>
      <c r="H24" s="441" t="s">
        <v>546</v>
      </c>
      <c r="I24" s="439" t="s">
        <v>13</v>
      </c>
      <c r="J24" s="439" t="s">
        <v>543</v>
      </c>
      <c r="K24" s="446" t="s">
        <v>546</v>
      </c>
      <c r="L24" s="509">
        <v>2594584231</v>
      </c>
      <c r="M24" s="509">
        <v>9122601799</v>
      </c>
      <c r="N24" s="509">
        <v>66164150</v>
      </c>
      <c r="O24" s="445" t="s">
        <v>1764</v>
      </c>
      <c r="P24" s="439" t="s">
        <v>2218</v>
      </c>
      <c r="Q24" s="445" t="s">
        <v>2571</v>
      </c>
      <c r="R24" s="510">
        <v>2594584231</v>
      </c>
      <c r="S24" s="439"/>
      <c r="T24" s="439"/>
      <c r="U24" s="509" t="s">
        <v>545</v>
      </c>
      <c r="V24" s="446" t="s">
        <v>546</v>
      </c>
      <c r="W24" s="438" t="s">
        <v>2165</v>
      </c>
      <c r="X24" s="438" t="s">
        <v>2572</v>
      </c>
      <c r="Y24" s="438" t="s">
        <v>2573</v>
      </c>
      <c r="Z24" s="438" t="s">
        <v>2574</v>
      </c>
      <c r="AA24" s="511">
        <v>80</v>
      </c>
      <c r="AB24" s="476" t="s">
        <v>2568</v>
      </c>
      <c r="AC24" s="438" t="s">
        <v>2575</v>
      </c>
      <c r="AD24" s="438" t="s">
        <v>2576</v>
      </c>
      <c r="AE24" s="448">
        <v>4140000</v>
      </c>
      <c r="AF24" s="448">
        <v>3000000</v>
      </c>
      <c r="AG24" s="438">
        <f>1-((AF24)/(AE24))</f>
        <v>0.27536231884057971</v>
      </c>
      <c r="AH24" s="438">
        <v>0</v>
      </c>
      <c r="AI24" s="438">
        <v>0</v>
      </c>
      <c r="AJ24" s="438">
        <v>2</v>
      </c>
      <c r="AK24" s="438">
        <v>4</v>
      </c>
      <c r="AL24" s="438">
        <v>50</v>
      </c>
      <c r="AM24" s="439" t="s">
        <v>2508</v>
      </c>
      <c r="AN24" s="438">
        <f t="shared" si="4"/>
        <v>13800000</v>
      </c>
      <c r="AO24" s="438">
        <f t="shared" si="1"/>
        <v>10000000</v>
      </c>
      <c r="AP24" s="449"/>
      <c r="AQ24" s="450"/>
      <c r="AR24" s="450"/>
      <c r="AS24" s="450"/>
      <c r="AT24" s="450"/>
      <c r="AU24" s="450"/>
      <c r="AV24" s="450"/>
      <c r="AW24" s="450"/>
      <c r="AX24" s="450"/>
      <c r="AY24" s="450"/>
      <c r="AZ24" s="450"/>
      <c r="BA24" s="450"/>
      <c r="BB24" s="450"/>
      <c r="BC24" s="450"/>
      <c r="BD24" s="450"/>
      <c r="BE24" s="450"/>
      <c r="BF24" s="450"/>
      <c r="BG24" s="450"/>
      <c r="BH24" s="450"/>
      <c r="BI24" s="450"/>
      <c r="BJ24" s="450"/>
      <c r="BK24" s="450"/>
      <c r="BL24" s="450"/>
      <c r="BM24" s="450"/>
      <c r="BN24" s="450"/>
      <c r="BO24" s="450"/>
      <c r="BP24" s="450"/>
      <c r="BQ24" s="450"/>
      <c r="BR24" s="450"/>
      <c r="BS24" s="450"/>
      <c r="BT24" s="450"/>
      <c r="BU24" s="450"/>
      <c r="BV24" s="450"/>
      <c r="BW24" s="450"/>
      <c r="BX24" s="450"/>
      <c r="BY24" s="450"/>
      <c r="BZ24" s="450"/>
    </row>
    <row r="25" spans="1:104" s="452" customFormat="1" ht="21">
      <c r="A25" s="438" t="s">
        <v>2298</v>
      </c>
      <c r="B25" s="441" t="s">
        <v>2302</v>
      </c>
      <c r="C25" s="439" t="s">
        <v>2299</v>
      </c>
      <c r="D25" s="440" t="s">
        <v>2300</v>
      </c>
      <c r="E25" s="442" t="s">
        <v>2303</v>
      </c>
      <c r="F25" s="440">
        <v>77405065</v>
      </c>
      <c r="G25" s="442" t="s">
        <v>2304</v>
      </c>
      <c r="H25" s="441" t="s">
        <v>2301</v>
      </c>
      <c r="I25" s="443" t="s">
        <v>2299</v>
      </c>
      <c r="J25" s="440" t="s">
        <v>2300</v>
      </c>
      <c r="K25" s="444" t="s">
        <v>2301</v>
      </c>
      <c r="L25" s="442" t="s">
        <v>2303</v>
      </c>
      <c r="M25" s="442" t="s">
        <v>2304</v>
      </c>
      <c r="N25" s="442" t="s">
        <v>2305</v>
      </c>
      <c r="O25" s="438" t="s">
        <v>2306</v>
      </c>
      <c r="P25" s="440" t="s">
        <v>2307</v>
      </c>
      <c r="Q25" s="440"/>
      <c r="R25" s="440"/>
      <c r="S25" s="440"/>
      <c r="T25" s="440"/>
      <c r="U25" s="445" t="s">
        <v>2244</v>
      </c>
      <c r="V25" s="446" t="s">
        <v>2308</v>
      </c>
      <c r="W25" s="438" t="s">
        <v>2165</v>
      </c>
      <c r="X25" s="440" t="s">
        <v>2309</v>
      </c>
      <c r="Y25" s="440" t="s">
        <v>2310</v>
      </c>
      <c r="Z25" s="440" t="s">
        <v>2311</v>
      </c>
      <c r="AA25" s="438" t="s">
        <v>2312</v>
      </c>
      <c r="AB25" s="447" t="s">
        <v>2295</v>
      </c>
      <c r="AC25" s="440" t="s">
        <v>379</v>
      </c>
      <c r="AD25" s="438" t="s">
        <v>2172</v>
      </c>
      <c r="AE25" s="448">
        <v>63800000</v>
      </c>
      <c r="AF25" s="448">
        <v>36200000</v>
      </c>
      <c r="AG25" s="438">
        <f>1-((AF25-200000)/(AE25-200000))</f>
        <v>0.43396226415094341</v>
      </c>
      <c r="AH25" s="440">
        <v>0</v>
      </c>
      <c r="AI25" s="440">
        <v>2</v>
      </c>
      <c r="AJ25" s="440">
        <v>2</v>
      </c>
      <c r="AK25" s="440">
        <v>4</v>
      </c>
      <c r="AL25" s="440">
        <v>500</v>
      </c>
      <c r="AM25" s="440" t="s">
        <v>2225</v>
      </c>
      <c r="AN25" s="438">
        <f t="shared" si="4"/>
        <v>63600000</v>
      </c>
      <c r="AO25" s="438">
        <f t="shared" si="1"/>
        <v>36000000</v>
      </c>
      <c r="AP25" s="449"/>
      <c r="AQ25" s="450"/>
      <c r="AR25" s="450"/>
      <c r="AS25" s="450"/>
      <c r="AT25" s="450"/>
      <c r="AU25" s="450"/>
      <c r="AV25" s="450"/>
      <c r="AW25" s="450"/>
      <c r="AX25" s="450"/>
      <c r="AY25" s="450"/>
      <c r="AZ25" s="450"/>
      <c r="BA25" s="450"/>
      <c r="BB25" s="450"/>
      <c r="BC25" s="450"/>
      <c r="BD25" s="450"/>
      <c r="BE25" s="450"/>
      <c r="BF25" s="450"/>
      <c r="BG25" s="450"/>
      <c r="BH25" s="450"/>
      <c r="BI25" s="450"/>
      <c r="BJ25" s="450"/>
      <c r="BK25" s="450"/>
      <c r="BL25" s="450"/>
      <c r="BM25" s="450"/>
      <c r="BN25" s="450"/>
      <c r="BO25" s="450"/>
      <c r="BP25" s="450"/>
      <c r="BQ25" s="450"/>
      <c r="BR25" s="450"/>
      <c r="BS25" s="450"/>
      <c r="BT25" s="450"/>
      <c r="BU25" s="450"/>
      <c r="BV25" s="450"/>
      <c r="BW25" s="450"/>
      <c r="BX25" s="450"/>
      <c r="BY25" s="450"/>
      <c r="BZ25" s="450"/>
    </row>
    <row r="26" spans="1:104" s="500" customFormat="1" ht="20.25" customHeight="1">
      <c r="A26" s="438" t="s">
        <v>2553</v>
      </c>
      <c r="B26" s="441" t="s">
        <v>2555</v>
      </c>
      <c r="C26" s="439" t="s">
        <v>2299</v>
      </c>
      <c r="D26" s="443" t="s">
        <v>42</v>
      </c>
      <c r="E26" s="442" t="s">
        <v>2556</v>
      </c>
      <c r="F26" s="440">
        <v>66166302</v>
      </c>
      <c r="G26" s="442" t="s">
        <v>2557</v>
      </c>
      <c r="H26" s="441" t="s">
        <v>2554</v>
      </c>
      <c r="I26" s="443" t="s">
        <v>1208</v>
      </c>
      <c r="J26" s="440" t="s">
        <v>1959</v>
      </c>
      <c r="K26" s="444" t="s">
        <v>2558</v>
      </c>
      <c r="L26" s="442" t="s">
        <v>2559</v>
      </c>
      <c r="M26" s="442" t="s">
        <v>2560</v>
      </c>
      <c r="N26" s="442">
        <v>46043194</v>
      </c>
      <c r="O26" s="438" t="s">
        <v>15</v>
      </c>
      <c r="P26" s="440" t="s">
        <v>2561</v>
      </c>
      <c r="Q26" s="440"/>
      <c r="R26" s="440"/>
      <c r="S26" s="440"/>
      <c r="T26" s="440"/>
      <c r="U26" s="445" t="s">
        <v>2562</v>
      </c>
      <c r="V26" s="446" t="s">
        <v>2563</v>
      </c>
      <c r="W26" s="438" t="s">
        <v>2165</v>
      </c>
      <c r="X26" s="438" t="s">
        <v>2564</v>
      </c>
      <c r="Y26" s="440" t="s">
        <v>2565</v>
      </c>
      <c r="Z26" s="438" t="s">
        <v>2566</v>
      </c>
      <c r="AA26" s="438" t="s">
        <v>2567</v>
      </c>
      <c r="AB26" s="476" t="s">
        <v>2568</v>
      </c>
      <c r="AC26" s="438" t="s">
        <v>2569</v>
      </c>
      <c r="AD26" s="480" t="s">
        <v>2297</v>
      </c>
      <c r="AE26" s="448">
        <f>1900000*12</f>
        <v>22800000</v>
      </c>
      <c r="AF26" s="448">
        <v>20400000</v>
      </c>
      <c r="AG26" s="438">
        <f>1-((AF26)/(AE26))</f>
        <v>0.10526315789473684</v>
      </c>
      <c r="AH26" s="438">
        <v>0</v>
      </c>
      <c r="AI26" s="438">
        <v>2</v>
      </c>
      <c r="AJ26" s="438"/>
      <c r="AK26" s="438"/>
      <c r="AL26" s="438"/>
      <c r="AM26" s="440" t="s">
        <v>2173</v>
      </c>
      <c r="AN26" s="438">
        <f t="shared" si="4"/>
        <v>22800000</v>
      </c>
      <c r="AO26" s="438">
        <f t="shared" si="1"/>
        <v>20400000</v>
      </c>
      <c r="AP26" s="449"/>
      <c r="AQ26" s="450"/>
      <c r="AR26" s="450"/>
      <c r="AS26" s="450"/>
      <c r="AT26" s="450"/>
      <c r="AU26" s="450"/>
      <c r="AV26" s="450"/>
      <c r="AW26" s="450"/>
      <c r="AX26" s="450"/>
      <c r="AY26" s="450"/>
      <c r="AZ26" s="450"/>
      <c r="BA26" s="450"/>
      <c r="BB26" s="450"/>
      <c r="BC26" s="450"/>
      <c r="BD26" s="450"/>
      <c r="BE26" s="450"/>
      <c r="BF26" s="450"/>
      <c r="BG26" s="450"/>
      <c r="BH26" s="450"/>
      <c r="BI26" s="450"/>
      <c r="BJ26" s="450"/>
      <c r="BK26" s="450"/>
      <c r="BL26" s="450"/>
      <c r="BM26" s="450"/>
      <c r="BN26" s="450"/>
      <c r="BO26" s="450"/>
      <c r="BP26" s="450"/>
      <c r="BQ26" s="450"/>
      <c r="BR26" s="450"/>
      <c r="BS26" s="450"/>
      <c r="BT26" s="450"/>
      <c r="BU26" s="450"/>
      <c r="BV26" s="450"/>
      <c r="BW26" s="450"/>
      <c r="BX26" s="450"/>
      <c r="BY26" s="450"/>
      <c r="BZ26" s="450"/>
    </row>
    <row r="27" spans="1:104" s="452" customFormat="1" ht="21">
      <c r="A27" s="438" t="s">
        <v>2509</v>
      </c>
      <c r="B27" s="441" t="s">
        <v>2512</v>
      </c>
      <c r="C27" s="439" t="s">
        <v>319</v>
      </c>
      <c r="D27" s="440" t="s">
        <v>2510</v>
      </c>
      <c r="E27" s="442" t="s">
        <v>2513</v>
      </c>
      <c r="F27" s="478">
        <v>22186707</v>
      </c>
      <c r="G27" s="442" t="s">
        <v>2514</v>
      </c>
      <c r="H27" s="441" t="s">
        <v>2511</v>
      </c>
      <c r="I27" s="440" t="s">
        <v>180</v>
      </c>
      <c r="J27" s="440" t="s">
        <v>2515</v>
      </c>
      <c r="K27" s="444" t="s">
        <v>2516</v>
      </c>
      <c r="L27" s="442">
        <v>1287232868</v>
      </c>
      <c r="M27" s="442">
        <v>9120235689</v>
      </c>
      <c r="N27" s="442">
        <v>22186707</v>
      </c>
      <c r="O27" s="438" t="s">
        <v>780</v>
      </c>
      <c r="P27" s="440" t="s">
        <v>2517</v>
      </c>
      <c r="Q27" s="440"/>
      <c r="R27" s="440"/>
      <c r="S27" s="440"/>
      <c r="T27" s="440"/>
      <c r="U27" s="445" t="s">
        <v>2518</v>
      </c>
      <c r="V27" s="477" t="s">
        <v>2511</v>
      </c>
      <c r="W27" s="438" t="s">
        <v>2165</v>
      </c>
      <c r="X27" s="440" t="s">
        <v>2519</v>
      </c>
      <c r="Y27" s="440" t="s">
        <v>2520</v>
      </c>
      <c r="Z27" s="440" t="s">
        <v>2521</v>
      </c>
      <c r="AA27" s="438" t="s">
        <v>2522</v>
      </c>
      <c r="AB27" s="447" t="s">
        <v>2523</v>
      </c>
      <c r="AC27" s="440" t="s">
        <v>2524</v>
      </c>
      <c r="AD27" s="438" t="s">
        <v>2172</v>
      </c>
      <c r="AE27" s="448">
        <v>15600000</v>
      </c>
      <c r="AF27" s="448">
        <v>14400000</v>
      </c>
      <c r="AG27" s="438">
        <f>1-((AF27)/(AE27))</f>
        <v>7.6923076923076872E-2</v>
      </c>
      <c r="AH27" s="438">
        <v>0</v>
      </c>
      <c r="AI27" s="438">
        <v>1</v>
      </c>
      <c r="AJ27" s="440">
        <v>2</v>
      </c>
      <c r="AK27" s="440">
        <v>4</v>
      </c>
      <c r="AL27" s="440">
        <v>80</v>
      </c>
      <c r="AM27" s="440" t="s">
        <v>2173</v>
      </c>
      <c r="AN27" s="438">
        <f t="shared" si="4"/>
        <v>28800000</v>
      </c>
      <c r="AO27" s="438">
        <f t="shared" si="1"/>
        <v>26584615.384615388</v>
      </c>
      <c r="AP27" s="449"/>
      <c r="AQ27" s="450"/>
      <c r="AR27" s="450"/>
      <c r="AS27" s="450"/>
      <c r="AT27" s="450"/>
      <c r="AU27" s="450"/>
      <c r="AV27" s="450"/>
      <c r="AW27" s="450"/>
      <c r="AX27" s="450"/>
      <c r="AY27" s="450"/>
      <c r="AZ27" s="450"/>
      <c r="BA27" s="450"/>
      <c r="BB27" s="450"/>
      <c r="BC27" s="450"/>
      <c r="BD27" s="450"/>
      <c r="BE27" s="450"/>
      <c r="BF27" s="450"/>
      <c r="BG27" s="450"/>
      <c r="BH27" s="450"/>
      <c r="BI27" s="450"/>
      <c r="BJ27" s="450"/>
      <c r="BK27" s="450"/>
      <c r="BL27" s="450"/>
      <c r="BM27" s="450"/>
      <c r="BN27" s="450"/>
      <c r="BO27" s="450"/>
      <c r="BP27" s="450"/>
      <c r="BQ27" s="450"/>
      <c r="BR27" s="450"/>
      <c r="BS27" s="450"/>
      <c r="BT27" s="450"/>
      <c r="BU27" s="450"/>
      <c r="BV27" s="450"/>
      <c r="BW27" s="450"/>
      <c r="BX27" s="450"/>
      <c r="BY27" s="450"/>
      <c r="BZ27" s="450"/>
      <c r="CA27" s="451"/>
      <c r="CB27" s="451"/>
      <c r="CC27" s="451"/>
      <c r="CD27" s="451"/>
      <c r="CE27" s="451"/>
      <c r="CF27" s="451"/>
      <c r="CG27" s="451"/>
      <c r="CH27" s="451"/>
      <c r="CI27" s="451"/>
      <c r="CJ27" s="451"/>
      <c r="CK27" s="451"/>
      <c r="CL27" s="451"/>
      <c r="CM27" s="451"/>
      <c r="CN27" s="451"/>
      <c r="CO27" s="451"/>
      <c r="CP27" s="451"/>
      <c r="CQ27" s="451"/>
      <c r="CR27" s="451"/>
      <c r="CS27" s="451"/>
      <c r="CT27" s="451"/>
      <c r="CU27" s="451"/>
      <c r="CV27" s="451"/>
      <c r="CW27" s="451"/>
      <c r="CX27" s="451"/>
      <c r="CY27" s="451"/>
      <c r="CZ27" s="451"/>
    </row>
    <row r="28" spans="1:104" s="451" customFormat="1" ht="21">
      <c r="A28" s="438" t="s">
        <v>2525</v>
      </c>
      <c r="B28" s="441" t="s">
        <v>2529</v>
      </c>
      <c r="C28" s="439" t="s">
        <v>2526</v>
      </c>
      <c r="D28" s="440" t="s">
        <v>2527</v>
      </c>
      <c r="E28" s="442">
        <v>1570396574</v>
      </c>
      <c r="F28" s="478"/>
      <c r="G28" s="442" t="s">
        <v>2530</v>
      </c>
      <c r="H28" s="441" t="s">
        <v>2528</v>
      </c>
      <c r="I28" s="440" t="s">
        <v>72</v>
      </c>
      <c r="J28" s="440" t="s">
        <v>2531</v>
      </c>
      <c r="K28" s="444" t="s">
        <v>2532</v>
      </c>
      <c r="L28" s="442" t="s">
        <v>2533</v>
      </c>
      <c r="M28" s="442">
        <v>9196855227</v>
      </c>
      <c r="N28" s="442"/>
      <c r="O28" s="438" t="s">
        <v>15</v>
      </c>
      <c r="P28" s="440" t="s">
        <v>2534</v>
      </c>
      <c r="Q28" s="445" t="s">
        <v>2535</v>
      </c>
      <c r="R28" s="440"/>
      <c r="S28" s="440"/>
      <c r="T28" s="440"/>
      <c r="U28" s="445" t="s">
        <v>2536</v>
      </c>
      <c r="V28" s="446" t="s">
        <v>2537</v>
      </c>
      <c r="W28" s="438" t="s">
        <v>2165</v>
      </c>
      <c r="X28" s="438" t="s">
        <v>2538</v>
      </c>
      <c r="Y28" s="440" t="s">
        <v>2539</v>
      </c>
      <c r="Z28" s="440" t="s">
        <v>2540</v>
      </c>
      <c r="AA28" s="438" t="s">
        <v>375</v>
      </c>
      <c r="AB28" s="447" t="s">
        <v>2541</v>
      </c>
      <c r="AC28" s="440" t="s">
        <v>2542</v>
      </c>
      <c r="AD28" s="438" t="s">
        <v>2543</v>
      </c>
      <c r="AE28" s="448">
        <v>5950000</v>
      </c>
      <c r="AF28" s="448">
        <v>4950000</v>
      </c>
      <c r="AG28" s="438">
        <f>1-((AF28-150000)/(AE28-150000))</f>
        <v>0.17241379310344829</v>
      </c>
      <c r="AH28" s="440">
        <v>0</v>
      </c>
      <c r="AI28" s="440">
        <v>0</v>
      </c>
      <c r="AJ28" s="438">
        <v>4</v>
      </c>
      <c r="AK28" s="438">
        <v>2</v>
      </c>
      <c r="AL28" s="438">
        <v>40</v>
      </c>
      <c r="AM28" s="440" t="s">
        <v>2173</v>
      </c>
      <c r="AN28" s="438">
        <f t="shared" si="4"/>
        <v>16800000</v>
      </c>
      <c r="AO28" s="438">
        <f t="shared" si="1"/>
        <v>13903448.275862068</v>
      </c>
      <c r="AP28" s="449"/>
      <c r="AQ28" s="450"/>
      <c r="AR28" s="450"/>
      <c r="AS28" s="450"/>
      <c r="AT28" s="450"/>
      <c r="AU28" s="450"/>
      <c r="AV28" s="450"/>
      <c r="AW28" s="450"/>
      <c r="AX28" s="450"/>
      <c r="AY28" s="450"/>
      <c r="AZ28" s="450"/>
      <c r="BA28" s="450"/>
      <c r="BB28" s="450"/>
      <c r="BC28" s="450"/>
      <c r="BD28" s="450"/>
      <c r="BE28" s="450"/>
      <c r="BF28" s="450"/>
      <c r="BG28" s="450"/>
      <c r="BH28" s="450"/>
      <c r="BI28" s="450"/>
      <c r="BJ28" s="450"/>
      <c r="BK28" s="450"/>
      <c r="BL28" s="450"/>
      <c r="BM28" s="450"/>
      <c r="BN28" s="450"/>
      <c r="BO28" s="450"/>
      <c r="BP28" s="450"/>
      <c r="BQ28" s="450"/>
      <c r="BR28" s="450"/>
      <c r="BS28" s="450"/>
      <c r="BT28" s="450"/>
      <c r="BU28" s="450"/>
      <c r="BV28" s="450"/>
      <c r="BW28" s="450"/>
      <c r="BX28" s="450"/>
      <c r="BY28" s="450"/>
      <c r="BZ28" s="450"/>
    </row>
    <row r="29" spans="1:104" s="454" customFormat="1" ht="21">
      <c r="A29" s="438" t="s">
        <v>2544</v>
      </c>
      <c r="B29" s="441" t="s">
        <v>2529</v>
      </c>
      <c r="C29" s="439" t="s">
        <v>2526</v>
      </c>
      <c r="D29" s="440" t="s">
        <v>2527</v>
      </c>
      <c r="E29" s="442">
        <v>1570396574</v>
      </c>
      <c r="F29" s="478">
        <v>66165781</v>
      </c>
      <c r="G29" s="442" t="s">
        <v>2530</v>
      </c>
      <c r="H29" s="441" t="s">
        <v>2528</v>
      </c>
      <c r="I29" s="440" t="s">
        <v>2545</v>
      </c>
      <c r="J29" s="440" t="s">
        <v>2546</v>
      </c>
      <c r="K29" s="444" t="s">
        <v>2547</v>
      </c>
      <c r="L29" s="442" t="s">
        <v>2548</v>
      </c>
      <c r="M29" s="442">
        <v>9368857499</v>
      </c>
      <c r="N29" s="442">
        <v>66165781</v>
      </c>
      <c r="O29" s="445" t="s">
        <v>15</v>
      </c>
      <c r="P29" s="440" t="s">
        <v>2534</v>
      </c>
      <c r="Q29" s="440"/>
      <c r="R29" s="440"/>
      <c r="S29" s="440"/>
      <c r="T29" s="440"/>
      <c r="U29" s="445" t="s">
        <v>2536</v>
      </c>
      <c r="V29" s="446" t="s">
        <v>2537</v>
      </c>
      <c r="W29" s="438" t="s">
        <v>2165</v>
      </c>
      <c r="X29" s="440" t="s">
        <v>2549</v>
      </c>
      <c r="Y29" s="440" t="s">
        <v>2550</v>
      </c>
      <c r="Z29" s="440" t="s">
        <v>2551</v>
      </c>
      <c r="AA29" s="438" t="s">
        <v>2552</v>
      </c>
      <c r="AB29" s="447" t="s">
        <v>2541</v>
      </c>
      <c r="AC29" s="440" t="s">
        <v>336</v>
      </c>
      <c r="AD29" s="440" t="s">
        <v>2297</v>
      </c>
      <c r="AE29" s="448">
        <v>12270000</v>
      </c>
      <c r="AF29" s="448">
        <v>8634000</v>
      </c>
      <c r="AG29" s="438">
        <f>1-((AF29-150000)/(AE29-150000))</f>
        <v>0.30000000000000004</v>
      </c>
      <c r="AH29" s="440">
        <v>0</v>
      </c>
      <c r="AI29" s="440">
        <v>0</v>
      </c>
      <c r="AJ29" s="440">
        <v>2</v>
      </c>
      <c r="AK29" s="440">
        <v>3</v>
      </c>
      <c r="AL29" s="440">
        <v>30</v>
      </c>
      <c r="AM29" s="440" t="s">
        <v>2508</v>
      </c>
      <c r="AN29" s="438">
        <f t="shared" si="4"/>
        <v>11400000</v>
      </c>
      <c r="AO29" s="438">
        <f t="shared" si="1"/>
        <v>7979999.9999999991</v>
      </c>
      <c r="AP29" s="449"/>
      <c r="AQ29" s="450"/>
      <c r="AR29" s="450"/>
      <c r="AS29" s="450"/>
      <c r="AT29" s="450"/>
      <c r="AU29" s="450"/>
      <c r="AV29" s="450"/>
      <c r="AW29" s="450"/>
      <c r="AX29" s="450"/>
      <c r="AY29" s="450"/>
      <c r="AZ29" s="450"/>
      <c r="BA29" s="450"/>
      <c r="BB29" s="450"/>
      <c r="BC29" s="450"/>
      <c r="BD29" s="450"/>
      <c r="BE29" s="450"/>
      <c r="BF29" s="450"/>
      <c r="BG29" s="450"/>
      <c r="BH29" s="450"/>
      <c r="BI29" s="450"/>
      <c r="BJ29" s="450"/>
      <c r="BK29" s="450"/>
      <c r="BL29" s="450"/>
      <c r="BM29" s="450"/>
      <c r="BN29" s="450"/>
      <c r="BO29" s="450"/>
      <c r="BP29" s="450"/>
      <c r="BQ29" s="450"/>
      <c r="BR29" s="450"/>
      <c r="BS29" s="450"/>
      <c r="BT29" s="450"/>
      <c r="BU29" s="450"/>
      <c r="BV29" s="450"/>
      <c r="BW29" s="450"/>
      <c r="BX29" s="450"/>
      <c r="BY29" s="450"/>
      <c r="BZ29" s="450"/>
      <c r="CA29" s="450"/>
      <c r="CB29" s="450"/>
      <c r="CC29" s="450"/>
      <c r="CD29" s="450"/>
      <c r="CE29" s="450"/>
      <c r="CF29" s="450"/>
      <c r="CG29" s="450"/>
      <c r="CH29" s="450"/>
      <c r="CI29" s="450"/>
      <c r="CJ29" s="450"/>
      <c r="CK29" s="450"/>
      <c r="CL29" s="450"/>
      <c r="CM29" s="450"/>
      <c r="CN29" s="450"/>
      <c r="CO29" s="450"/>
      <c r="CP29" s="450"/>
      <c r="CQ29" s="450"/>
      <c r="CR29" s="450"/>
      <c r="CS29" s="450"/>
      <c r="CT29" s="450"/>
      <c r="CU29" s="450"/>
      <c r="CV29" s="450"/>
      <c r="CW29" s="450"/>
      <c r="CX29" s="450"/>
      <c r="CY29" s="450"/>
      <c r="CZ29" s="450"/>
    </row>
    <row r="30" spans="1:104" s="454" customFormat="1" ht="36.6">
      <c r="A30" s="438" t="s">
        <v>2252</v>
      </c>
      <c r="B30" s="441" t="s">
        <v>2255</v>
      </c>
      <c r="C30" s="439" t="s">
        <v>13</v>
      </c>
      <c r="D30" s="443" t="s">
        <v>2253</v>
      </c>
      <c r="E30" s="442">
        <v>2790195511</v>
      </c>
      <c r="F30" s="440">
        <v>66373738</v>
      </c>
      <c r="G30" s="442" t="s">
        <v>2256</v>
      </c>
      <c r="H30" s="441" t="s">
        <v>2254</v>
      </c>
      <c r="I30" s="443" t="s">
        <v>13</v>
      </c>
      <c r="J30" s="440" t="s">
        <v>2253</v>
      </c>
      <c r="K30" s="444" t="s">
        <v>2254</v>
      </c>
      <c r="L30" s="442">
        <v>2790195511</v>
      </c>
      <c r="M30" s="442" t="s">
        <v>2256</v>
      </c>
      <c r="N30" s="442">
        <v>66373738</v>
      </c>
      <c r="O30" s="438" t="s">
        <v>1764</v>
      </c>
      <c r="P30" s="451" t="s">
        <v>2257</v>
      </c>
      <c r="Q30" s="440" t="s">
        <v>2258</v>
      </c>
      <c r="R30" s="440"/>
      <c r="S30" s="440"/>
      <c r="T30" s="440"/>
      <c r="U30" s="445" t="s">
        <v>2259</v>
      </c>
      <c r="V30" s="477" t="s">
        <v>2260</v>
      </c>
      <c r="W30" s="438" t="s">
        <v>2165</v>
      </c>
      <c r="X30" s="438" t="s">
        <v>2261</v>
      </c>
      <c r="Y30" s="440" t="s">
        <v>2262</v>
      </c>
      <c r="Z30" s="438" t="s">
        <v>2263</v>
      </c>
      <c r="AA30" s="438" t="s">
        <v>2264</v>
      </c>
      <c r="AB30" s="476" t="s">
        <v>2250</v>
      </c>
      <c r="AC30" s="438" t="s">
        <v>2199</v>
      </c>
      <c r="AD30" s="438" t="s">
        <v>2265</v>
      </c>
      <c r="AE30" s="448">
        <v>176400000</v>
      </c>
      <c r="AF30" s="448">
        <v>176400000</v>
      </c>
      <c r="AG30" s="438">
        <f>1-((AF30-200000)/(AE30-200000))</f>
        <v>0</v>
      </c>
      <c r="AH30" s="438">
        <v>0</v>
      </c>
      <c r="AI30" s="438">
        <v>4</v>
      </c>
      <c r="AJ30" s="438"/>
      <c r="AK30" s="438"/>
      <c r="AL30" s="438"/>
      <c r="AM30" s="440" t="s">
        <v>2173</v>
      </c>
      <c r="AN30" s="438">
        <f t="shared" si="4"/>
        <v>44400000</v>
      </c>
      <c r="AO30" s="438">
        <f t="shared" si="1"/>
        <v>44400000</v>
      </c>
      <c r="AP30" s="507"/>
      <c r="AQ30" s="450"/>
      <c r="AR30" s="450"/>
      <c r="AS30" s="450"/>
      <c r="AT30" s="450"/>
      <c r="AU30" s="450"/>
      <c r="AV30" s="450"/>
      <c r="AW30" s="450"/>
      <c r="AX30" s="450"/>
      <c r="AY30" s="450"/>
      <c r="AZ30" s="450"/>
      <c r="BA30" s="450"/>
      <c r="BB30" s="450"/>
      <c r="BC30" s="450"/>
      <c r="BD30" s="450"/>
      <c r="BE30" s="450"/>
      <c r="BF30" s="450"/>
      <c r="BG30" s="450"/>
      <c r="BH30" s="450"/>
      <c r="BI30" s="450"/>
      <c r="BJ30" s="450"/>
      <c r="BK30" s="450"/>
      <c r="BL30" s="450"/>
      <c r="BM30" s="450"/>
      <c r="BN30" s="450"/>
      <c r="BO30" s="450"/>
      <c r="BP30" s="450"/>
      <c r="BQ30" s="450"/>
      <c r="BR30" s="450"/>
      <c r="BS30" s="450"/>
      <c r="BT30" s="450"/>
      <c r="BU30" s="450"/>
      <c r="BV30" s="450"/>
      <c r="BW30" s="450"/>
      <c r="BX30" s="450"/>
      <c r="BY30" s="450"/>
      <c r="BZ30" s="450"/>
      <c r="CA30" s="452"/>
      <c r="CB30" s="452"/>
      <c r="CC30" s="452"/>
      <c r="CD30" s="452"/>
      <c r="CE30" s="452"/>
      <c r="CF30" s="452"/>
      <c r="CG30" s="452"/>
      <c r="CH30" s="452"/>
      <c r="CI30" s="452"/>
      <c r="CJ30" s="452"/>
      <c r="CK30" s="452"/>
      <c r="CL30" s="452"/>
      <c r="CM30" s="452"/>
      <c r="CN30" s="452"/>
      <c r="CO30" s="452"/>
      <c r="CP30" s="452"/>
      <c r="CQ30" s="452"/>
      <c r="CR30" s="452"/>
      <c r="CS30" s="452"/>
      <c r="CT30" s="452"/>
      <c r="CU30" s="452"/>
      <c r="CV30" s="452"/>
      <c r="CW30" s="452"/>
      <c r="CX30" s="452"/>
      <c r="CY30" s="452"/>
      <c r="CZ30" s="452"/>
    </row>
    <row r="31" spans="1:104" s="451" customFormat="1" ht="21">
      <c r="A31" s="503" t="s">
        <v>2650</v>
      </c>
      <c r="B31" s="441" t="s">
        <v>2255</v>
      </c>
      <c r="C31" s="529" t="s">
        <v>13</v>
      </c>
      <c r="D31" s="463" t="s">
        <v>2253</v>
      </c>
      <c r="E31" s="530">
        <v>2790195511</v>
      </c>
      <c r="F31" s="531">
        <v>88863059</v>
      </c>
      <c r="G31" s="530" t="s">
        <v>2259</v>
      </c>
      <c r="H31" s="441" t="s">
        <v>2254</v>
      </c>
      <c r="I31" s="529" t="s">
        <v>13</v>
      </c>
      <c r="J31" s="463" t="s">
        <v>2253</v>
      </c>
      <c r="K31" s="532" t="s">
        <v>2254</v>
      </c>
      <c r="L31" s="530">
        <v>2790195511</v>
      </c>
      <c r="M31" s="530" t="s">
        <v>2259</v>
      </c>
      <c r="N31" s="530">
        <v>66677307</v>
      </c>
      <c r="O31" s="475"/>
      <c r="P31" s="533" t="s">
        <v>2257</v>
      </c>
      <c r="Q31" s="531" t="s">
        <v>2651</v>
      </c>
      <c r="R31" s="531"/>
      <c r="S31" s="531"/>
      <c r="T31" s="531"/>
      <c r="U31" s="445" t="s">
        <v>2259</v>
      </c>
      <c r="V31" s="477" t="s">
        <v>2260</v>
      </c>
      <c r="W31" s="503" t="s">
        <v>2165</v>
      </c>
      <c r="X31" s="531" t="s">
        <v>2652</v>
      </c>
      <c r="Y31" s="531" t="s">
        <v>2653</v>
      </c>
      <c r="Z31" s="531" t="s">
        <v>2654</v>
      </c>
      <c r="AA31" s="531" t="s">
        <v>2655</v>
      </c>
      <c r="AB31" s="476" t="s">
        <v>2568</v>
      </c>
      <c r="AC31" s="531" t="s">
        <v>379</v>
      </c>
      <c r="AD31" s="531" t="s">
        <v>2172</v>
      </c>
      <c r="AE31" s="531" t="s">
        <v>2459</v>
      </c>
      <c r="AF31" s="534">
        <v>176600000</v>
      </c>
      <c r="AG31" s="503" t="e">
        <f>1-((AF31)/(AE31))</f>
        <v>#VALUE!</v>
      </c>
      <c r="AH31" s="531">
        <v>0</v>
      </c>
      <c r="AI31" s="531">
        <v>4</v>
      </c>
      <c r="AJ31" s="531">
        <v>8</v>
      </c>
      <c r="AK31" s="531">
        <v>8</v>
      </c>
      <c r="AL31" s="531">
        <f>2240-240</f>
        <v>2000</v>
      </c>
      <c r="AM31" s="531" t="s">
        <v>2173</v>
      </c>
      <c r="AN31" s="503">
        <f t="shared" si="4"/>
        <v>198000000</v>
      </c>
      <c r="AO31" s="503" t="e">
        <f t="shared" si="1"/>
        <v>#VALUE!</v>
      </c>
      <c r="AP31" s="449"/>
      <c r="AQ31" s="450"/>
      <c r="AR31" s="450"/>
      <c r="AS31" s="450"/>
      <c r="AT31" s="450"/>
      <c r="AU31" s="450"/>
      <c r="AV31" s="450"/>
      <c r="AW31" s="450"/>
      <c r="AX31" s="450"/>
      <c r="AY31" s="450"/>
      <c r="AZ31" s="450"/>
      <c r="BA31" s="450"/>
      <c r="BB31" s="450"/>
      <c r="BC31" s="450"/>
      <c r="BD31" s="450"/>
      <c r="BE31" s="450"/>
      <c r="BF31" s="450"/>
      <c r="BG31" s="450"/>
      <c r="BH31" s="450"/>
      <c r="BI31" s="450"/>
      <c r="BJ31" s="450"/>
      <c r="BK31" s="450"/>
      <c r="BL31" s="450"/>
      <c r="BM31" s="450"/>
      <c r="BN31" s="450"/>
      <c r="BO31" s="450"/>
      <c r="BP31" s="450"/>
      <c r="BQ31" s="450"/>
      <c r="BR31" s="450"/>
      <c r="BS31" s="450"/>
      <c r="BT31" s="450"/>
      <c r="BU31" s="450"/>
      <c r="BV31" s="450"/>
      <c r="BW31" s="450"/>
      <c r="BX31" s="450"/>
      <c r="BY31" s="450"/>
      <c r="BZ31" s="450"/>
      <c r="CA31" s="452"/>
      <c r="CB31" s="452"/>
      <c r="CC31" s="452"/>
      <c r="CD31" s="452"/>
      <c r="CE31" s="452"/>
      <c r="CF31" s="452"/>
      <c r="CG31" s="452"/>
      <c r="CH31" s="452"/>
      <c r="CI31" s="452"/>
      <c r="CJ31" s="452"/>
      <c r="CK31" s="452"/>
      <c r="CL31" s="452"/>
      <c r="CM31" s="452"/>
      <c r="CN31" s="452"/>
      <c r="CO31" s="452"/>
      <c r="CP31" s="452"/>
      <c r="CQ31" s="452"/>
      <c r="CR31" s="452"/>
      <c r="CS31" s="452"/>
      <c r="CT31" s="452"/>
      <c r="CU31" s="452"/>
      <c r="CV31" s="452"/>
      <c r="CW31" s="452"/>
      <c r="CX31" s="452"/>
      <c r="CY31" s="452"/>
      <c r="CZ31" s="452"/>
    </row>
    <row r="32" spans="1:104" s="452" customFormat="1" ht="22.5" customHeight="1">
      <c r="A32" s="456" t="s">
        <v>2200</v>
      </c>
      <c r="B32" s="441" t="s">
        <v>2203</v>
      </c>
      <c r="C32" s="457" t="s">
        <v>639</v>
      </c>
      <c r="D32" s="458" t="s">
        <v>2201</v>
      </c>
      <c r="E32" s="459">
        <v>1750588544</v>
      </c>
      <c r="F32" s="460">
        <v>56790059</v>
      </c>
      <c r="G32" s="459" t="s">
        <v>2204</v>
      </c>
      <c r="H32" s="441" t="s">
        <v>2202</v>
      </c>
      <c r="I32" s="458" t="s">
        <v>2205</v>
      </c>
      <c r="J32" s="460" t="s">
        <v>2206</v>
      </c>
      <c r="K32" s="461" t="s">
        <v>2207</v>
      </c>
      <c r="L32" s="459">
        <v>2110082038</v>
      </c>
      <c r="M32" s="459" t="s">
        <v>2208</v>
      </c>
      <c r="N32" s="459"/>
      <c r="O32" s="456" t="s">
        <v>780</v>
      </c>
      <c r="P32" s="460" t="s">
        <v>2209</v>
      </c>
      <c r="Q32" s="460"/>
      <c r="R32" s="460"/>
      <c r="S32" s="460"/>
      <c r="T32" s="460"/>
      <c r="U32" s="460"/>
      <c r="V32" s="460"/>
      <c r="W32" s="456" t="s">
        <v>2165</v>
      </c>
      <c r="X32" s="456" t="s">
        <v>2210</v>
      </c>
      <c r="Y32" s="460" t="s">
        <v>2211</v>
      </c>
      <c r="Z32" s="456" t="s">
        <v>2212</v>
      </c>
      <c r="AA32" s="456"/>
      <c r="AB32" s="447" t="s">
        <v>2170</v>
      </c>
      <c r="AC32" s="456" t="s">
        <v>1017</v>
      </c>
      <c r="AD32" s="460" t="s">
        <v>2172</v>
      </c>
      <c r="AE32" s="462">
        <f>1900000*12</f>
        <v>22800000</v>
      </c>
      <c r="AF32" s="463">
        <f>1800000*12</f>
        <v>21600000</v>
      </c>
      <c r="AG32" s="464">
        <f>1-((AF32)/(AE32))</f>
        <v>5.2631578947368474E-2</v>
      </c>
      <c r="AH32" s="456">
        <v>0</v>
      </c>
      <c r="AI32" s="456">
        <v>2</v>
      </c>
      <c r="AJ32" s="456"/>
      <c r="AK32" s="456"/>
      <c r="AL32" s="456"/>
      <c r="AM32" s="460" t="s">
        <v>2173</v>
      </c>
      <c r="AN32" s="456">
        <f t="shared" si="4"/>
        <v>22800000</v>
      </c>
      <c r="AO32" s="456">
        <f t="shared" si="1"/>
        <v>21600000</v>
      </c>
      <c r="AP32" s="449"/>
      <c r="AQ32" s="450"/>
      <c r="AR32" s="450"/>
      <c r="AS32" s="450"/>
      <c r="AT32" s="450"/>
      <c r="AU32" s="450"/>
      <c r="AV32" s="450"/>
      <c r="AW32" s="450"/>
      <c r="AX32" s="450"/>
      <c r="AY32" s="450"/>
      <c r="AZ32" s="450"/>
      <c r="BA32" s="450"/>
      <c r="BB32" s="450"/>
      <c r="BC32" s="450"/>
      <c r="BD32" s="450"/>
      <c r="BE32" s="450"/>
      <c r="BF32" s="450"/>
      <c r="BG32" s="450"/>
      <c r="BH32" s="450"/>
      <c r="BI32" s="450"/>
      <c r="BJ32" s="450"/>
      <c r="BK32" s="450"/>
      <c r="BL32" s="450"/>
      <c r="BM32" s="450"/>
      <c r="BN32" s="450"/>
      <c r="BO32" s="450"/>
      <c r="BP32" s="450"/>
      <c r="BQ32" s="450"/>
      <c r="BR32" s="450"/>
      <c r="BS32" s="450"/>
      <c r="BT32" s="450"/>
      <c r="BU32" s="450"/>
      <c r="BV32" s="450"/>
      <c r="BW32" s="450"/>
      <c r="BX32" s="450"/>
      <c r="BY32" s="450"/>
      <c r="BZ32" s="450"/>
    </row>
    <row r="33" spans="1:104" s="452" customFormat="1" ht="21">
      <c r="A33" s="438" t="s">
        <v>2281</v>
      </c>
      <c r="B33" s="441" t="s">
        <v>2284</v>
      </c>
      <c r="C33" s="439" t="s">
        <v>13</v>
      </c>
      <c r="D33" s="443" t="s">
        <v>2282</v>
      </c>
      <c r="E33" s="442">
        <v>2539894021</v>
      </c>
      <c r="F33" s="440">
        <v>66651930</v>
      </c>
      <c r="G33" s="442" t="s">
        <v>2285</v>
      </c>
      <c r="H33" s="441" t="s">
        <v>2283</v>
      </c>
      <c r="I33" s="443" t="s">
        <v>2286</v>
      </c>
      <c r="J33" s="440" t="s">
        <v>2287</v>
      </c>
      <c r="K33" s="444" t="s">
        <v>2288</v>
      </c>
      <c r="L33" s="442">
        <v>1382600119</v>
      </c>
      <c r="M33" s="442" t="s">
        <v>2289</v>
      </c>
      <c r="N33" s="442"/>
      <c r="O33" s="438" t="s">
        <v>780</v>
      </c>
      <c r="P33" s="440" t="s">
        <v>2290</v>
      </c>
      <c r="Q33" s="440"/>
      <c r="R33" s="440"/>
      <c r="S33" s="440"/>
      <c r="T33" s="440"/>
      <c r="U33" s="479" t="s">
        <v>2244</v>
      </c>
      <c r="V33" s="440"/>
      <c r="W33" s="438" t="s">
        <v>2165</v>
      </c>
      <c r="X33" s="438" t="s">
        <v>2291</v>
      </c>
      <c r="Y33" s="440" t="s">
        <v>2292</v>
      </c>
      <c r="Z33" s="438" t="s">
        <v>2293</v>
      </c>
      <c r="AA33" s="438" t="s">
        <v>2294</v>
      </c>
      <c r="AB33" s="476" t="s">
        <v>2295</v>
      </c>
      <c r="AC33" s="438" t="s">
        <v>2296</v>
      </c>
      <c r="AD33" s="480" t="s">
        <v>2297</v>
      </c>
      <c r="AE33" s="448">
        <v>13400000</v>
      </c>
      <c r="AF33" s="448">
        <v>9800000</v>
      </c>
      <c r="AG33" s="438">
        <f>1-((AF33-200000)/(AE33-200000))</f>
        <v>0.27272727272727271</v>
      </c>
      <c r="AH33" s="438">
        <v>0</v>
      </c>
      <c r="AI33" s="438">
        <v>1</v>
      </c>
      <c r="AJ33" s="438"/>
      <c r="AK33" s="438"/>
      <c r="AL33" s="438"/>
      <c r="AM33" s="440" t="s">
        <v>2173</v>
      </c>
      <c r="AN33" s="438">
        <f t="shared" si="4"/>
        <v>13200000</v>
      </c>
      <c r="AO33" s="438">
        <f t="shared" si="1"/>
        <v>9600000</v>
      </c>
      <c r="AP33" s="449"/>
      <c r="AQ33" s="450"/>
      <c r="AR33" s="453"/>
      <c r="AS33" s="453"/>
      <c r="AT33" s="453"/>
      <c r="AU33" s="453"/>
      <c r="AV33" s="453"/>
      <c r="AW33" s="453"/>
      <c r="AX33" s="453"/>
      <c r="AY33" s="453"/>
      <c r="AZ33" s="453"/>
      <c r="BA33" s="453"/>
      <c r="BB33" s="453"/>
      <c r="BC33" s="453"/>
      <c r="BD33" s="453"/>
      <c r="BE33" s="453"/>
      <c r="BF33" s="450"/>
      <c r="BG33" s="453"/>
      <c r="BH33" s="453"/>
      <c r="BI33" s="453"/>
      <c r="BJ33" s="453"/>
      <c r="BK33" s="453"/>
      <c r="BL33" s="453"/>
      <c r="BM33" s="453"/>
      <c r="BN33" s="453"/>
      <c r="BO33" s="453"/>
      <c r="BP33" s="453"/>
      <c r="BQ33" s="453"/>
      <c r="BR33" s="453"/>
      <c r="BS33" s="453"/>
      <c r="BT33" s="453"/>
      <c r="BU33" s="453"/>
      <c r="BV33" s="453"/>
      <c r="BW33" s="453"/>
      <c r="BX33" s="453"/>
      <c r="BY33" s="453"/>
      <c r="BZ33" s="453"/>
      <c r="CA33" s="454"/>
      <c r="CB33" s="454"/>
      <c r="CC33" s="454"/>
      <c r="CD33" s="454"/>
      <c r="CE33" s="454"/>
      <c r="CF33" s="454"/>
      <c r="CG33" s="454"/>
      <c r="CH33" s="454"/>
      <c r="CI33" s="454"/>
      <c r="CJ33" s="454"/>
      <c r="CK33" s="454"/>
      <c r="CL33" s="454"/>
      <c r="CM33" s="454"/>
      <c r="CN33" s="454"/>
      <c r="CO33" s="454"/>
      <c r="CP33" s="454"/>
      <c r="CQ33" s="454"/>
      <c r="CR33" s="454"/>
      <c r="CS33" s="454"/>
      <c r="CT33" s="454"/>
      <c r="CU33" s="454"/>
      <c r="CV33" s="454"/>
      <c r="CW33" s="454"/>
      <c r="CX33" s="454"/>
      <c r="CY33" s="454"/>
      <c r="CZ33" s="454"/>
    </row>
    <row r="34" spans="1:104" s="452" customFormat="1" ht="21.75" customHeight="1">
      <c r="A34" s="652" t="s">
        <v>2623</v>
      </c>
      <c r="B34" s="653" t="s">
        <v>2627</v>
      </c>
      <c r="C34" s="522" t="s">
        <v>2624</v>
      </c>
      <c r="D34" s="523" t="s">
        <v>2625</v>
      </c>
      <c r="E34" s="524" t="s">
        <v>2628</v>
      </c>
      <c r="F34" s="523">
        <v>66166249</v>
      </c>
      <c r="G34" s="524" t="s">
        <v>2629</v>
      </c>
      <c r="H34" s="441" t="s">
        <v>2626</v>
      </c>
      <c r="I34" s="525" t="s">
        <v>14</v>
      </c>
      <c r="J34" s="523" t="s">
        <v>2630</v>
      </c>
      <c r="K34" s="526" t="s">
        <v>2631</v>
      </c>
      <c r="L34" s="524">
        <v>4420479825</v>
      </c>
      <c r="M34" s="524" t="s">
        <v>2632</v>
      </c>
      <c r="N34" s="524" t="s">
        <v>2244</v>
      </c>
      <c r="O34" s="527" t="s">
        <v>780</v>
      </c>
      <c r="P34" s="527" t="s">
        <v>2633</v>
      </c>
      <c r="Q34" s="523"/>
      <c r="R34" s="523"/>
      <c r="S34" s="523"/>
      <c r="T34" s="523"/>
      <c r="U34" s="527" t="s">
        <v>2629</v>
      </c>
      <c r="V34" s="528" t="s">
        <v>2626</v>
      </c>
      <c r="W34" s="521" t="s">
        <v>2165</v>
      </c>
      <c r="X34" s="523" t="s">
        <v>2634</v>
      </c>
      <c r="Y34" s="523" t="s">
        <v>2635</v>
      </c>
      <c r="Z34" s="523" t="s">
        <v>2636</v>
      </c>
      <c r="AA34" s="652" t="s">
        <v>2637</v>
      </c>
      <c r="AB34" s="476" t="s">
        <v>2568</v>
      </c>
      <c r="AC34" s="523" t="s">
        <v>2638</v>
      </c>
      <c r="AD34" s="521" t="s">
        <v>2172</v>
      </c>
      <c r="AE34" s="448">
        <v>69200000</v>
      </c>
      <c r="AF34" s="448">
        <v>42200000</v>
      </c>
      <c r="AG34" s="521">
        <f>1-((AF34-200000)/(AE34-200000))</f>
        <v>0.39130434782608692</v>
      </c>
      <c r="AH34" s="523">
        <v>0</v>
      </c>
      <c r="AI34" s="523">
        <v>4</v>
      </c>
      <c r="AJ34" s="523"/>
      <c r="AK34" s="523">
        <v>8</v>
      </c>
      <c r="AL34" s="523">
        <v>250</v>
      </c>
      <c r="AM34" s="523" t="s">
        <v>2225</v>
      </c>
      <c r="AN34" s="521">
        <f t="shared" si="4"/>
        <v>69000000</v>
      </c>
      <c r="AO34" s="521">
        <f t="shared" si="1"/>
        <v>42000000</v>
      </c>
      <c r="AP34" s="449"/>
      <c r="AQ34" s="450"/>
      <c r="AR34" s="450"/>
      <c r="AS34" s="450"/>
      <c r="AT34" s="450"/>
      <c r="AU34" s="450"/>
      <c r="AV34" s="450"/>
      <c r="AW34" s="450"/>
      <c r="AX34" s="450"/>
      <c r="AY34" s="450"/>
      <c r="AZ34" s="450"/>
      <c r="BA34" s="450"/>
      <c r="BB34" s="450"/>
      <c r="BC34" s="450"/>
      <c r="BD34" s="450"/>
      <c r="BE34" s="450"/>
      <c r="BF34" s="450"/>
      <c r="BG34" s="450"/>
      <c r="BH34" s="450"/>
      <c r="BI34" s="450"/>
      <c r="BJ34" s="450"/>
      <c r="BK34" s="450"/>
      <c r="BL34" s="450"/>
      <c r="BM34" s="450"/>
      <c r="BN34" s="450"/>
      <c r="BO34" s="450"/>
      <c r="BP34" s="450"/>
      <c r="BQ34" s="450"/>
      <c r="BR34" s="450"/>
      <c r="BS34" s="450"/>
      <c r="BT34" s="450"/>
      <c r="BU34" s="450"/>
      <c r="BV34" s="450"/>
      <c r="BW34" s="450"/>
      <c r="BX34" s="450"/>
      <c r="BY34" s="450"/>
      <c r="BZ34" s="450"/>
      <c r="CA34" s="450"/>
      <c r="CB34" s="450"/>
      <c r="CC34" s="450"/>
      <c r="CD34" s="450"/>
      <c r="CE34" s="450"/>
      <c r="CF34" s="450"/>
      <c r="CG34" s="450"/>
      <c r="CH34" s="450"/>
      <c r="CI34" s="450"/>
      <c r="CJ34" s="450"/>
      <c r="CK34" s="450"/>
      <c r="CL34" s="450"/>
      <c r="CM34" s="450"/>
      <c r="CN34" s="450"/>
      <c r="CO34" s="450"/>
      <c r="CP34" s="450"/>
      <c r="CQ34" s="450"/>
      <c r="CR34" s="450"/>
      <c r="CS34" s="450"/>
      <c r="CT34" s="450"/>
      <c r="CU34" s="450"/>
      <c r="CV34" s="450"/>
      <c r="CW34" s="450"/>
      <c r="CX34" s="450"/>
      <c r="CY34" s="450"/>
      <c r="CZ34" s="450"/>
    </row>
    <row r="35" spans="1:104" s="508" customFormat="1" ht="21">
      <c r="A35" s="438" t="s">
        <v>2639</v>
      </c>
      <c r="B35" s="441" t="s">
        <v>2643</v>
      </c>
      <c r="C35" s="439" t="s">
        <v>2640</v>
      </c>
      <c r="D35" s="440" t="s">
        <v>2641</v>
      </c>
      <c r="E35" s="492">
        <v>1271607621</v>
      </c>
      <c r="F35" s="443">
        <v>66089083</v>
      </c>
      <c r="G35" s="492" t="s">
        <v>2644</v>
      </c>
      <c r="H35" s="441" t="s">
        <v>2642</v>
      </c>
      <c r="I35" s="443" t="s">
        <v>2640</v>
      </c>
      <c r="J35" s="440" t="s">
        <v>2641</v>
      </c>
      <c r="K35" s="444" t="s">
        <v>2642</v>
      </c>
      <c r="L35" s="492">
        <v>1271607621</v>
      </c>
      <c r="M35" s="492" t="s">
        <v>2644</v>
      </c>
      <c r="N35" s="492">
        <v>66089083</v>
      </c>
      <c r="O35" s="438" t="s">
        <v>780</v>
      </c>
      <c r="P35" s="440" t="s">
        <v>2645</v>
      </c>
      <c r="Q35" s="440"/>
      <c r="R35" s="440"/>
      <c r="S35" s="440"/>
      <c r="T35" s="440"/>
      <c r="U35" s="445" t="s">
        <v>2244</v>
      </c>
      <c r="V35" s="446" t="s">
        <v>2646</v>
      </c>
      <c r="W35" s="438" t="s">
        <v>2165</v>
      </c>
      <c r="X35" s="440" t="s">
        <v>2647</v>
      </c>
      <c r="Y35" s="440" t="s">
        <v>2648</v>
      </c>
      <c r="Z35" s="440" t="s">
        <v>2649</v>
      </c>
      <c r="AA35" s="438">
        <v>443</v>
      </c>
      <c r="AB35" s="476" t="s">
        <v>2568</v>
      </c>
      <c r="AC35" s="440" t="s">
        <v>789</v>
      </c>
      <c r="AD35" s="438" t="s">
        <v>2172</v>
      </c>
      <c r="AE35" s="448">
        <v>23000000</v>
      </c>
      <c r="AF35" s="448">
        <v>15600000</v>
      </c>
      <c r="AG35" s="438">
        <f>1-((AF35-200000)/(AE35-200000))</f>
        <v>0.32456140350877194</v>
      </c>
      <c r="AH35" s="440">
        <v>0</v>
      </c>
      <c r="AI35" s="440">
        <v>2</v>
      </c>
      <c r="AJ35" s="443"/>
      <c r="AK35" s="443"/>
      <c r="AL35" s="443"/>
      <c r="AM35" s="443" t="s">
        <v>2280</v>
      </c>
      <c r="AN35" s="438">
        <f t="shared" si="4"/>
        <v>22800000</v>
      </c>
      <c r="AO35" s="438">
        <f t="shared" si="1"/>
        <v>15400000</v>
      </c>
      <c r="AP35" s="449"/>
      <c r="AQ35" s="450"/>
      <c r="AR35" s="450"/>
      <c r="AS35" s="450"/>
      <c r="AT35" s="450"/>
      <c r="AU35" s="450"/>
      <c r="AV35" s="450"/>
      <c r="AW35" s="450"/>
      <c r="AX35" s="450"/>
      <c r="AY35" s="450"/>
      <c r="AZ35" s="450"/>
      <c r="BA35" s="450"/>
      <c r="BB35" s="450"/>
      <c r="BC35" s="450"/>
      <c r="BD35" s="450"/>
      <c r="BE35" s="450"/>
      <c r="BF35" s="450"/>
      <c r="BG35" s="450"/>
      <c r="BH35" s="450"/>
      <c r="BI35" s="450"/>
      <c r="BJ35" s="450"/>
      <c r="BK35" s="450"/>
      <c r="BL35" s="450"/>
      <c r="BM35" s="450"/>
      <c r="BN35" s="450"/>
      <c r="BO35" s="450"/>
      <c r="BP35" s="450"/>
      <c r="BQ35" s="450"/>
      <c r="BR35" s="450"/>
      <c r="BS35" s="450"/>
      <c r="BT35" s="450"/>
      <c r="BU35" s="450"/>
      <c r="BV35" s="450"/>
      <c r="BW35" s="450"/>
      <c r="BX35" s="450"/>
      <c r="BY35" s="450"/>
      <c r="BZ35" s="450"/>
      <c r="CA35" s="452"/>
      <c r="CB35" s="452"/>
      <c r="CC35" s="452"/>
      <c r="CD35" s="452"/>
      <c r="CE35" s="452"/>
      <c r="CF35" s="452"/>
      <c r="CG35" s="452"/>
      <c r="CH35" s="452"/>
      <c r="CI35" s="452"/>
      <c r="CJ35" s="452"/>
      <c r="CK35" s="452"/>
      <c r="CL35" s="452"/>
      <c r="CM35" s="452"/>
      <c r="CN35" s="452"/>
      <c r="CO35" s="452"/>
      <c r="CP35" s="452"/>
      <c r="CQ35" s="452"/>
      <c r="CR35" s="452"/>
      <c r="CS35" s="452"/>
      <c r="CT35" s="452"/>
      <c r="CU35" s="452"/>
      <c r="CV35" s="452"/>
      <c r="CW35" s="452"/>
      <c r="CX35" s="452"/>
      <c r="CY35" s="452"/>
      <c r="CZ35" s="452"/>
    </row>
    <row r="36" spans="1:104" s="500" customFormat="1" ht="21">
      <c r="A36" s="651" t="s">
        <v>2438</v>
      </c>
      <c r="B36" s="441" t="s">
        <v>2442</v>
      </c>
      <c r="C36" s="439" t="s">
        <v>2439</v>
      </c>
      <c r="D36" s="443" t="s">
        <v>2440</v>
      </c>
      <c r="E36" s="442" t="s">
        <v>2443</v>
      </c>
      <c r="F36" s="440">
        <v>66031915</v>
      </c>
      <c r="G36" s="442" t="s">
        <v>2444</v>
      </c>
      <c r="H36" s="441" t="s">
        <v>2441</v>
      </c>
      <c r="I36" s="443" t="s">
        <v>2439</v>
      </c>
      <c r="J36" s="440" t="s">
        <v>2440</v>
      </c>
      <c r="K36" s="444" t="s">
        <v>2441</v>
      </c>
      <c r="L36" s="442" t="s">
        <v>2443</v>
      </c>
      <c r="M36" s="442" t="s">
        <v>2444</v>
      </c>
      <c r="N36" s="442">
        <v>66031915</v>
      </c>
      <c r="O36" s="438" t="s">
        <v>780</v>
      </c>
      <c r="P36" s="440" t="s">
        <v>2445</v>
      </c>
      <c r="Q36" s="440" t="s">
        <v>2446</v>
      </c>
      <c r="R36" s="484">
        <v>14008049270</v>
      </c>
      <c r="S36" s="484"/>
      <c r="T36" s="438">
        <v>535859</v>
      </c>
      <c r="U36" s="445" t="s">
        <v>2447</v>
      </c>
      <c r="V36" s="446" t="s">
        <v>2448</v>
      </c>
      <c r="W36" s="438" t="s">
        <v>2165</v>
      </c>
      <c r="X36" s="438" t="s">
        <v>2449</v>
      </c>
      <c r="Y36" s="440" t="s">
        <v>2450</v>
      </c>
      <c r="Z36" s="438" t="s">
        <v>2451</v>
      </c>
      <c r="AA36" s="438" t="s">
        <v>2452</v>
      </c>
      <c r="AB36" s="447" t="s">
        <v>2360</v>
      </c>
      <c r="AC36" s="438" t="s">
        <v>1035</v>
      </c>
      <c r="AD36" s="438" t="s">
        <v>2172</v>
      </c>
      <c r="AE36" s="448">
        <v>25200000</v>
      </c>
      <c r="AF36" s="448">
        <v>21600000</v>
      </c>
      <c r="AG36" s="438">
        <f>1-((AF36)/(AE36))</f>
        <v>0.1428571428571429</v>
      </c>
      <c r="AH36" s="438">
        <v>0</v>
      </c>
      <c r="AI36" s="438">
        <v>2</v>
      </c>
      <c r="AJ36" s="438"/>
      <c r="AK36" s="438">
        <v>2</v>
      </c>
      <c r="AL36" s="438"/>
      <c r="AM36" s="440" t="s">
        <v>2173</v>
      </c>
      <c r="AN36" s="438">
        <f t="shared" si="4"/>
        <v>25200000</v>
      </c>
      <c r="AO36" s="438">
        <f t="shared" si="1"/>
        <v>21600000</v>
      </c>
      <c r="AP36" s="456"/>
    </row>
    <row r="37" spans="1:104" s="500" customFormat="1" ht="21">
      <c r="A37" s="438" t="s">
        <v>2453</v>
      </c>
      <c r="B37" s="441" t="s">
        <v>2442</v>
      </c>
      <c r="C37" s="439" t="s">
        <v>2439</v>
      </c>
      <c r="D37" s="443" t="s">
        <v>2440</v>
      </c>
      <c r="E37" s="442" t="s">
        <v>2443</v>
      </c>
      <c r="F37" s="440">
        <v>66031915</v>
      </c>
      <c r="G37" s="442" t="s">
        <v>2444</v>
      </c>
      <c r="H37" s="441" t="s">
        <v>2441</v>
      </c>
      <c r="I37" s="443" t="s">
        <v>2439</v>
      </c>
      <c r="J37" s="440" t="s">
        <v>2440</v>
      </c>
      <c r="K37" s="444" t="s">
        <v>2441</v>
      </c>
      <c r="L37" s="442" t="s">
        <v>2443</v>
      </c>
      <c r="M37" s="442" t="s">
        <v>2444</v>
      </c>
      <c r="N37" s="442">
        <v>66031915</v>
      </c>
      <c r="O37" s="438" t="s">
        <v>780</v>
      </c>
      <c r="P37" s="440" t="s">
        <v>2445</v>
      </c>
      <c r="Q37" s="440" t="s">
        <v>2454</v>
      </c>
      <c r="R37" s="484">
        <v>14008049270</v>
      </c>
      <c r="S37" s="484"/>
      <c r="T37" s="438">
        <v>535859</v>
      </c>
      <c r="U37" s="445" t="s">
        <v>2447</v>
      </c>
      <c r="V37" s="446" t="s">
        <v>2448</v>
      </c>
      <c r="W37" s="438" t="s">
        <v>2165</v>
      </c>
      <c r="X37" s="439" t="s">
        <v>2455</v>
      </c>
      <c r="Y37" s="440" t="s">
        <v>2456</v>
      </c>
      <c r="Z37" s="438" t="s">
        <v>2457</v>
      </c>
      <c r="AA37" s="438" t="s">
        <v>2458</v>
      </c>
      <c r="AB37" s="447" t="s">
        <v>2360</v>
      </c>
      <c r="AC37" s="438" t="s">
        <v>1035</v>
      </c>
      <c r="AD37" s="438" t="s">
        <v>2172</v>
      </c>
      <c r="AE37" s="448">
        <v>25200000</v>
      </c>
      <c r="AF37" s="448">
        <v>21600000</v>
      </c>
      <c r="AG37" s="438">
        <f>1-((AF37)/(AE37))</f>
        <v>0.1428571428571429</v>
      </c>
      <c r="AH37" s="438">
        <v>0</v>
      </c>
      <c r="AI37" s="438">
        <v>2</v>
      </c>
      <c r="AJ37" s="438">
        <v>4</v>
      </c>
      <c r="AK37" s="438">
        <v>6</v>
      </c>
      <c r="AL37" s="438">
        <v>120</v>
      </c>
      <c r="AM37" s="440" t="s">
        <v>2173</v>
      </c>
      <c r="AN37" s="438">
        <f t="shared" si="4"/>
        <v>49200000</v>
      </c>
      <c r="AO37" s="438">
        <f t="shared" si="1"/>
        <v>42171428.571428567</v>
      </c>
      <c r="AP37" s="456"/>
    </row>
    <row r="38" spans="1:104" s="500" customFormat="1" ht="23.25" customHeight="1">
      <c r="A38" s="651" t="s">
        <v>2233</v>
      </c>
      <c r="B38" s="441" t="s">
        <v>2237</v>
      </c>
      <c r="C38" s="439" t="s">
        <v>2234</v>
      </c>
      <c r="D38" s="443" t="s">
        <v>2235</v>
      </c>
      <c r="E38" s="442">
        <v>1467441831</v>
      </c>
      <c r="F38" s="440">
        <v>66166249</v>
      </c>
      <c r="G38" s="442" t="s">
        <v>2238</v>
      </c>
      <c r="H38" s="441" t="s">
        <v>2236</v>
      </c>
      <c r="I38" s="443" t="s">
        <v>2239</v>
      </c>
      <c r="J38" s="440" t="s">
        <v>2240</v>
      </c>
      <c r="K38" s="444" t="s">
        <v>2241</v>
      </c>
      <c r="L38" s="442">
        <v>5069931032</v>
      </c>
      <c r="M38" s="442" t="s">
        <v>2242</v>
      </c>
      <c r="N38" s="442">
        <v>66166249</v>
      </c>
      <c r="O38" s="438" t="s">
        <v>780</v>
      </c>
      <c r="P38" s="440" t="s">
        <v>2243</v>
      </c>
      <c r="Q38" s="440"/>
      <c r="R38" s="440"/>
      <c r="S38" s="440"/>
      <c r="T38" s="440"/>
      <c r="U38" s="445" t="s">
        <v>2244</v>
      </c>
      <c r="V38" s="472" t="s">
        <v>2245</v>
      </c>
      <c r="W38" s="438" t="s">
        <v>2165</v>
      </c>
      <c r="X38" s="438" t="s">
        <v>2246</v>
      </c>
      <c r="Y38" s="440" t="s">
        <v>2247</v>
      </c>
      <c r="Z38" s="438" t="s">
        <v>2248</v>
      </c>
      <c r="AA38" s="438" t="s">
        <v>2249</v>
      </c>
      <c r="AB38" s="476" t="s">
        <v>2250</v>
      </c>
      <c r="AC38" s="438" t="s">
        <v>2251</v>
      </c>
      <c r="AD38" s="438" t="s">
        <v>2172</v>
      </c>
      <c r="AE38" s="448">
        <f>3700000*12</f>
        <v>44400000</v>
      </c>
      <c r="AF38" s="448">
        <v>31000000</v>
      </c>
      <c r="AG38" s="438">
        <f>1-((AF38)/(AE38))</f>
        <v>0.30180180180180183</v>
      </c>
      <c r="AH38" s="438">
        <v>0</v>
      </c>
      <c r="AI38" s="438">
        <v>4</v>
      </c>
      <c r="AJ38" s="438"/>
      <c r="AK38" s="438"/>
      <c r="AL38" s="438"/>
      <c r="AM38" s="440" t="s">
        <v>2173</v>
      </c>
      <c r="AN38" s="438">
        <f t="shared" si="4"/>
        <v>44400000</v>
      </c>
      <c r="AO38" s="438">
        <f t="shared" si="1"/>
        <v>31000000</v>
      </c>
      <c r="AP38" s="456"/>
      <c r="AR38" s="520"/>
      <c r="AS38" s="520"/>
      <c r="AT38" s="520"/>
      <c r="AU38" s="520"/>
      <c r="AV38" s="520"/>
      <c r="AW38" s="520"/>
      <c r="AX38" s="520"/>
      <c r="AY38" s="520"/>
      <c r="AZ38" s="520"/>
      <c r="BA38" s="520"/>
      <c r="BB38" s="520"/>
      <c r="BC38" s="520"/>
      <c r="BD38" s="520"/>
      <c r="BE38" s="520"/>
      <c r="BG38" s="520"/>
      <c r="BH38" s="520"/>
      <c r="BI38" s="520"/>
      <c r="BJ38" s="520"/>
      <c r="BK38" s="520"/>
      <c r="BL38" s="520"/>
      <c r="BM38" s="520"/>
      <c r="BN38" s="520"/>
      <c r="BO38" s="520"/>
      <c r="BP38" s="520"/>
      <c r="BQ38" s="520"/>
      <c r="BR38" s="520"/>
      <c r="BS38" s="520"/>
      <c r="BT38" s="520"/>
      <c r="BU38" s="520"/>
      <c r="BV38" s="520"/>
      <c r="BW38" s="520"/>
      <c r="BX38" s="520"/>
      <c r="BY38" s="520"/>
      <c r="BZ38" s="520"/>
      <c r="CA38" s="520"/>
      <c r="CB38" s="520"/>
      <c r="CC38" s="520"/>
      <c r="CD38" s="520"/>
      <c r="CE38" s="520"/>
      <c r="CF38" s="520"/>
      <c r="CG38" s="520"/>
      <c r="CH38" s="520"/>
      <c r="CI38" s="520"/>
      <c r="CJ38" s="520"/>
      <c r="CK38" s="520"/>
      <c r="CL38" s="520"/>
      <c r="CM38" s="520"/>
      <c r="CN38" s="520"/>
      <c r="CO38" s="520"/>
      <c r="CP38" s="520"/>
      <c r="CQ38" s="520"/>
      <c r="CR38" s="520"/>
      <c r="CS38" s="520"/>
      <c r="CT38" s="520"/>
      <c r="CU38" s="520"/>
      <c r="CV38" s="520"/>
      <c r="CW38" s="520"/>
      <c r="CX38" s="520"/>
      <c r="CY38" s="520"/>
      <c r="CZ38" s="520"/>
    </row>
    <row r="39" spans="1:104" s="500" customFormat="1" ht="21">
      <c r="A39" s="438" t="s">
        <v>2577</v>
      </c>
      <c r="B39" s="505" t="s">
        <v>2581</v>
      </c>
      <c r="C39" s="439" t="s">
        <v>2578</v>
      </c>
      <c r="D39" s="443" t="s">
        <v>2579</v>
      </c>
      <c r="E39" s="442">
        <v>2281850102</v>
      </c>
      <c r="F39" s="440">
        <v>28424018</v>
      </c>
      <c r="G39" s="442" t="s">
        <v>2582</v>
      </c>
      <c r="H39" s="441" t="s">
        <v>2580</v>
      </c>
      <c r="I39" s="443" t="s">
        <v>2583</v>
      </c>
      <c r="J39" s="440" t="s">
        <v>2584</v>
      </c>
      <c r="K39" s="444" t="s">
        <v>2585</v>
      </c>
      <c r="L39" s="442">
        <v>4640139519</v>
      </c>
      <c r="M39" s="442" t="s">
        <v>2586</v>
      </c>
      <c r="N39" s="442"/>
      <c r="O39" s="438" t="s">
        <v>780</v>
      </c>
      <c r="P39" s="440" t="s">
        <v>2587</v>
      </c>
      <c r="Q39" s="440"/>
      <c r="R39" s="440"/>
      <c r="S39" s="440"/>
      <c r="T39" s="440"/>
      <c r="U39" s="445" t="s">
        <v>2588</v>
      </c>
      <c r="V39" s="472" t="s">
        <v>2589</v>
      </c>
      <c r="W39" s="438" t="s">
        <v>2165</v>
      </c>
      <c r="X39" s="438" t="s">
        <v>2590</v>
      </c>
      <c r="Y39" s="440" t="s">
        <v>2591</v>
      </c>
      <c r="Z39" s="438" t="s">
        <v>2592</v>
      </c>
      <c r="AA39" s="438"/>
      <c r="AB39" s="476" t="s">
        <v>2568</v>
      </c>
      <c r="AC39" s="438" t="s">
        <v>2296</v>
      </c>
      <c r="AD39" s="480" t="s">
        <v>2297</v>
      </c>
      <c r="AE39" s="448">
        <v>23000000</v>
      </c>
      <c r="AF39" s="448">
        <v>16400000</v>
      </c>
      <c r="AG39" s="438">
        <f>1-((AF39-200000)/(AE39-200000))</f>
        <v>0.28947368421052633</v>
      </c>
      <c r="AH39" s="438">
        <v>0</v>
      </c>
      <c r="AI39" s="438">
        <v>2</v>
      </c>
      <c r="AJ39" s="438"/>
      <c r="AK39" s="438"/>
      <c r="AL39" s="438"/>
      <c r="AM39" s="440" t="s">
        <v>2593</v>
      </c>
      <c r="AN39" s="438">
        <f t="shared" si="4"/>
        <v>22800000</v>
      </c>
      <c r="AO39" s="438">
        <f t="shared" si="1"/>
        <v>16200000</v>
      </c>
      <c r="AP39" s="456"/>
    </row>
    <row r="40" spans="1:104" s="494" customFormat="1" ht="23.25" customHeight="1">
      <c r="A40" s="438" t="s">
        <v>2154</v>
      </c>
      <c r="B40" s="505" t="s">
        <v>2157</v>
      </c>
      <c r="C40" s="439" t="s">
        <v>180</v>
      </c>
      <c r="D40" s="440" t="s">
        <v>2155</v>
      </c>
      <c r="E40" s="442">
        <v>2219789381</v>
      </c>
      <c r="F40" s="440">
        <v>66165185</v>
      </c>
      <c r="G40" s="442" t="s">
        <v>2158</v>
      </c>
      <c r="H40" s="441" t="s">
        <v>2156</v>
      </c>
      <c r="I40" s="443" t="s">
        <v>2159</v>
      </c>
      <c r="J40" s="440" t="s">
        <v>2160</v>
      </c>
      <c r="K40" s="444" t="s">
        <v>2161</v>
      </c>
      <c r="L40" s="442">
        <v>2031675699</v>
      </c>
      <c r="M40" s="442">
        <v>9121771941</v>
      </c>
      <c r="N40" s="442" t="s">
        <v>2162</v>
      </c>
      <c r="O40" s="438" t="s">
        <v>780</v>
      </c>
      <c r="P40" s="440" t="s">
        <v>2163</v>
      </c>
      <c r="Q40" s="440"/>
      <c r="R40" s="440"/>
      <c r="S40" s="440"/>
      <c r="T40" s="440"/>
      <c r="U40" s="445" t="s">
        <v>2162</v>
      </c>
      <c r="V40" s="446" t="s">
        <v>2164</v>
      </c>
      <c r="W40" s="438" t="s">
        <v>2165</v>
      </c>
      <c r="X40" s="440" t="s">
        <v>2166</v>
      </c>
      <c r="Y40" s="440" t="s">
        <v>2167</v>
      </c>
      <c r="Z40" s="440" t="s">
        <v>2168</v>
      </c>
      <c r="AA40" s="438" t="s">
        <v>2169</v>
      </c>
      <c r="AB40" s="447" t="s">
        <v>2170</v>
      </c>
      <c r="AC40" s="440" t="s">
        <v>2171</v>
      </c>
      <c r="AD40" s="438" t="s">
        <v>2172</v>
      </c>
      <c r="AE40" s="448">
        <v>15600000</v>
      </c>
      <c r="AF40" s="448">
        <v>14040000</v>
      </c>
      <c r="AG40" s="438">
        <f>1-(AF40/AE40)</f>
        <v>9.9999999999999978E-2</v>
      </c>
      <c r="AH40" s="440">
        <v>0</v>
      </c>
      <c r="AI40" s="440">
        <v>1</v>
      </c>
      <c r="AJ40" s="440"/>
      <c r="AK40" s="440">
        <v>2</v>
      </c>
      <c r="AL40" s="440"/>
      <c r="AM40" s="440" t="s">
        <v>2173</v>
      </c>
      <c r="AN40" s="438">
        <f t="shared" si="4"/>
        <v>15600000</v>
      </c>
      <c r="AO40" s="438">
        <f t="shared" si="1"/>
        <v>14040000</v>
      </c>
      <c r="AP40" s="464"/>
    </row>
    <row r="41" spans="1:104" s="500" customFormat="1" ht="21">
      <c r="A41" s="460" t="s">
        <v>2423</v>
      </c>
      <c r="B41" s="497" t="s">
        <v>2427</v>
      </c>
      <c r="C41" s="457" t="s">
        <v>2424</v>
      </c>
      <c r="D41" s="460" t="s">
        <v>2425</v>
      </c>
      <c r="E41" s="459">
        <v>49481290</v>
      </c>
      <c r="F41" s="498">
        <v>66164506</v>
      </c>
      <c r="G41" s="459" t="s">
        <v>2428</v>
      </c>
      <c r="H41" s="441" t="s">
        <v>2426</v>
      </c>
      <c r="I41" s="460" t="s">
        <v>2429</v>
      </c>
      <c r="J41" s="460" t="s">
        <v>2430</v>
      </c>
      <c r="K41" s="461" t="s">
        <v>2431</v>
      </c>
      <c r="L41" s="459">
        <v>20838816</v>
      </c>
      <c r="M41" s="459" t="s">
        <v>2432</v>
      </c>
      <c r="N41" s="459">
        <v>66401560</v>
      </c>
      <c r="O41" s="456" t="s">
        <v>15</v>
      </c>
      <c r="P41" s="460" t="s">
        <v>248</v>
      </c>
      <c r="Q41" s="460"/>
      <c r="R41" s="460"/>
      <c r="S41" s="460"/>
      <c r="T41" s="460"/>
      <c r="U41" s="460"/>
      <c r="V41" s="460"/>
      <c r="W41" s="456" t="s">
        <v>2165</v>
      </c>
      <c r="X41" s="460" t="s">
        <v>2433</v>
      </c>
      <c r="Y41" s="460" t="s">
        <v>2434</v>
      </c>
      <c r="Z41" s="460" t="s">
        <v>2435</v>
      </c>
      <c r="AA41" s="460" t="s">
        <v>2436</v>
      </c>
      <c r="AB41" s="447" t="s">
        <v>2360</v>
      </c>
      <c r="AC41" s="460" t="s">
        <v>2437</v>
      </c>
      <c r="AD41" s="460" t="s">
        <v>2172</v>
      </c>
      <c r="AE41" s="463">
        <f>4500000*12</f>
        <v>54000000</v>
      </c>
      <c r="AF41" s="462">
        <f>4350000*12</f>
        <v>52200000</v>
      </c>
      <c r="AG41" s="464">
        <f>1-((AF41)/(AE41))</f>
        <v>3.3333333333333326E-2</v>
      </c>
      <c r="AH41" s="460">
        <v>0</v>
      </c>
      <c r="AI41" s="460">
        <v>0</v>
      </c>
      <c r="AJ41" s="460">
        <v>1</v>
      </c>
      <c r="AK41" s="460">
        <v>1</v>
      </c>
      <c r="AL41" s="460">
        <v>10</v>
      </c>
      <c r="AM41" s="460" t="s">
        <v>2173</v>
      </c>
      <c r="AN41" s="456">
        <f t="shared" si="4"/>
        <v>4800000</v>
      </c>
      <c r="AO41" s="456">
        <f t="shared" si="1"/>
        <v>4640000</v>
      </c>
      <c r="AP41" s="456"/>
    </row>
    <row r="42" spans="1:104" s="533" customFormat="1" ht="21">
      <c r="A42" s="651" t="s">
        <v>2266</v>
      </c>
      <c r="B42" s="441" t="s">
        <v>2270</v>
      </c>
      <c r="C42" s="439" t="s">
        <v>2267</v>
      </c>
      <c r="D42" s="440" t="s">
        <v>2268</v>
      </c>
      <c r="E42" s="442">
        <v>5820022815</v>
      </c>
      <c r="F42" s="478">
        <v>66088310</v>
      </c>
      <c r="G42" s="442" t="s">
        <v>2271</v>
      </c>
      <c r="H42" s="441" t="s">
        <v>2269</v>
      </c>
      <c r="I42" s="440" t="s">
        <v>2267</v>
      </c>
      <c r="J42" s="440" t="s">
        <v>2268</v>
      </c>
      <c r="K42" s="444" t="s">
        <v>2269</v>
      </c>
      <c r="L42" s="442">
        <v>5820022815</v>
      </c>
      <c r="M42" s="442">
        <v>9120292554</v>
      </c>
      <c r="N42" s="442">
        <v>66088310</v>
      </c>
      <c r="O42" s="438" t="s">
        <v>2272</v>
      </c>
      <c r="P42" s="440" t="s">
        <v>2270</v>
      </c>
      <c r="Q42" s="440"/>
      <c r="R42" s="440"/>
      <c r="S42" s="440"/>
      <c r="T42" s="440"/>
      <c r="U42" s="445" t="s">
        <v>2271</v>
      </c>
      <c r="V42" s="446" t="s">
        <v>2273</v>
      </c>
      <c r="W42" s="438" t="s">
        <v>2165</v>
      </c>
      <c r="X42" s="438" t="s">
        <v>2274</v>
      </c>
      <c r="Y42" s="440" t="s">
        <v>2275</v>
      </c>
      <c r="Z42" s="440" t="s">
        <v>2276</v>
      </c>
      <c r="AA42" s="651" t="s">
        <v>2277</v>
      </c>
      <c r="AB42" s="447" t="s">
        <v>2278</v>
      </c>
      <c r="AC42" s="438" t="s">
        <v>2279</v>
      </c>
      <c r="AD42" s="438" t="s">
        <v>2172</v>
      </c>
      <c r="AE42" s="448">
        <v>19200000</v>
      </c>
      <c r="AF42" s="448">
        <v>9600000</v>
      </c>
      <c r="AG42" s="438">
        <f>1-((AF42)/(AE42))</f>
        <v>0.5</v>
      </c>
      <c r="AH42" s="438">
        <v>0</v>
      </c>
      <c r="AI42" s="438">
        <v>1</v>
      </c>
      <c r="AJ42" s="440">
        <v>1</v>
      </c>
      <c r="AK42" s="440">
        <v>1</v>
      </c>
      <c r="AL42" s="440">
        <v>300</v>
      </c>
      <c r="AM42" s="440" t="s">
        <v>2280</v>
      </c>
      <c r="AN42" s="438">
        <f t="shared" si="4"/>
        <v>35400000</v>
      </c>
      <c r="AO42" s="438">
        <f t="shared" si="1"/>
        <v>17700000</v>
      </c>
      <c r="AP42" s="503"/>
    </row>
    <row r="43" spans="1:104" s="500" customFormat="1" ht="21">
      <c r="A43" s="460" t="s">
        <v>2483</v>
      </c>
      <c r="B43" s="655" t="s">
        <v>2487</v>
      </c>
      <c r="C43" s="457" t="s">
        <v>2484</v>
      </c>
      <c r="D43" s="460" t="s">
        <v>2485</v>
      </c>
      <c r="E43" s="459">
        <v>3873489384</v>
      </c>
      <c r="F43" s="498">
        <v>66166302</v>
      </c>
      <c r="G43" s="459" t="s">
        <v>2488</v>
      </c>
      <c r="H43" s="654" t="s">
        <v>2486</v>
      </c>
      <c r="I43" s="460" t="s">
        <v>2489</v>
      </c>
      <c r="J43" s="460" t="s">
        <v>2490</v>
      </c>
      <c r="K43" s="461" t="s">
        <v>2491</v>
      </c>
      <c r="L43" s="459">
        <v>923842306</v>
      </c>
      <c r="M43" s="459">
        <v>9109302057</v>
      </c>
      <c r="N43" s="459">
        <v>2632730812</v>
      </c>
      <c r="O43" s="438" t="s">
        <v>15</v>
      </c>
      <c r="P43" s="505" t="s">
        <v>2492</v>
      </c>
      <c r="Q43" s="460"/>
      <c r="R43" s="460"/>
      <c r="S43" s="460"/>
      <c r="T43" s="460"/>
      <c r="U43" s="460"/>
      <c r="V43" s="506" t="s">
        <v>2493</v>
      </c>
      <c r="W43" s="456" t="s">
        <v>2165</v>
      </c>
      <c r="X43" s="460" t="s">
        <v>2494</v>
      </c>
      <c r="Y43" s="460" t="s">
        <v>2495</v>
      </c>
      <c r="Z43" s="460" t="s">
        <v>2496</v>
      </c>
      <c r="AA43" s="460" t="s">
        <v>2497</v>
      </c>
      <c r="AB43" s="447" t="s">
        <v>2360</v>
      </c>
      <c r="AC43" s="460" t="s">
        <v>2361</v>
      </c>
      <c r="AD43" s="460" t="s">
        <v>2172</v>
      </c>
      <c r="AE43" s="462">
        <f>1900000*12</f>
        <v>22800000</v>
      </c>
      <c r="AF43" s="463">
        <f>1500000*12</f>
        <v>18000000</v>
      </c>
      <c r="AG43" s="464">
        <f>1-((AF43)/(AE43))</f>
        <v>0.21052631578947367</v>
      </c>
      <c r="AH43" s="460">
        <v>0</v>
      </c>
      <c r="AI43" s="460">
        <v>2</v>
      </c>
      <c r="AJ43" s="460"/>
      <c r="AK43" s="460"/>
      <c r="AL43" s="460"/>
      <c r="AM43" s="460" t="s">
        <v>2225</v>
      </c>
      <c r="AN43" s="456">
        <f t="shared" si="4"/>
        <v>22800000</v>
      </c>
      <c r="AO43" s="456">
        <f t="shared" si="1"/>
        <v>18000000</v>
      </c>
      <c r="AP43" s="535"/>
      <c r="AQ43" s="536"/>
      <c r="BF43" s="536"/>
    </row>
    <row r="44" spans="1:104" s="500" customFormat="1" ht="21">
      <c r="A44" s="438" t="s">
        <v>2498</v>
      </c>
      <c r="B44" s="504" t="s">
        <v>2487</v>
      </c>
      <c r="C44" s="439" t="s">
        <v>2484</v>
      </c>
      <c r="D44" s="440" t="s">
        <v>2485</v>
      </c>
      <c r="E44" s="442">
        <v>3873489384</v>
      </c>
      <c r="F44" s="478">
        <v>66012898</v>
      </c>
      <c r="G44" s="442" t="s">
        <v>2488</v>
      </c>
      <c r="H44" s="441" t="s">
        <v>2486</v>
      </c>
      <c r="I44" s="440" t="s">
        <v>180</v>
      </c>
      <c r="J44" s="440" t="s">
        <v>2499</v>
      </c>
      <c r="K44" s="444" t="s">
        <v>2500</v>
      </c>
      <c r="L44" s="442">
        <v>5400024246</v>
      </c>
      <c r="M44" s="442">
        <v>9396378489</v>
      </c>
      <c r="N44" s="442">
        <v>66012898</v>
      </c>
      <c r="O44" s="438" t="s">
        <v>15</v>
      </c>
      <c r="P44" s="505" t="s">
        <v>2492</v>
      </c>
      <c r="Q44" s="440"/>
      <c r="R44" s="440"/>
      <c r="S44" s="440"/>
      <c r="T44" s="440"/>
      <c r="U44" s="445" t="s">
        <v>2501</v>
      </c>
      <c r="V44" s="506" t="s">
        <v>2493</v>
      </c>
      <c r="W44" s="438" t="s">
        <v>2165</v>
      </c>
      <c r="X44" s="440" t="s">
        <v>2502</v>
      </c>
      <c r="Y44" s="440" t="s">
        <v>2503</v>
      </c>
      <c r="Z44" s="438" t="s">
        <v>2504</v>
      </c>
      <c r="AA44" s="438" t="s">
        <v>2505</v>
      </c>
      <c r="AB44" s="447" t="s">
        <v>2506</v>
      </c>
      <c r="AC44" s="440" t="s">
        <v>2507</v>
      </c>
      <c r="AD44" s="440" t="s">
        <v>2297</v>
      </c>
      <c r="AE44" s="448">
        <v>43800000</v>
      </c>
      <c r="AF44" s="448">
        <v>34800000</v>
      </c>
      <c r="AG44" s="438">
        <f>1-((AF44)/(AE44))</f>
        <v>0.20547945205479456</v>
      </c>
      <c r="AH44" s="440">
        <v>0</v>
      </c>
      <c r="AI44" s="440">
        <v>1</v>
      </c>
      <c r="AJ44" s="440"/>
      <c r="AK44" s="440">
        <v>4</v>
      </c>
      <c r="AL44" s="440">
        <v>420</v>
      </c>
      <c r="AM44" s="440" t="s">
        <v>2508</v>
      </c>
      <c r="AN44" s="438">
        <f t="shared" si="4"/>
        <v>43200000</v>
      </c>
      <c r="AO44" s="438">
        <f t="shared" si="1"/>
        <v>34323287.671232872</v>
      </c>
      <c r="AP44" s="456"/>
    </row>
    <row r="45" spans="1:104" s="520" customFormat="1" ht="21">
      <c r="A45" s="438" t="s">
        <v>2656</v>
      </c>
      <c r="B45" s="653" t="s">
        <v>2660</v>
      </c>
      <c r="C45" s="439" t="s">
        <v>2657</v>
      </c>
      <c r="D45" s="443" t="s">
        <v>2658</v>
      </c>
      <c r="E45" s="442" t="s">
        <v>2661</v>
      </c>
      <c r="F45" s="440">
        <v>5933</v>
      </c>
      <c r="G45" s="442" t="s">
        <v>2662</v>
      </c>
      <c r="H45" s="653" t="s">
        <v>2659</v>
      </c>
      <c r="I45" s="443" t="s">
        <v>142</v>
      </c>
      <c r="J45" s="440" t="s">
        <v>2663</v>
      </c>
      <c r="K45" s="444" t="s">
        <v>2664</v>
      </c>
      <c r="L45" s="442">
        <v>2142258875</v>
      </c>
      <c r="M45" s="442">
        <v>9038079187</v>
      </c>
      <c r="N45" s="442" t="s">
        <v>2665</v>
      </c>
      <c r="O45" s="438" t="s">
        <v>15</v>
      </c>
      <c r="P45" s="440" t="s">
        <v>2666</v>
      </c>
      <c r="Q45" s="440"/>
      <c r="R45" s="440"/>
      <c r="S45" s="440"/>
      <c r="T45" s="440"/>
      <c r="U45" s="445" t="s">
        <v>2667</v>
      </c>
      <c r="V45" s="446" t="s">
        <v>2668</v>
      </c>
      <c r="W45" s="438" t="s">
        <v>2165</v>
      </c>
      <c r="X45" s="438" t="s">
        <v>2669</v>
      </c>
      <c r="Y45" s="440" t="s">
        <v>2670</v>
      </c>
      <c r="Z45" s="438" t="s">
        <v>2671</v>
      </c>
      <c r="AA45" s="438" t="s">
        <v>2672</v>
      </c>
      <c r="AB45" s="476" t="s">
        <v>2568</v>
      </c>
      <c r="AC45" s="438" t="s">
        <v>2673</v>
      </c>
      <c r="AD45" s="438" t="s">
        <v>2172</v>
      </c>
      <c r="AE45" s="448">
        <f>(1100000*12)+200000</f>
        <v>13400000</v>
      </c>
      <c r="AF45" s="448">
        <v>11600000</v>
      </c>
      <c r="AG45" s="438">
        <f>1-((AF45-200000)/(AE45-200000))</f>
        <v>0.13636363636363635</v>
      </c>
      <c r="AH45" s="438">
        <v>0</v>
      </c>
      <c r="AI45" s="438">
        <v>1</v>
      </c>
      <c r="AJ45" s="438"/>
      <c r="AK45" s="438"/>
      <c r="AL45" s="438"/>
      <c r="AM45" s="440" t="s">
        <v>2173</v>
      </c>
      <c r="AN45" s="438">
        <f t="shared" si="4"/>
        <v>13200000</v>
      </c>
      <c r="AO45" s="438">
        <f t="shared" si="1"/>
        <v>11400000</v>
      </c>
      <c r="AP45" s="467"/>
    </row>
    <row r="46" spans="1:104" s="452" customFormat="1" ht="21">
      <c r="A46" s="450"/>
      <c r="B46" s="539"/>
      <c r="C46" s="538"/>
      <c r="D46" s="453"/>
      <c r="E46" s="540"/>
      <c r="F46" s="540"/>
      <c r="G46" s="540"/>
      <c r="H46" s="539"/>
      <c r="I46" s="453"/>
      <c r="J46" s="453"/>
      <c r="K46" s="541"/>
      <c r="L46" s="542"/>
      <c r="M46" s="542"/>
      <c r="N46" s="542"/>
      <c r="O46" s="453"/>
      <c r="P46" s="453"/>
      <c r="Q46" s="453"/>
      <c r="R46" s="453"/>
      <c r="S46" s="453"/>
      <c r="T46" s="453"/>
      <c r="U46" s="453"/>
      <c r="V46" s="543"/>
      <c r="W46" s="450"/>
      <c r="X46" s="491"/>
      <c r="Y46" s="544"/>
      <c r="Z46" s="545"/>
      <c r="AA46" s="545"/>
      <c r="AB46" s="546"/>
      <c r="AC46" s="453"/>
      <c r="AD46" s="453"/>
      <c r="AE46" s="547"/>
      <c r="AF46" s="547"/>
      <c r="AG46" s="453"/>
      <c r="AH46" s="453"/>
      <c r="AI46" s="453"/>
      <c r="AJ46" s="453"/>
      <c r="AK46" s="453"/>
      <c r="AL46" s="453"/>
      <c r="AM46" s="453"/>
      <c r="AN46" s="450"/>
      <c r="AO46" s="450"/>
      <c r="AP46" s="450"/>
      <c r="AQ46" s="450"/>
      <c r="AR46" s="450"/>
      <c r="AS46" s="450"/>
      <c r="AT46" s="450"/>
      <c r="AU46" s="450"/>
      <c r="AV46" s="450"/>
      <c r="AW46" s="450"/>
      <c r="AX46" s="450"/>
      <c r="AY46" s="450"/>
      <c r="AZ46" s="450"/>
      <c r="BA46" s="450"/>
      <c r="BB46" s="450"/>
      <c r="BC46" s="450"/>
      <c r="BD46" s="450"/>
      <c r="BE46" s="450"/>
      <c r="BF46" s="450"/>
      <c r="BG46" s="450"/>
      <c r="BH46" s="450"/>
      <c r="BI46" s="450"/>
      <c r="BJ46" s="450"/>
      <c r="BK46" s="450"/>
      <c r="BL46" s="450"/>
      <c r="BM46" s="450"/>
      <c r="BN46" s="450"/>
      <c r="BO46" s="450"/>
      <c r="BP46" s="450"/>
      <c r="BQ46" s="450"/>
      <c r="BR46" s="450"/>
      <c r="BS46" s="450"/>
      <c r="BT46" s="450"/>
      <c r="BU46" s="450"/>
      <c r="BV46" s="450"/>
      <c r="BW46" s="450"/>
      <c r="BX46" s="450"/>
      <c r="BY46" s="450"/>
      <c r="BZ46" s="450"/>
    </row>
    <row r="47" spans="1:104" s="451" customFormat="1" ht="21">
      <c r="A47" s="450"/>
      <c r="B47" s="548"/>
      <c r="C47" s="538"/>
      <c r="D47" s="450"/>
      <c r="E47" s="549"/>
      <c r="F47" s="550"/>
      <c r="G47" s="549"/>
      <c r="H47" s="548"/>
      <c r="I47" s="450"/>
      <c r="J47" s="450"/>
      <c r="K47" s="551"/>
      <c r="L47" s="549"/>
      <c r="M47" s="549"/>
      <c r="N47" s="549"/>
      <c r="O47" s="450"/>
      <c r="P47" s="450"/>
      <c r="Q47" s="450"/>
      <c r="R47" s="450"/>
      <c r="S47" s="450"/>
      <c r="T47" s="450"/>
      <c r="U47" s="450"/>
      <c r="V47" s="552"/>
      <c r="W47" s="450"/>
      <c r="X47" s="449"/>
      <c r="Y47" s="553"/>
      <c r="Z47" s="507"/>
      <c r="AA47" s="507"/>
      <c r="AB47" s="554"/>
      <c r="AC47" s="450"/>
      <c r="AD47" s="450"/>
      <c r="AE47" s="533"/>
      <c r="AF47" s="533"/>
      <c r="AG47" s="450"/>
      <c r="AH47" s="450"/>
      <c r="AI47" s="450"/>
      <c r="AJ47" s="450"/>
      <c r="AK47" s="450"/>
      <c r="AL47" s="450"/>
      <c r="AM47" s="450"/>
      <c r="AN47" s="450"/>
      <c r="AO47" s="450"/>
      <c r="AP47" s="450"/>
      <c r="AQ47" s="450"/>
      <c r="AR47" s="450"/>
      <c r="AS47" s="450"/>
      <c r="AT47" s="450"/>
      <c r="AU47" s="450"/>
      <c r="AV47" s="450"/>
      <c r="AW47" s="450"/>
      <c r="AX47" s="450"/>
      <c r="AY47" s="450"/>
      <c r="AZ47" s="450"/>
      <c r="BA47" s="450"/>
      <c r="BB47" s="450"/>
      <c r="BC47" s="450"/>
      <c r="BD47" s="450"/>
      <c r="BE47" s="450"/>
      <c r="BF47" s="450"/>
      <c r="BG47" s="450"/>
      <c r="BH47" s="450"/>
      <c r="BI47" s="450"/>
      <c r="BJ47" s="450"/>
      <c r="BK47" s="450"/>
      <c r="BL47" s="450"/>
      <c r="BM47" s="450"/>
      <c r="BN47" s="450"/>
      <c r="BO47" s="450"/>
      <c r="BP47" s="450"/>
      <c r="BQ47" s="450"/>
      <c r="BR47" s="450"/>
      <c r="BS47" s="450"/>
      <c r="BT47" s="450"/>
      <c r="BU47" s="450"/>
      <c r="BV47" s="450"/>
      <c r="BW47" s="450"/>
      <c r="BX47" s="450"/>
      <c r="BY47" s="450"/>
      <c r="BZ47" s="450"/>
    </row>
    <row r="48" spans="1:104" s="451" customFormat="1" ht="21">
      <c r="A48" s="450"/>
      <c r="B48" s="548"/>
      <c r="C48" s="450"/>
      <c r="D48" s="450"/>
      <c r="E48" s="549"/>
      <c r="F48" s="550"/>
      <c r="G48" s="549"/>
      <c r="H48" s="548"/>
      <c r="I48" s="450"/>
      <c r="J48" s="450"/>
      <c r="K48" s="551"/>
      <c r="L48" s="549"/>
      <c r="M48" s="549"/>
      <c r="N48" s="549"/>
      <c r="O48" s="450"/>
      <c r="P48" s="450"/>
      <c r="Q48" s="450"/>
      <c r="R48" s="450"/>
      <c r="S48" s="450"/>
      <c r="T48" s="450"/>
      <c r="U48" s="450"/>
      <c r="V48" s="552"/>
      <c r="W48" s="450"/>
      <c r="X48" s="449"/>
      <c r="Y48" s="450"/>
      <c r="Z48" s="449"/>
      <c r="AA48" s="449"/>
      <c r="AB48" s="554"/>
      <c r="AC48" s="450"/>
      <c r="AD48" s="450"/>
      <c r="AE48" s="533"/>
      <c r="AF48" s="533"/>
      <c r="AG48" s="450"/>
      <c r="AH48" s="450"/>
      <c r="AI48" s="450"/>
      <c r="AJ48" s="450"/>
      <c r="AK48" s="450"/>
      <c r="AL48" s="450"/>
      <c r="AM48" s="450"/>
      <c r="AN48" s="450"/>
      <c r="AO48" s="450"/>
      <c r="AP48" s="450"/>
      <c r="AQ48" s="450"/>
      <c r="AR48" s="450"/>
      <c r="AS48" s="450"/>
      <c r="AT48" s="450"/>
      <c r="AU48" s="450"/>
      <c r="AV48" s="450"/>
      <c r="AW48" s="450"/>
      <c r="AX48" s="450"/>
      <c r="AY48" s="450"/>
      <c r="AZ48" s="450"/>
      <c r="BA48" s="450"/>
      <c r="BB48" s="450"/>
      <c r="BC48" s="450"/>
      <c r="BD48" s="450"/>
      <c r="BE48" s="450"/>
      <c r="BF48" s="450"/>
      <c r="BG48" s="450"/>
      <c r="BH48" s="450"/>
      <c r="BI48" s="450"/>
      <c r="BJ48" s="450"/>
      <c r="BK48" s="450"/>
      <c r="BL48" s="450"/>
      <c r="BM48" s="450"/>
      <c r="BN48" s="450"/>
      <c r="BO48" s="450"/>
      <c r="BP48" s="450"/>
      <c r="BQ48" s="450"/>
      <c r="BR48" s="450"/>
      <c r="BS48" s="450"/>
      <c r="BT48" s="450"/>
      <c r="BU48" s="450"/>
      <c r="BV48" s="450"/>
      <c r="BW48" s="450"/>
      <c r="BX48" s="450"/>
      <c r="BY48" s="450"/>
      <c r="BZ48" s="450"/>
    </row>
    <row r="49" spans="1:78">
      <c r="A49" s="555"/>
      <c r="B49" s="556"/>
      <c r="C49" s="555"/>
      <c r="D49" s="555"/>
      <c r="E49" s="557"/>
      <c r="F49" s="558"/>
      <c r="G49" s="557"/>
      <c r="H49" s="556"/>
      <c r="I49" s="555"/>
      <c r="J49" s="555"/>
      <c r="K49" s="559"/>
      <c r="L49" s="557"/>
      <c r="M49" s="557"/>
      <c r="N49" s="557"/>
      <c r="O49" s="555"/>
      <c r="P49" s="555"/>
      <c r="Q49" s="555"/>
      <c r="R49" s="555"/>
      <c r="S49" s="555"/>
      <c r="T49" s="555"/>
      <c r="U49" s="555"/>
      <c r="V49" s="560"/>
      <c r="W49" s="555"/>
      <c r="X49" s="561"/>
      <c r="Y49" s="555"/>
      <c r="Z49" s="561"/>
      <c r="AA49" s="561"/>
      <c r="AB49" s="562"/>
      <c r="AC49" s="555"/>
      <c r="AD49" s="555"/>
      <c r="AG49" s="555"/>
      <c r="AH49" s="555"/>
      <c r="AI49" s="555"/>
      <c r="AJ49" s="555"/>
      <c r="AK49" s="555"/>
      <c r="AL49" s="555"/>
      <c r="AM49" s="555"/>
      <c r="AN49" s="555"/>
      <c r="AO49" s="555"/>
      <c r="AP49" s="555"/>
      <c r="AQ49" s="555"/>
      <c r="AR49" s="555"/>
      <c r="AS49" s="555"/>
      <c r="AT49" s="555"/>
      <c r="AU49" s="555"/>
      <c r="AV49" s="555"/>
      <c r="AW49" s="555"/>
      <c r="AX49" s="555"/>
      <c r="AY49" s="555"/>
      <c r="AZ49" s="555"/>
      <c r="BA49" s="555"/>
      <c r="BB49" s="555"/>
      <c r="BC49" s="555"/>
      <c r="BD49" s="555"/>
      <c r="BE49" s="555"/>
      <c r="BF49" s="555"/>
      <c r="BG49" s="555"/>
      <c r="BH49" s="555"/>
      <c r="BI49" s="555"/>
      <c r="BJ49" s="555"/>
      <c r="BK49" s="555"/>
      <c r="BL49" s="555"/>
      <c r="BM49" s="555"/>
      <c r="BN49" s="555"/>
      <c r="BO49" s="555"/>
      <c r="BP49" s="555"/>
      <c r="BQ49" s="555"/>
      <c r="BR49" s="555"/>
      <c r="BS49" s="555"/>
      <c r="BT49" s="555"/>
      <c r="BU49" s="555"/>
      <c r="BV49" s="555"/>
      <c r="BW49" s="555"/>
      <c r="BX49" s="555"/>
      <c r="BY49" s="555"/>
      <c r="BZ49" s="555"/>
    </row>
    <row r="50" spans="1:78">
      <c r="A50" s="555"/>
      <c r="B50" s="556"/>
      <c r="C50" s="555"/>
      <c r="D50" s="555"/>
      <c r="E50" s="557"/>
      <c r="F50" s="558"/>
      <c r="G50" s="557"/>
      <c r="H50" s="556"/>
      <c r="I50" s="555"/>
      <c r="J50" s="555"/>
      <c r="K50" s="559"/>
      <c r="L50" s="557"/>
      <c r="M50" s="557"/>
      <c r="N50" s="557"/>
      <c r="O50" s="555"/>
      <c r="P50" s="555"/>
      <c r="Q50" s="555"/>
      <c r="R50" s="555"/>
      <c r="S50" s="555"/>
      <c r="T50" s="555"/>
      <c r="U50" s="555"/>
      <c r="V50" s="560"/>
      <c r="W50" s="555"/>
      <c r="X50" s="561"/>
      <c r="Y50" s="555"/>
      <c r="Z50" s="561"/>
      <c r="AA50" s="561"/>
      <c r="AB50" s="562"/>
      <c r="AC50" s="555"/>
      <c r="AD50" s="555"/>
      <c r="AG50" s="555"/>
      <c r="AH50" s="555"/>
      <c r="AI50" s="555"/>
      <c r="AJ50" s="555"/>
      <c r="AK50" s="555"/>
      <c r="AL50" s="555"/>
      <c r="AM50" s="555"/>
      <c r="AN50" s="555"/>
      <c r="AO50" s="555"/>
      <c r="AP50" s="555"/>
      <c r="AQ50" s="555"/>
      <c r="AR50" s="555"/>
      <c r="AS50" s="555"/>
      <c r="AT50" s="555"/>
      <c r="AU50" s="555"/>
      <c r="AV50" s="555"/>
      <c r="AW50" s="555"/>
      <c r="AX50" s="555"/>
      <c r="AY50" s="555"/>
      <c r="AZ50" s="555"/>
      <c r="BA50" s="555"/>
      <c r="BB50" s="555"/>
      <c r="BC50" s="555"/>
      <c r="BD50" s="555"/>
      <c r="BE50" s="555"/>
      <c r="BF50" s="555"/>
      <c r="BG50" s="555"/>
      <c r="BH50" s="555"/>
      <c r="BI50" s="555"/>
      <c r="BJ50" s="555"/>
      <c r="BK50" s="555"/>
      <c r="BL50" s="555"/>
      <c r="BM50" s="555"/>
      <c r="BN50" s="555"/>
      <c r="BO50" s="555"/>
      <c r="BP50" s="555"/>
      <c r="BQ50" s="555"/>
      <c r="BR50" s="555"/>
      <c r="BS50" s="555"/>
      <c r="BT50" s="555"/>
      <c r="BU50" s="555"/>
      <c r="BV50" s="555"/>
      <c r="BW50" s="555"/>
      <c r="BX50" s="555"/>
      <c r="BY50" s="555"/>
      <c r="BZ50" s="555"/>
    </row>
    <row r="51" spans="1:78">
      <c r="A51" s="555"/>
      <c r="B51" s="556"/>
      <c r="C51" s="555"/>
      <c r="D51" s="555"/>
      <c r="E51" s="557"/>
      <c r="F51" s="558"/>
      <c r="G51" s="557"/>
      <c r="H51" s="556"/>
      <c r="I51" s="555"/>
      <c r="J51" s="555"/>
      <c r="K51" s="559"/>
      <c r="L51" s="557"/>
      <c r="M51" s="557"/>
      <c r="N51" s="557"/>
      <c r="O51" s="555"/>
      <c r="P51" s="555"/>
      <c r="Q51" s="555"/>
      <c r="R51" s="555"/>
      <c r="S51" s="555"/>
      <c r="T51" s="555"/>
      <c r="U51" s="555"/>
      <c r="V51" s="560"/>
      <c r="W51" s="555"/>
      <c r="X51" s="561"/>
      <c r="Y51" s="555"/>
      <c r="Z51" s="561"/>
      <c r="AA51" s="561"/>
      <c r="AB51" s="562"/>
      <c r="AC51" s="555"/>
      <c r="AD51" s="555"/>
      <c r="AG51" s="555"/>
      <c r="AH51" s="555"/>
      <c r="AI51" s="555"/>
      <c r="AJ51" s="555"/>
      <c r="AK51" s="555"/>
      <c r="AL51" s="555"/>
      <c r="AM51" s="555"/>
      <c r="AN51" s="555"/>
      <c r="AO51" s="555"/>
      <c r="AP51" s="555"/>
      <c r="AQ51" s="555"/>
      <c r="AR51" s="555"/>
      <c r="AS51" s="555"/>
      <c r="AT51" s="555"/>
      <c r="AU51" s="555"/>
      <c r="AV51" s="555"/>
      <c r="AW51" s="555"/>
      <c r="AX51" s="555"/>
      <c r="AY51" s="555"/>
      <c r="AZ51" s="555"/>
      <c r="BA51" s="555"/>
      <c r="BB51" s="555"/>
      <c r="BC51" s="555"/>
      <c r="BD51" s="555"/>
      <c r="BE51" s="555"/>
      <c r="BF51" s="555"/>
      <c r="BG51" s="555"/>
      <c r="BH51" s="555"/>
      <c r="BI51" s="555"/>
      <c r="BJ51" s="555"/>
      <c r="BK51" s="555"/>
      <c r="BL51" s="555"/>
      <c r="BM51" s="555"/>
      <c r="BN51" s="555"/>
      <c r="BO51" s="555"/>
      <c r="BP51" s="555"/>
      <c r="BQ51" s="555"/>
      <c r="BR51" s="555"/>
      <c r="BS51" s="555"/>
      <c r="BT51" s="555"/>
      <c r="BU51" s="555"/>
      <c r="BV51" s="555"/>
      <c r="BW51" s="555"/>
      <c r="BX51" s="555"/>
      <c r="BY51" s="555"/>
      <c r="BZ51" s="555"/>
    </row>
    <row r="52" spans="1:78">
      <c r="A52" s="555"/>
      <c r="B52" s="556"/>
      <c r="C52" s="555"/>
      <c r="D52" s="555"/>
      <c r="E52" s="557"/>
      <c r="F52" s="558"/>
      <c r="G52" s="557"/>
      <c r="H52" s="556"/>
      <c r="I52" s="555"/>
      <c r="J52" s="555"/>
      <c r="K52" s="559"/>
      <c r="L52" s="557"/>
      <c r="M52" s="557"/>
      <c r="N52" s="557"/>
      <c r="O52" s="555"/>
      <c r="P52" s="555"/>
      <c r="Q52" s="555"/>
      <c r="R52" s="555"/>
      <c r="S52" s="555"/>
      <c r="T52" s="555"/>
      <c r="U52" s="555"/>
      <c r="V52" s="560"/>
      <c r="W52" s="555"/>
      <c r="X52" s="561"/>
      <c r="Y52" s="555"/>
      <c r="Z52" s="561"/>
      <c r="AA52" s="561"/>
      <c r="AB52" s="562"/>
      <c r="AC52" s="555"/>
      <c r="AD52" s="555"/>
      <c r="AG52" s="555"/>
      <c r="AH52" s="555"/>
      <c r="AI52" s="555"/>
      <c r="AJ52" s="555"/>
      <c r="AK52" s="555"/>
      <c r="AL52" s="555"/>
      <c r="AM52" s="555"/>
      <c r="AN52" s="555"/>
      <c r="AO52" s="555"/>
      <c r="AP52" s="555"/>
      <c r="AQ52" s="555"/>
      <c r="AR52" s="555"/>
      <c r="AS52" s="555"/>
      <c r="AT52" s="555"/>
      <c r="AU52" s="555"/>
      <c r="AV52" s="555"/>
      <c r="AW52" s="555"/>
      <c r="AX52" s="555"/>
      <c r="AY52" s="555"/>
      <c r="AZ52" s="555"/>
      <c r="BA52" s="555"/>
      <c r="BB52" s="555"/>
      <c r="BC52" s="555"/>
      <c r="BD52" s="555"/>
      <c r="BE52" s="555"/>
      <c r="BF52" s="555"/>
      <c r="BG52" s="555"/>
      <c r="BH52" s="555"/>
      <c r="BI52" s="555"/>
      <c r="BJ52" s="555"/>
      <c r="BK52" s="555"/>
      <c r="BL52" s="555"/>
      <c r="BM52" s="555"/>
      <c r="BN52" s="555"/>
      <c r="BO52" s="555"/>
      <c r="BP52" s="555"/>
      <c r="BQ52" s="555"/>
      <c r="BR52" s="555"/>
      <c r="BS52" s="555"/>
      <c r="BT52" s="555"/>
      <c r="BU52" s="555"/>
      <c r="BV52" s="555"/>
      <c r="BW52" s="555"/>
      <c r="BX52" s="555"/>
      <c r="BY52" s="555"/>
      <c r="BZ52" s="555"/>
    </row>
    <row r="53" spans="1:78">
      <c r="A53" s="555"/>
      <c r="B53" s="556"/>
      <c r="C53" s="555"/>
      <c r="D53" s="555"/>
      <c r="E53" s="557"/>
      <c r="F53" s="558"/>
      <c r="G53" s="557"/>
      <c r="H53" s="556"/>
      <c r="I53" s="555"/>
      <c r="J53" s="555"/>
      <c r="K53" s="559"/>
      <c r="L53" s="557"/>
      <c r="M53" s="557"/>
      <c r="N53" s="557"/>
      <c r="O53" s="555"/>
      <c r="P53" s="555"/>
      <c r="Q53" s="555"/>
      <c r="R53" s="555"/>
      <c r="S53" s="555"/>
      <c r="T53" s="555"/>
      <c r="U53" s="555"/>
      <c r="V53" s="560"/>
      <c r="W53" s="555"/>
      <c r="X53" s="561"/>
      <c r="Y53" s="555"/>
      <c r="Z53" s="561"/>
      <c r="AA53" s="561"/>
      <c r="AB53" s="562"/>
      <c r="AC53" s="555"/>
      <c r="AD53" s="555"/>
      <c r="AG53" s="555"/>
      <c r="AH53" s="555"/>
      <c r="AI53" s="555"/>
      <c r="AJ53" s="555"/>
      <c r="AK53" s="555"/>
      <c r="AL53" s="555"/>
      <c r="AM53" s="555"/>
      <c r="AN53" s="555"/>
      <c r="AO53" s="555"/>
      <c r="AP53" s="555"/>
      <c r="AQ53" s="555"/>
      <c r="AR53" s="555"/>
      <c r="AS53" s="555"/>
      <c r="AT53" s="555"/>
      <c r="AU53" s="555"/>
      <c r="AV53" s="555"/>
      <c r="AW53" s="555"/>
      <c r="AX53" s="555"/>
      <c r="AY53" s="555"/>
      <c r="AZ53" s="555"/>
      <c r="BA53" s="555"/>
      <c r="BB53" s="555"/>
      <c r="BC53" s="555"/>
      <c r="BD53" s="555"/>
      <c r="BE53" s="555"/>
      <c r="BF53" s="555"/>
      <c r="BG53" s="555"/>
      <c r="BH53" s="555"/>
      <c r="BI53" s="555"/>
      <c r="BJ53" s="555"/>
      <c r="BK53" s="555"/>
      <c r="BL53" s="555"/>
      <c r="BM53" s="555"/>
      <c r="BN53" s="555"/>
      <c r="BO53" s="555"/>
      <c r="BP53" s="555"/>
      <c r="BQ53" s="555"/>
      <c r="BR53" s="555"/>
      <c r="BS53" s="555"/>
      <c r="BT53" s="555"/>
      <c r="BU53" s="555"/>
      <c r="BV53" s="555"/>
      <c r="BW53" s="555"/>
      <c r="BX53" s="555"/>
      <c r="BY53" s="555"/>
      <c r="BZ53" s="555"/>
    </row>
    <row r="54" spans="1:78">
      <c r="A54" s="555"/>
      <c r="B54" s="556"/>
      <c r="C54" s="555"/>
      <c r="D54" s="555"/>
      <c r="E54" s="557"/>
      <c r="F54" s="558"/>
      <c r="G54" s="557"/>
      <c r="H54" s="556"/>
      <c r="I54" s="555"/>
      <c r="J54" s="555"/>
      <c r="K54" s="559"/>
      <c r="L54" s="557"/>
      <c r="M54" s="557"/>
      <c r="N54" s="557"/>
      <c r="O54" s="555"/>
      <c r="P54" s="555"/>
      <c r="Q54" s="555"/>
      <c r="R54" s="555"/>
      <c r="S54" s="555"/>
      <c r="T54" s="555"/>
      <c r="U54" s="555"/>
      <c r="V54" s="560"/>
      <c r="W54" s="555"/>
      <c r="X54" s="561"/>
      <c r="Y54" s="555"/>
      <c r="Z54" s="561"/>
      <c r="AA54" s="561"/>
      <c r="AB54" s="562"/>
      <c r="AC54" s="555"/>
      <c r="AD54" s="555"/>
      <c r="AG54" s="555"/>
      <c r="AH54" s="555"/>
      <c r="AI54" s="555"/>
      <c r="AJ54" s="555"/>
      <c r="AK54" s="555"/>
      <c r="AL54" s="555"/>
      <c r="AM54" s="555"/>
      <c r="AN54" s="555"/>
      <c r="AO54" s="555"/>
      <c r="AP54" s="555"/>
      <c r="AQ54" s="555"/>
      <c r="AR54" s="555"/>
      <c r="AS54" s="555"/>
      <c r="AT54" s="555"/>
      <c r="AU54" s="555"/>
      <c r="AV54" s="555"/>
      <c r="AW54" s="555"/>
      <c r="AX54" s="555"/>
      <c r="AY54" s="555"/>
      <c r="AZ54" s="555"/>
      <c r="BA54" s="555"/>
      <c r="BB54" s="555"/>
      <c r="BC54" s="555"/>
      <c r="BD54" s="555"/>
      <c r="BE54" s="555"/>
      <c r="BF54" s="555"/>
      <c r="BG54" s="555"/>
      <c r="BH54" s="555"/>
      <c r="BI54" s="555"/>
      <c r="BJ54" s="555"/>
      <c r="BK54" s="555"/>
      <c r="BL54" s="555"/>
      <c r="BM54" s="555"/>
      <c r="BN54" s="555"/>
      <c r="BO54" s="555"/>
      <c r="BP54" s="555"/>
      <c r="BQ54" s="555"/>
      <c r="BR54" s="555"/>
      <c r="BS54" s="555"/>
      <c r="BT54" s="555"/>
      <c r="BU54" s="555"/>
      <c r="BV54" s="555"/>
      <c r="BW54" s="555"/>
      <c r="BX54" s="555"/>
      <c r="BY54" s="555"/>
      <c r="BZ54" s="555"/>
    </row>
    <row r="55" spans="1:78">
      <c r="A55" s="555"/>
      <c r="B55" s="556"/>
      <c r="C55" s="555"/>
      <c r="D55" s="555"/>
      <c r="E55" s="557"/>
      <c r="F55" s="558"/>
      <c r="G55" s="557"/>
      <c r="H55" s="556"/>
      <c r="I55" s="555"/>
      <c r="J55" s="555"/>
      <c r="K55" s="559"/>
      <c r="L55" s="557"/>
      <c r="M55" s="557"/>
      <c r="N55" s="557"/>
      <c r="O55" s="555"/>
      <c r="P55" s="555"/>
      <c r="Q55" s="555"/>
      <c r="R55" s="555"/>
      <c r="S55" s="555"/>
      <c r="T55" s="555"/>
      <c r="U55" s="555"/>
      <c r="V55" s="560"/>
      <c r="W55" s="555"/>
      <c r="X55" s="561"/>
      <c r="Y55" s="555"/>
      <c r="Z55" s="561"/>
      <c r="AA55" s="561"/>
      <c r="AB55" s="562"/>
      <c r="AC55" s="555"/>
      <c r="AD55" s="555"/>
      <c r="AG55" s="555"/>
      <c r="AH55" s="555"/>
      <c r="AI55" s="555"/>
      <c r="AJ55" s="555"/>
      <c r="AK55" s="555"/>
      <c r="AL55" s="555"/>
      <c r="AM55" s="555"/>
      <c r="AN55" s="555"/>
      <c r="AO55" s="555"/>
      <c r="AP55" s="555"/>
      <c r="AQ55" s="555"/>
      <c r="AR55" s="555"/>
      <c r="AS55" s="555"/>
      <c r="AT55" s="555"/>
      <c r="AU55" s="555"/>
      <c r="AV55" s="555"/>
      <c r="AW55" s="555"/>
      <c r="AX55" s="555"/>
      <c r="AY55" s="555"/>
      <c r="AZ55" s="555"/>
      <c r="BA55" s="555"/>
      <c r="BB55" s="555"/>
      <c r="BC55" s="555"/>
      <c r="BD55" s="555"/>
      <c r="BE55" s="555"/>
      <c r="BF55" s="555"/>
      <c r="BG55" s="555"/>
      <c r="BH55" s="555"/>
      <c r="BI55" s="555"/>
      <c r="BJ55" s="555"/>
      <c r="BK55" s="555"/>
      <c r="BL55" s="555"/>
      <c r="BM55" s="555"/>
      <c r="BN55" s="555"/>
      <c r="BO55" s="555"/>
      <c r="BP55" s="555"/>
      <c r="BQ55" s="555"/>
      <c r="BR55" s="555"/>
      <c r="BS55" s="555"/>
      <c r="BT55" s="555"/>
      <c r="BU55" s="555"/>
      <c r="BV55" s="555"/>
      <c r="BW55" s="555"/>
      <c r="BX55" s="555"/>
      <c r="BY55" s="555"/>
      <c r="BZ55" s="555"/>
    </row>
    <row r="56" spans="1:78">
      <c r="A56" s="555"/>
      <c r="B56" s="556"/>
      <c r="C56" s="555"/>
      <c r="D56" s="555"/>
      <c r="E56" s="557"/>
      <c r="F56" s="558"/>
      <c r="G56" s="557"/>
      <c r="H56" s="556"/>
      <c r="I56" s="555"/>
      <c r="J56" s="555"/>
      <c r="K56" s="559"/>
      <c r="L56" s="557"/>
      <c r="M56" s="557"/>
      <c r="N56" s="557"/>
      <c r="O56" s="555"/>
      <c r="P56" s="555"/>
      <c r="Q56" s="555"/>
      <c r="R56" s="555"/>
      <c r="S56" s="555"/>
      <c r="T56" s="555"/>
      <c r="U56" s="555"/>
      <c r="V56" s="560"/>
      <c r="W56" s="555"/>
      <c r="X56" s="561"/>
      <c r="Y56" s="555"/>
      <c r="Z56" s="561"/>
      <c r="AA56" s="561"/>
      <c r="AB56" s="562"/>
      <c r="AC56" s="555"/>
      <c r="AD56" s="555"/>
      <c r="AG56" s="555"/>
      <c r="AH56" s="555"/>
      <c r="AI56" s="555"/>
      <c r="AJ56" s="555"/>
      <c r="AK56" s="555"/>
      <c r="AL56" s="555"/>
      <c r="AM56" s="555"/>
      <c r="AN56" s="555"/>
      <c r="AO56" s="555"/>
      <c r="AP56" s="555"/>
      <c r="AQ56" s="555"/>
      <c r="AR56" s="555"/>
      <c r="AS56" s="555"/>
      <c r="AT56" s="555"/>
      <c r="AU56" s="555"/>
      <c r="AV56" s="555"/>
      <c r="AW56" s="555"/>
      <c r="AX56" s="555"/>
      <c r="AY56" s="555"/>
      <c r="AZ56" s="555"/>
      <c r="BA56" s="555"/>
      <c r="BB56" s="555"/>
      <c r="BC56" s="555"/>
      <c r="BD56" s="555"/>
      <c r="BE56" s="555"/>
      <c r="BF56" s="555"/>
      <c r="BG56" s="555"/>
      <c r="BH56" s="555"/>
      <c r="BI56" s="555"/>
      <c r="BJ56" s="555"/>
      <c r="BK56" s="555"/>
      <c r="BL56" s="555"/>
      <c r="BM56" s="555"/>
      <c r="BN56" s="555"/>
      <c r="BO56" s="555"/>
      <c r="BP56" s="555"/>
      <c r="BQ56" s="555"/>
      <c r="BR56" s="555"/>
      <c r="BS56" s="555"/>
      <c r="BT56" s="555"/>
      <c r="BU56" s="555"/>
      <c r="BV56" s="555"/>
      <c r="BW56" s="555"/>
      <c r="BX56" s="555"/>
      <c r="BY56" s="555"/>
      <c r="BZ56" s="555"/>
    </row>
    <row r="57" spans="1:78">
      <c r="A57" s="555"/>
      <c r="B57" s="556"/>
      <c r="C57" s="555"/>
      <c r="D57" s="555"/>
      <c r="E57" s="557"/>
      <c r="F57" s="558"/>
      <c r="G57" s="557"/>
      <c r="H57" s="556"/>
      <c r="I57" s="555"/>
      <c r="J57" s="555"/>
      <c r="K57" s="559"/>
      <c r="L57" s="557"/>
      <c r="M57" s="557"/>
      <c r="N57" s="557"/>
      <c r="O57" s="555"/>
      <c r="P57" s="555"/>
      <c r="Q57" s="555"/>
      <c r="R57" s="555"/>
      <c r="S57" s="555"/>
      <c r="T57" s="555"/>
      <c r="U57" s="555"/>
      <c r="V57" s="560"/>
      <c r="W57" s="555"/>
      <c r="X57" s="561"/>
      <c r="Y57" s="555"/>
      <c r="Z57" s="561"/>
      <c r="AA57" s="561"/>
      <c r="AB57" s="562"/>
      <c r="AC57" s="555"/>
      <c r="AD57" s="555"/>
      <c r="AG57" s="555"/>
      <c r="AH57" s="555"/>
      <c r="AI57" s="555"/>
      <c r="AJ57" s="555"/>
      <c r="AK57" s="555"/>
      <c r="AL57" s="555"/>
      <c r="AM57" s="555"/>
      <c r="AN57" s="555"/>
      <c r="AO57" s="555"/>
      <c r="AP57" s="555"/>
      <c r="AQ57" s="555"/>
      <c r="AR57" s="555"/>
      <c r="AS57" s="555"/>
      <c r="AT57" s="555"/>
      <c r="AU57" s="555"/>
      <c r="AV57" s="555"/>
      <c r="AW57" s="555"/>
      <c r="AX57" s="555"/>
      <c r="AY57" s="555"/>
      <c r="AZ57" s="555"/>
      <c r="BA57" s="555"/>
      <c r="BB57" s="555"/>
      <c r="BC57" s="555"/>
      <c r="BD57" s="555"/>
      <c r="BE57" s="555"/>
      <c r="BF57" s="555"/>
      <c r="BG57" s="555"/>
      <c r="BH57" s="555"/>
      <c r="BI57" s="555"/>
      <c r="BJ57" s="555"/>
      <c r="BK57" s="555"/>
      <c r="BL57" s="555"/>
      <c r="BM57" s="555"/>
      <c r="BN57" s="555"/>
      <c r="BO57" s="555"/>
      <c r="BP57" s="555"/>
      <c r="BQ57" s="555"/>
      <c r="BR57" s="555"/>
      <c r="BS57" s="555"/>
      <c r="BT57" s="555"/>
      <c r="BU57" s="555"/>
      <c r="BV57" s="555"/>
      <c r="BW57" s="555"/>
      <c r="BX57" s="555"/>
      <c r="BY57" s="555"/>
      <c r="BZ57" s="555"/>
    </row>
    <row r="58" spans="1:78">
      <c r="A58" s="555"/>
      <c r="B58" s="556"/>
      <c r="C58" s="555"/>
      <c r="D58" s="555"/>
      <c r="E58" s="557"/>
      <c r="F58" s="558"/>
      <c r="G58" s="557"/>
      <c r="H58" s="556"/>
      <c r="I58" s="555"/>
      <c r="J58" s="555"/>
      <c r="K58" s="559"/>
      <c r="L58" s="557"/>
      <c r="M58" s="557"/>
      <c r="N58" s="557"/>
      <c r="O58" s="555"/>
      <c r="P58" s="555"/>
      <c r="Q58" s="555"/>
      <c r="R58" s="555"/>
      <c r="S58" s="555"/>
      <c r="T58" s="555"/>
      <c r="U58" s="555"/>
      <c r="V58" s="560"/>
      <c r="W58" s="555"/>
      <c r="X58" s="561"/>
      <c r="Y58" s="555"/>
      <c r="Z58" s="561"/>
      <c r="AA58" s="561"/>
      <c r="AB58" s="562"/>
      <c r="AC58" s="555"/>
      <c r="AD58" s="555"/>
      <c r="AG58" s="555"/>
      <c r="AH58" s="555"/>
      <c r="AI58" s="555"/>
      <c r="AJ58" s="555"/>
      <c r="AK58" s="555"/>
      <c r="AL58" s="555"/>
      <c r="AM58" s="555"/>
      <c r="AN58" s="555"/>
      <c r="AO58" s="555"/>
      <c r="AP58" s="555"/>
      <c r="AQ58" s="555"/>
      <c r="AR58" s="555"/>
      <c r="AS58" s="555"/>
      <c r="AT58" s="555"/>
      <c r="AU58" s="555"/>
      <c r="AV58" s="555"/>
      <c r="AW58" s="555"/>
      <c r="AX58" s="555"/>
      <c r="AY58" s="555"/>
      <c r="AZ58" s="555"/>
      <c r="BA58" s="555"/>
      <c r="BB58" s="555"/>
      <c r="BC58" s="555"/>
      <c r="BD58" s="555"/>
      <c r="BE58" s="555"/>
      <c r="BF58" s="555"/>
      <c r="BG58" s="555"/>
      <c r="BH58" s="555"/>
      <c r="BI58" s="555"/>
      <c r="BJ58" s="555"/>
      <c r="BK58" s="555"/>
      <c r="BL58" s="555"/>
      <c r="BM58" s="555"/>
      <c r="BN58" s="555"/>
      <c r="BO58" s="555"/>
      <c r="BP58" s="555"/>
      <c r="BQ58" s="555"/>
      <c r="BR58" s="555"/>
      <c r="BS58" s="555"/>
      <c r="BT58" s="555"/>
      <c r="BU58" s="555"/>
      <c r="BV58" s="555"/>
      <c r="BW58" s="555"/>
      <c r="BX58" s="555"/>
      <c r="BY58" s="555"/>
      <c r="BZ58" s="555"/>
    </row>
    <row r="59" spans="1:78">
      <c r="A59" s="555"/>
      <c r="B59" s="556"/>
      <c r="C59" s="555"/>
      <c r="D59" s="555"/>
      <c r="E59" s="557"/>
      <c r="F59" s="558"/>
      <c r="G59" s="557"/>
      <c r="H59" s="556"/>
      <c r="I59" s="555"/>
      <c r="J59" s="555"/>
      <c r="K59" s="559"/>
      <c r="L59" s="557"/>
      <c r="M59" s="557"/>
      <c r="N59" s="557"/>
      <c r="O59" s="555"/>
      <c r="P59" s="555"/>
      <c r="Q59" s="555"/>
      <c r="R59" s="555"/>
      <c r="S59" s="555"/>
      <c r="T59" s="555"/>
      <c r="U59" s="555"/>
      <c r="V59" s="560"/>
      <c r="W59" s="555"/>
      <c r="X59" s="561"/>
      <c r="Y59" s="555"/>
      <c r="Z59" s="561"/>
      <c r="AA59" s="561"/>
      <c r="AB59" s="562"/>
      <c r="AC59" s="555"/>
      <c r="AD59" s="555"/>
      <c r="AG59" s="555"/>
      <c r="AH59" s="555"/>
      <c r="AI59" s="555"/>
      <c r="AJ59" s="555"/>
      <c r="AK59" s="555"/>
      <c r="AL59" s="555"/>
      <c r="AM59" s="555"/>
      <c r="AN59" s="555"/>
      <c r="AO59" s="555"/>
      <c r="AP59" s="555"/>
      <c r="AQ59" s="555"/>
      <c r="AR59" s="555"/>
      <c r="AS59" s="555"/>
      <c r="AT59" s="555"/>
      <c r="AU59" s="555"/>
      <c r="AV59" s="555"/>
      <c r="AW59" s="555"/>
      <c r="AX59" s="555"/>
      <c r="AY59" s="555"/>
      <c r="AZ59" s="555"/>
      <c r="BA59" s="555"/>
      <c r="BB59" s="555"/>
      <c r="BC59" s="555"/>
      <c r="BD59" s="555"/>
      <c r="BE59" s="555"/>
      <c r="BF59" s="555"/>
      <c r="BG59" s="555"/>
      <c r="BH59" s="555"/>
      <c r="BI59" s="555"/>
      <c r="BJ59" s="555"/>
      <c r="BK59" s="555"/>
      <c r="BL59" s="555"/>
      <c r="BM59" s="555"/>
      <c r="BN59" s="555"/>
      <c r="BO59" s="555"/>
      <c r="BP59" s="555"/>
      <c r="BQ59" s="555"/>
      <c r="BR59" s="555"/>
      <c r="BS59" s="555"/>
      <c r="BT59" s="555"/>
      <c r="BU59" s="555"/>
      <c r="BV59" s="555"/>
      <c r="BW59" s="555"/>
      <c r="BX59" s="555"/>
      <c r="BY59" s="555"/>
      <c r="BZ59" s="555"/>
    </row>
    <row r="60" spans="1:78">
      <c r="A60" s="555"/>
      <c r="B60" s="556"/>
      <c r="C60" s="555"/>
      <c r="D60" s="555"/>
      <c r="E60" s="557"/>
      <c r="F60" s="558"/>
      <c r="G60" s="557"/>
      <c r="H60" s="556"/>
      <c r="I60" s="555"/>
      <c r="J60" s="555"/>
      <c r="K60" s="559"/>
      <c r="L60" s="557"/>
      <c r="M60" s="557"/>
      <c r="N60" s="557"/>
      <c r="O60" s="555"/>
      <c r="P60" s="555"/>
      <c r="Q60" s="555"/>
      <c r="R60" s="555"/>
      <c r="S60" s="555"/>
      <c r="T60" s="555"/>
      <c r="U60" s="555"/>
      <c r="V60" s="560"/>
      <c r="W60" s="555"/>
      <c r="X60" s="561"/>
      <c r="Y60" s="555"/>
      <c r="Z60" s="561"/>
      <c r="AA60" s="561"/>
      <c r="AB60" s="562"/>
      <c r="AC60" s="555"/>
      <c r="AD60" s="555"/>
      <c r="AG60" s="555"/>
      <c r="AH60" s="555"/>
      <c r="AI60" s="555"/>
      <c r="AJ60" s="555"/>
      <c r="AK60" s="555"/>
      <c r="AL60" s="555"/>
      <c r="AM60" s="555"/>
      <c r="AN60" s="555"/>
      <c r="AO60" s="555"/>
      <c r="AP60" s="555"/>
      <c r="AQ60" s="555"/>
      <c r="AR60" s="555"/>
      <c r="AS60" s="555"/>
      <c r="AT60" s="555"/>
      <c r="AU60" s="555"/>
      <c r="AV60" s="555"/>
      <c r="AW60" s="555"/>
      <c r="AX60" s="555"/>
      <c r="AY60" s="555"/>
      <c r="AZ60" s="555"/>
      <c r="BA60" s="555"/>
      <c r="BB60" s="555"/>
      <c r="BC60" s="555"/>
      <c r="BD60" s="555"/>
      <c r="BE60" s="555"/>
      <c r="BF60" s="555"/>
      <c r="BG60" s="555"/>
      <c r="BH60" s="555"/>
      <c r="BI60" s="555"/>
      <c r="BJ60" s="555"/>
      <c r="BK60" s="555"/>
      <c r="BL60" s="555"/>
      <c r="BM60" s="555"/>
      <c r="BN60" s="555"/>
      <c r="BO60" s="555"/>
      <c r="BP60" s="555"/>
      <c r="BQ60" s="555"/>
      <c r="BR60" s="555"/>
      <c r="BS60" s="555"/>
      <c r="BT60" s="555"/>
      <c r="BU60" s="555"/>
      <c r="BV60" s="555"/>
      <c r="BW60" s="555"/>
      <c r="BX60" s="555"/>
      <c r="BY60" s="555"/>
      <c r="BZ60" s="555"/>
    </row>
    <row r="61" spans="1:78">
      <c r="A61" s="555"/>
      <c r="B61" s="556"/>
      <c r="C61" s="555"/>
      <c r="D61" s="555"/>
      <c r="E61" s="557"/>
      <c r="F61" s="558"/>
      <c r="G61" s="557"/>
      <c r="H61" s="556"/>
      <c r="I61" s="555"/>
      <c r="J61" s="555"/>
      <c r="K61" s="559"/>
      <c r="L61" s="557"/>
      <c r="M61" s="557"/>
      <c r="N61" s="557"/>
      <c r="O61" s="555"/>
      <c r="P61" s="555"/>
      <c r="Q61" s="555"/>
      <c r="R61" s="555"/>
      <c r="S61" s="555"/>
      <c r="T61" s="555"/>
      <c r="U61" s="555"/>
      <c r="V61" s="560"/>
      <c r="W61" s="555"/>
      <c r="X61" s="561"/>
      <c r="Y61" s="555"/>
      <c r="Z61" s="561"/>
      <c r="AA61" s="561"/>
      <c r="AB61" s="562"/>
      <c r="AC61" s="555"/>
      <c r="AD61" s="555"/>
      <c r="AG61" s="555"/>
      <c r="AH61" s="555"/>
      <c r="AI61" s="555"/>
      <c r="AJ61" s="555"/>
      <c r="AK61" s="555"/>
      <c r="AL61" s="555"/>
      <c r="AM61" s="555"/>
      <c r="AN61" s="555"/>
      <c r="AO61" s="555"/>
      <c r="AP61" s="555"/>
      <c r="AQ61" s="555"/>
      <c r="AR61" s="555"/>
      <c r="AS61" s="555"/>
      <c r="AT61" s="555"/>
      <c r="AU61" s="555"/>
      <c r="AV61" s="555"/>
      <c r="AW61" s="555"/>
      <c r="AX61" s="555"/>
      <c r="AY61" s="555"/>
      <c r="AZ61" s="555"/>
      <c r="BA61" s="555"/>
      <c r="BB61" s="555"/>
      <c r="BC61" s="555"/>
      <c r="BD61" s="555"/>
      <c r="BE61" s="555"/>
      <c r="BF61" s="555"/>
      <c r="BG61" s="555"/>
      <c r="BH61" s="555"/>
      <c r="BI61" s="555"/>
      <c r="BJ61" s="555"/>
      <c r="BK61" s="555"/>
      <c r="BL61" s="555"/>
      <c r="BM61" s="555"/>
      <c r="BN61" s="555"/>
      <c r="BO61" s="555"/>
      <c r="BP61" s="555"/>
      <c r="BQ61" s="555"/>
      <c r="BR61" s="555"/>
      <c r="BS61" s="555"/>
      <c r="BT61" s="555"/>
      <c r="BU61" s="555"/>
      <c r="BV61" s="555"/>
      <c r="BW61" s="555"/>
      <c r="BX61" s="555"/>
      <c r="BY61" s="555"/>
      <c r="BZ61" s="555"/>
    </row>
    <row r="62" spans="1:78">
      <c r="A62" s="555"/>
      <c r="B62" s="556"/>
      <c r="C62" s="555"/>
      <c r="D62" s="555"/>
      <c r="E62" s="557"/>
      <c r="F62" s="558"/>
      <c r="G62" s="557"/>
      <c r="H62" s="556"/>
      <c r="I62" s="555"/>
      <c r="J62" s="555"/>
      <c r="K62" s="559"/>
      <c r="L62" s="557"/>
      <c r="M62" s="557"/>
      <c r="N62" s="557"/>
      <c r="O62" s="555"/>
      <c r="P62" s="555"/>
      <c r="Q62" s="555"/>
      <c r="R62" s="555"/>
      <c r="S62" s="555"/>
      <c r="T62" s="555"/>
      <c r="U62" s="555"/>
      <c r="V62" s="560"/>
      <c r="W62" s="555"/>
      <c r="X62" s="561"/>
      <c r="Y62" s="555"/>
      <c r="Z62" s="561"/>
      <c r="AA62" s="561"/>
      <c r="AB62" s="562"/>
      <c r="AC62" s="555"/>
      <c r="AD62" s="555"/>
      <c r="AG62" s="555"/>
      <c r="AH62" s="555"/>
      <c r="AI62" s="555"/>
      <c r="AJ62" s="555"/>
      <c r="AK62" s="555"/>
      <c r="AL62" s="555"/>
      <c r="AM62" s="555"/>
      <c r="AN62" s="555"/>
      <c r="AO62" s="555"/>
      <c r="AP62" s="555"/>
      <c r="AQ62" s="555"/>
      <c r="AR62" s="555"/>
      <c r="AS62" s="555"/>
      <c r="AT62" s="555"/>
      <c r="AU62" s="555"/>
      <c r="AV62" s="555"/>
      <c r="AW62" s="555"/>
      <c r="AX62" s="555"/>
      <c r="AY62" s="555"/>
      <c r="AZ62" s="555"/>
      <c r="BA62" s="555"/>
      <c r="BB62" s="555"/>
      <c r="BC62" s="555"/>
      <c r="BD62" s="555"/>
      <c r="BE62" s="555"/>
      <c r="BF62" s="555"/>
      <c r="BG62" s="555"/>
      <c r="BH62" s="555"/>
      <c r="BI62" s="555"/>
      <c r="BJ62" s="555"/>
      <c r="BK62" s="555"/>
      <c r="BL62" s="555"/>
      <c r="BM62" s="555"/>
      <c r="BN62" s="555"/>
      <c r="BO62" s="555"/>
      <c r="BP62" s="555"/>
      <c r="BQ62" s="555"/>
      <c r="BR62" s="555"/>
      <c r="BS62" s="555"/>
      <c r="BT62" s="555"/>
      <c r="BU62" s="555"/>
      <c r="BV62" s="555"/>
      <c r="BW62" s="555"/>
      <c r="BX62" s="555"/>
      <c r="BY62" s="555"/>
      <c r="BZ62" s="555"/>
    </row>
    <row r="63" spans="1:78">
      <c r="A63" s="555"/>
      <c r="B63" s="556"/>
      <c r="C63" s="555"/>
      <c r="D63" s="555"/>
      <c r="E63" s="557"/>
      <c r="F63" s="558"/>
      <c r="G63" s="557"/>
      <c r="H63" s="556"/>
      <c r="I63" s="555"/>
      <c r="J63" s="555"/>
      <c r="K63" s="559"/>
      <c r="L63" s="557"/>
      <c r="M63" s="557"/>
      <c r="N63" s="557"/>
      <c r="O63" s="555"/>
      <c r="P63" s="555"/>
      <c r="Q63" s="555"/>
      <c r="R63" s="555"/>
      <c r="S63" s="555"/>
      <c r="T63" s="555"/>
      <c r="U63" s="555"/>
      <c r="V63" s="560"/>
      <c r="W63" s="555"/>
      <c r="X63" s="561"/>
      <c r="Y63" s="555"/>
      <c r="Z63" s="561"/>
      <c r="AA63" s="561"/>
      <c r="AB63" s="562"/>
      <c r="AC63" s="555"/>
      <c r="AD63" s="555"/>
      <c r="AG63" s="555"/>
      <c r="AH63" s="555"/>
      <c r="AI63" s="555"/>
      <c r="AJ63" s="555"/>
      <c r="AK63" s="555"/>
      <c r="AL63" s="555"/>
      <c r="AM63" s="555"/>
      <c r="AN63" s="555"/>
      <c r="AO63" s="555"/>
      <c r="AP63" s="555"/>
      <c r="AQ63" s="555"/>
      <c r="AR63" s="555"/>
      <c r="AS63" s="555"/>
      <c r="AT63" s="555"/>
      <c r="AU63" s="555"/>
      <c r="AV63" s="555"/>
      <c r="AW63" s="555"/>
      <c r="AX63" s="555"/>
      <c r="AY63" s="555"/>
      <c r="AZ63" s="555"/>
      <c r="BA63" s="555"/>
      <c r="BB63" s="555"/>
      <c r="BC63" s="555"/>
      <c r="BD63" s="555"/>
      <c r="BE63" s="555"/>
      <c r="BF63" s="555"/>
      <c r="BG63" s="555"/>
      <c r="BH63" s="555"/>
      <c r="BI63" s="555"/>
      <c r="BJ63" s="555"/>
      <c r="BK63" s="555"/>
      <c r="BL63" s="555"/>
      <c r="BM63" s="555"/>
      <c r="BN63" s="555"/>
      <c r="BO63" s="555"/>
      <c r="BP63" s="555"/>
      <c r="BQ63" s="555"/>
      <c r="BR63" s="555"/>
      <c r="BS63" s="555"/>
      <c r="BT63" s="555"/>
      <c r="BU63" s="555"/>
      <c r="BV63" s="555"/>
      <c r="BW63" s="555"/>
      <c r="BX63" s="555"/>
      <c r="BY63" s="555"/>
      <c r="BZ63" s="555"/>
    </row>
    <row r="64" spans="1:78">
      <c r="A64" s="555"/>
      <c r="B64" s="556"/>
      <c r="C64" s="555"/>
      <c r="D64" s="555"/>
      <c r="E64" s="557"/>
      <c r="F64" s="558"/>
      <c r="G64" s="557"/>
      <c r="H64" s="556"/>
      <c r="I64" s="555"/>
      <c r="J64" s="555"/>
      <c r="K64" s="559"/>
      <c r="L64" s="557"/>
      <c r="M64" s="557"/>
      <c r="N64" s="557"/>
      <c r="O64" s="555"/>
      <c r="P64" s="555"/>
      <c r="Q64" s="555"/>
      <c r="R64" s="555"/>
      <c r="S64" s="555"/>
      <c r="T64" s="555"/>
      <c r="U64" s="555"/>
      <c r="V64" s="560"/>
      <c r="W64" s="555"/>
      <c r="X64" s="561"/>
      <c r="Y64" s="555"/>
      <c r="Z64" s="561"/>
      <c r="AA64" s="561"/>
      <c r="AB64" s="562"/>
      <c r="AC64" s="555"/>
      <c r="AD64" s="555"/>
      <c r="AG64" s="555"/>
      <c r="AH64" s="555"/>
      <c r="AI64" s="555"/>
      <c r="AJ64" s="555"/>
      <c r="AK64" s="555"/>
      <c r="AL64" s="555"/>
      <c r="AM64" s="555"/>
      <c r="AN64" s="555"/>
      <c r="AO64" s="555"/>
      <c r="AP64" s="555"/>
      <c r="AQ64" s="555"/>
      <c r="AR64" s="555"/>
      <c r="AS64" s="555"/>
      <c r="AT64" s="555"/>
      <c r="AU64" s="555"/>
      <c r="AV64" s="555"/>
      <c r="AW64" s="555"/>
      <c r="AX64" s="555"/>
      <c r="AY64" s="555"/>
      <c r="AZ64" s="555"/>
      <c r="BA64" s="555"/>
      <c r="BB64" s="555"/>
      <c r="BC64" s="555"/>
      <c r="BD64" s="555"/>
      <c r="BE64" s="555"/>
      <c r="BF64" s="555"/>
      <c r="BG64" s="555"/>
      <c r="BH64" s="555"/>
      <c r="BI64" s="555"/>
      <c r="BJ64" s="555"/>
      <c r="BK64" s="555"/>
      <c r="BL64" s="555"/>
      <c r="BM64" s="555"/>
      <c r="BN64" s="555"/>
      <c r="BO64" s="555"/>
      <c r="BP64" s="555"/>
      <c r="BQ64" s="555"/>
      <c r="BR64" s="555"/>
      <c r="BS64" s="555"/>
      <c r="BT64" s="555"/>
      <c r="BU64" s="555"/>
      <c r="BV64" s="555"/>
      <c r="BW64" s="555"/>
      <c r="BX64" s="555"/>
      <c r="BY64" s="555"/>
      <c r="BZ64" s="555"/>
    </row>
    <row r="65" spans="1:78">
      <c r="A65" s="555"/>
      <c r="B65" s="556"/>
      <c r="C65" s="555"/>
      <c r="D65" s="555"/>
      <c r="E65" s="557"/>
      <c r="F65" s="558"/>
      <c r="G65" s="557"/>
      <c r="H65" s="556"/>
      <c r="I65" s="555"/>
      <c r="J65" s="555"/>
      <c r="K65" s="559"/>
      <c r="L65" s="557"/>
      <c r="M65" s="557"/>
      <c r="N65" s="557"/>
      <c r="O65" s="555"/>
      <c r="P65" s="555"/>
      <c r="Q65" s="555"/>
      <c r="R65" s="555"/>
      <c r="S65" s="555"/>
      <c r="T65" s="555"/>
      <c r="U65" s="555"/>
      <c r="V65" s="560"/>
      <c r="W65" s="555"/>
      <c r="X65" s="561"/>
      <c r="Y65" s="555"/>
      <c r="Z65" s="561"/>
      <c r="AA65" s="561"/>
      <c r="AB65" s="562"/>
      <c r="AC65" s="555"/>
      <c r="AD65" s="555"/>
      <c r="AG65" s="555"/>
      <c r="AH65" s="555"/>
      <c r="AI65" s="555"/>
      <c r="AJ65" s="555"/>
      <c r="AK65" s="555"/>
      <c r="AL65" s="555"/>
      <c r="AM65" s="555"/>
      <c r="AN65" s="555"/>
      <c r="AO65" s="555"/>
      <c r="AP65" s="555"/>
      <c r="AQ65" s="555"/>
      <c r="AR65" s="555"/>
      <c r="AS65" s="555"/>
      <c r="AT65" s="555"/>
      <c r="AU65" s="555"/>
      <c r="AV65" s="555"/>
      <c r="AW65" s="555"/>
      <c r="AX65" s="555"/>
      <c r="AY65" s="555"/>
      <c r="AZ65" s="555"/>
      <c r="BA65" s="555"/>
      <c r="BB65" s="555"/>
      <c r="BC65" s="555"/>
      <c r="BD65" s="555"/>
      <c r="BE65" s="555"/>
      <c r="BF65" s="555"/>
      <c r="BG65" s="555"/>
      <c r="BH65" s="555"/>
      <c r="BI65" s="555"/>
      <c r="BJ65" s="555"/>
      <c r="BK65" s="555"/>
      <c r="BL65" s="555"/>
      <c r="BM65" s="555"/>
      <c r="BN65" s="555"/>
      <c r="BO65" s="555"/>
      <c r="BP65" s="555"/>
      <c r="BQ65" s="555"/>
      <c r="BR65" s="555"/>
      <c r="BS65" s="555"/>
      <c r="BT65" s="555"/>
      <c r="BU65" s="555"/>
      <c r="BV65" s="555"/>
      <c r="BW65" s="555"/>
      <c r="BX65" s="555"/>
      <c r="BY65" s="555"/>
      <c r="BZ65" s="555"/>
    </row>
    <row r="66" spans="1:78">
      <c r="A66" s="555"/>
      <c r="B66" s="556"/>
      <c r="C66" s="555"/>
      <c r="D66" s="555"/>
      <c r="E66" s="557"/>
      <c r="F66" s="558"/>
      <c r="G66" s="557"/>
      <c r="H66" s="556"/>
      <c r="I66" s="555"/>
      <c r="J66" s="555"/>
      <c r="K66" s="559"/>
      <c r="L66" s="557"/>
      <c r="M66" s="557"/>
      <c r="N66" s="557"/>
      <c r="O66" s="555"/>
      <c r="P66" s="555"/>
      <c r="Q66" s="555"/>
      <c r="R66" s="555"/>
      <c r="S66" s="555"/>
      <c r="T66" s="555"/>
      <c r="U66" s="555"/>
      <c r="V66" s="560"/>
      <c r="W66" s="555"/>
      <c r="X66" s="561"/>
      <c r="Y66" s="555"/>
      <c r="Z66" s="561"/>
      <c r="AA66" s="561"/>
      <c r="AB66" s="562"/>
      <c r="AC66" s="555"/>
      <c r="AD66" s="555"/>
      <c r="AG66" s="555"/>
      <c r="AH66" s="555"/>
      <c r="AI66" s="555"/>
      <c r="AJ66" s="555"/>
      <c r="AK66" s="555"/>
      <c r="AL66" s="555"/>
      <c r="AM66" s="555"/>
      <c r="AN66" s="555"/>
      <c r="AO66" s="555"/>
      <c r="AP66" s="555"/>
      <c r="AQ66" s="555"/>
      <c r="AR66" s="555"/>
      <c r="AS66" s="555"/>
      <c r="AT66" s="555"/>
      <c r="AU66" s="555"/>
      <c r="AV66" s="555"/>
      <c r="AW66" s="555"/>
      <c r="AX66" s="555"/>
      <c r="AY66" s="555"/>
      <c r="AZ66" s="555"/>
      <c r="BA66" s="555"/>
      <c r="BB66" s="555"/>
      <c r="BC66" s="555"/>
      <c r="BD66" s="555"/>
      <c r="BE66" s="555"/>
      <c r="BF66" s="555"/>
      <c r="BG66" s="555"/>
      <c r="BH66" s="555"/>
      <c r="BI66" s="555"/>
      <c r="BJ66" s="555"/>
      <c r="BK66" s="555"/>
      <c r="BL66" s="555"/>
      <c r="BM66" s="555"/>
      <c r="BN66" s="555"/>
      <c r="BO66" s="555"/>
      <c r="BP66" s="555"/>
      <c r="BQ66" s="555"/>
      <c r="BR66" s="555"/>
      <c r="BS66" s="555"/>
      <c r="BT66" s="555"/>
      <c r="BU66" s="555"/>
      <c r="BV66" s="555"/>
      <c r="BW66" s="555"/>
      <c r="BX66" s="555"/>
      <c r="BY66" s="555"/>
      <c r="BZ66" s="555"/>
    </row>
    <row r="67" spans="1:78">
      <c r="A67" s="555"/>
      <c r="B67" s="556"/>
      <c r="C67" s="555"/>
      <c r="D67" s="555"/>
      <c r="E67" s="557"/>
      <c r="F67" s="558"/>
      <c r="G67" s="557"/>
      <c r="H67" s="556"/>
      <c r="I67" s="555"/>
      <c r="J67" s="555"/>
      <c r="K67" s="559"/>
      <c r="L67" s="557"/>
      <c r="M67" s="557"/>
      <c r="N67" s="557"/>
      <c r="O67" s="555"/>
      <c r="P67" s="555"/>
      <c r="Q67" s="555"/>
      <c r="R67" s="555"/>
      <c r="S67" s="555"/>
      <c r="T67" s="555"/>
      <c r="U67" s="555"/>
      <c r="V67" s="560"/>
      <c r="W67" s="555"/>
      <c r="X67" s="561"/>
      <c r="Y67" s="555"/>
      <c r="Z67" s="561"/>
      <c r="AA67" s="561"/>
      <c r="AB67" s="562"/>
      <c r="AC67" s="555"/>
      <c r="AD67" s="555"/>
      <c r="AG67" s="555"/>
      <c r="AH67" s="555"/>
      <c r="AI67" s="555"/>
      <c r="AJ67" s="555"/>
      <c r="AK67" s="555"/>
      <c r="AL67" s="555"/>
      <c r="AM67" s="555"/>
      <c r="AN67" s="555"/>
      <c r="AO67" s="555"/>
      <c r="AP67" s="555"/>
      <c r="AQ67" s="555"/>
      <c r="AR67" s="555"/>
      <c r="AS67" s="555"/>
      <c r="AT67" s="555"/>
      <c r="AU67" s="555"/>
      <c r="AV67" s="555"/>
      <c r="AW67" s="555"/>
      <c r="AX67" s="555"/>
      <c r="AY67" s="555"/>
      <c r="AZ67" s="555"/>
      <c r="BA67" s="555"/>
      <c r="BB67" s="555"/>
      <c r="BC67" s="555"/>
      <c r="BD67" s="555"/>
      <c r="BE67" s="555"/>
      <c r="BF67" s="555"/>
      <c r="BG67" s="555"/>
      <c r="BH67" s="555"/>
      <c r="BI67" s="555"/>
      <c r="BJ67" s="555"/>
      <c r="BK67" s="555"/>
      <c r="BL67" s="555"/>
      <c r="BM67" s="555"/>
      <c r="BN67" s="555"/>
      <c r="BO67" s="555"/>
      <c r="BP67" s="555"/>
      <c r="BQ67" s="555"/>
      <c r="BR67" s="555"/>
      <c r="BS67" s="555"/>
      <c r="BT67" s="555"/>
      <c r="BU67" s="555"/>
      <c r="BV67" s="555"/>
      <c r="BW67" s="555"/>
      <c r="BX67" s="555"/>
      <c r="BY67" s="555"/>
      <c r="BZ67" s="555"/>
    </row>
    <row r="68" spans="1:78">
      <c r="A68" s="555"/>
      <c r="B68" s="556"/>
      <c r="C68" s="555"/>
      <c r="D68" s="555"/>
      <c r="E68" s="557"/>
      <c r="F68" s="558"/>
      <c r="G68" s="557"/>
      <c r="H68" s="556"/>
      <c r="I68" s="555"/>
      <c r="J68" s="555"/>
      <c r="K68" s="559"/>
      <c r="L68" s="557"/>
      <c r="M68" s="557"/>
      <c r="N68" s="557"/>
      <c r="O68" s="555"/>
      <c r="P68" s="555"/>
      <c r="Q68" s="555"/>
      <c r="R68" s="555"/>
      <c r="S68" s="555"/>
      <c r="T68" s="555"/>
      <c r="U68" s="555"/>
      <c r="V68" s="560"/>
      <c r="W68" s="555"/>
      <c r="X68" s="561"/>
      <c r="Y68" s="555"/>
      <c r="Z68" s="561"/>
      <c r="AA68" s="561"/>
      <c r="AB68" s="562"/>
      <c r="AC68" s="555"/>
      <c r="AD68" s="555"/>
      <c r="AG68" s="555"/>
      <c r="AH68" s="555"/>
      <c r="AI68" s="555"/>
      <c r="AJ68" s="555"/>
      <c r="AK68" s="555"/>
      <c r="AL68" s="555"/>
      <c r="AM68" s="555"/>
      <c r="AN68" s="555"/>
      <c r="AO68" s="555"/>
      <c r="AP68" s="555"/>
      <c r="AQ68" s="555"/>
      <c r="AR68" s="555"/>
      <c r="AS68" s="555"/>
      <c r="AT68" s="555"/>
      <c r="AU68" s="555"/>
      <c r="AV68" s="555"/>
      <c r="AW68" s="555"/>
      <c r="AX68" s="555"/>
      <c r="AY68" s="555"/>
      <c r="AZ68" s="555"/>
      <c r="BA68" s="555"/>
      <c r="BB68" s="555"/>
      <c r="BC68" s="555"/>
      <c r="BD68" s="555"/>
      <c r="BE68" s="555"/>
      <c r="BF68" s="555"/>
      <c r="BG68" s="555"/>
      <c r="BH68" s="555"/>
      <c r="BI68" s="555"/>
      <c r="BJ68" s="555"/>
      <c r="BK68" s="555"/>
      <c r="BL68" s="555"/>
      <c r="BM68" s="555"/>
      <c r="BN68" s="555"/>
      <c r="BO68" s="555"/>
      <c r="BP68" s="555"/>
      <c r="BQ68" s="555"/>
      <c r="BR68" s="555"/>
      <c r="BS68" s="555"/>
      <c r="BT68" s="555"/>
      <c r="BU68" s="555"/>
      <c r="BV68" s="555"/>
      <c r="BW68" s="555"/>
      <c r="BX68" s="555"/>
      <c r="BY68" s="555"/>
      <c r="BZ68" s="555"/>
    </row>
    <row r="69" spans="1:78">
      <c r="A69" s="555"/>
      <c r="B69" s="556"/>
      <c r="C69" s="555"/>
      <c r="D69" s="555"/>
      <c r="E69" s="557"/>
      <c r="F69" s="558"/>
      <c r="G69" s="557"/>
      <c r="H69" s="556"/>
      <c r="I69" s="555"/>
      <c r="J69" s="555"/>
      <c r="K69" s="559"/>
      <c r="L69" s="557"/>
      <c r="M69" s="557"/>
      <c r="N69" s="557"/>
      <c r="O69" s="555"/>
      <c r="P69" s="555"/>
      <c r="Q69" s="555"/>
      <c r="R69" s="555"/>
      <c r="S69" s="555"/>
      <c r="T69" s="555"/>
      <c r="U69" s="555"/>
      <c r="V69" s="560"/>
      <c r="W69" s="555"/>
      <c r="X69" s="561"/>
      <c r="Y69" s="555"/>
      <c r="Z69" s="561"/>
      <c r="AA69" s="561"/>
      <c r="AB69" s="562"/>
      <c r="AC69" s="555"/>
      <c r="AD69" s="555"/>
      <c r="AG69" s="555"/>
      <c r="AH69" s="555"/>
      <c r="AI69" s="555"/>
      <c r="AJ69" s="555"/>
      <c r="AK69" s="555"/>
      <c r="AL69" s="555"/>
      <c r="AM69" s="555"/>
      <c r="AN69" s="555"/>
      <c r="AO69" s="555"/>
      <c r="AP69" s="555"/>
      <c r="AQ69" s="555"/>
      <c r="AR69" s="555"/>
      <c r="AS69" s="555"/>
      <c r="AT69" s="555"/>
      <c r="AU69" s="555"/>
      <c r="AV69" s="555"/>
      <c r="AW69" s="555"/>
      <c r="AX69" s="555"/>
      <c r="AY69" s="555"/>
      <c r="AZ69" s="555"/>
      <c r="BA69" s="555"/>
      <c r="BB69" s="555"/>
      <c r="BC69" s="555"/>
      <c r="BD69" s="555"/>
      <c r="BE69" s="555"/>
      <c r="BF69" s="555"/>
      <c r="BG69" s="555"/>
      <c r="BH69" s="555"/>
      <c r="BI69" s="555"/>
      <c r="BJ69" s="555"/>
      <c r="BK69" s="555"/>
      <c r="BL69" s="555"/>
      <c r="BM69" s="555"/>
      <c r="BN69" s="555"/>
      <c r="BO69" s="555"/>
      <c r="BP69" s="555"/>
      <c r="BQ69" s="555"/>
      <c r="BR69" s="555"/>
      <c r="BS69" s="555"/>
      <c r="BT69" s="555"/>
      <c r="BU69" s="555"/>
      <c r="BV69" s="555"/>
      <c r="BW69" s="555"/>
      <c r="BX69" s="555"/>
      <c r="BY69" s="555"/>
      <c r="BZ69" s="555"/>
    </row>
    <row r="70" spans="1:78">
      <c r="A70" s="555"/>
      <c r="B70" s="556"/>
      <c r="C70" s="555"/>
      <c r="D70" s="555"/>
      <c r="E70" s="557"/>
      <c r="F70" s="558"/>
      <c r="G70" s="557"/>
      <c r="H70" s="556"/>
      <c r="I70" s="555"/>
      <c r="J70" s="555"/>
      <c r="K70" s="559"/>
      <c r="L70" s="557"/>
      <c r="M70" s="557"/>
      <c r="N70" s="557"/>
      <c r="O70" s="555"/>
      <c r="P70" s="555"/>
      <c r="Q70" s="555"/>
      <c r="R70" s="555"/>
      <c r="S70" s="555"/>
      <c r="T70" s="555"/>
      <c r="U70" s="555"/>
      <c r="V70" s="560"/>
      <c r="W70" s="555"/>
      <c r="X70" s="561"/>
      <c r="Y70" s="555"/>
      <c r="Z70" s="561"/>
      <c r="AA70" s="561"/>
      <c r="AB70" s="562"/>
      <c r="AC70" s="555"/>
      <c r="AD70" s="555"/>
      <c r="AG70" s="555"/>
      <c r="AH70" s="555"/>
      <c r="AI70" s="555"/>
      <c r="AJ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  <c r="AU70" s="555"/>
      <c r="AV70" s="555"/>
      <c r="AW70" s="555"/>
      <c r="AX70" s="555"/>
      <c r="AY70" s="555"/>
      <c r="AZ70" s="555"/>
      <c r="BA70" s="555"/>
      <c r="BB70" s="555"/>
      <c r="BC70" s="555"/>
      <c r="BD70" s="555"/>
      <c r="BE70" s="555"/>
      <c r="BF70" s="555"/>
      <c r="BG70" s="555"/>
      <c r="BH70" s="555"/>
      <c r="BI70" s="555"/>
      <c r="BJ70" s="555"/>
      <c r="BK70" s="555"/>
      <c r="BL70" s="555"/>
      <c r="BM70" s="555"/>
      <c r="BN70" s="555"/>
      <c r="BO70" s="555"/>
      <c r="BP70" s="555"/>
      <c r="BQ70" s="555"/>
      <c r="BR70" s="555"/>
      <c r="BS70" s="555"/>
      <c r="BT70" s="555"/>
      <c r="BU70" s="555"/>
      <c r="BV70" s="555"/>
      <c r="BW70" s="555"/>
      <c r="BX70" s="555"/>
      <c r="BY70" s="555"/>
      <c r="BZ70" s="555"/>
    </row>
    <row r="71" spans="1:78">
      <c r="A71" s="555"/>
      <c r="B71" s="556"/>
      <c r="C71" s="555"/>
      <c r="D71" s="555"/>
      <c r="E71" s="557"/>
      <c r="F71" s="558"/>
      <c r="G71" s="557"/>
      <c r="H71" s="556"/>
      <c r="I71" s="555"/>
      <c r="J71" s="555"/>
      <c r="K71" s="559"/>
      <c r="L71" s="557"/>
      <c r="M71" s="557"/>
      <c r="N71" s="557"/>
      <c r="O71" s="555"/>
      <c r="P71" s="555"/>
      <c r="Q71" s="555"/>
      <c r="R71" s="555"/>
      <c r="S71" s="555"/>
      <c r="T71" s="555"/>
      <c r="U71" s="555"/>
      <c r="V71" s="560"/>
      <c r="W71" s="555"/>
      <c r="X71" s="561"/>
      <c r="Y71" s="555"/>
      <c r="Z71" s="561"/>
      <c r="AA71" s="561"/>
      <c r="AB71" s="562"/>
      <c r="AC71" s="555"/>
      <c r="AD71" s="555"/>
      <c r="AG71" s="555"/>
      <c r="AH71" s="555"/>
      <c r="AI71" s="555"/>
      <c r="AJ71" s="555"/>
      <c r="AK71" s="555"/>
      <c r="AL71" s="555"/>
      <c r="AM71" s="555"/>
      <c r="AN71" s="555"/>
      <c r="AO71" s="555"/>
      <c r="AP71" s="555"/>
      <c r="AQ71" s="555"/>
      <c r="AR71" s="555"/>
      <c r="AS71" s="555"/>
      <c r="AT71" s="555"/>
      <c r="AU71" s="555"/>
      <c r="AV71" s="555"/>
      <c r="AW71" s="555"/>
      <c r="AX71" s="555"/>
      <c r="AY71" s="555"/>
      <c r="AZ71" s="555"/>
      <c r="BA71" s="555"/>
      <c r="BB71" s="555"/>
      <c r="BC71" s="555"/>
      <c r="BD71" s="555"/>
      <c r="BE71" s="555"/>
      <c r="BF71" s="555"/>
      <c r="BG71" s="555"/>
      <c r="BH71" s="555"/>
      <c r="BI71" s="555"/>
      <c r="BJ71" s="555"/>
      <c r="BK71" s="555"/>
      <c r="BL71" s="555"/>
      <c r="BM71" s="555"/>
      <c r="BN71" s="555"/>
      <c r="BO71" s="555"/>
      <c r="BP71" s="555"/>
      <c r="BQ71" s="555"/>
      <c r="BR71" s="555"/>
      <c r="BS71" s="555"/>
      <c r="BT71" s="555"/>
      <c r="BU71" s="555"/>
      <c r="BV71" s="555"/>
      <c r="BW71" s="555"/>
      <c r="BX71" s="555"/>
      <c r="BY71" s="555"/>
      <c r="BZ71" s="555"/>
    </row>
    <row r="72" spans="1:78">
      <c r="A72" s="555"/>
      <c r="B72" s="556"/>
      <c r="C72" s="555"/>
      <c r="D72" s="555"/>
      <c r="E72" s="557"/>
      <c r="F72" s="558"/>
      <c r="G72" s="557"/>
      <c r="H72" s="556"/>
      <c r="I72" s="555"/>
      <c r="J72" s="555"/>
      <c r="K72" s="559"/>
      <c r="L72" s="557"/>
      <c r="M72" s="557"/>
      <c r="N72" s="557"/>
      <c r="O72" s="555"/>
      <c r="P72" s="555"/>
      <c r="Q72" s="555"/>
      <c r="R72" s="555"/>
      <c r="S72" s="555"/>
      <c r="T72" s="555"/>
      <c r="U72" s="555"/>
      <c r="V72" s="560"/>
      <c r="W72" s="555"/>
      <c r="X72" s="561"/>
      <c r="Y72" s="555"/>
      <c r="Z72" s="561"/>
      <c r="AA72" s="561"/>
      <c r="AB72" s="562"/>
      <c r="AC72" s="555"/>
      <c r="AD72" s="555"/>
      <c r="AG72" s="555"/>
      <c r="AH72" s="555"/>
      <c r="AI72" s="555"/>
      <c r="AJ72" s="555"/>
      <c r="AK72" s="555"/>
      <c r="AL72" s="555"/>
      <c r="AM72" s="555"/>
      <c r="AN72" s="555"/>
      <c r="AO72" s="555"/>
      <c r="AP72" s="555"/>
      <c r="AQ72" s="555"/>
      <c r="AR72" s="555"/>
      <c r="AS72" s="555"/>
      <c r="AT72" s="555"/>
      <c r="AU72" s="555"/>
      <c r="AV72" s="555"/>
      <c r="AW72" s="555"/>
      <c r="AX72" s="555"/>
      <c r="AY72" s="555"/>
      <c r="AZ72" s="555"/>
      <c r="BA72" s="555"/>
      <c r="BB72" s="555"/>
      <c r="BC72" s="555"/>
      <c r="BD72" s="555"/>
      <c r="BE72" s="555"/>
      <c r="BF72" s="555"/>
      <c r="BG72" s="555"/>
      <c r="BH72" s="555"/>
      <c r="BI72" s="555"/>
      <c r="BJ72" s="555"/>
      <c r="BK72" s="555"/>
      <c r="BL72" s="555"/>
      <c r="BM72" s="555"/>
      <c r="BN72" s="555"/>
      <c r="BO72" s="555"/>
      <c r="BP72" s="555"/>
      <c r="BQ72" s="555"/>
      <c r="BR72" s="555"/>
      <c r="BS72" s="555"/>
      <c r="BT72" s="555"/>
      <c r="BU72" s="555"/>
      <c r="BV72" s="555"/>
      <c r="BW72" s="555"/>
      <c r="BX72" s="555"/>
      <c r="BY72" s="555"/>
      <c r="BZ72" s="555"/>
    </row>
    <row r="73" spans="1:78">
      <c r="A73" s="555"/>
      <c r="B73" s="556"/>
      <c r="C73" s="555"/>
      <c r="D73" s="555"/>
      <c r="E73" s="557"/>
      <c r="F73" s="558"/>
      <c r="G73" s="557"/>
      <c r="H73" s="556"/>
      <c r="I73" s="555"/>
      <c r="J73" s="555"/>
      <c r="K73" s="559"/>
      <c r="L73" s="557"/>
      <c r="M73" s="557"/>
      <c r="N73" s="557"/>
      <c r="O73" s="555"/>
      <c r="P73" s="555"/>
      <c r="Q73" s="555"/>
      <c r="R73" s="555"/>
      <c r="S73" s="555"/>
      <c r="T73" s="555"/>
      <c r="U73" s="555"/>
      <c r="V73" s="560"/>
      <c r="W73" s="555"/>
      <c r="X73" s="561"/>
      <c r="Y73" s="555"/>
      <c r="Z73" s="561"/>
      <c r="AA73" s="561"/>
      <c r="AB73" s="562"/>
      <c r="AC73" s="555"/>
      <c r="AD73" s="555"/>
      <c r="AG73" s="555"/>
      <c r="AH73" s="555"/>
      <c r="AI73" s="555"/>
      <c r="AJ73" s="555"/>
      <c r="AK73" s="555"/>
      <c r="AL73" s="555"/>
      <c r="AM73" s="555"/>
      <c r="AN73" s="555"/>
      <c r="AO73" s="555"/>
      <c r="AP73" s="555"/>
      <c r="AQ73" s="555"/>
      <c r="AR73" s="555"/>
      <c r="AS73" s="555"/>
      <c r="AT73" s="555"/>
      <c r="AU73" s="555"/>
      <c r="AV73" s="555"/>
      <c r="AW73" s="555"/>
      <c r="AX73" s="555"/>
      <c r="AY73" s="555"/>
      <c r="AZ73" s="555"/>
      <c r="BA73" s="555"/>
      <c r="BB73" s="555"/>
      <c r="BC73" s="555"/>
      <c r="BD73" s="555"/>
      <c r="BE73" s="555"/>
      <c r="BF73" s="555"/>
      <c r="BG73" s="555"/>
      <c r="BH73" s="555"/>
      <c r="BI73" s="555"/>
      <c r="BJ73" s="555"/>
      <c r="BK73" s="555"/>
      <c r="BL73" s="555"/>
      <c r="BM73" s="555"/>
      <c r="BN73" s="555"/>
      <c r="BO73" s="555"/>
      <c r="BP73" s="555"/>
      <c r="BQ73" s="555"/>
      <c r="BR73" s="555"/>
      <c r="BS73" s="555"/>
      <c r="BT73" s="555"/>
      <c r="BU73" s="555"/>
      <c r="BV73" s="555"/>
      <c r="BW73" s="555"/>
      <c r="BX73" s="555"/>
      <c r="BY73" s="555"/>
      <c r="BZ73" s="555"/>
    </row>
    <row r="74" spans="1:78">
      <c r="A74" s="555"/>
      <c r="B74" s="556"/>
      <c r="C74" s="555"/>
      <c r="D74" s="555"/>
      <c r="E74" s="557"/>
      <c r="F74" s="558"/>
      <c r="G74" s="557"/>
      <c r="H74" s="556"/>
      <c r="I74" s="555"/>
      <c r="J74" s="555"/>
      <c r="K74" s="559"/>
      <c r="L74" s="557"/>
      <c r="M74" s="557"/>
      <c r="N74" s="557"/>
      <c r="O74" s="555"/>
      <c r="P74" s="555"/>
      <c r="Q74" s="555"/>
      <c r="R74" s="555"/>
      <c r="S74" s="555"/>
      <c r="T74" s="555"/>
      <c r="U74" s="555"/>
      <c r="V74" s="560"/>
      <c r="W74" s="555"/>
      <c r="X74" s="561"/>
      <c r="Y74" s="555"/>
      <c r="Z74" s="561"/>
      <c r="AA74" s="561"/>
      <c r="AB74" s="562"/>
      <c r="AC74" s="555"/>
      <c r="AD74" s="555"/>
      <c r="AG74" s="555"/>
      <c r="AH74" s="555"/>
      <c r="AI74" s="555"/>
      <c r="AJ74" s="555"/>
      <c r="AK74" s="555"/>
      <c r="AL74" s="555"/>
      <c r="AM74" s="555"/>
      <c r="AN74" s="555"/>
      <c r="AO74" s="555"/>
      <c r="AP74" s="555"/>
      <c r="AQ74" s="555"/>
      <c r="AR74" s="555"/>
      <c r="AS74" s="555"/>
      <c r="AT74" s="555"/>
      <c r="AU74" s="555"/>
      <c r="AV74" s="555"/>
      <c r="AW74" s="555"/>
      <c r="AX74" s="555"/>
      <c r="AY74" s="555"/>
      <c r="AZ74" s="555"/>
      <c r="BA74" s="555"/>
      <c r="BB74" s="555"/>
      <c r="BC74" s="555"/>
      <c r="BD74" s="555"/>
      <c r="BE74" s="555"/>
      <c r="BF74" s="555"/>
      <c r="BG74" s="555"/>
      <c r="BH74" s="555"/>
      <c r="BI74" s="555"/>
      <c r="BJ74" s="555"/>
      <c r="BK74" s="555"/>
      <c r="BL74" s="555"/>
      <c r="BM74" s="555"/>
      <c r="BN74" s="555"/>
      <c r="BO74" s="555"/>
      <c r="BP74" s="555"/>
      <c r="BQ74" s="555"/>
      <c r="BR74" s="555"/>
      <c r="BS74" s="555"/>
      <c r="BT74" s="555"/>
      <c r="BU74" s="555"/>
      <c r="BV74" s="555"/>
      <c r="BW74" s="555"/>
      <c r="BX74" s="555"/>
      <c r="BY74" s="555"/>
      <c r="BZ74" s="555"/>
    </row>
    <row r="75" spans="1:78">
      <c r="A75" s="555"/>
      <c r="B75" s="556"/>
      <c r="C75" s="555"/>
      <c r="D75" s="555"/>
      <c r="E75" s="557"/>
      <c r="F75" s="558"/>
      <c r="G75" s="557"/>
      <c r="H75" s="556"/>
      <c r="I75" s="555"/>
      <c r="J75" s="555"/>
      <c r="K75" s="559"/>
      <c r="L75" s="557"/>
      <c r="M75" s="557"/>
      <c r="N75" s="557"/>
      <c r="O75" s="555"/>
      <c r="P75" s="555"/>
      <c r="Q75" s="555"/>
      <c r="R75" s="555"/>
      <c r="S75" s="555"/>
      <c r="T75" s="555"/>
      <c r="U75" s="555"/>
      <c r="V75" s="560"/>
      <c r="W75" s="555"/>
      <c r="X75" s="561"/>
      <c r="Y75" s="555"/>
      <c r="Z75" s="561"/>
      <c r="AA75" s="561"/>
      <c r="AB75" s="562"/>
      <c r="AC75" s="555"/>
      <c r="AD75" s="555"/>
      <c r="AG75" s="555"/>
      <c r="AH75" s="555"/>
      <c r="AI75" s="555"/>
      <c r="AJ75" s="555"/>
      <c r="AK75" s="555"/>
      <c r="AL75" s="555"/>
      <c r="AM75" s="555"/>
      <c r="AN75" s="555"/>
      <c r="AO75" s="555"/>
      <c r="AP75" s="555"/>
      <c r="AQ75" s="555"/>
      <c r="AR75" s="555"/>
      <c r="AS75" s="555"/>
      <c r="AT75" s="555"/>
      <c r="AU75" s="555"/>
      <c r="AV75" s="555"/>
      <c r="AW75" s="555"/>
      <c r="AX75" s="555"/>
      <c r="AY75" s="555"/>
      <c r="AZ75" s="555"/>
      <c r="BA75" s="555"/>
      <c r="BB75" s="555"/>
      <c r="BC75" s="555"/>
      <c r="BD75" s="555"/>
      <c r="BE75" s="555"/>
      <c r="BF75" s="555"/>
      <c r="BG75" s="555"/>
      <c r="BH75" s="555"/>
      <c r="BI75" s="555"/>
      <c r="BJ75" s="555"/>
      <c r="BK75" s="555"/>
      <c r="BL75" s="555"/>
      <c r="BM75" s="555"/>
      <c r="BN75" s="555"/>
      <c r="BO75" s="555"/>
      <c r="BP75" s="555"/>
      <c r="BQ75" s="555"/>
      <c r="BR75" s="555"/>
      <c r="BS75" s="555"/>
      <c r="BT75" s="555"/>
      <c r="BU75" s="555"/>
      <c r="BV75" s="555"/>
      <c r="BW75" s="555"/>
      <c r="BX75" s="555"/>
      <c r="BY75" s="555"/>
      <c r="BZ75" s="555"/>
    </row>
    <row r="76" spans="1:78">
      <c r="A76" s="555"/>
      <c r="B76" s="556"/>
      <c r="C76" s="555"/>
      <c r="D76" s="555"/>
      <c r="E76" s="557"/>
      <c r="F76" s="558"/>
      <c r="G76" s="557"/>
      <c r="H76" s="556"/>
      <c r="I76" s="555"/>
      <c r="J76" s="555"/>
      <c r="K76" s="559"/>
      <c r="L76" s="557"/>
      <c r="M76" s="557"/>
      <c r="N76" s="557"/>
      <c r="O76" s="555"/>
      <c r="P76" s="555"/>
      <c r="Q76" s="555"/>
      <c r="R76" s="555"/>
      <c r="S76" s="555"/>
      <c r="T76" s="555"/>
      <c r="U76" s="555"/>
      <c r="V76" s="560"/>
      <c r="W76" s="555"/>
      <c r="X76" s="561"/>
      <c r="Y76" s="555"/>
      <c r="Z76" s="561"/>
      <c r="AA76" s="561"/>
      <c r="AB76" s="562"/>
      <c r="AC76" s="555"/>
      <c r="AD76" s="555"/>
      <c r="AG76" s="555"/>
      <c r="AH76" s="555"/>
      <c r="AI76" s="555"/>
      <c r="AJ76" s="555"/>
      <c r="AK76" s="555"/>
      <c r="AL76" s="555"/>
      <c r="AM76" s="555"/>
      <c r="AN76" s="555"/>
      <c r="AO76" s="555"/>
      <c r="AP76" s="555"/>
      <c r="AQ76" s="555"/>
      <c r="AR76" s="555"/>
      <c r="AS76" s="555"/>
      <c r="AT76" s="555"/>
      <c r="AU76" s="555"/>
      <c r="AV76" s="555"/>
      <c r="AW76" s="555"/>
      <c r="AX76" s="555"/>
      <c r="AY76" s="555"/>
      <c r="AZ76" s="555"/>
      <c r="BA76" s="555"/>
      <c r="BB76" s="555"/>
      <c r="BC76" s="555"/>
      <c r="BD76" s="555"/>
      <c r="BE76" s="555"/>
      <c r="BF76" s="555"/>
      <c r="BG76" s="555"/>
      <c r="BH76" s="555"/>
      <c r="BI76" s="555"/>
      <c r="BJ76" s="555"/>
      <c r="BK76" s="555"/>
      <c r="BL76" s="555"/>
      <c r="BM76" s="555"/>
      <c r="BN76" s="555"/>
      <c r="BO76" s="555"/>
      <c r="BP76" s="555"/>
      <c r="BQ76" s="555"/>
      <c r="BR76" s="555"/>
      <c r="BS76" s="555"/>
      <c r="BT76" s="555"/>
      <c r="BU76" s="555"/>
      <c r="BV76" s="555"/>
      <c r="BW76" s="555"/>
      <c r="BX76" s="555"/>
      <c r="BY76" s="555"/>
      <c r="BZ76" s="555"/>
    </row>
    <row r="77" spans="1:78">
      <c r="A77" s="555"/>
      <c r="B77" s="556"/>
      <c r="C77" s="555"/>
      <c r="D77" s="555"/>
      <c r="E77" s="557"/>
      <c r="F77" s="558"/>
      <c r="G77" s="557"/>
      <c r="H77" s="556"/>
      <c r="I77" s="555"/>
      <c r="J77" s="555"/>
      <c r="K77" s="559"/>
      <c r="L77" s="557"/>
      <c r="M77" s="557"/>
      <c r="N77" s="557"/>
      <c r="O77" s="555"/>
      <c r="P77" s="555"/>
      <c r="Q77" s="555"/>
      <c r="R77" s="555"/>
      <c r="S77" s="555"/>
      <c r="T77" s="555"/>
      <c r="U77" s="555"/>
      <c r="V77" s="560"/>
      <c r="W77" s="555"/>
      <c r="X77" s="561"/>
      <c r="Y77" s="555"/>
      <c r="Z77" s="561"/>
      <c r="AA77" s="561"/>
      <c r="AB77" s="562"/>
      <c r="AC77" s="555"/>
      <c r="AD77" s="555"/>
      <c r="AG77" s="555"/>
      <c r="AH77" s="555"/>
      <c r="AI77" s="555"/>
      <c r="AJ77" s="555"/>
      <c r="AK77" s="555"/>
      <c r="AL77" s="555"/>
      <c r="AM77" s="555"/>
      <c r="AN77" s="555"/>
      <c r="AO77" s="555"/>
      <c r="AP77" s="555"/>
      <c r="AQ77" s="555"/>
      <c r="AR77" s="555"/>
      <c r="AS77" s="555"/>
      <c r="AT77" s="555"/>
      <c r="AU77" s="555"/>
      <c r="AV77" s="555"/>
      <c r="AW77" s="555"/>
      <c r="AX77" s="555"/>
      <c r="AY77" s="555"/>
      <c r="AZ77" s="555"/>
      <c r="BA77" s="555"/>
      <c r="BB77" s="555"/>
      <c r="BC77" s="555"/>
      <c r="BD77" s="555"/>
      <c r="BE77" s="555"/>
      <c r="BF77" s="555"/>
      <c r="BG77" s="555"/>
      <c r="BH77" s="555"/>
      <c r="BI77" s="555"/>
      <c r="BJ77" s="555"/>
      <c r="BK77" s="555"/>
      <c r="BL77" s="555"/>
      <c r="BM77" s="555"/>
      <c r="BN77" s="555"/>
      <c r="BO77" s="555"/>
      <c r="BP77" s="555"/>
      <c r="BQ77" s="555"/>
      <c r="BR77" s="555"/>
      <c r="BS77" s="555"/>
      <c r="BT77" s="555"/>
      <c r="BU77" s="555"/>
      <c r="BV77" s="555"/>
      <c r="BW77" s="555"/>
      <c r="BX77" s="555"/>
      <c r="BY77" s="555"/>
      <c r="BZ77" s="555"/>
    </row>
    <row r="78" spans="1:78">
      <c r="A78" s="555"/>
      <c r="B78" s="556"/>
      <c r="C78" s="555"/>
      <c r="D78" s="555"/>
      <c r="E78" s="557"/>
      <c r="F78" s="558"/>
      <c r="G78" s="557"/>
      <c r="H78" s="556"/>
      <c r="I78" s="555"/>
      <c r="J78" s="555"/>
      <c r="K78" s="559"/>
      <c r="L78" s="557"/>
      <c r="M78" s="557"/>
      <c r="N78" s="557"/>
      <c r="O78" s="555"/>
      <c r="P78" s="555"/>
      <c r="Q78" s="555"/>
      <c r="R78" s="555"/>
      <c r="S78" s="555"/>
      <c r="T78" s="555"/>
      <c r="U78" s="555"/>
      <c r="V78" s="560"/>
      <c r="W78" s="555"/>
      <c r="X78" s="561"/>
      <c r="Y78" s="555"/>
      <c r="Z78" s="561"/>
      <c r="AA78" s="561"/>
      <c r="AB78" s="562"/>
      <c r="AC78" s="555"/>
      <c r="AD78" s="555"/>
      <c r="AG78" s="555"/>
      <c r="AH78" s="555"/>
      <c r="AI78" s="555"/>
      <c r="AJ78" s="555"/>
      <c r="AK78" s="555"/>
      <c r="AL78" s="555"/>
      <c r="AM78" s="555"/>
      <c r="AN78" s="555"/>
      <c r="AO78" s="555"/>
      <c r="AP78" s="555"/>
      <c r="AQ78" s="555"/>
      <c r="AR78" s="555"/>
      <c r="AS78" s="555"/>
      <c r="AT78" s="555"/>
      <c r="AU78" s="555"/>
      <c r="AV78" s="555"/>
      <c r="AW78" s="555"/>
      <c r="AX78" s="555"/>
      <c r="AY78" s="555"/>
      <c r="AZ78" s="555"/>
      <c r="BA78" s="555"/>
      <c r="BB78" s="555"/>
      <c r="BC78" s="555"/>
      <c r="BD78" s="555"/>
      <c r="BE78" s="555"/>
      <c r="BF78" s="555"/>
      <c r="BG78" s="555"/>
      <c r="BH78" s="555"/>
      <c r="BI78" s="555"/>
      <c r="BJ78" s="555"/>
      <c r="BK78" s="555"/>
      <c r="BL78" s="555"/>
      <c r="BM78" s="555"/>
      <c r="BN78" s="555"/>
      <c r="BO78" s="555"/>
      <c r="BP78" s="555"/>
      <c r="BQ78" s="555"/>
      <c r="BR78" s="555"/>
      <c r="BS78" s="555"/>
      <c r="BT78" s="555"/>
      <c r="BU78" s="555"/>
      <c r="BV78" s="555"/>
      <c r="BW78" s="555"/>
      <c r="BX78" s="555"/>
      <c r="BY78" s="555"/>
      <c r="BZ78" s="555"/>
    </row>
    <row r="79" spans="1:78">
      <c r="A79" s="555"/>
      <c r="B79" s="556"/>
      <c r="C79" s="555"/>
      <c r="D79" s="555"/>
      <c r="E79" s="557"/>
      <c r="F79" s="558"/>
      <c r="G79" s="557"/>
      <c r="H79" s="556"/>
      <c r="I79" s="555"/>
      <c r="J79" s="555"/>
      <c r="K79" s="559"/>
      <c r="L79" s="557"/>
      <c r="M79" s="557"/>
      <c r="N79" s="557"/>
      <c r="O79" s="555"/>
      <c r="P79" s="555"/>
      <c r="Q79" s="555"/>
      <c r="R79" s="555"/>
      <c r="S79" s="555"/>
      <c r="T79" s="555"/>
      <c r="U79" s="555"/>
      <c r="V79" s="560"/>
      <c r="W79" s="555"/>
      <c r="X79" s="561"/>
      <c r="Y79" s="555"/>
      <c r="Z79" s="561"/>
      <c r="AA79" s="561"/>
      <c r="AB79" s="562"/>
      <c r="AC79" s="555"/>
      <c r="AD79" s="555"/>
      <c r="AG79" s="555"/>
      <c r="AH79" s="555"/>
      <c r="AI79" s="555"/>
      <c r="AJ79" s="555"/>
      <c r="AK79" s="555"/>
      <c r="AL79" s="555"/>
      <c r="AM79" s="555"/>
      <c r="AN79" s="555"/>
      <c r="AO79" s="555"/>
      <c r="AP79" s="555"/>
      <c r="AQ79" s="555"/>
      <c r="AR79" s="555"/>
      <c r="AS79" s="555"/>
      <c r="AT79" s="555"/>
      <c r="AU79" s="555"/>
      <c r="AV79" s="555"/>
      <c r="AW79" s="555"/>
      <c r="AX79" s="555"/>
      <c r="AY79" s="555"/>
      <c r="AZ79" s="555"/>
      <c r="BA79" s="555"/>
      <c r="BB79" s="555"/>
      <c r="BC79" s="555"/>
      <c r="BD79" s="555"/>
      <c r="BE79" s="555"/>
      <c r="BF79" s="555"/>
      <c r="BG79" s="555"/>
      <c r="BH79" s="555"/>
      <c r="BI79" s="555"/>
      <c r="BJ79" s="555"/>
      <c r="BK79" s="555"/>
      <c r="BL79" s="555"/>
      <c r="BM79" s="555"/>
      <c r="BN79" s="555"/>
      <c r="BO79" s="555"/>
      <c r="BP79" s="555"/>
      <c r="BQ79" s="555"/>
      <c r="BR79" s="555"/>
      <c r="BS79" s="555"/>
      <c r="BT79" s="555"/>
      <c r="BU79" s="555"/>
      <c r="BV79" s="555"/>
      <c r="BW79" s="555"/>
      <c r="BX79" s="555"/>
      <c r="BY79" s="555"/>
      <c r="BZ79" s="555"/>
    </row>
    <row r="80" spans="1:78">
      <c r="A80" s="555"/>
      <c r="B80" s="556"/>
      <c r="C80" s="555"/>
      <c r="D80" s="555"/>
      <c r="E80" s="557"/>
      <c r="F80" s="558"/>
      <c r="G80" s="557"/>
      <c r="H80" s="556"/>
      <c r="I80" s="555"/>
      <c r="J80" s="555"/>
      <c r="K80" s="559"/>
      <c r="L80" s="557"/>
      <c r="M80" s="557"/>
      <c r="N80" s="557"/>
      <c r="O80" s="555"/>
      <c r="P80" s="555"/>
      <c r="Q80" s="555"/>
      <c r="R80" s="555"/>
      <c r="S80" s="555"/>
      <c r="T80" s="555"/>
      <c r="U80" s="555"/>
      <c r="V80" s="560"/>
      <c r="W80" s="555"/>
      <c r="X80" s="561"/>
      <c r="Y80" s="555"/>
      <c r="Z80" s="561"/>
      <c r="AA80" s="561"/>
      <c r="AB80" s="562"/>
      <c r="AC80" s="555"/>
      <c r="AD80" s="555"/>
      <c r="AG80" s="555"/>
      <c r="AH80" s="555"/>
      <c r="AI80" s="555"/>
      <c r="AJ80" s="555"/>
      <c r="AK80" s="555"/>
      <c r="AL80" s="555"/>
      <c r="AM80" s="555"/>
      <c r="AN80" s="555"/>
      <c r="AO80" s="555"/>
      <c r="AP80" s="555"/>
      <c r="AQ80" s="555"/>
      <c r="AR80" s="555"/>
      <c r="AS80" s="555"/>
      <c r="AT80" s="555"/>
      <c r="AU80" s="555"/>
      <c r="AV80" s="555"/>
      <c r="AW80" s="555"/>
      <c r="AX80" s="555"/>
      <c r="AY80" s="555"/>
      <c r="AZ80" s="555"/>
      <c r="BA80" s="555"/>
      <c r="BB80" s="555"/>
      <c r="BC80" s="555"/>
      <c r="BD80" s="555"/>
      <c r="BE80" s="555"/>
      <c r="BF80" s="555"/>
      <c r="BG80" s="555"/>
      <c r="BH80" s="555"/>
      <c r="BI80" s="555"/>
      <c r="BJ80" s="555"/>
      <c r="BK80" s="555"/>
      <c r="BL80" s="555"/>
      <c r="BM80" s="555"/>
      <c r="BN80" s="555"/>
      <c r="BO80" s="555"/>
      <c r="BP80" s="555"/>
      <c r="BQ80" s="555"/>
      <c r="BR80" s="555"/>
      <c r="BS80" s="555"/>
      <c r="BT80" s="555"/>
      <c r="BU80" s="555"/>
      <c r="BV80" s="555"/>
      <c r="BW80" s="555"/>
      <c r="BX80" s="555"/>
      <c r="BY80" s="555"/>
      <c r="BZ80" s="555"/>
    </row>
    <row r="81" spans="1:78">
      <c r="A81" s="555"/>
      <c r="B81" s="556"/>
      <c r="C81" s="555"/>
      <c r="D81" s="555"/>
      <c r="E81" s="557"/>
      <c r="F81" s="558"/>
      <c r="G81" s="557"/>
      <c r="H81" s="556"/>
      <c r="I81" s="555"/>
      <c r="J81" s="555"/>
      <c r="K81" s="559"/>
      <c r="L81" s="557"/>
      <c r="M81" s="557"/>
      <c r="N81" s="557"/>
      <c r="O81" s="555"/>
      <c r="P81" s="555"/>
      <c r="Q81" s="555"/>
      <c r="R81" s="555"/>
      <c r="S81" s="555"/>
      <c r="T81" s="555"/>
      <c r="U81" s="555"/>
      <c r="V81" s="560"/>
      <c r="W81" s="555"/>
      <c r="X81" s="561"/>
      <c r="Y81" s="555"/>
      <c r="Z81" s="561"/>
      <c r="AA81" s="561"/>
      <c r="AB81" s="562"/>
      <c r="AC81" s="555"/>
      <c r="AD81" s="555"/>
      <c r="AG81" s="555"/>
      <c r="AH81" s="555"/>
      <c r="AI81" s="555"/>
      <c r="AJ81" s="555"/>
      <c r="AK81" s="555"/>
      <c r="AL81" s="555"/>
      <c r="AM81" s="555"/>
      <c r="AN81" s="555"/>
      <c r="AO81" s="555"/>
      <c r="AP81" s="555"/>
      <c r="AQ81" s="555"/>
      <c r="AR81" s="555"/>
      <c r="AS81" s="555"/>
      <c r="AT81" s="555"/>
      <c r="AU81" s="555"/>
      <c r="AV81" s="555"/>
      <c r="AW81" s="555"/>
      <c r="AX81" s="555"/>
      <c r="AY81" s="555"/>
      <c r="AZ81" s="555"/>
      <c r="BA81" s="555"/>
      <c r="BB81" s="555"/>
      <c r="BC81" s="555"/>
      <c r="BD81" s="555"/>
      <c r="BE81" s="555"/>
      <c r="BF81" s="555"/>
      <c r="BG81" s="555"/>
      <c r="BH81" s="555"/>
      <c r="BI81" s="555"/>
      <c r="BJ81" s="555"/>
      <c r="BK81" s="555"/>
      <c r="BL81" s="555"/>
      <c r="BM81" s="555"/>
      <c r="BN81" s="555"/>
      <c r="BO81" s="555"/>
      <c r="BP81" s="555"/>
      <c r="BQ81" s="555"/>
      <c r="BR81" s="555"/>
      <c r="BS81" s="555"/>
      <c r="BT81" s="555"/>
      <c r="BU81" s="555"/>
      <c r="BV81" s="555"/>
      <c r="BW81" s="555"/>
      <c r="BX81" s="555"/>
      <c r="BY81" s="555"/>
      <c r="BZ81" s="555"/>
    </row>
    <row r="82" spans="1:78">
      <c r="A82" s="555"/>
      <c r="B82" s="556"/>
      <c r="C82" s="555"/>
      <c r="D82" s="555"/>
      <c r="E82" s="557"/>
      <c r="F82" s="558"/>
      <c r="G82" s="557"/>
      <c r="H82" s="556"/>
      <c r="I82" s="555"/>
      <c r="J82" s="555"/>
      <c r="K82" s="559"/>
      <c r="L82" s="557"/>
      <c r="M82" s="557"/>
      <c r="N82" s="557"/>
      <c r="O82" s="555"/>
      <c r="P82" s="555"/>
      <c r="Q82" s="555"/>
      <c r="R82" s="555"/>
      <c r="S82" s="555"/>
      <c r="T82" s="555"/>
      <c r="U82" s="555"/>
      <c r="V82" s="560"/>
      <c r="W82" s="555"/>
      <c r="X82" s="561"/>
      <c r="Y82" s="555"/>
      <c r="Z82" s="561"/>
      <c r="AA82" s="561"/>
      <c r="AB82" s="562"/>
      <c r="AC82" s="555"/>
      <c r="AD82" s="555"/>
      <c r="AG82" s="555"/>
      <c r="AH82" s="555"/>
      <c r="AI82" s="555"/>
      <c r="AJ82" s="555"/>
      <c r="AK82" s="555"/>
      <c r="AL82" s="555"/>
      <c r="AM82" s="555"/>
      <c r="AN82" s="555"/>
      <c r="AO82" s="555"/>
      <c r="AP82" s="555"/>
      <c r="AQ82" s="555"/>
      <c r="AR82" s="555"/>
      <c r="AS82" s="555"/>
      <c r="AT82" s="555"/>
      <c r="AU82" s="555"/>
      <c r="AV82" s="555"/>
      <c r="AW82" s="555"/>
      <c r="AX82" s="555"/>
      <c r="AY82" s="555"/>
      <c r="AZ82" s="555"/>
      <c r="BA82" s="555"/>
      <c r="BB82" s="555"/>
      <c r="BC82" s="555"/>
      <c r="BD82" s="555"/>
      <c r="BE82" s="555"/>
      <c r="BF82" s="555"/>
      <c r="BG82" s="555"/>
      <c r="BH82" s="555"/>
      <c r="BI82" s="555"/>
      <c r="BJ82" s="555"/>
      <c r="BK82" s="555"/>
      <c r="BL82" s="555"/>
      <c r="BM82" s="555"/>
      <c r="BN82" s="555"/>
      <c r="BO82" s="555"/>
      <c r="BP82" s="555"/>
      <c r="BQ82" s="555"/>
      <c r="BR82" s="555"/>
      <c r="BS82" s="555"/>
      <c r="BT82" s="555"/>
      <c r="BU82" s="555"/>
      <c r="BV82" s="555"/>
      <c r="BW82" s="555"/>
      <c r="BX82" s="555"/>
      <c r="BY82" s="555"/>
      <c r="BZ82" s="555"/>
    </row>
    <row r="83" spans="1:78">
      <c r="A83" s="555"/>
      <c r="B83" s="556"/>
      <c r="C83" s="555"/>
      <c r="D83" s="555"/>
      <c r="E83" s="557"/>
      <c r="F83" s="558"/>
      <c r="G83" s="557"/>
      <c r="H83" s="556"/>
      <c r="I83" s="555"/>
      <c r="J83" s="555"/>
      <c r="K83" s="559"/>
      <c r="L83" s="557"/>
      <c r="M83" s="557"/>
      <c r="N83" s="557"/>
      <c r="O83" s="555"/>
      <c r="P83" s="555"/>
      <c r="Q83" s="555"/>
      <c r="R83" s="555"/>
      <c r="S83" s="555"/>
      <c r="T83" s="555"/>
      <c r="U83" s="555"/>
      <c r="V83" s="560"/>
      <c r="W83" s="555"/>
      <c r="X83" s="561"/>
      <c r="Y83" s="555"/>
      <c r="Z83" s="561"/>
      <c r="AA83" s="561"/>
      <c r="AB83" s="562"/>
      <c r="AC83" s="555"/>
      <c r="AD83" s="555"/>
      <c r="AG83" s="555"/>
      <c r="AH83" s="555"/>
      <c r="AI83" s="555"/>
      <c r="AJ83" s="555"/>
      <c r="AK83" s="555"/>
      <c r="AL83" s="555"/>
      <c r="AM83" s="555"/>
      <c r="AN83" s="555"/>
      <c r="AO83" s="555"/>
      <c r="AP83" s="555"/>
      <c r="AQ83" s="555"/>
      <c r="AR83" s="555"/>
      <c r="AS83" s="555"/>
      <c r="AT83" s="555"/>
      <c r="AU83" s="555"/>
      <c r="AV83" s="555"/>
      <c r="AW83" s="555"/>
      <c r="AX83" s="555"/>
      <c r="AY83" s="555"/>
      <c r="AZ83" s="555"/>
      <c r="BA83" s="555"/>
      <c r="BB83" s="555"/>
      <c r="BC83" s="555"/>
      <c r="BD83" s="555"/>
      <c r="BE83" s="555"/>
      <c r="BF83" s="555"/>
      <c r="BG83" s="555"/>
      <c r="BH83" s="555"/>
      <c r="BI83" s="555"/>
      <c r="BJ83" s="555"/>
      <c r="BK83" s="555"/>
      <c r="BL83" s="555"/>
      <c r="BM83" s="555"/>
      <c r="BN83" s="555"/>
      <c r="BO83" s="555"/>
      <c r="BP83" s="555"/>
      <c r="BQ83" s="555"/>
      <c r="BR83" s="555"/>
      <c r="BS83" s="555"/>
      <c r="BT83" s="555"/>
      <c r="BU83" s="555"/>
      <c r="BV83" s="555"/>
      <c r="BW83" s="555"/>
      <c r="BX83" s="555"/>
      <c r="BY83" s="555"/>
      <c r="BZ83" s="555"/>
    </row>
    <row r="84" spans="1:78">
      <c r="A84" s="555"/>
      <c r="B84" s="556"/>
      <c r="C84" s="555"/>
      <c r="D84" s="555"/>
      <c r="E84" s="557"/>
      <c r="F84" s="558"/>
      <c r="G84" s="557"/>
      <c r="H84" s="556"/>
      <c r="I84" s="555"/>
      <c r="J84" s="555"/>
      <c r="K84" s="559"/>
      <c r="L84" s="557"/>
      <c r="M84" s="557"/>
      <c r="N84" s="557"/>
      <c r="O84" s="555"/>
      <c r="P84" s="555"/>
      <c r="Q84" s="555"/>
      <c r="R84" s="555"/>
      <c r="S84" s="555"/>
      <c r="T84" s="555"/>
      <c r="U84" s="555"/>
      <c r="V84" s="560"/>
      <c r="W84" s="555"/>
      <c r="X84" s="561"/>
      <c r="Y84" s="555"/>
      <c r="Z84" s="561"/>
      <c r="AA84" s="561"/>
      <c r="AB84" s="562"/>
      <c r="AC84" s="555"/>
      <c r="AD84" s="555"/>
      <c r="AG84" s="555"/>
      <c r="AH84" s="555"/>
      <c r="AI84" s="555"/>
      <c r="AJ84" s="555"/>
      <c r="AK84" s="555"/>
      <c r="AL84" s="555"/>
      <c r="AM84" s="555"/>
      <c r="AN84" s="555"/>
      <c r="AO84" s="555"/>
      <c r="AP84" s="555"/>
      <c r="AQ84" s="555"/>
      <c r="AR84" s="555"/>
      <c r="AS84" s="555"/>
      <c r="AT84" s="555"/>
      <c r="AU84" s="555"/>
      <c r="AV84" s="555"/>
      <c r="AW84" s="555"/>
      <c r="AX84" s="555"/>
      <c r="AY84" s="555"/>
      <c r="AZ84" s="555"/>
      <c r="BA84" s="555"/>
      <c r="BB84" s="555"/>
      <c r="BC84" s="555"/>
      <c r="BD84" s="555"/>
      <c r="BE84" s="555"/>
      <c r="BF84" s="555"/>
      <c r="BG84" s="555"/>
      <c r="BH84" s="555"/>
      <c r="BI84" s="555"/>
      <c r="BJ84" s="555"/>
      <c r="BK84" s="555"/>
      <c r="BL84" s="555"/>
      <c r="BM84" s="555"/>
      <c r="BN84" s="555"/>
      <c r="BO84" s="555"/>
      <c r="BP84" s="555"/>
      <c r="BQ84" s="555"/>
      <c r="BR84" s="555"/>
      <c r="BS84" s="555"/>
      <c r="BT84" s="555"/>
      <c r="BU84" s="555"/>
      <c r="BV84" s="555"/>
      <c r="BW84" s="555"/>
      <c r="BX84" s="555"/>
      <c r="BY84" s="555"/>
      <c r="BZ84" s="555"/>
    </row>
    <row r="85" spans="1:78">
      <c r="A85" s="555"/>
      <c r="B85" s="556"/>
      <c r="C85" s="555"/>
      <c r="D85" s="555"/>
      <c r="E85" s="557"/>
      <c r="F85" s="558"/>
      <c r="G85" s="557"/>
      <c r="H85" s="556"/>
      <c r="I85" s="555"/>
      <c r="J85" s="555"/>
      <c r="K85" s="559"/>
      <c r="L85" s="557"/>
      <c r="M85" s="557"/>
      <c r="N85" s="557"/>
      <c r="O85" s="555"/>
      <c r="P85" s="555"/>
      <c r="Q85" s="555"/>
      <c r="R85" s="555"/>
      <c r="S85" s="555"/>
      <c r="T85" s="555"/>
      <c r="U85" s="555"/>
      <c r="V85" s="560"/>
      <c r="W85" s="555"/>
      <c r="X85" s="561"/>
      <c r="Y85" s="555"/>
      <c r="Z85" s="561"/>
      <c r="AA85" s="561"/>
      <c r="AB85" s="562"/>
      <c r="AC85" s="555"/>
      <c r="AD85" s="555"/>
      <c r="AG85" s="555"/>
      <c r="AH85" s="555"/>
      <c r="AI85" s="555"/>
      <c r="AJ85" s="555"/>
      <c r="AK85" s="555"/>
      <c r="AL85" s="555"/>
      <c r="AM85" s="555"/>
      <c r="AN85" s="555"/>
      <c r="AO85" s="555"/>
      <c r="AP85" s="555"/>
      <c r="AQ85" s="555"/>
      <c r="AR85" s="555"/>
      <c r="AS85" s="555"/>
      <c r="AT85" s="555"/>
      <c r="AU85" s="555"/>
      <c r="AV85" s="555"/>
      <c r="AW85" s="555"/>
      <c r="AX85" s="555"/>
      <c r="AY85" s="555"/>
      <c r="AZ85" s="555"/>
      <c r="BA85" s="555"/>
      <c r="BB85" s="555"/>
      <c r="BC85" s="555"/>
      <c r="BD85" s="555"/>
      <c r="BE85" s="555"/>
      <c r="BF85" s="555"/>
      <c r="BG85" s="555"/>
      <c r="BH85" s="555"/>
      <c r="BI85" s="555"/>
      <c r="BJ85" s="555"/>
      <c r="BK85" s="555"/>
      <c r="BL85" s="555"/>
      <c r="BM85" s="555"/>
      <c r="BN85" s="555"/>
      <c r="BO85" s="555"/>
      <c r="BP85" s="555"/>
      <c r="BQ85" s="555"/>
      <c r="BR85" s="555"/>
      <c r="BS85" s="555"/>
      <c r="BT85" s="555"/>
      <c r="BU85" s="555"/>
      <c r="BV85" s="555"/>
      <c r="BW85" s="555"/>
      <c r="BX85" s="555"/>
      <c r="BY85" s="555"/>
      <c r="BZ85" s="555"/>
    </row>
    <row r="86" spans="1:78">
      <c r="A86" s="555"/>
      <c r="B86" s="556"/>
      <c r="C86" s="555"/>
      <c r="D86" s="555"/>
      <c r="E86" s="557"/>
      <c r="F86" s="558"/>
      <c r="G86" s="557"/>
      <c r="H86" s="556"/>
      <c r="I86" s="555"/>
      <c r="J86" s="555"/>
      <c r="K86" s="559"/>
      <c r="L86" s="557"/>
      <c r="M86" s="557"/>
      <c r="N86" s="557"/>
      <c r="O86" s="555"/>
      <c r="P86" s="555"/>
      <c r="Q86" s="555"/>
      <c r="R86" s="555"/>
      <c r="S86" s="555"/>
      <c r="T86" s="555"/>
      <c r="U86" s="555"/>
      <c r="V86" s="560"/>
      <c r="W86" s="555"/>
      <c r="X86" s="561"/>
      <c r="Y86" s="555"/>
      <c r="Z86" s="561"/>
      <c r="AA86" s="561"/>
      <c r="AB86" s="562"/>
      <c r="AC86" s="555"/>
      <c r="AD86" s="555"/>
      <c r="AG86" s="555"/>
      <c r="AH86" s="555"/>
      <c r="AI86" s="555"/>
      <c r="AJ86" s="555"/>
      <c r="AK86" s="555"/>
      <c r="AL86" s="555"/>
      <c r="AM86" s="555"/>
      <c r="AN86" s="555"/>
      <c r="AO86" s="555"/>
      <c r="AP86" s="555"/>
      <c r="AQ86" s="555"/>
      <c r="AR86" s="555"/>
      <c r="AS86" s="555"/>
      <c r="AT86" s="555"/>
      <c r="AU86" s="555"/>
      <c r="AV86" s="555"/>
      <c r="AW86" s="555"/>
      <c r="AX86" s="555"/>
      <c r="AY86" s="555"/>
      <c r="AZ86" s="555"/>
      <c r="BA86" s="555"/>
      <c r="BB86" s="555"/>
      <c r="BC86" s="555"/>
      <c r="BD86" s="555"/>
      <c r="BE86" s="555"/>
      <c r="BF86" s="555"/>
      <c r="BG86" s="555"/>
      <c r="BH86" s="555"/>
      <c r="BI86" s="555"/>
      <c r="BJ86" s="555"/>
      <c r="BK86" s="555"/>
      <c r="BL86" s="555"/>
      <c r="BM86" s="555"/>
      <c r="BN86" s="555"/>
      <c r="BO86" s="555"/>
      <c r="BP86" s="555"/>
      <c r="BQ86" s="555"/>
      <c r="BR86" s="555"/>
      <c r="BS86" s="555"/>
      <c r="BT86" s="555"/>
      <c r="BU86" s="555"/>
      <c r="BV86" s="555"/>
      <c r="BW86" s="555"/>
      <c r="BX86" s="555"/>
      <c r="BY86" s="555"/>
      <c r="BZ86" s="555"/>
    </row>
    <row r="87" spans="1:78">
      <c r="A87" s="555"/>
      <c r="B87" s="556"/>
      <c r="C87" s="555"/>
      <c r="D87" s="555"/>
      <c r="E87" s="557"/>
      <c r="F87" s="558"/>
      <c r="G87" s="557"/>
      <c r="H87" s="556"/>
      <c r="I87" s="555"/>
      <c r="J87" s="555"/>
      <c r="K87" s="559"/>
      <c r="L87" s="557"/>
      <c r="M87" s="557"/>
      <c r="N87" s="557"/>
      <c r="O87" s="555"/>
      <c r="P87" s="555"/>
      <c r="Q87" s="555"/>
      <c r="R87" s="555"/>
      <c r="S87" s="555"/>
      <c r="T87" s="555"/>
      <c r="U87" s="555"/>
      <c r="V87" s="560"/>
      <c r="W87" s="555"/>
      <c r="X87" s="561"/>
      <c r="Y87" s="555"/>
      <c r="Z87" s="561"/>
      <c r="AA87" s="561"/>
      <c r="AB87" s="562"/>
      <c r="AC87" s="555"/>
      <c r="AD87" s="555"/>
      <c r="AG87" s="555"/>
      <c r="AH87" s="555"/>
      <c r="AI87" s="555"/>
      <c r="AJ87" s="555"/>
      <c r="AK87" s="555"/>
      <c r="AL87" s="555"/>
      <c r="AM87" s="555"/>
      <c r="AN87" s="555"/>
      <c r="AO87" s="555"/>
      <c r="AP87" s="555"/>
      <c r="AQ87" s="555"/>
      <c r="AR87" s="555"/>
      <c r="AS87" s="555"/>
      <c r="AT87" s="555"/>
      <c r="AU87" s="555"/>
      <c r="AV87" s="555"/>
      <c r="AW87" s="555"/>
      <c r="AX87" s="555"/>
      <c r="AY87" s="555"/>
      <c r="AZ87" s="555"/>
      <c r="BA87" s="555"/>
      <c r="BB87" s="555"/>
      <c r="BC87" s="555"/>
      <c r="BD87" s="555"/>
      <c r="BE87" s="555"/>
      <c r="BF87" s="555"/>
      <c r="BG87" s="555"/>
      <c r="BH87" s="555"/>
      <c r="BI87" s="555"/>
      <c r="BJ87" s="555"/>
      <c r="BK87" s="555"/>
      <c r="BL87" s="555"/>
      <c r="BM87" s="555"/>
      <c r="BN87" s="555"/>
      <c r="BO87" s="555"/>
      <c r="BP87" s="555"/>
      <c r="BQ87" s="555"/>
      <c r="BR87" s="555"/>
      <c r="BS87" s="555"/>
      <c r="BT87" s="555"/>
      <c r="BU87" s="555"/>
      <c r="BV87" s="555"/>
      <c r="BW87" s="555"/>
      <c r="BX87" s="555"/>
      <c r="BY87" s="555"/>
      <c r="BZ87" s="555"/>
    </row>
    <row r="88" spans="1:78">
      <c r="A88" s="555"/>
      <c r="B88" s="556"/>
      <c r="C88" s="555"/>
      <c r="D88" s="555"/>
      <c r="E88" s="557"/>
      <c r="F88" s="558"/>
      <c r="G88" s="557"/>
      <c r="H88" s="556"/>
      <c r="I88" s="555"/>
      <c r="J88" s="555"/>
      <c r="K88" s="559"/>
      <c r="L88" s="557"/>
      <c r="M88" s="557"/>
      <c r="N88" s="557"/>
      <c r="O88" s="555"/>
      <c r="P88" s="555"/>
      <c r="Q88" s="555"/>
      <c r="R88" s="555"/>
      <c r="S88" s="555"/>
      <c r="T88" s="555"/>
      <c r="U88" s="555"/>
      <c r="V88" s="560"/>
      <c r="W88" s="555"/>
      <c r="X88" s="561"/>
      <c r="Y88" s="555"/>
      <c r="Z88" s="561"/>
      <c r="AA88" s="561"/>
      <c r="AB88" s="562"/>
      <c r="AC88" s="555"/>
      <c r="AD88" s="555"/>
      <c r="AG88" s="555"/>
      <c r="AH88" s="555"/>
      <c r="AI88" s="555"/>
      <c r="AJ88" s="555"/>
      <c r="AK88" s="555"/>
      <c r="AL88" s="555"/>
      <c r="AM88" s="555"/>
      <c r="AN88" s="555"/>
      <c r="AO88" s="555"/>
      <c r="AP88" s="555"/>
      <c r="AQ88" s="555"/>
      <c r="AR88" s="555"/>
      <c r="AS88" s="555"/>
      <c r="AT88" s="555"/>
      <c r="AU88" s="555"/>
      <c r="AV88" s="555"/>
      <c r="AW88" s="555"/>
      <c r="AX88" s="555"/>
      <c r="AY88" s="555"/>
      <c r="AZ88" s="555"/>
      <c r="BA88" s="555"/>
      <c r="BB88" s="555"/>
      <c r="BC88" s="555"/>
      <c r="BD88" s="555"/>
      <c r="BE88" s="555"/>
      <c r="BF88" s="555"/>
      <c r="BG88" s="555"/>
      <c r="BH88" s="555"/>
      <c r="BI88" s="555"/>
      <c r="BJ88" s="555"/>
      <c r="BK88" s="555"/>
      <c r="BL88" s="555"/>
      <c r="BM88" s="555"/>
      <c r="BN88" s="555"/>
      <c r="BO88" s="555"/>
      <c r="BP88" s="555"/>
      <c r="BQ88" s="555"/>
      <c r="BR88" s="555"/>
      <c r="BS88" s="555"/>
      <c r="BT88" s="555"/>
      <c r="BU88" s="555"/>
      <c r="BV88" s="555"/>
      <c r="BW88" s="555"/>
      <c r="BX88" s="555"/>
      <c r="BY88" s="555"/>
      <c r="BZ88" s="555"/>
    </row>
    <row r="89" spans="1:78">
      <c r="A89" s="555"/>
      <c r="B89" s="556"/>
      <c r="C89" s="555"/>
      <c r="D89" s="555"/>
      <c r="E89" s="557"/>
      <c r="F89" s="558"/>
      <c r="G89" s="557"/>
      <c r="H89" s="556"/>
      <c r="I89" s="555"/>
      <c r="J89" s="555"/>
      <c r="K89" s="559"/>
      <c r="L89" s="557"/>
      <c r="M89" s="557"/>
      <c r="N89" s="557"/>
      <c r="O89" s="555"/>
      <c r="P89" s="555"/>
      <c r="Q89" s="555"/>
      <c r="R89" s="555"/>
      <c r="S89" s="555"/>
      <c r="T89" s="555"/>
      <c r="U89" s="555"/>
      <c r="V89" s="560"/>
      <c r="W89" s="555"/>
      <c r="X89" s="561"/>
      <c r="Y89" s="555"/>
      <c r="Z89" s="561"/>
      <c r="AA89" s="561"/>
      <c r="AB89" s="562"/>
      <c r="AC89" s="555"/>
      <c r="AD89" s="555"/>
      <c r="AG89" s="555"/>
      <c r="AH89" s="555"/>
      <c r="AI89" s="555"/>
      <c r="AJ89" s="555"/>
      <c r="AK89" s="555"/>
      <c r="AL89" s="555"/>
      <c r="AM89" s="555"/>
      <c r="AN89" s="555"/>
      <c r="AO89" s="555"/>
      <c r="AP89" s="555"/>
      <c r="AQ89" s="555"/>
      <c r="AR89" s="555"/>
      <c r="AS89" s="555"/>
      <c r="AT89" s="555"/>
      <c r="AU89" s="555"/>
      <c r="AV89" s="555"/>
      <c r="AW89" s="555"/>
      <c r="AX89" s="555"/>
      <c r="AY89" s="555"/>
      <c r="AZ89" s="555"/>
      <c r="BA89" s="555"/>
      <c r="BB89" s="555"/>
      <c r="BC89" s="555"/>
      <c r="BD89" s="555"/>
      <c r="BE89" s="555"/>
      <c r="BF89" s="555"/>
      <c r="BG89" s="555"/>
      <c r="BH89" s="555"/>
      <c r="BI89" s="555"/>
      <c r="BJ89" s="555"/>
      <c r="BK89" s="555"/>
      <c r="BL89" s="555"/>
      <c r="BM89" s="555"/>
      <c r="BN89" s="555"/>
      <c r="BO89" s="555"/>
      <c r="BP89" s="555"/>
      <c r="BQ89" s="555"/>
      <c r="BR89" s="555"/>
      <c r="BS89" s="555"/>
      <c r="BT89" s="555"/>
      <c r="BU89" s="555"/>
      <c r="BV89" s="555"/>
      <c r="BW89" s="555"/>
      <c r="BX89" s="555"/>
      <c r="BY89" s="555"/>
      <c r="BZ89" s="555"/>
    </row>
    <row r="90" spans="1:78">
      <c r="A90" s="555"/>
      <c r="B90" s="556"/>
      <c r="C90" s="555"/>
      <c r="D90" s="555"/>
      <c r="E90" s="557"/>
      <c r="F90" s="558"/>
      <c r="G90" s="557"/>
      <c r="H90" s="556"/>
      <c r="I90" s="555"/>
      <c r="J90" s="555"/>
      <c r="K90" s="559"/>
      <c r="L90" s="557"/>
      <c r="M90" s="557"/>
      <c r="N90" s="557"/>
      <c r="O90" s="555"/>
      <c r="P90" s="555"/>
      <c r="Q90" s="555"/>
      <c r="R90" s="555"/>
      <c r="S90" s="555"/>
      <c r="T90" s="555"/>
      <c r="U90" s="555"/>
      <c r="V90" s="560"/>
      <c r="W90" s="555"/>
      <c r="X90" s="561"/>
      <c r="Y90" s="555"/>
      <c r="Z90" s="561"/>
      <c r="AA90" s="561"/>
      <c r="AB90" s="562"/>
      <c r="AC90" s="555"/>
      <c r="AD90" s="555"/>
      <c r="AG90" s="555"/>
      <c r="AH90" s="555"/>
      <c r="AI90" s="555"/>
      <c r="AJ90" s="555"/>
      <c r="AK90" s="555"/>
      <c r="AL90" s="555"/>
      <c r="AM90" s="555"/>
      <c r="AN90" s="555"/>
      <c r="AO90" s="555"/>
      <c r="AP90" s="555"/>
      <c r="AQ90" s="555"/>
      <c r="AR90" s="555"/>
      <c r="AS90" s="555"/>
      <c r="AT90" s="555"/>
      <c r="AU90" s="555"/>
      <c r="AV90" s="555"/>
      <c r="AW90" s="555"/>
      <c r="AX90" s="555"/>
      <c r="AY90" s="555"/>
      <c r="AZ90" s="555"/>
      <c r="BA90" s="555"/>
      <c r="BB90" s="555"/>
      <c r="BC90" s="555"/>
      <c r="BD90" s="555"/>
      <c r="BE90" s="555"/>
      <c r="BF90" s="555"/>
      <c r="BG90" s="555"/>
      <c r="BH90" s="555"/>
      <c r="BI90" s="555"/>
      <c r="BJ90" s="555"/>
      <c r="BK90" s="555"/>
      <c r="BL90" s="555"/>
      <c r="BM90" s="555"/>
      <c r="BN90" s="555"/>
      <c r="BO90" s="555"/>
      <c r="BP90" s="555"/>
      <c r="BQ90" s="555"/>
      <c r="BR90" s="555"/>
      <c r="BS90" s="555"/>
      <c r="BT90" s="555"/>
      <c r="BU90" s="555"/>
      <c r="BV90" s="555"/>
      <c r="BW90" s="555"/>
      <c r="BX90" s="555"/>
      <c r="BY90" s="555"/>
      <c r="BZ90" s="555"/>
    </row>
    <row r="91" spans="1:78">
      <c r="A91" s="555"/>
      <c r="B91" s="556"/>
      <c r="C91" s="555"/>
      <c r="D91" s="555"/>
      <c r="E91" s="557"/>
      <c r="F91" s="558"/>
      <c r="G91" s="557"/>
      <c r="H91" s="556"/>
      <c r="I91" s="555"/>
      <c r="J91" s="555"/>
      <c r="K91" s="559"/>
      <c r="L91" s="557"/>
      <c r="M91" s="557"/>
      <c r="N91" s="557"/>
      <c r="O91" s="555"/>
      <c r="P91" s="555"/>
      <c r="Q91" s="555"/>
      <c r="R91" s="555"/>
      <c r="S91" s="555"/>
      <c r="T91" s="555"/>
      <c r="U91" s="555"/>
      <c r="V91" s="560"/>
      <c r="W91" s="555"/>
      <c r="X91" s="561"/>
      <c r="Y91" s="555"/>
      <c r="Z91" s="561"/>
      <c r="AA91" s="561"/>
      <c r="AB91" s="562"/>
      <c r="AC91" s="555"/>
      <c r="AD91" s="555"/>
      <c r="AG91" s="555"/>
      <c r="AH91" s="555"/>
      <c r="AI91" s="555"/>
      <c r="AJ91" s="555"/>
      <c r="AK91" s="555"/>
      <c r="AL91" s="555"/>
      <c r="AM91" s="555"/>
      <c r="AN91" s="555"/>
      <c r="AO91" s="555"/>
      <c r="AP91" s="555"/>
      <c r="AQ91" s="555"/>
      <c r="AR91" s="555"/>
      <c r="AS91" s="555"/>
      <c r="AT91" s="555"/>
      <c r="AU91" s="555"/>
      <c r="AV91" s="555"/>
      <c r="AW91" s="555"/>
      <c r="AX91" s="555"/>
      <c r="AY91" s="555"/>
      <c r="AZ91" s="555"/>
      <c r="BA91" s="555"/>
      <c r="BB91" s="555"/>
      <c r="BC91" s="555"/>
      <c r="BD91" s="555"/>
      <c r="BE91" s="555"/>
      <c r="BF91" s="555"/>
      <c r="BG91" s="555"/>
      <c r="BH91" s="555"/>
      <c r="BI91" s="555"/>
      <c r="BJ91" s="555"/>
      <c r="BK91" s="555"/>
      <c r="BL91" s="555"/>
      <c r="BM91" s="555"/>
      <c r="BN91" s="555"/>
      <c r="BO91" s="555"/>
      <c r="BP91" s="555"/>
      <c r="BQ91" s="555"/>
      <c r="BR91" s="555"/>
      <c r="BS91" s="555"/>
      <c r="BT91" s="555"/>
      <c r="BU91" s="555"/>
      <c r="BV91" s="555"/>
      <c r="BW91" s="555"/>
      <c r="BX91" s="555"/>
      <c r="BY91" s="555"/>
      <c r="BZ91" s="555"/>
    </row>
    <row r="92" spans="1:78">
      <c r="A92" s="555"/>
      <c r="B92" s="556"/>
      <c r="C92" s="555"/>
      <c r="D92" s="555"/>
      <c r="E92" s="557"/>
      <c r="F92" s="558"/>
      <c r="G92" s="557"/>
      <c r="H92" s="556"/>
      <c r="I92" s="555"/>
      <c r="J92" s="555"/>
      <c r="K92" s="559"/>
      <c r="L92" s="557"/>
      <c r="M92" s="557"/>
      <c r="N92" s="557"/>
      <c r="O92" s="555"/>
      <c r="P92" s="555"/>
      <c r="Q92" s="555"/>
      <c r="R92" s="555"/>
      <c r="S92" s="555"/>
      <c r="T92" s="555"/>
      <c r="U92" s="555"/>
      <c r="V92" s="560"/>
      <c r="W92" s="555"/>
      <c r="X92" s="561"/>
      <c r="Y92" s="555"/>
      <c r="Z92" s="561"/>
      <c r="AA92" s="561"/>
      <c r="AB92" s="562"/>
      <c r="AC92" s="555"/>
      <c r="AD92" s="555"/>
      <c r="AG92" s="555"/>
      <c r="AH92" s="555"/>
      <c r="AI92" s="555"/>
      <c r="AJ92" s="555"/>
      <c r="AK92" s="555"/>
      <c r="AL92" s="555"/>
      <c r="AM92" s="555"/>
      <c r="AN92" s="555"/>
      <c r="AO92" s="555"/>
      <c r="AP92" s="555"/>
      <c r="AQ92" s="555"/>
      <c r="AR92" s="555"/>
      <c r="AS92" s="555"/>
      <c r="AT92" s="555"/>
      <c r="AU92" s="555"/>
      <c r="AV92" s="555"/>
      <c r="AW92" s="555"/>
      <c r="AX92" s="555"/>
      <c r="AY92" s="555"/>
      <c r="AZ92" s="555"/>
      <c r="BA92" s="555"/>
      <c r="BB92" s="555"/>
      <c r="BC92" s="555"/>
      <c r="BD92" s="555"/>
      <c r="BE92" s="555"/>
      <c r="BF92" s="555"/>
      <c r="BG92" s="555"/>
      <c r="BH92" s="555"/>
      <c r="BI92" s="555"/>
      <c r="BJ92" s="555"/>
      <c r="BK92" s="555"/>
      <c r="BL92" s="555"/>
      <c r="BM92" s="555"/>
      <c r="BN92" s="555"/>
      <c r="BO92" s="555"/>
      <c r="BP92" s="555"/>
      <c r="BQ92" s="555"/>
      <c r="BR92" s="555"/>
      <c r="BS92" s="555"/>
      <c r="BT92" s="555"/>
      <c r="BU92" s="555"/>
      <c r="BV92" s="555"/>
      <c r="BW92" s="555"/>
      <c r="BX92" s="555"/>
      <c r="BY92" s="555"/>
      <c r="BZ92" s="555"/>
    </row>
    <row r="93" spans="1:78">
      <c r="A93" s="555"/>
      <c r="B93" s="556"/>
      <c r="C93" s="555"/>
      <c r="D93" s="555"/>
      <c r="E93" s="557"/>
      <c r="F93" s="558"/>
      <c r="G93" s="557"/>
      <c r="H93" s="556"/>
      <c r="I93" s="555"/>
      <c r="J93" s="555"/>
      <c r="K93" s="559"/>
      <c r="L93" s="557"/>
      <c r="M93" s="557"/>
      <c r="N93" s="557"/>
      <c r="O93" s="555"/>
      <c r="P93" s="555"/>
      <c r="Q93" s="555"/>
      <c r="R93" s="555"/>
      <c r="S93" s="555"/>
      <c r="T93" s="555"/>
      <c r="U93" s="555"/>
      <c r="V93" s="560"/>
      <c r="W93" s="555"/>
      <c r="X93" s="561"/>
      <c r="Y93" s="555"/>
      <c r="Z93" s="561"/>
      <c r="AA93" s="561"/>
      <c r="AB93" s="562"/>
      <c r="AC93" s="555"/>
      <c r="AD93" s="555"/>
      <c r="AG93" s="555"/>
      <c r="AH93" s="555"/>
      <c r="AI93" s="555"/>
      <c r="AJ93" s="555"/>
      <c r="AK93" s="555"/>
      <c r="AL93" s="555"/>
      <c r="AM93" s="555"/>
      <c r="AN93" s="555"/>
      <c r="AO93" s="555"/>
      <c r="AP93" s="555"/>
      <c r="AQ93" s="555"/>
      <c r="AR93" s="555"/>
      <c r="AS93" s="555"/>
      <c r="AT93" s="555"/>
      <c r="AU93" s="555"/>
      <c r="AV93" s="555"/>
      <c r="AW93" s="555"/>
      <c r="AX93" s="555"/>
      <c r="AY93" s="555"/>
      <c r="AZ93" s="555"/>
      <c r="BA93" s="555"/>
      <c r="BB93" s="555"/>
      <c r="BC93" s="555"/>
      <c r="BD93" s="555"/>
      <c r="BE93" s="555"/>
      <c r="BF93" s="555"/>
      <c r="BG93" s="555"/>
      <c r="BH93" s="555"/>
      <c r="BI93" s="555"/>
      <c r="BJ93" s="555"/>
      <c r="BK93" s="555"/>
      <c r="BL93" s="555"/>
      <c r="BM93" s="555"/>
      <c r="BN93" s="555"/>
      <c r="BO93" s="555"/>
      <c r="BP93" s="555"/>
      <c r="BQ93" s="555"/>
      <c r="BR93" s="555"/>
      <c r="BS93" s="555"/>
      <c r="BT93" s="555"/>
      <c r="BU93" s="555"/>
      <c r="BV93" s="555"/>
      <c r="BW93" s="555"/>
      <c r="BX93" s="555"/>
      <c r="BY93" s="555"/>
      <c r="BZ93" s="555"/>
    </row>
    <row r="94" spans="1:78">
      <c r="A94" s="555"/>
      <c r="B94" s="556"/>
      <c r="C94" s="555"/>
      <c r="D94" s="555"/>
      <c r="E94" s="557"/>
      <c r="F94" s="558"/>
      <c r="G94" s="557"/>
      <c r="H94" s="556"/>
      <c r="I94" s="555"/>
      <c r="J94" s="555"/>
      <c r="K94" s="559"/>
      <c r="L94" s="557"/>
      <c r="M94" s="557"/>
      <c r="N94" s="557"/>
      <c r="O94" s="555"/>
      <c r="P94" s="555"/>
      <c r="Q94" s="555"/>
      <c r="R94" s="555"/>
      <c r="S94" s="555"/>
      <c r="T94" s="555"/>
      <c r="U94" s="555"/>
      <c r="V94" s="560"/>
      <c r="W94" s="555"/>
      <c r="X94" s="561"/>
      <c r="Y94" s="555"/>
      <c r="Z94" s="561"/>
      <c r="AA94" s="561"/>
      <c r="AB94" s="562"/>
      <c r="AC94" s="555"/>
      <c r="AD94" s="555"/>
      <c r="AG94" s="555"/>
      <c r="AH94" s="555"/>
      <c r="AI94" s="555"/>
      <c r="AJ94" s="555"/>
      <c r="AK94" s="555"/>
      <c r="AL94" s="555"/>
      <c r="AM94" s="555"/>
      <c r="AN94" s="555"/>
      <c r="AO94" s="555"/>
      <c r="AP94" s="555"/>
      <c r="AQ94" s="555"/>
      <c r="AR94" s="555"/>
      <c r="AS94" s="555"/>
      <c r="AT94" s="555"/>
      <c r="AU94" s="555"/>
      <c r="AV94" s="555"/>
      <c r="AW94" s="555"/>
      <c r="AX94" s="555"/>
      <c r="AY94" s="555"/>
      <c r="AZ94" s="555"/>
      <c r="BA94" s="555"/>
      <c r="BB94" s="555"/>
      <c r="BC94" s="555"/>
      <c r="BD94" s="555"/>
      <c r="BE94" s="555"/>
      <c r="BF94" s="555"/>
      <c r="BG94" s="555"/>
      <c r="BH94" s="555"/>
      <c r="BI94" s="555"/>
      <c r="BJ94" s="555"/>
      <c r="BK94" s="555"/>
      <c r="BL94" s="555"/>
      <c r="BM94" s="555"/>
      <c r="BN94" s="555"/>
      <c r="BO94" s="555"/>
      <c r="BP94" s="555"/>
      <c r="BQ94" s="555"/>
      <c r="BR94" s="555"/>
      <c r="BS94" s="555"/>
      <c r="BT94" s="555"/>
      <c r="BU94" s="555"/>
      <c r="BV94" s="555"/>
      <c r="BW94" s="555"/>
      <c r="BX94" s="555"/>
      <c r="BY94" s="555"/>
      <c r="BZ94" s="555"/>
    </row>
    <row r="95" spans="1:78">
      <c r="A95" s="555"/>
      <c r="B95" s="556"/>
      <c r="C95" s="555"/>
      <c r="D95" s="555"/>
      <c r="E95" s="557"/>
      <c r="F95" s="558"/>
      <c r="G95" s="557"/>
      <c r="H95" s="556"/>
      <c r="I95" s="555"/>
      <c r="J95" s="555"/>
      <c r="K95" s="559"/>
      <c r="L95" s="557"/>
      <c r="M95" s="557"/>
      <c r="N95" s="557"/>
      <c r="O95" s="555"/>
      <c r="P95" s="555"/>
      <c r="Q95" s="555"/>
      <c r="R95" s="555"/>
      <c r="S95" s="555"/>
      <c r="T95" s="555"/>
      <c r="U95" s="555"/>
      <c r="V95" s="560"/>
      <c r="W95" s="555"/>
      <c r="X95" s="561"/>
      <c r="Y95" s="555"/>
      <c r="Z95" s="561"/>
      <c r="AA95" s="561"/>
      <c r="AB95" s="562"/>
      <c r="AC95" s="555"/>
      <c r="AD95" s="555"/>
      <c r="AG95" s="555"/>
      <c r="AH95" s="555"/>
      <c r="AI95" s="555"/>
      <c r="AJ95" s="555"/>
      <c r="AK95" s="555"/>
      <c r="AL95" s="555"/>
      <c r="AM95" s="555"/>
      <c r="AN95" s="555"/>
      <c r="AO95" s="555"/>
      <c r="AP95" s="555"/>
      <c r="AQ95" s="555"/>
      <c r="AR95" s="555"/>
      <c r="AS95" s="555"/>
      <c r="AT95" s="555"/>
      <c r="AU95" s="555"/>
      <c r="AV95" s="555"/>
      <c r="AW95" s="555"/>
      <c r="AX95" s="555"/>
      <c r="AY95" s="555"/>
      <c r="AZ95" s="555"/>
      <c r="BA95" s="555"/>
      <c r="BB95" s="555"/>
      <c r="BC95" s="555"/>
      <c r="BD95" s="555"/>
      <c r="BE95" s="555"/>
      <c r="BF95" s="555"/>
      <c r="BG95" s="555"/>
      <c r="BH95" s="555"/>
      <c r="BI95" s="555"/>
      <c r="BJ95" s="555"/>
      <c r="BK95" s="555"/>
      <c r="BL95" s="555"/>
      <c r="BM95" s="555"/>
      <c r="BN95" s="555"/>
      <c r="BO95" s="555"/>
      <c r="BP95" s="555"/>
      <c r="BQ95" s="555"/>
      <c r="BR95" s="555"/>
      <c r="BS95" s="555"/>
      <c r="BT95" s="555"/>
      <c r="BU95" s="555"/>
      <c r="BV95" s="555"/>
      <c r="BW95" s="555"/>
      <c r="BX95" s="555"/>
      <c r="BY95" s="555"/>
      <c r="BZ95" s="555"/>
    </row>
    <row r="96" spans="1:78">
      <c r="A96" s="555"/>
      <c r="B96" s="556"/>
      <c r="C96" s="555"/>
      <c r="D96" s="555"/>
      <c r="E96" s="557"/>
      <c r="F96" s="558"/>
      <c r="G96" s="557"/>
      <c r="H96" s="556"/>
      <c r="I96" s="555"/>
      <c r="J96" s="555"/>
      <c r="K96" s="559"/>
      <c r="L96" s="557"/>
      <c r="M96" s="557"/>
      <c r="N96" s="557"/>
      <c r="O96" s="555"/>
      <c r="P96" s="555"/>
      <c r="Q96" s="555"/>
      <c r="R96" s="555"/>
      <c r="S96" s="555"/>
      <c r="T96" s="555"/>
      <c r="U96" s="555"/>
      <c r="V96" s="560"/>
      <c r="W96" s="555"/>
      <c r="X96" s="561"/>
      <c r="Y96" s="555"/>
      <c r="Z96" s="561"/>
      <c r="AA96" s="561"/>
      <c r="AB96" s="562"/>
      <c r="AC96" s="555"/>
      <c r="AD96" s="555"/>
      <c r="AG96" s="555"/>
      <c r="AH96" s="555"/>
      <c r="AI96" s="555"/>
      <c r="AJ96" s="555"/>
      <c r="AK96" s="555"/>
      <c r="AL96" s="555"/>
      <c r="AM96" s="555"/>
      <c r="AN96" s="555"/>
      <c r="AO96" s="555"/>
      <c r="AP96" s="555"/>
      <c r="AQ96" s="555"/>
      <c r="AR96" s="555"/>
      <c r="AS96" s="555"/>
      <c r="AT96" s="555"/>
      <c r="AU96" s="555"/>
      <c r="AV96" s="555"/>
      <c r="AW96" s="555"/>
      <c r="AX96" s="555"/>
      <c r="AY96" s="555"/>
      <c r="AZ96" s="555"/>
      <c r="BA96" s="555"/>
      <c r="BB96" s="555"/>
      <c r="BC96" s="555"/>
      <c r="BD96" s="555"/>
      <c r="BE96" s="555"/>
      <c r="BF96" s="555"/>
      <c r="BG96" s="555"/>
      <c r="BH96" s="555"/>
      <c r="BI96" s="555"/>
      <c r="BJ96" s="555"/>
      <c r="BK96" s="555"/>
      <c r="BL96" s="555"/>
      <c r="BM96" s="555"/>
      <c r="BN96" s="555"/>
      <c r="BO96" s="555"/>
      <c r="BP96" s="555"/>
      <c r="BQ96" s="555"/>
      <c r="BR96" s="555"/>
      <c r="BS96" s="555"/>
      <c r="BT96" s="555"/>
      <c r="BU96" s="555"/>
      <c r="BV96" s="555"/>
      <c r="BW96" s="555"/>
      <c r="BX96" s="555"/>
      <c r="BY96" s="555"/>
      <c r="BZ96" s="555"/>
    </row>
    <row r="97" spans="1:78">
      <c r="A97" s="555"/>
      <c r="B97" s="556"/>
      <c r="C97" s="555"/>
      <c r="D97" s="555"/>
      <c r="E97" s="557"/>
      <c r="F97" s="558"/>
      <c r="G97" s="557"/>
      <c r="H97" s="556"/>
      <c r="I97" s="555"/>
      <c r="J97" s="555"/>
      <c r="K97" s="559"/>
      <c r="L97" s="557"/>
      <c r="M97" s="557"/>
      <c r="N97" s="557"/>
      <c r="O97" s="555"/>
      <c r="P97" s="555"/>
      <c r="Q97" s="555"/>
      <c r="R97" s="555"/>
      <c r="S97" s="555"/>
      <c r="T97" s="555"/>
      <c r="U97" s="555"/>
      <c r="V97" s="560"/>
      <c r="W97" s="555"/>
      <c r="X97" s="561"/>
      <c r="Y97" s="555"/>
      <c r="Z97" s="561"/>
      <c r="AA97" s="561"/>
      <c r="AB97" s="562"/>
      <c r="AC97" s="555"/>
      <c r="AD97" s="555"/>
      <c r="AG97" s="555"/>
      <c r="AH97" s="555"/>
      <c r="AI97" s="555"/>
      <c r="AJ97" s="555"/>
      <c r="AK97" s="555"/>
      <c r="AL97" s="555"/>
      <c r="AM97" s="555"/>
      <c r="AN97" s="555"/>
      <c r="AO97" s="555"/>
      <c r="AP97" s="555"/>
      <c r="AQ97" s="555"/>
      <c r="AR97" s="555"/>
      <c r="AS97" s="555"/>
      <c r="AT97" s="555"/>
      <c r="AU97" s="555"/>
      <c r="AV97" s="555"/>
      <c r="AW97" s="555"/>
      <c r="AX97" s="555"/>
      <c r="AY97" s="555"/>
      <c r="AZ97" s="555"/>
      <c r="BA97" s="555"/>
      <c r="BB97" s="555"/>
      <c r="BC97" s="555"/>
      <c r="BD97" s="555"/>
      <c r="BE97" s="555"/>
      <c r="BF97" s="555"/>
      <c r="BG97" s="555"/>
      <c r="BH97" s="555"/>
      <c r="BI97" s="555"/>
      <c r="BJ97" s="555"/>
      <c r="BK97" s="555"/>
      <c r="BL97" s="555"/>
      <c r="BM97" s="555"/>
      <c r="BN97" s="555"/>
      <c r="BO97" s="555"/>
      <c r="BP97" s="555"/>
      <c r="BQ97" s="555"/>
      <c r="BR97" s="555"/>
      <c r="BS97" s="555"/>
      <c r="BT97" s="555"/>
      <c r="BU97" s="555"/>
      <c r="BV97" s="555"/>
      <c r="BW97" s="555"/>
      <c r="BX97" s="555"/>
      <c r="BY97" s="555"/>
      <c r="BZ97" s="555"/>
    </row>
    <row r="98" spans="1:78">
      <c r="A98" s="555"/>
      <c r="B98" s="556"/>
      <c r="C98" s="555"/>
      <c r="D98" s="555"/>
      <c r="E98" s="557"/>
      <c r="F98" s="558"/>
      <c r="G98" s="557"/>
      <c r="H98" s="556"/>
      <c r="I98" s="555"/>
      <c r="J98" s="555"/>
      <c r="K98" s="559"/>
      <c r="L98" s="557"/>
      <c r="M98" s="557"/>
      <c r="N98" s="557"/>
      <c r="O98" s="555"/>
      <c r="P98" s="555"/>
      <c r="Q98" s="555"/>
      <c r="R98" s="555"/>
      <c r="S98" s="555"/>
      <c r="T98" s="555"/>
      <c r="U98" s="555"/>
      <c r="V98" s="560"/>
      <c r="W98" s="555"/>
      <c r="X98" s="561"/>
      <c r="Y98" s="555"/>
      <c r="Z98" s="561"/>
      <c r="AA98" s="561"/>
      <c r="AB98" s="562"/>
      <c r="AC98" s="555"/>
      <c r="AD98" s="555"/>
      <c r="AG98" s="555"/>
      <c r="AH98" s="555"/>
      <c r="AI98" s="555"/>
      <c r="AJ98" s="555"/>
      <c r="AK98" s="555"/>
      <c r="AL98" s="555"/>
      <c r="AM98" s="555"/>
      <c r="AN98" s="555"/>
      <c r="AO98" s="555"/>
      <c r="AP98" s="555"/>
      <c r="AQ98" s="555"/>
      <c r="AR98" s="555"/>
      <c r="AS98" s="555"/>
      <c r="AT98" s="555"/>
      <c r="AU98" s="555"/>
      <c r="AV98" s="555"/>
      <c r="AW98" s="555"/>
      <c r="AX98" s="555"/>
      <c r="AY98" s="555"/>
      <c r="AZ98" s="555"/>
      <c r="BA98" s="555"/>
      <c r="BB98" s="555"/>
      <c r="BC98" s="555"/>
      <c r="BD98" s="555"/>
      <c r="BE98" s="555"/>
      <c r="BF98" s="555"/>
      <c r="BG98" s="555"/>
      <c r="BH98" s="555"/>
      <c r="BI98" s="555"/>
      <c r="BJ98" s="555"/>
      <c r="BK98" s="555"/>
      <c r="BL98" s="555"/>
      <c r="BM98" s="555"/>
      <c r="BN98" s="555"/>
      <c r="BO98" s="555"/>
      <c r="BP98" s="555"/>
      <c r="BQ98" s="555"/>
      <c r="BR98" s="555"/>
      <c r="BS98" s="555"/>
      <c r="BT98" s="555"/>
      <c r="BU98" s="555"/>
      <c r="BV98" s="555"/>
      <c r="BW98" s="555"/>
      <c r="BX98" s="555"/>
      <c r="BY98" s="555"/>
      <c r="BZ98" s="555"/>
    </row>
    <row r="99" spans="1:78">
      <c r="A99" s="555"/>
      <c r="B99" s="556"/>
      <c r="C99" s="555"/>
      <c r="D99" s="555"/>
      <c r="E99" s="557"/>
      <c r="F99" s="558"/>
      <c r="G99" s="557"/>
      <c r="H99" s="556"/>
      <c r="I99" s="555"/>
      <c r="J99" s="555"/>
      <c r="K99" s="559"/>
      <c r="L99" s="557"/>
      <c r="M99" s="557"/>
      <c r="N99" s="557"/>
      <c r="O99" s="555"/>
      <c r="P99" s="555"/>
      <c r="Q99" s="555"/>
      <c r="R99" s="555"/>
      <c r="S99" s="555"/>
      <c r="T99" s="555"/>
      <c r="U99" s="555"/>
      <c r="V99" s="560"/>
      <c r="W99" s="555"/>
      <c r="X99" s="561"/>
      <c r="Y99" s="555"/>
      <c r="Z99" s="561"/>
      <c r="AA99" s="561"/>
      <c r="AB99" s="562"/>
      <c r="AC99" s="555"/>
      <c r="AD99" s="555"/>
      <c r="AG99" s="555"/>
      <c r="AH99" s="555"/>
      <c r="AI99" s="555"/>
      <c r="AJ99" s="555"/>
      <c r="AK99" s="555"/>
      <c r="AL99" s="555"/>
      <c r="AM99" s="555"/>
      <c r="AN99" s="555"/>
      <c r="AO99" s="555"/>
      <c r="AP99" s="555"/>
      <c r="AQ99" s="555"/>
      <c r="AR99" s="555"/>
      <c r="AS99" s="555"/>
      <c r="AT99" s="555"/>
      <c r="AU99" s="555"/>
      <c r="AV99" s="555"/>
      <c r="AW99" s="555"/>
      <c r="AX99" s="555"/>
      <c r="AY99" s="555"/>
      <c r="AZ99" s="555"/>
      <c r="BA99" s="555"/>
      <c r="BB99" s="555"/>
      <c r="BC99" s="555"/>
      <c r="BD99" s="555"/>
      <c r="BE99" s="555"/>
      <c r="BF99" s="555"/>
      <c r="BG99" s="555"/>
      <c r="BH99" s="555"/>
      <c r="BI99" s="555"/>
      <c r="BJ99" s="555"/>
      <c r="BK99" s="555"/>
      <c r="BL99" s="555"/>
      <c r="BM99" s="555"/>
      <c r="BN99" s="555"/>
      <c r="BO99" s="555"/>
      <c r="BP99" s="555"/>
      <c r="BQ99" s="555"/>
      <c r="BR99" s="555"/>
      <c r="BS99" s="555"/>
      <c r="BT99" s="555"/>
      <c r="BU99" s="555"/>
      <c r="BV99" s="555"/>
      <c r="BW99" s="555"/>
      <c r="BX99" s="555"/>
      <c r="BY99" s="555"/>
      <c r="BZ99" s="555"/>
    </row>
    <row r="100" spans="1:78">
      <c r="A100" s="555"/>
      <c r="B100" s="556"/>
      <c r="C100" s="555"/>
      <c r="D100" s="555"/>
      <c r="E100" s="557"/>
      <c r="F100" s="558"/>
      <c r="G100" s="557"/>
      <c r="H100" s="556"/>
      <c r="I100" s="555"/>
      <c r="J100" s="555"/>
      <c r="K100" s="559"/>
      <c r="L100" s="557"/>
      <c r="M100" s="557"/>
      <c r="N100" s="557"/>
      <c r="O100" s="555"/>
      <c r="P100" s="555"/>
      <c r="Q100" s="555"/>
      <c r="R100" s="555"/>
      <c r="S100" s="555"/>
      <c r="T100" s="555"/>
      <c r="U100" s="555"/>
      <c r="V100" s="560"/>
      <c r="W100" s="555"/>
      <c r="X100" s="561"/>
      <c r="Y100" s="555"/>
      <c r="Z100" s="561"/>
      <c r="AA100" s="561"/>
      <c r="AB100" s="562"/>
      <c r="AC100" s="555"/>
      <c r="AD100" s="555"/>
      <c r="AG100" s="555"/>
      <c r="AH100" s="555"/>
      <c r="AI100" s="555"/>
      <c r="AJ100" s="555"/>
      <c r="AK100" s="555"/>
      <c r="AL100" s="555"/>
      <c r="AM100" s="555"/>
      <c r="AN100" s="555"/>
      <c r="AO100" s="555"/>
      <c r="AP100" s="555"/>
      <c r="AQ100" s="555"/>
      <c r="AR100" s="555"/>
      <c r="AS100" s="555"/>
      <c r="AT100" s="555"/>
      <c r="AU100" s="555"/>
      <c r="AV100" s="555"/>
      <c r="AW100" s="555"/>
      <c r="AX100" s="555"/>
      <c r="AY100" s="555"/>
      <c r="AZ100" s="555"/>
      <c r="BA100" s="555"/>
      <c r="BB100" s="555"/>
      <c r="BC100" s="555"/>
      <c r="BD100" s="555"/>
      <c r="BE100" s="555"/>
      <c r="BF100" s="555"/>
      <c r="BG100" s="555"/>
      <c r="BH100" s="555"/>
      <c r="BI100" s="555"/>
      <c r="BJ100" s="555"/>
      <c r="BK100" s="555"/>
      <c r="BL100" s="555"/>
      <c r="BM100" s="555"/>
      <c r="BN100" s="555"/>
      <c r="BO100" s="555"/>
      <c r="BP100" s="555"/>
      <c r="BQ100" s="555"/>
      <c r="BR100" s="555"/>
      <c r="BS100" s="555"/>
      <c r="BT100" s="555"/>
      <c r="BU100" s="555"/>
      <c r="BV100" s="555"/>
      <c r="BW100" s="555"/>
      <c r="BX100" s="555"/>
      <c r="BY100" s="555"/>
      <c r="BZ100" s="555"/>
    </row>
    <row r="101" spans="1:78">
      <c r="A101" s="555"/>
      <c r="B101" s="556"/>
      <c r="C101" s="555"/>
      <c r="D101" s="555"/>
      <c r="E101" s="557"/>
      <c r="F101" s="558"/>
      <c r="G101" s="557"/>
      <c r="H101" s="556"/>
      <c r="I101" s="555"/>
      <c r="J101" s="555"/>
      <c r="K101" s="559"/>
      <c r="L101" s="557"/>
      <c r="M101" s="557"/>
      <c r="N101" s="557"/>
      <c r="O101" s="555"/>
      <c r="P101" s="555"/>
      <c r="Q101" s="555"/>
      <c r="R101" s="555"/>
      <c r="S101" s="555"/>
      <c r="T101" s="555"/>
      <c r="U101" s="555"/>
      <c r="V101" s="560"/>
      <c r="W101" s="555"/>
      <c r="X101" s="561"/>
      <c r="Y101" s="555"/>
      <c r="Z101" s="561"/>
      <c r="AA101" s="561"/>
      <c r="AB101" s="562"/>
      <c r="AC101" s="555"/>
      <c r="AD101" s="555"/>
      <c r="AG101" s="555"/>
      <c r="AH101" s="555"/>
      <c r="AI101" s="555"/>
      <c r="AJ101" s="555"/>
      <c r="AK101" s="555"/>
      <c r="AL101" s="555"/>
      <c r="AM101" s="555"/>
      <c r="AN101" s="555"/>
      <c r="AO101" s="555"/>
      <c r="AP101" s="555"/>
      <c r="AQ101" s="555"/>
      <c r="AR101" s="555"/>
      <c r="AS101" s="555"/>
      <c r="AT101" s="555"/>
      <c r="AU101" s="555"/>
      <c r="AV101" s="555"/>
      <c r="AW101" s="555"/>
      <c r="AX101" s="555"/>
      <c r="AY101" s="555"/>
      <c r="AZ101" s="555"/>
      <c r="BA101" s="555"/>
      <c r="BB101" s="555"/>
      <c r="BC101" s="555"/>
      <c r="BD101" s="555"/>
      <c r="BE101" s="555"/>
      <c r="BF101" s="555"/>
      <c r="BG101" s="555"/>
      <c r="BH101" s="555"/>
      <c r="BI101" s="555"/>
      <c r="BJ101" s="555"/>
      <c r="BK101" s="555"/>
      <c r="BL101" s="555"/>
      <c r="BM101" s="555"/>
      <c r="BN101" s="555"/>
      <c r="BO101" s="555"/>
      <c r="BP101" s="555"/>
      <c r="BQ101" s="555"/>
      <c r="BR101" s="555"/>
      <c r="BS101" s="555"/>
      <c r="BT101" s="555"/>
      <c r="BU101" s="555"/>
      <c r="BV101" s="555"/>
      <c r="BW101" s="555"/>
      <c r="BX101" s="555"/>
      <c r="BY101" s="555"/>
      <c r="BZ101" s="555"/>
    </row>
    <row r="102" spans="1:78">
      <c r="A102" s="555"/>
      <c r="B102" s="556"/>
      <c r="C102" s="555"/>
      <c r="D102" s="555"/>
      <c r="E102" s="557"/>
      <c r="F102" s="558"/>
      <c r="G102" s="557"/>
      <c r="H102" s="556"/>
      <c r="I102" s="555"/>
      <c r="J102" s="555"/>
      <c r="K102" s="559"/>
      <c r="L102" s="557"/>
      <c r="M102" s="557"/>
      <c r="N102" s="557"/>
      <c r="O102" s="555"/>
      <c r="P102" s="555"/>
      <c r="Q102" s="555"/>
      <c r="R102" s="555"/>
      <c r="S102" s="555"/>
      <c r="T102" s="555"/>
      <c r="U102" s="555"/>
      <c r="V102" s="560"/>
      <c r="W102" s="555"/>
      <c r="X102" s="561"/>
      <c r="Y102" s="555"/>
      <c r="Z102" s="561"/>
      <c r="AA102" s="561"/>
      <c r="AB102" s="562"/>
      <c r="AC102" s="555"/>
      <c r="AD102" s="555"/>
      <c r="AG102" s="555"/>
      <c r="AH102" s="555"/>
      <c r="AI102" s="555"/>
      <c r="AJ102" s="555"/>
      <c r="AK102" s="555"/>
      <c r="AL102" s="555"/>
      <c r="AM102" s="555"/>
      <c r="AN102" s="555"/>
      <c r="AO102" s="555"/>
      <c r="AP102" s="555"/>
      <c r="AQ102" s="555"/>
      <c r="AR102" s="555"/>
      <c r="AS102" s="555"/>
      <c r="AT102" s="555"/>
      <c r="AU102" s="555"/>
      <c r="AV102" s="555"/>
      <c r="AW102" s="555"/>
      <c r="AX102" s="555"/>
      <c r="AY102" s="555"/>
      <c r="AZ102" s="555"/>
      <c r="BA102" s="555"/>
      <c r="BB102" s="555"/>
      <c r="BC102" s="555"/>
      <c r="BD102" s="555"/>
      <c r="BE102" s="555"/>
      <c r="BF102" s="555"/>
      <c r="BG102" s="555"/>
      <c r="BH102" s="555"/>
      <c r="BI102" s="555"/>
      <c r="BJ102" s="555"/>
      <c r="BK102" s="555"/>
      <c r="BL102" s="555"/>
      <c r="BM102" s="555"/>
      <c r="BN102" s="555"/>
      <c r="BO102" s="555"/>
      <c r="BP102" s="555"/>
      <c r="BQ102" s="555"/>
      <c r="BR102" s="555"/>
      <c r="BS102" s="555"/>
      <c r="BT102" s="555"/>
      <c r="BU102" s="555"/>
      <c r="BV102" s="555"/>
      <c r="BW102" s="555"/>
      <c r="BX102" s="555"/>
      <c r="BY102" s="555"/>
      <c r="BZ102" s="555"/>
    </row>
    <row r="103" spans="1:78">
      <c r="A103" s="555"/>
      <c r="B103" s="556"/>
      <c r="C103" s="555"/>
      <c r="D103" s="555"/>
      <c r="E103" s="557"/>
      <c r="F103" s="558"/>
      <c r="G103" s="557"/>
      <c r="H103" s="556"/>
      <c r="I103" s="555"/>
      <c r="J103" s="555"/>
      <c r="K103" s="559"/>
      <c r="L103" s="557"/>
      <c r="M103" s="557"/>
      <c r="N103" s="557"/>
      <c r="O103" s="555"/>
      <c r="P103" s="555"/>
      <c r="Q103" s="555"/>
      <c r="R103" s="555"/>
      <c r="S103" s="555"/>
      <c r="T103" s="555"/>
      <c r="U103" s="555"/>
      <c r="V103" s="560"/>
      <c r="W103" s="555"/>
      <c r="X103" s="561"/>
      <c r="Y103" s="555"/>
      <c r="Z103" s="561"/>
      <c r="AA103" s="561"/>
      <c r="AB103" s="562"/>
      <c r="AC103" s="555"/>
      <c r="AD103" s="555"/>
      <c r="AG103" s="555"/>
      <c r="AH103" s="555"/>
      <c r="AI103" s="555"/>
      <c r="AJ103" s="555"/>
      <c r="AK103" s="555"/>
      <c r="AL103" s="555"/>
      <c r="AM103" s="555"/>
      <c r="AN103" s="555"/>
      <c r="AO103" s="555"/>
      <c r="AP103" s="555"/>
      <c r="AQ103" s="555"/>
      <c r="AR103" s="555"/>
      <c r="AS103" s="555"/>
      <c r="AT103" s="555"/>
      <c r="AU103" s="555"/>
      <c r="AV103" s="555"/>
      <c r="AW103" s="555"/>
      <c r="AX103" s="555"/>
      <c r="AY103" s="555"/>
      <c r="AZ103" s="555"/>
      <c r="BA103" s="555"/>
      <c r="BB103" s="555"/>
      <c r="BC103" s="555"/>
      <c r="BD103" s="555"/>
      <c r="BE103" s="555"/>
      <c r="BF103" s="555"/>
      <c r="BG103" s="555"/>
      <c r="BH103" s="555"/>
      <c r="BI103" s="555"/>
      <c r="BJ103" s="555"/>
      <c r="BK103" s="555"/>
      <c r="BL103" s="555"/>
      <c r="BM103" s="555"/>
      <c r="BN103" s="555"/>
      <c r="BO103" s="555"/>
      <c r="BP103" s="555"/>
      <c r="BQ103" s="555"/>
      <c r="BR103" s="555"/>
      <c r="BS103" s="555"/>
      <c r="BT103" s="555"/>
      <c r="BU103" s="555"/>
      <c r="BV103" s="555"/>
      <c r="BW103" s="555"/>
      <c r="BX103" s="555"/>
      <c r="BY103" s="555"/>
      <c r="BZ103" s="555"/>
    </row>
    <row r="104" spans="1:78">
      <c r="A104" s="555"/>
      <c r="B104" s="556"/>
      <c r="C104" s="555"/>
      <c r="D104" s="555"/>
      <c r="E104" s="557"/>
      <c r="F104" s="558"/>
      <c r="G104" s="557"/>
      <c r="H104" s="556"/>
      <c r="I104" s="555"/>
      <c r="J104" s="555"/>
      <c r="K104" s="559"/>
      <c r="L104" s="557"/>
      <c r="M104" s="557"/>
      <c r="N104" s="557"/>
      <c r="O104" s="555"/>
      <c r="P104" s="555"/>
      <c r="Q104" s="555"/>
      <c r="R104" s="555"/>
      <c r="S104" s="555"/>
      <c r="T104" s="555"/>
      <c r="U104" s="555"/>
      <c r="V104" s="560"/>
      <c r="W104" s="555"/>
      <c r="X104" s="561"/>
      <c r="Y104" s="555"/>
      <c r="Z104" s="561"/>
      <c r="AA104" s="561"/>
      <c r="AB104" s="562"/>
      <c r="AC104" s="555"/>
      <c r="AD104" s="555"/>
      <c r="AG104" s="555"/>
      <c r="AH104" s="555"/>
      <c r="AI104" s="555"/>
      <c r="AJ104" s="555"/>
      <c r="AK104" s="555"/>
      <c r="AL104" s="555"/>
      <c r="AM104" s="555"/>
      <c r="AN104" s="555"/>
      <c r="AO104" s="555"/>
      <c r="AP104" s="555"/>
      <c r="AQ104" s="555"/>
      <c r="AR104" s="555"/>
      <c r="AS104" s="555"/>
      <c r="AT104" s="555"/>
      <c r="AU104" s="555"/>
      <c r="AV104" s="555"/>
      <c r="AW104" s="555"/>
      <c r="AX104" s="555"/>
      <c r="AY104" s="555"/>
      <c r="AZ104" s="555"/>
      <c r="BA104" s="555"/>
      <c r="BB104" s="555"/>
      <c r="BC104" s="555"/>
      <c r="BD104" s="555"/>
      <c r="BE104" s="555"/>
      <c r="BF104" s="555"/>
      <c r="BG104" s="555"/>
      <c r="BH104" s="555"/>
      <c r="BI104" s="555"/>
      <c r="BJ104" s="555"/>
      <c r="BK104" s="555"/>
      <c r="BL104" s="555"/>
      <c r="BM104" s="555"/>
      <c r="BN104" s="555"/>
      <c r="BO104" s="555"/>
      <c r="BP104" s="555"/>
      <c r="BQ104" s="555"/>
      <c r="BR104" s="555"/>
      <c r="BS104" s="555"/>
      <c r="BT104" s="555"/>
      <c r="BU104" s="555"/>
      <c r="BV104" s="555"/>
      <c r="BW104" s="555"/>
      <c r="BX104" s="555"/>
      <c r="BY104" s="555"/>
      <c r="BZ104" s="555"/>
    </row>
    <row r="105" spans="1:78">
      <c r="A105" s="555"/>
      <c r="B105" s="556"/>
      <c r="C105" s="555"/>
      <c r="D105" s="555"/>
      <c r="E105" s="557"/>
      <c r="F105" s="558"/>
      <c r="G105" s="557"/>
      <c r="H105" s="556"/>
      <c r="I105" s="555"/>
      <c r="J105" s="555"/>
      <c r="K105" s="559"/>
      <c r="L105" s="557"/>
      <c r="M105" s="557"/>
      <c r="N105" s="557"/>
      <c r="O105" s="555"/>
      <c r="P105" s="555"/>
      <c r="Q105" s="555"/>
      <c r="R105" s="555"/>
      <c r="S105" s="555"/>
      <c r="T105" s="555"/>
      <c r="U105" s="555"/>
      <c r="V105" s="560"/>
      <c r="W105" s="555"/>
      <c r="X105" s="561"/>
      <c r="Y105" s="555"/>
      <c r="Z105" s="561"/>
      <c r="AA105" s="561"/>
      <c r="AB105" s="562"/>
      <c r="AC105" s="555"/>
      <c r="AD105" s="555"/>
      <c r="AG105" s="555"/>
      <c r="AH105" s="555"/>
      <c r="AI105" s="555"/>
      <c r="AJ105" s="555"/>
      <c r="AK105" s="555"/>
      <c r="AL105" s="555"/>
      <c r="AM105" s="555"/>
      <c r="AN105" s="555"/>
      <c r="AO105" s="555"/>
      <c r="AP105" s="555"/>
      <c r="AQ105" s="555"/>
      <c r="AR105" s="555"/>
      <c r="AS105" s="555"/>
      <c r="AT105" s="555"/>
      <c r="AU105" s="555"/>
      <c r="AV105" s="555"/>
      <c r="AW105" s="555"/>
      <c r="AX105" s="555"/>
      <c r="AY105" s="555"/>
      <c r="AZ105" s="555"/>
      <c r="BA105" s="555"/>
      <c r="BB105" s="555"/>
      <c r="BC105" s="555"/>
      <c r="BD105" s="555"/>
      <c r="BE105" s="555"/>
      <c r="BF105" s="555"/>
      <c r="BG105" s="555"/>
      <c r="BH105" s="555"/>
      <c r="BI105" s="555"/>
      <c r="BJ105" s="555"/>
      <c r="BK105" s="555"/>
      <c r="BL105" s="555"/>
      <c r="BM105" s="555"/>
      <c r="BN105" s="555"/>
      <c r="BO105" s="555"/>
      <c r="BP105" s="555"/>
      <c r="BQ105" s="555"/>
      <c r="BR105" s="555"/>
      <c r="BS105" s="555"/>
      <c r="BT105" s="555"/>
      <c r="BU105" s="555"/>
      <c r="BV105" s="555"/>
      <c r="BW105" s="555"/>
      <c r="BX105" s="555"/>
      <c r="BY105" s="555"/>
      <c r="BZ105" s="555"/>
    </row>
    <row r="106" spans="1:78">
      <c r="A106" s="555"/>
      <c r="B106" s="556"/>
      <c r="C106" s="555"/>
      <c r="D106" s="555"/>
      <c r="E106" s="557"/>
      <c r="F106" s="558"/>
      <c r="G106" s="557"/>
      <c r="H106" s="556"/>
      <c r="I106" s="555"/>
      <c r="J106" s="555"/>
      <c r="K106" s="559"/>
      <c r="L106" s="557"/>
      <c r="M106" s="557"/>
      <c r="N106" s="557"/>
      <c r="O106" s="555"/>
      <c r="P106" s="555"/>
      <c r="Q106" s="555"/>
      <c r="R106" s="555"/>
      <c r="S106" s="555"/>
      <c r="T106" s="555"/>
      <c r="U106" s="555"/>
      <c r="V106" s="560"/>
      <c r="W106" s="555"/>
      <c r="X106" s="561"/>
      <c r="Y106" s="555"/>
      <c r="Z106" s="561"/>
      <c r="AA106" s="561"/>
      <c r="AB106" s="562"/>
      <c r="AC106" s="555"/>
      <c r="AD106" s="555"/>
      <c r="AG106" s="555"/>
      <c r="AH106" s="555"/>
      <c r="AI106" s="555"/>
      <c r="AJ106" s="555"/>
      <c r="AK106" s="555"/>
      <c r="AL106" s="555"/>
      <c r="AM106" s="555"/>
      <c r="AN106" s="555"/>
      <c r="AO106" s="555"/>
      <c r="AP106" s="555"/>
      <c r="AQ106" s="555"/>
      <c r="AR106" s="555"/>
      <c r="AS106" s="555"/>
      <c r="AT106" s="555"/>
      <c r="AU106" s="555"/>
      <c r="AV106" s="555"/>
      <c r="AW106" s="555"/>
      <c r="AX106" s="555"/>
      <c r="AY106" s="555"/>
      <c r="AZ106" s="555"/>
      <c r="BA106" s="555"/>
      <c r="BB106" s="555"/>
      <c r="BC106" s="555"/>
      <c r="BD106" s="555"/>
      <c r="BE106" s="555"/>
      <c r="BF106" s="555"/>
      <c r="BG106" s="555"/>
      <c r="BH106" s="555"/>
      <c r="BI106" s="555"/>
      <c r="BJ106" s="555"/>
      <c r="BK106" s="555"/>
      <c r="BL106" s="555"/>
      <c r="BM106" s="555"/>
      <c r="BN106" s="555"/>
      <c r="BO106" s="555"/>
      <c r="BP106" s="555"/>
      <c r="BQ106" s="555"/>
      <c r="BR106" s="555"/>
      <c r="BS106" s="555"/>
      <c r="BT106" s="555"/>
      <c r="BU106" s="555"/>
      <c r="BV106" s="555"/>
      <c r="BW106" s="555"/>
      <c r="BX106" s="555"/>
      <c r="BY106" s="555"/>
      <c r="BZ106" s="555"/>
    </row>
    <row r="107" spans="1:78">
      <c r="A107" s="555"/>
      <c r="B107" s="556"/>
      <c r="C107" s="555"/>
      <c r="D107" s="555"/>
      <c r="E107" s="557"/>
      <c r="F107" s="558"/>
      <c r="G107" s="557"/>
      <c r="H107" s="556"/>
      <c r="I107" s="555"/>
      <c r="J107" s="555"/>
      <c r="K107" s="559"/>
      <c r="L107" s="557"/>
      <c r="M107" s="557"/>
      <c r="N107" s="557"/>
      <c r="O107" s="555"/>
      <c r="P107" s="555"/>
      <c r="Q107" s="555"/>
      <c r="R107" s="555"/>
      <c r="S107" s="555"/>
      <c r="T107" s="555"/>
      <c r="U107" s="555"/>
      <c r="V107" s="560"/>
      <c r="W107" s="555"/>
      <c r="X107" s="561"/>
      <c r="Y107" s="555"/>
      <c r="Z107" s="561"/>
      <c r="AA107" s="561"/>
      <c r="AB107" s="562"/>
      <c r="AC107" s="555"/>
      <c r="AD107" s="555"/>
      <c r="AG107" s="555"/>
      <c r="AH107" s="555"/>
      <c r="AI107" s="555"/>
      <c r="AJ107" s="555"/>
      <c r="AK107" s="555"/>
      <c r="AL107" s="555"/>
      <c r="AM107" s="555"/>
      <c r="AN107" s="555"/>
      <c r="AO107" s="555"/>
      <c r="AP107" s="555"/>
      <c r="AQ107" s="555"/>
      <c r="AR107" s="555"/>
      <c r="AS107" s="555"/>
      <c r="AT107" s="555"/>
      <c r="AU107" s="555"/>
      <c r="AV107" s="555"/>
      <c r="AW107" s="555"/>
      <c r="AX107" s="555"/>
      <c r="AY107" s="555"/>
      <c r="AZ107" s="555"/>
      <c r="BA107" s="555"/>
      <c r="BB107" s="555"/>
      <c r="BC107" s="555"/>
      <c r="BD107" s="555"/>
      <c r="BE107" s="555"/>
      <c r="BF107" s="555"/>
      <c r="BG107" s="555"/>
      <c r="BH107" s="555"/>
      <c r="BI107" s="555"/>
      <c r="BJ107" s="555"/>
      <c r="BK107" s="555"/>
      <c r="BL107" s="555"/>
      <c r="BM107" s="555"/>
      <c r="BN107" s="555"/>
      <c r="BO107" s="555"/>
      <c r="BP107" s="555"/>
      <c r="BQ107" s="555"/>
      <c r="BR107" s="555"/>
      <c r="BS107" s="555"/>
      <c r="BT107" s="555"/>
      <c r="BU107" s="555"/>
      <c r="BV107" s="555"/>
      <c r="BW107" s="555"/>
      <c r="BX107" s="555"/>
      <c r="BY107" s="555"/>
      <c r="BZ107" s="555"/>
    </row>
    <row r="108" spans="1:78">
      <c r="A108" s="555"/>
      <c r="B108" s="556"/>
      <c r="C108" s="555"/>
      <c r="D108" s="555"/>
      <c r="E108" s="557"/>
      <c r="F108" s="558"/>
      <c r="G108" s="557"/>
      <c r="H108" s="556"/>
      <c r="I108" s="555"/>
      <c r="J108" s="555"/>
      <c r="K108" s="559"/>
      <c r="L108" s="557"/>
      <c r="M108" s="557"/>
      <c r="N108" s="557"/>
      <c r="O108" s="555"/>
      <c r="P108" s="555"/>
      <c r="Q108" s="555"/>
      <c r="R108" s="555"/>
      <c r="S108" s="555"/>
      <c r="T108" s="555"/>
      <c r="U108" s="555"/>
      <c r="V108" s="560"/>
      <c r="W108" s="555"/>
      <c r="X108" s="561"/>
      <c r="Y108" s="555"/>
      <c r="Z108" s="561"/>
      <c r="AA108" s="561"/>
      <c r="AB108" s="562"/>
      <c r="AC108" s="555"/>
      <c r="AD108" s="555"/>
      <c r="AG108" s="555"/>
      <c r="AH108" s="555"/>
      <c r="AI108" s="555"/>
      <c r="AJ108" s="555"/>
      <c r="AK108" s="555"/>
      <c r="AL108" s="555"/>
      <c r="AM108" s="555"/>
      <c r="AN108" s="555"/>
      <c r="AO108" s="555"/>
      <c r="AP108" s="555"/>
      <c r="AQ108" s="555"/>
      <c r="AR108" s="555"/>
      <c r="AS108" s="555"/>
      <c r="AT108" s="555"/>
      <c r="AU108" s="555"/>
      <c r="AV108" s="555"/>
      <c r="AW108" s="555"/>
      <c r="AX108" s="555"/>
      <c r="AY108" s="555"/>
      <c r="AZ108" s="555"/>
      <c r="BA108" s="555"/>
      <c r="BB108" s="555"/>
      <c r="BC108" s="555"/>
      <c r="BD108" s="555"/>
      <c r="BE108" s="555"/>
      <c r="BF108" s="555"/>
      <c r="BG108" s="555"/>
      <c r="BH108" s="555"/>
      <c r="BI108" s="555"/>
      <c r="BJ108" s="555"/>
      <c r="BK108" s="555"/>
      <c r="BL108" s="555"/>
      <c r="BM108" s="555"/>
      <c r="BN108" s="555"/>
      <c r="BO108" s="555"/>
      <c r="BP108" s="555"/>
      <c r="BQ108" s="555"/>
      <c r="BR108" s="555"/>
      <c r="BS108" s="555"/>
      <c r="BT108" s="555"/>
      <c r="BU108" s="555"/>
      <c r="BV108" s="555"/>
      <c r="BW108" s="555"/>
      <c r="BX108" s="555"/>
      <c r="BY108" s="555"/>
      <c r="BZ108" s="555"/>
    </row>
    <row r="109" spans="1:78">
      <c r="A109" s="555"/>
      <c r="B109" s="556"/>
      <c r="C109" s="555"/>
      <c r="D109" s="555"/>
      <c r="E109" s="557"/>
      <c r="F109" s="558"/>
      <c r="G109" s="557"/>
      <c r="H109" s="556"/>
      <c r="I109" s="555"/>
      <c r="J109" s="555"/>
      <c r="K109" s="559"/>
      <c r="L109" s="557"/>
      <c r="M109" s="557"/>
      <c r="N109" s="557"/>
      <c r="O109" s="555"/>
      <c r="P109" s="555"/>
      <c r="Q109" s="555"/>
      <c r="R109" s="555"/>
      <c r="S109" s="555"/>
      <c r="T109" s="555"/>
      <c r="U109" s="555"/>
      <c r="V109" s="560"/>
      <c r="W109" s="555"/>
      <c r="X109" s="561"/>
      <c r="Y109" s="555"/>
      <c r="Z109" s="561"/>
      <c r="AA109" s="561"/>
      <c r="AB109" s="562"/>
      <c r="AC109" s="555"/>
      <c r="AD109" s="555"/>
      <c r="AG109" s="555"/>
      <c r="AH109" s="555"/>
      <c r="AI109" s="555"/>
      <c r="AJ109" s="555"/>
      <c r="AK109" s="555"/>
      <c r="AL109" s="555"/>
      <c r="AM109" s="555"/>
      <c r="AN109" s="555"/>
      <c r="AO109" s="555"/>
      <c r="AP109" s="555"/>
      <c r="AQ109" s="555"/>
      <c r="AR109" s="555"/>
      <c r="AS109" s="555"/>
      <c r="AT109" s="555"/>
      <c r="AU109" s="555"/>
      <c r="AV109" s="555"/>
      <c r="AW109" s="555"/>
      <c r="AX109" s="555"/>
      <c r="AY109" s="555"/>
      <c r="AZ109" s="555"/>
      <c r="BA109" s="555"/>
      <c r="BB109" s="555"/>
      <c r="BC109" s="555"/>
      <c r="BD109" s="555"/>
      <c r="BE109" s="555"/>
      <c r="BF109" s="555"/>
      <c r="BG109" s="555"/>
      <c r="BH109" s="555"/>
      <c r="BI109" s="555"/>
      <c r="BJ109" s="555"/>
      <c r="BK109" s="555"/>
      <c r="BL109" s="555"/>
      <c r="BM109" s="555"/>
      <c r="BN109" s="555"/>
      <c r="BO109" s="555"/>
      <c r="BP109" s="555"/>
      <c r="BQ109" s="555"/>
      <c r="BR109" s="555"/>
      <c r="BS109" s="555"/>
      <c r="BT109" s="555"/>
      <c r="BU109" s="555"/>
      <c r="BV109" s="555"/>
      <c r="BW109" s="555"/>
      <c r="BX109" s="555"/>
      <c r="BY109" s="555"/>
      <c r="BZ109" s="555"/>
    </row>
    <row r="110" spans="1:78">
      <c r="A110" s="555"/>
      <c r="B110" s="556"/>
      <c r="C110" s="555"/>
      <c r="D110" s="555"/>
      <c r="E110" s="557"/>
      <c r="F110" s="558"/>
      <c r="G110" s="557"/>
      <c r="H110" s="556"/>
      <c r="I110" s="555"/>
      <c r="J110" s="555"/>
      <c r="K110" s="559"/>
      <c r="L110" s="557"/>
      <c r="M110" s="557"/>
      <c r="N110" s="557"/>
      <c r="O110" s="555"/>
      <c r="P110" s="555"/>
      <c r="Q110" s="555"/>
      <c r="R110" s="555"/>
      <c r="S110" s="555"/>
      <c r="T110" s="555"/>
      <c r="U110" s="555"/>
      <c r="V110" s="560"/>
      <c r="W110" s="555"/>
      <c r="X110" s="561"/>
      <c r="Y110" s="555"/>
      <c r="Z110" s="561"/>
      <c r="AA110" s="561"/>
      <c r="AB110" s="562"/>
      <c r="AC110" s="555"/>
      <c r="AD110" s="555"/>
      <c r="AG110" s="555"/>
      <c r="AH110" s="555"/>
      <c r="AI110" s="555"/>
      <c r="AJ110" s="555"/>
      <c r="AK110" s="555"/>
      <c r="AL110" s="555"/>
      <c r="AM110" s="555"/>
      <c r="AN110" s="555"/>
      <c r="AO110" s="555"/>
      <c r="AP110" s="555"/>
      <c r="AQ110" s="555"/>
      <c r="AR110" s="555"/>
      <c r="AS110" s="555"/>
      <c r="AT110" s="555"/>
      <c r="AU110" s="555"/>
      <c r="AV110" s="555"/>
      <c r="AW110" s="555"/>
      <c r="AX110" s="555"/>
      <c r="AY110" s="555"/>
      <c r="AZ110" s="555"/>
      <c r="BA110" s="555"/>
      <c r="BB110" s="555"/>
      <c r="BC110" s="555"/>
      <c r="BD110" s="555"/>
      <c r="BE110" s="555"/>
      <c r="BF110" s="555"/>
      <c r="BG110" s="555"/>
      <c r="BH110" s="555"/>
      <c r="BI110" s="555"/>
      <c r="BJ110" s="555"/>
      <c r="BK110" s="555"/>
      <c r="BL110" s="555"/>
      <c r="BM110" s="555"/>
      <c r="BN110" s="555"/>
      <c r="BO110" s="555"/>
      <c r="BP110" s="555"/>
      <c r="BQ110" s="555"/>
      <c r="BR110" s="555"/>
      <c r="BS110" s="555"/>
      <c r="BT110" s="555"/>
      <c r="BU110" s="555"/>
      <c r="BV110" s="555"/>
      <c r="BW110" s="555"/>
      <c r="BX110" s="555"/>
      <c r="BY110" s="555"/>
      <c r="BZ110" s="555"/>
    </row>
    <row r="111" spans="1:78">
      <c r="A111" s="555"/>
      <c r="B111" s="556"/>
      <c r="C111" s="555"/>
      <c r="D111" s="555"/>
      <c r="E111" s="557"/>
      <c r="F111" s="558"/>
      <c r="G111" s="557"/>
      <c r="H111" s="556"/>
      <c r="I111" s="555"/>
      <c r="J111" s="555"/>
      <c r="K111" s="559"/>
      <c r="L111" s="557"/>
      <c r="M111" s="557"/>
      <c r="N111" s="557"/>
      <c r="O111" s="555"/>
      <c r="P111" s="555"/>
      <c r="Q111" s="555"/>
      <c r="R111" s="555"/>
      <c r="S111" s="555"/>
      <c r="T111" s="555"/>
      <c r="U111" s="555"/>
      <c r="V111" s="560"/>
      <c r="W111" s="555"/>
      <c r="X111" s="561"/>
      <c r="Y111" s="555"/>
      <c r="Z111" s="561"/>
      <c r="AA111" s="561"/>
      <c r="AB111" s="562"/>
      <c r="AC111" s="555"/>
      <c r="AD111" s="555"/>
      <c r="AG111" s="555"/>
      <c r="AH111" s="555"/>
      <c r="AI111" s="555"/>
      <c r="AJ111" s="555"/>
      <c r="AK111" s="555"/>
      <c r="AL111" s="555"/>
      <c r="AM111" s="555"/>
      <c r="AN111" s="555"/>
      <c r="AO111" s="555"/>
      <c r="AP111" s="555"/>
      <c r="AQ111" s="555"/>
      <c r="AR111" s="555"/>
      <c r="AS111" s="555"/>
      <c r="AT111" s="555"/>
      <c r="AU111" s="555"/>
      <c r="AV111" s="555"/>
      <c r="AW111" s="555"/>
      <c r="AX111" s="555"/>
      <c r="AY111" s="555"/>
      <c r="AZ111" s="555"/>
      <c r="BA111" s="555"/>
      <c r="BB111" s="555"/>
      <c r="BC111" s="555"/>
      <c r="BD111" s="555"/>
      <c r="BE111" s="555"/>
      <c r="BF111" s="555"/>
      <c r="BG111" s="555"/>
      <c r="BH111" s="555"/>
      <c r="BI111" s="555"/>
      <c r="BJ111" s="555"/>
      <c r="BK111" s="555"/>
      <c r="BL111" s="555"/>
      <c r="BM111" s="555"/>
      <c r="BN111" s="555"/>
      <c r="BO111" s="555"/>
      <c r="BP111" s="555"/>
      <c r="BQ111" s="555"/>
      <c r="BR111" s="555"/>
      <c r="BS111" s="555"/>
      <c r="BT111" s="555"/>
      <c r="BU111" s="555"/>
      <c r="BV111" s="555"/>
      <c r="BW111" s="555"/>
      <c r="BX111" s="555"/>
      <c r="BY111" s="555"/>
      <c r="BZ111" s="555"/>
    </row>
    <row r="112" spans="1:78">
      <c r="A112" s="555"/>
      <c r="B112" s="556"/>
      <c r="C112" s="555"/>
      <c r="D112" s="555"/>
      <c r="E112" s="557"/>
      <c r="F112" s="558"/>
      <c r="G112" s="557"/>
      <c r="H112" s="556"/>
      <c r="I112" s="555"/>
      <c r="J112" s="555"/>
      <c r="K112" s="559"/>
      <c r="L112" s="557"/>
      <c r="M112" s="557"/>
      <c r="N112" s="557"/>
      <c r="O112" s="555"/>
      <c r="P112" s="555"/>
      <c r="Q112" s="555"/>
      <c r="R112" s="555"/>
      <c r="S112" s="555"/>
      <c r="T112" s="555"/>
      <c r="U112" s="555"/>
      <c r="V112" s="560"/>
      <c r="W112" s="555"/>
      <c r="X112" s="561"/>
      <c r="Y112" s="555"/>
      <c r="Z112" s="561"/>
      <c r="AA112" s="561"/>
      <c r="AB112" s="562"/>
      <c r="AC112" s="555"/>
      <c r="AD112" s="555"/>
      <c r="AG112" s="555"/>
      <c r="AH112" s="555"/>
      <c r="AI112" s="555"/>
      <c r="AJ112" s="555"/>
      <c r="AK112" s="555"/>
      <c r="AL112" s="555"/>
      <c r="AM112" s="555"/>
      <c r="AN112" s="555"/>
      <c r="AO112" s="555"/>
      <c r="AP112" s="555"/>
      <c r="AQ112" s="555"/>
      <c r="AR112" s="555"/>
      <c r="AS112" s="555"/>
      <c r="AT112" s="555"/>
      <c r="AU112" s="555"/>
      <c r="AV112" s="555"/>
      <c r="AW112" s="555"/>
      <c r="AX112" s="555"/>
      <c r="AY112" s="555"/>
      <c r="AZ112" s="555"/>
      <c r="BA112" s="555"/>
      <c r="BB112" s="555"/>
      <c r="BC112" s="555"/>
      <c r="BD112" s="555"/>
      <c r="BE112" s="555"/>
      <c r="BF112" s="555"/>
      <c r="BG112" s="555"/>
      <c r="BH112" s="555"/>
      <c r="BI112" s="555"/>
      <c r="BJ112" s="555"/>
      <c r="BK112" s="555"/>
      <c r="BL112" s="555"/>
      <c r="BM112" s="555"/>
      <c r="BN112" s="555"/>
      <c r="BO112" s="555"/>
      <c r="BP112" s="555"/>
      <c r="BQ112" s="555"/>
      <c r="BR112" s="555"/>
      <c r="BS112" s="555"/>
      <c r="BT112" s="555"/>
      <c r="BU112" s="555"/>
      <c r="BV112" s="555"/>
      <c r="BW112" s="555"/>
      <c r="BX112" s="555"/>
      <c r="BY112" s="555"/>
      <c r="BZ112" s="555"/>
    </row>
    <row r="113" spans="1:78">
      <c r="A113" s="555"/>
      <c r="B113" s="556"/>
      <c r="C113" s="555"/>
      <c r="D113" s="555"/>
      <c r="E113" s="557"/>
      <c r="F113" s="558"/>
      <c r="G113" s="557"/>
      <c r="H113" s="556"/>
      <c r="I113" s="555"/>
      <c r="J113" s="555"/>
      <c r="K113" s="559"/>
      <c r="L113" s="557"/>
      <c r="M113" s="557"/>
      <c r="N113" s="557"/>
      <c r="O113" s="555"/>
      <c r="P113" s="555"/>
      <c r="Q113" s="555"/>
      <c r="R113" s="555"/>
      <c r="S113" s="555"/>
      <c r="T113" s="555"/>
      <c r="U113" s="555"/>
      <c r="V113" s="560"/>
      <c r="W113" s="555"/>
      <c r="X113" s="561"/>
      <c r="Y113" s="555"/>
      <c r="Z113" s="561"/>
      <c r="AA113" s="561"/>
      <c r="AB113" s="562"/>
      <c r="AC113" s="555"/>
      <c r="AD113" s="555"/>
      <c r="AG113" s="555"/>
      <c r="AH113" s="555"/>
      <c r="AI113" s="555"/>
      <c r="AJ113" s="555"/>
      <c r="AK113" s="555"/>
      <c r="AL113" s="555"/>
      <c r="AM113" s="555"/>
      <c r="AN113" s="555"/>
      <c r="AO113" s="555"/>
      <c r="AP113" s="555"/>
      <c r="AQ113" s="555"/>
      <c r="AR113" s="555"/>
      <c r="AS113" s="555"/>
      <c r="AT113" s="555"/>
      <c r="AU113" s="555"/>
      <c r="AV113" s="555"/>
      <c r="AW113" s="555"/>
      <c r="AX113" s="555"/>
      <c r="AY113" s="555"/>
      <c r="AZ113" s="555"/>
      <c r="BA113" s="555"/>
      <c r="BB113" s="555"/>
      <c r="BC113" s="555"/>
      <c r="BD113" s="555"/>
      <c r="BE113" s="555"/>
      <c r="BF113" s="555"/>
      <c r="BG113" s="555"/>
      <c r="BH113" s="555"/>
      <c r="BI113" s="555"/>
      <c r="BJ113" s="555"/>
      <c r="BK113" s="555"/>
      <c r="BL113" s="555"/>
      <c r="BM113" s="555"/>
      <c r="BN113" s="555"/>
      <c r="BO113" s="555"/>
      <c r="BP113" s="555"/>
      <c r="BQ113" s="555"/>
      <c r="BR113" s="555"/>
      <c r="BS113" s="555"/>
      <c r="BT113" s="555"/>
      <c r="BU113" s="555"/>
      <c r="BV113" s="555"/>
      <c r="BW113" s="555"/>
      <c r="BX113" s="555"/>
      <c r="BY113" s="555"/>
      <c r="BZ113" s="555"/>
    </row>
    <row r="114" spans="1:78">
      <c r="A114" s="555"/>
      <c r="B114" s="556"/>
      <c r="C114" s="555"/>
      <c r="D114" s="555"/>
      <c r="E114" s="557"/>
      <c r="F114" s="558"/>
      <c r="G114" s="557"/>
      <c r="H114" s="556"/>
      <c r="I114" s="555"/>
      <c r="J114" s="555"/>
      <c r="K114" s="559"/>
      <c r="L114" s="557"/>
      <c r="M114" s="557"/>
      <c r="N114" s="557"/>
      <c r="O114" s="555"/>
      <c r="P114" s="555"/>
      <c r="Q114" s="555"/>
      <c r="R114" s="555"/>
      <c r="S114" s="555"/>
      <c r="T114" s="555"/>
      <c r="U114" s="555"/>
      <c r="V114" s="560"/>
      <c r="W114" s="555"/>
      <c r="X114" s="561"/>
      <c r="Y114" s="555"/>
      <c r="Z114" s="561"/>
      <c r="AA114" s="561"/>
      <c r="AB114" s="562"/>
      <c r="AC114" s="555"/>
      <c r="AD114" s="555"/>
      <c r="AG114" s="555"/>
      <c r="AH114" s="555"/>
      <c r="AI114" s="555"/>
      <c r="AJ114" s="555"/>
      <c r="AK114" s="555"/>
      <c r="AL114" s="555"/>
      <c r="AM114" s="555"/>
      <c r="AN114" s="555"/>
      <c r="AO114" s="555"/>
      <c r="AP114" s="555"/>
      <c r="AQ114" s="555"/>
      <c r="AR114" s="555"/>
      <c r="AS114" s="555"/>
      <c r="AT114" s="555"/>
      <c r="AU114" s="555"/>
      <c r="AV114" s="555"/>
      <c r="AW114" s="555"/>
      <c r="AX114" s="555"/>
      <c r="AY114" s="555"/>
      <c r="AZ114" s="555"/>
      <c r="BA114" s="555"/>
      <c r="BB114" s="555"/>
      <c r="BC114" s="555"/>
      <c r="BD114" s="555"/>
      <c r="BE114" s="555"/>
      <c r="BF114" s="555"/>
      <c r="BG114" s="555"/>
      <c r="BH114" s="555"/>
      <c r="BI114" s="555"/>
      <c r="BJ114" s="555"/>
      <c r="BK114" s="555"/>
      <c r="BL114" s="555"/>
      <c r="BM114" s="555"/>
      <c r="BN114" s="555"/>
      <c r="BO114" s="555"/>
      <c r="BP114" s="555"/>
      <c r="BQ114" s="555"/>
      <c r="BR114" s="555"/>
      <c r="BS114" s="555"/>
      <c r="BT114" s="555"/>
      <c r="BU114" s="555"/>
      <c r="BV114" s="555"/>
      <c r="BW114" s="555"/>
      <c r="BX114" s="555"/>
      <c r="BY114" s="555"/>
      <c r="BZ114" s="555"/>
    </row>
    <row r="115" spans="1:78">
      <c r="A115" s="555"/>
      <c r="B115" s="556"/>
      <c r="C115" s="555"/>
      <c r="D115" s="555"/>
      <c r="E115" s="557"/>
      <c r="F115" s="558"/>
      <c r="G115" s="557"/>
      <c r="H115" s="556"/>
      <c r="I115" s="555"/>
      <c r="J115" s="555"/>
      <c r="K115" s="559"/>
      <c r="L115" s="557"/>
      <c r="M115" s="557"/>
      <c r="N115" s="557"/>
      <c r="O115" s="555"/>
      <c r="P115" s="555"/>
      <c r="Q115" s="555"/>
      <c r="R115" s="555"/>
      <c r="S115" s="555"/>
      <c r="T115" s="555"/>
      <c r="U115" s="555"/>
      <c r="V115" s="560"/>
      <c r="W115" s="555"/>
      <c r="X115" s="561"/>
      <c r="Y115" s="555"/>
      <c r="Z115" s="561"/>
      <c r="AA115" s="561"/>
      <c r="AB115" s="562"/>
      <c r="AC115" s="555"/>
      <c r="AD115" s="555"/>
      <c r="AG115" s="555"/>
      <c r="AH115" s="555"/>
      <c r="AI115" s="555"/>
      <c r="AJ115" s="555"/>
      <c r="AK115" s="555"/>
      <c r="AL115" s="555"/>
      <c r="AM115" s="555"/>
      <c r="AN115" s="555"/>
      <c r="AO115" s="555"/>
      <c r="AP115" s="555"/>
      <c r="AQ115" s="555"/>
      <c r="AR115" s="555"/>
      <c r="AS115" s="555"/>
      <c r="AT115" s="555"/>
      <c r="AU115" s="555"/>
      <c r="AV115" s="555"/>
      <c r="AW115" s="555"/>
      <c r="AX115" s="555"/>
      <c r="AY115" s="555"/>
      <c r="AZ115" s="555"/>
      <c r="BA115" s="555"/>
      <c r="BB115" s="555"/>
      <c r="BC115" s="555"/>
      <c r="BD115" s="555"/>
      <c r="BE115" s="555"/>
      <c r="BF115" s="555"/>
      <c r="BG115" s="555"/>
      <c r="BH115" s="555"/>
      <c r="BI115" s="555"/>
      <c r="BJ115" s="555"/>
      <c r="BK115" s="555"/>
      <c r="BL115" s="555"/>
      <c r="BM115" s="555"/>
      <c r="BN115" s="555"/>
      <c r="BO115" s="555"/>
      <c r="BP115" s="555"/>
      <c r="BQ115" s="555"/>
      <c r="BR115" s="555"/>
      <c r="BS115" s="555"/>
      <c r="BT115" s="555"/>
      <c r="BU115" s="555"/>
      <c r="BV115" s="555"/>
      <c r="BW115" s="555"/>
      <c r="BX115" s="555"/>
      <c r="BY115" s="555"/>
      <c r="BZ115" s="555"/>
    </row>
    <row r="116" spans="1:78">
      <c r="A116" s="555"/>
      <c r="B116" s="556"/>
      <c r="C116" s="555"/>
      <c r="D116" s="555"/>
      <c r="E116" s="557"/>
      <c r="F116" s="558"/>
      <c r="G116" s="557"/>
      <c r="H116" s="556"/>
      <c r="I116" s="555"/>
      <c r="J116" s="555"/>
      <c r="K116" s="559"/>
      <c r="L116" s="557"/>
      <c r="M116" s="557"/>
      <c r="N116" s="557"/>
      <c r="O116" s="555"/>
      <c r="P116" s="555"/>
      <c r="Q116" s="555"/>
      <c r="R116" s="555"/>
      <c r="S116" s="555"/>
      <c r="T116" s="555"/>
      <c r="U116" s="555"/>
      <c r="V116" s="560"/>
      <c r="W116" s="555"/>
      <c r="X116" s="561"/>
      <c r="Y116" s="555"/>
      <c r="Z116" s="561"/>
      <c r="AA116" s="561"/>
      <c r="AB116" s="562"/>
      <c r="AC116" s="555"/>
      <c r="AD116" s="555"/>
      <c r="AG116" s="555"/>
      <c r="AH116" s="555"/>
      <c r="AI116" s="555"/>
      <c r="AJ116" s="555"/>
      <c r="AK116" s="555"/>
      <c r="AL116" s="555"/>
      <c r="AM116" s="555"/>
      <c r="AN116" s="555"/>
      <c r="AO116" s="555"/>
      <c r="AP116" s="555"/>
      <c r="AQ116" s="555"/>
      <c r="AR116" s="555"/>
      <c r="AS116" s="555"/>
      <c r="AT116" s="555"/>
      <c r="AU116" s="555"/>
      <c r="AV116" s="555"/>
      <c r="AW116" s="555"/>
      <c r="AX116" s="555"/>
      <c r="AY116" s="555"/>
      <c r="AZ116" s="555"/>
      <c r="BA116" s="555"/>
      <c r="BB116" s="555"/>
      <c r="BC116" s="555"/>
      <c r="BD116" s="555"/>
      <c r="BE116" s="555"/>
      <c r="BF116" s="555"/>
      <c r="BG116" s="555"/>
      <c r="BH116" s="555"/>
      <c r="BI116" s="555"/>
      <c r="BJ116" s="555"/>
      <c r="BK116" s="555"/>
      <c r="BL116" s="555"/>
      <c r="BM116" s="555"/>
      <c r="BN116" s="555"/>
      <c r="BO116" s="555"/>
      <c r="BP116" s="555"/>
      <c r="BQ116" s="555"/>
      <c r="BR116" s="555"/>
      <c r="BS116" s="555"/>
      <c r="BT116" s="555"/>
      <c r="BU116" s="555"/>
      <c r="BV116" s="555"/>
      <c r="BW116" s="555"/>
      <c r="BX116" s="555"/>
      <c r="BY116" s="555"/>
      <c r="BZ116" s="555"/>
    </row>
    <row r="117" spans="1:78">
      <c r="A117" s="555"/>
      <c r="B117" s="556"/>
      <c r="C117" s="555"/>
      <c r="D117" s="555"/>
      <c r="E117" s="557"/>
      <c r="F117" s="558"/>
      <c r="G117" s="557"/>
      <c r="H117" s="556"/>
      <c r="I117" s="555"/>
      <c r="J117" s="555"/>
      <c r="K117" s="559"/>
      <c r="L117" s="557"/>
      <c r="M117" s="557"/>
      <c r="N117" s="557"/>
      <c r="O117" s="555"/>
      <c r="P117" s="555"/>
      <c r="Q117" s="555"/>
      <c r="R117" s="555"/>
      <c r="S117" s="555"/>
      <c r="T117" s="555"/>
      <c r="U117" s="555"/>
      <c r="V117" s="560"/>
      <c r="W117" s="555"/>
      <c r="X117" s="561"/>
      <c r="Y117" s="555"/>
      <c r="Z117" s="561"/>
      <c r="AA117" s="561"/>
      <c r="AB117" s="562"/>
      <c r="AC117" s="555"/>
      <c r="AD117" s="555"/>
      <c r="AG117" s="555"/>
      <c r="AH117" s="555"/>
      <c r="AI117" s="555"/>
      <c r="AJ117" s="555"/>
      <c r="AK117" s="555"/>
      <c r="AL117" s="555"/>
      <c r="AM117" s="555"/>
      <c r="AN117" s="555"/>
      <c r="AO117" s="555"/>
      <c r="AP117" s="555"/>
      <c r="AQ117" s="555"/>
      <c r="AR117" s="555"/>
      <c r="AS117" s="555"/>
      <c r="AT117" s="555"/>
      <c r="AU117" s="555"/>
      <c r="AV117" s="555"/>
      <c r="AW117" s="555"/>
      <c r="AX117" s="555"/>
      <c r="AY117" s="555"/>
      <c r="AZ117" s="555"/>
      <c r="BA117" s="555"/>
      <c r="BB117" s="555"/>
      <c r="BC117" s="555"/>
      <c r="BD117" s="555"/>
      <c r="BE117" s="555"/>
      <c r="BF117" s="555"/>
      <c r="BG117" s="555"/>
      <c r="BH117" s="555"/>
      <c r="BI117" s="555"/>
      <c r="BJ117" s="555"/>
      <c r="BK117" s="555"/>
      <c r="BL117" s="555"/>
      <c r="BM117" s="555"/>
      <c r="BN117" s="555"/>
      <c r="BO117" s="555"/>
      <c r="BP117" s="555"/>
      <c r="BQ117" s="555"/>
      <c r="BR117" s="555"/>
      <c r="BS117" s="555"/>
      <c r="BT117" s="555"/>
      <c r="BU117" s="555"/>
      <c r="BV117" s="555"/>
      <c r="BW117" s="555"/>
      <c r="BX117" s="555"/>
      <c r="BY117" s="555"/>
      <c r="BZ117" s="555"/>
    </row>
    <row r="118" spans="1:78">
      <c r="A118" s="555"/>
      <c r="B118" s="556"/>
      <c r="C118" s="555"/>
      <c r="D118" s="555"/>
      <c r="E118" s="557"/>
      <c r="F118" s="558"/>
      <c r="G118" s="557"/>
      <c r="H118" s="556"/>
      <c r="I118" s="555"/>
      <c r="J118" s="555"/>
      <c r="K118" s="559"/>
      <c r="L118" s="557"/>
      <c r="M118" s="557"/>
      <c r="N118" s="557"/>
      <c r="O118" s="555"/>
      <c r="P118" s="555"/>
      <c r="Q118" s="555"/>
      <c r="R118" s="555"/>
      <c r="S118" s="555"/>
      <c r="T118" s="555"/>
      <c r="U118" s="555"/>
      <c r="V118" s="560"/>
      <c r="W118" s="555"/>
      <c r="X118" s="561"/>
      <c r="Y118" s="555"/>
      <c r="Z118" s="561"/>
      <c r="AA118" s="561"/>
      <c r="AB118" s="562"/>
      <c r="AC118" s="555"/>
      <c r="AD118" s="555"/>
      <c r="AG118" s="555"/>
      <c r="AH118" s="555"/>
      <c r="AI118" s="555"/>
      <c r="AJ118" s="555"/>
      <c r="AK118" s="555"/>
      <c r="AL118" s="555"/>
      <c r="AM118" s="555"/>
      <c r="AN118" s="555"/>
      <c r="AO118" s="555"/>
      <c r="AP118" s="555"/>
      <c r="AQ118" s="555"/>
      <c r="AR118" s="555"/>
      <c r="AS118" s="555"/>
      <c r="AT118" s="555"/>
      <c r="AU118" s="555"/>
      <c r="AV118" s="555"/>
      <c r="AW118" s="555"/>
      <c r="AX118" s="555"/>
      <c r="AY118" s="555"/>
      <c r="AZ118" s="555"/>
      <c r="BA118" s="555"/>
      <c r="BB118" s="555"/>
      <c r="BC118" s="555"/>
      <c r="BD118" s="555"/>
      <c r="BE118" s="555"/>
      <c r="BF118" s="555"/>
      <c r="BG118" s="555"/>
      <c r="BH118" s="555"/>
      <c r="BI118" s="555"/>
      <c r="BJ118" s="555"/>
      <c r="BK118" s="555"/>
      <c r="BL118" s="555"/>
      <c r="BM118" s="555"/>
      <c r="BN118" s="555"/>
      <c r="BO118" s="555"/>
      <c r="BP118" s="555"/>
      <c r="BQ118" s="555"/>
      <c r="BR118" s="555"/>
      <c r="BS118" s="555"/>
      <c r="BT118" s="555"/>
      <c r="BU118" s="555"/>
      <c r="BV118" s="555"/>
      <c r="BW118" s="555"/>
      <c r="BX118" s="555"/>
      <c r="BY118" s="555"/>
      <c r="BZ118" s="555"/>
    </row>
    <row r="119" spans="1:78">
      <c r="A119" s="555"/>
      <c r="B119" s="556"/>
      <c r="C119" s="555"/>
      <c r="D119" s="555"/>
      <c r="E119" s="557"/>
      <c r="F119" s="558"/>
      <c r="G119" s="557"/>
      <c r="H119" s="556"/>
      <c r="I119" s="555"/>
      <c r="J119" s="555"/>
      <c r="K119" s="559"/>
      <c r="L119" s="557"/>
      <c r="M119" s="557"/>
      <c r="N119" s="557"/>
      <c r="O119" s="555"/>
      <c r="P119" s="555"/>
      <c r="Q119" s="555"/>
      <c r="R119" s="555"/>
      <c r="S119" s="555"/>
      <c r="T119" s="555"/>
      <c r="U119" s="555"/>
      <c r="V119" s="560"/>
      <c r="W119" s="555"/>
      <c r="X119" s="561"/>
      <c r="Y119" s="555"/>
      <c r="Z119" s="561"/>
      <c r="AA119" s="561"/>
      <c r="AB119" s="562"/>
      <c r="AC119" s="555"/>
      <c r="AD119" s="555"/>
      <c r="AG119" s="555"/>
      <c r="AH119" s="555"/>
      <c r="AI119" s="555"/>
      <c r="AJ119" s="555"/>
      <c r="AK119" s="555"/>
      <c r="AL119" s="555"/>
      <c r="AM119" s="555"/>
      <c r="AN119" s="555"/>
      <c r="AO119" s="555"/>
      <c r="AP119" s="555"/>
      <c r="AQ119" s="555"/>
      <c r="AR119" s="555"/>
      <c r="AS119" s="555"/>
      <c r="AT119" s="555"/>
      <c r="AU119" s="555"/>
      <c r="AV119" s="555"/>
      <c r="AW119" s="555"/>
      <c r="AX119" s="555"/>
      <c r="AY119" s="555"/>
      <c r="AZ119" s="555"/>
      <c r="BA119" s="555"/>
      <c r="BB119" s="555"/>
      <c r="BC119" s="555"/>
      <c r="BD119" s="555"/>
      <c r="BE119" s="555"/>
      <c r="BF119" s="555"/>
      <c r="BG119" s="555"/>
      <c r="BH119" s="555"/>
      <c r="BI119" s="555"/>
      <c r="BJ119" s="555"/>
      <c r="BK119" s="555"/>
      <c r="BL119" s="555"/>
      <c r="BM119" s="555"/>
      <c r="BN119" s="555"/>
      <c r="BO119" s="555"/>
      <c r="BP119" s="555"/>
      <c r="BQ119" s="555"/>
      <c r="BR119" s="555"/>
      <c r="BS119" s="555"/>
      <c r="BT119" s="555"/>
      <c r="BU119" s="555"/>
      <c r="BV119" s="555"/>
      <c r="BW119" s="555"/>
      <c r="BX119" s="555"/>
      <c r="BY119" s="555"/>
      <c r="BZ119" s="555"/>
    </row>
    <row r="120" spans="1:78">
      <c r="A120" s="555"/>
      <c r="B120" s="556"/>
      <c r="C120" s="555"/>
      <c r="D120" s="555"/>
      <c r="E120" s="557"/>
      <c r="F120" s="558"/>
      <c r="G120" s="557"/>
      <c r="H120" s="556"/>
      <c r="I120" s="555"/>
      <c r="J120" s="555"/>
      <c r="K120" s="559"/>
      <c r="L120" s="557"/>
      <c r="M120" s="557"/>
      <c r="N120" s="557"/>
      <c r="O120" s="555"/>
      <c r="P120" s="555"/>
      <c r="Q120" s="555"/>
      <c r="R120" s="555"/>
      <c r="S120" s="555"/>
      <c r="T120" s="555"/>
      <c r="U120" s="555"/>
      <c r="V120" s="560"/>
      <c r="W120" s="555"/>
      <c r="X120" s="561"/>
      <c r="Y120" s="555"/>
      <c r="Z120" s="561"/>
      <c r="AA120" s="561"/>
      <c r="AB120" s="562"/>
      <c r="AC120" s="555"/>
      <c r="AD120" s="555"/>
      <c r="AG120" s="555"/>
      <c r="AH120" s="555"/>
      <c r="AI120" s="555"/>
      <c r="AJ120" s="555"/>
      <c r="AK120" s="555"/>
      <c r="AL120" s="555"/>
      <c r="AM120" s="555"/>
      <c r="AN120" s="555"/>
      <c r="AO120" s="555"/>
      <c r="AP120" s="555"/>
      <c r="AQ120" s="555"/>
      <c r="AR120" s="555"/>
      <c r="AS120" s="555"/>
      <c r="AT120" s="555"/>
      <c r="AU120" s="555"/>
      <c r="AV120" s="555"/>
      <c r="AW120" s="555"/>
      <c r="AX120" s="555"/>
      <c r="AY120" s="555"/>
      <c r="AZ120" s="555"/>
      <c r="BA120" s="555"/>
      <c r="BB120" s="555"/>
      <c r="BC120" s="555"/>
      <c r="BD120" s="555"/>
      <c r="BE120" s="555"/>
      <c r="BF120" s="555"/>
      <c r="BG120" s="555"/>
      <c r="BH120" s="555"/>
      <c r="BI120" s="555"/>
      <c r="BJ120" s="555"/>
      <c r="BK120" s="555"/>
      <c r="BL120" s="555"/>
      <c r="BM120" s="555"/>
      <c r="BN120" s="555"/>
      <c r="BO120" s="555"/>
      <c r="BP120" s="555"/>
      <c r="BQ120" s="555"/>
      <c r="BR120" s="555"/>
      <c r="BS120" s="555"/>
      <c r="BT120" s="555"/>
      <c r="BU120" s="555"/>
      <c r="BV120" s="555"/>
      <c r="BW120" s="555"/>
      <c r="BX120" s="555"/>
      <c r="BY120" s="555"/>
      <c r="BZ120" s="555"/>
    </row>
    <row r="121" spans="1:78">
      <c r="A121" s="555"/>
      <c r="B121" s="556"/>
      <c r="C121" s="555"/>
      <c r="D121" s="555"/>
      <c r="E121" s="557"/>
      <c r="F121" s="558"/>
      <c r="G121" s="557"/>
      <c r="H121" s="556"/>
      <c r="I121" s="555"/>
      <c r="J121" s="555"/>
      <c r="K121" s="559"/>
      <c r="L121" s="557"/>
      <c r="M121" s="557"/>
      <c r="N121" s="557"/>
      <c r="O121" s="555"/>
      <c r="P121" s="555"/>
      <c r="Q121" s="555"/>
      <c r="R121" s="555"/>
      <c r="S121" s="555"/>
      <c r="T121" s="555"/>
      <c r="U121" s="555"/>
      <c r="V121" s="560"/>
      <c r="W121" s="555"/>
      <c r="X121" s="561"/>
      <c r="Y121" s="555"/>
      <c r="Z121" s="561"/>
      <c r="AA121" s="561"/>
      <c r="AB121" s="562"/>
      <c r="AC121" s="555"/>
      <c r="AD121" s="555"/>
      <c r="AG121" s="555"/>
      <c r="AH121" s="555"/>
      <c r="AI121" s="555"/>
      <c r="AJ121" s="555"/>
      <c r="AK121" s="555"/>
      <c r="AL121" s="555"/>
      <c r="AM121" s="555"/>
      <c r="AN121" s="555"/>
      <c r="AO121" s="555"/>
      <c r="AP121" s="555"/>
      <c r="AQ121" s="555"/>
      <c r="AR121" s="555"/>
      <c r="AS121" s="555"/>
      <c r="AT121" s="555"/>
      <c r="AU121" s="555"/>
      <c r="AV121" s="555"/>
      <c r="AW121" s="555"/>
      <c r="AX121" s="555"/>
      <c r="AY121" s="555"/>
      <c r="AZ121" s="555"/>
      <c r="BA121" s="555"/>
      <c r="BB121" s="555"/>
      <c r="BC121" s="555"/>
      <c r="BD121" s="555"/>
      <c r="BE121" s="555"/>
      <c r="BF121" s="555"/>
      <c r="BG121" s="555"/>
      <c r="BH121" s="555"/>
      <c r="BI121" s="555"/>
      <c r="BJ121" s="555"/>
      <c r="BK121" s="555"/>
      <c r="BL121" s="555"/>
      <c r="BM121" s="555"/>
      <c r="BN121" s="555"/>
      <c r="BO121" s="555"/>
      <c r="BP121" s="555"/>
      <c r="BQ121" s="555"/>
      <c r="BR121" s="555"/>
      <c r="BS121" s="555"/>
      <c r="BT121" s="555"/>
      <c r="BU121" s="555"/>
      <c r="BV121" s="555"/>
      <c r="BW121" s="555"/>
      <c r="BX121" s="555"/>
      <c r="BY121" s="555"/>
      <c r="BZ121" s="555"/>
    </row>
    <row r="122" spans="1:78">
      <c r="A122" s="555"/>
      <c r="B122" s="556"/>
      <c r="C122" s="555"/>
      <c r="D122" s="555"/>
      <c r="E122" s="557"/>
      <c r="F122" s="558"/>
      <c r="G122" s="557"/>
      <c r="H122" s="556"/>
      <c r="I122" s="555"/>
      <c r="J122" s="555"/>
      <c r="K122" s="559"/>
      <c r="L122" s="557"/>
      <c r="M122" s="557"/>
      <c r="N122" s="557"/>
      <c r="O122" s="555"/>
      <c r="P122" s="555"/>
      <c r="Q122" s="555"/>
      <c r="R122" s="555"/>
      <c r="S122" s="555"/>
      <c r="T122" s="555"/>
      <c r="U122" s="555"/>
      <c r="V122" s="560"/>
      <c r="W122" s="555"/>
      <c r="X122" s="561"/>
      <c r="Y122" s="555"/>
      <c r="Z122" s="561"/>
      <c r="AA122" s="561"/>
      <c r="AB122" s="562"/>
      <c r="AC122" s="555"/>
      <c r="AD122" s="555"/>
      <c r="AG122" s="555"/>
      <c r="AH122" s="555"/>
      <c r="AI122" s="555"/>
      <c r="AJ122" s="555"/>
      <c r="AK122" s="555"/>
      <c r="AL122" s="555"/>
      <c r="AM122" s="555"/>
      <c r="AN122" s="555"/>
      <c r="AO122" s="555"/>
      <c r="AP122" s="555"/>
      <c r="AQ122" s="555"/>
      <c r="AR122" s="555"/>
      <c r="AS122" s="555"/>
      <c r="AT122" s="555"/>
      <c r="AU122" s="555"/>
      <c r="AV122" s="555"/>
      <c r="AW122" s="555"/>
      <c r="AX122" s="555"/>
      <c r="AY122" s="555"/>
      <c r="AZ122" s="555"/>
      <c r="BA122" s="555"/>
      <c r="BB122" s="555"/>
      <c r="BC122" s="555"/>
      <c r="BD122" s="555"/>
      <c r="BE122" s="555"/>
      <c r="BF122" s="555"/>
      <c r="BG122" s="555"/>
      <c r="BH122" s="555"/>
      <c r="BI122" s="555"/>
      <c r="BJ122" s="555"/>
      <c r="BK122" s="555"/>
      <c r="BL122" s="555"/>
      <c r="BM122" s="555"/>
      <c r="BN122" s="555"/>
      <c r="BO122" s="555"/>
      <c r="BP122" s="555"/>
      <c r="BQ122" s="555"/>
      <c r="BR122" s="555"/>
      <c r="BS122" s="555"/>
      <c r="BT122" s="555"/>
      <c r="BU122" s="555"/>
      <c r="BV122" s="555"/>
      <c r="BW122" s="555"/>
      <c r="BX122" s="555"/>
      <c r="BY122" s="555"/>
      <c r="BZ122" s="555"/>
    </row>
    <row r="123" spans="1:78">
      <c r="A123" s="555"/>
      <c r="B123" s="556"/>
      <c r="C123" s="555"/>
      <c r="D123" s="555"/>
      <c r="E123" s="557"/>
      <c r="F123" s="558"/>
      <c r="G123" s="557"/>
      <c r="H123" s="556"/>
      <c r="I123" s="555"/>
      <c r="J123" s="555"/>
      <c r="K123" s="559"/>
      <c r="L123" s="557"/>
      <c r="M123" s="557"/>
      <c r="N123" s="557"/>
      <c r="O123" s="555"/>
      <c r="P123" s="555"/>
      <c r="Q123" s="555"/>
      <c r="R123" s="555"/>
      <c r="S123" s="555"/>
      <c r="T123" s="555"/>
      <c r="U123" s="555"/>
      <c r="V123" s="560"/>
      <c r="W123" s="555"/>
      <c r="X123" s="561"/>
      <c r="Y123" s="555"/>
      <c r="Z123" s="561"/>
      <c r="AA123" s="561"/>
      <c r="AB123" s="562"/>
      <c r="AC123" s="555"/>
      <c r="AD123" s="555"/>
      <c r="AG123" s="555"/>
      <c r="AH123" s="555"/>
      <c r="AI123" s="555"/>
      <c r="AJ123" s="555"/>
      <c r="AK123" s="555"/>
      <c r="AL123" s="555"/>
      <c r="AM123" s="555"/>
      <c r="AN123" s="555"/>
      <c r="AO123" s="555"/>
      <c r="AP123" s="555"/>
      <c r="AQ123" s="555"/>
      <c r="AR123" s="555"/>
      <c r="AS123" s="555"/>
      <c r="AT123" s="555"/>
      <c r="AU123" s="555"/>
      <c r="AV123" s="555"/>
      <c r="AW123" s="555"/>
      <c r="AX123" s="555"/>
      <c r="AY123" s="555"/>
      <c r="AZ123" s="555"/>
      <c r="BA123" s="555"/>
      <c r="BB123" s="555"/>
      <c r="BC123" s="555"/>
      <c r="BD123" s="555"/>
      <c r="BE123" s="555"/>
      <c r="BF123" s="555"/>
      <c r="BG123" s="555"/>
      <c r="BH123" s="555"/>
      <c r="BI123" s="555"/>
      <c r="BJ123" s="555"/>
      <c r="BK123" s="555"/>
      <c r="BL123" s="555"/>
      <c r="BM123" s="555"/>
      <c r="BN123" s="555"/>
      <c r="BO123" s="555"/>
      <c r="BP123" s="555"/>
      <c r="BQ123" s="555"/>
      <c r="BR123" s="555"/>
      <c r="BS123" s="555"/>
      <c r="BT123" s="555"/>
      <c r="BU123" s="555"/>
      <c r="BV123" s="555"/>
      <c r="BW123" s="555"/>
      <c r="BX123" s="555"/>
      <c r="BY123" s="555"/>
      <c r="BZ123" s="555"/>
    </row>
    <row r="124" spans="1:78">
      <c r="A124" s="555"/>
      <c r="B124" s="556"/>
      <c r="C124" s="555"/>
      <c r="D124" s="555"/>
      <c r="E124" s="557"/>
      <c r="F124" s="558"/>
      <c r="G124" s="557"/>
      <c r="H124" s="556"/>
      <c r="I124" s="555"/>
      <c r="J124" s="555"/>
      <c r="K124" s="559"/>
      <c r="L124" s="557"/>
      <c r="M124" s="557"/>
      <c r="N124" s="557"/>
      <c r="O124" s="555"/>
      <c r="P124" s="555"/>
      <c r="Q124" s="555"/>
      <c r="R124" s="555"/>
      <c r="S124" s="555"/>
      <c r="T124" s="555"/>
      <c r="U124" s="555"/>
      <c r="V124" s="560"/>
      <c r="W124" s="555"/>
      <c r="X124" s="561"/>
      <c r="Y124" s="555"/>
      <c r="Z124" s="561"/>
      <c r="AA124" s="561"/>
      <c r="AB124" s="562"/>
      <c r="AC124" s="555"/>
      <c r="AD124" s="555"/>
      <c r="AG124" s="555"/>
      <c r="AH124" s="555"/>
      <c r="AI124" s="555"/>
      <c r="AJ124" s="555"/>
      <c r="AK124" s="555"/>
      <c r="AL124" s="555"/>
      <c r="AM124" s="555"/>
      <c r="AN124" s="555"/>
      <c r="AO124" s="555"/>
      <c r="AP124" s="555"/>
      <c r="AQ124" s="555"/>
      <c r="AR124" s="555"/>
      <c r="AS124" s="555"/>
      <c r="AT124" s="555"/>
      <c r="AU124" s="555"/>
      <c r="AV124" s="555"/>
      <c r="AW124" s="555"/>
      <c r="AX124" s="555"/>
      <c r="AY124" s="555"/>
      <c r="AZ124" s="555"/>
      <c r="BA124" s="555"/>
      <c r="BB124" s="555"/>
      <c r="BC124" s="555"/>
      <c r="BD124" s="555"/>
      <c r="BE124" s="555"/>
      <c r="BF124" s="555"/>
      <c r="BG124" s="555"/>
      <c r="BH124" s="555"/>
      <c r="BI124" s="555"/>
      <c r="BJ124" s="555"/>
      <c r="BK124" s="555"/>
      <c r="BL124" s="555"/>
      <c r="BM124" s="555"/>
      <c r="BN124" s="555"/>
      <c r="BO124" s="555"/>
      <c r="BP124" s="555"/>
      <c r="BQ124" s="555"/>
      <c r="BR124" s="555"/>
      <c r="BS124" s="555"/>
      <c r="BT124" s="555"/>
      <c r="BU124" s="555"/>
      <c r="BV124" s="555"/>
      <c r="BW124" s="555"/>
      <c r="BX124" s="555"/>
      <c r="BY124" s="555"/>
      <c r="BZ124" s="555"/>
    </row>
    <row r="125" spans="1:78">
      <c r="A125" s="555"/>
      <c r="B125" s="556"/>
      <c r="C125" s="555"/>
      <c r="D125" s="555"/>
      <c r="E125" s="557"/>
      <c r="F125" s="558"/>
      <c r="G125" s="557"/>
      <c r="H125" s="556"/>
      <c r="I125" s="555"/>
      <c r="J125" s="555"/>
      <c r="K125" s="559"/>
      <c r="L125" s="557"/>
      <c r="M125" s="557"/>
      <c r="N125" s="557"/>
      <c r="O125" s="555"/>
      <c r="P125" s="555"/>
      <c r="Q125" s="555"/>
      <c r="R125" s="555"/>
      <c r="S125" s="555"/>
      <c r="T125" s="555"/>
      <c r="U125" s="555"/>
      <c r="V125" s="560"/>
      <c r="W125" s="555"/>
      <c r="X125" s="561"/>
      <c r="Y125" s="555"/>
      <c r="Z125" s="561"/>
      <c r="AA125" s="561"/>
      <c r="AB125" s="562"/>
      <c r="AC125" s="555"/>
      <c r="AD125" s="555"/>
      <c r="AG125" s="555"/>
      <c r="AH125" s="555"/>
      <c r="AI125" s="555"/>
      <c r="AJ125" s="555"/>
      <c r="AK125" s="555"/>
      <c r="AL125" s="555"/>
      <c r="AM125" s="555"/>
      <c r="AN125" s="555"/>
      <c r="AO125" s="555"/>
      <c r="AP125" s="555"/>
      <c r="AQ125" s="555"/>
      <c r="AR125" s="555"/>
      <c r="AS125" s="555"/>
      <c r="AT125" s="555"/>
      <c r="AU125" s="555"/>
      <c r="AV125" s="555"/>
      <c r="AW125" s="555"/>
      <c r="AX125" s="555"/>
      <c r="AY125" s="555"/>
      <c r="AZ125" s="555"/>
      <c r="BA125" s="555"/>
      <c r="BB125" s="555"/>
      <c r="BC125" s="555"/>
      <c r="BD125" s="555"/>
      <c r="BE125" s="555"/>
      <c r="BF125" s="555"/>
      <c r="BG125" s="555"/>
      <c r="BH125" s="555"/>
      <c r="BI125" s="555"/>
      <c r="BJ125" s="555"/>
      <c r="BK125" s="555"/>
      <c r="BL125" s="555"/>
      <c r="BM125" s="555"/>
      <c r="BN125" s="555"/>
      <c r="BO125" s="555"/>
      <c r="BP125" s="555"/>
      <c r="BQ125" s="555"/>
      <c r="BR125" s="555"/>
      <c r="BS125" s="555"/>
      <c r="BT125" s="555"/>
      <c r="BU125" s="555"/>
      <c r="BV125" s="555"/>
      <c r="BW125" s="555"/>
      <c r="BX125" s="555"/>
      <c r="BY125" s="555"/>
      <c r="BZ125" s="555"/>
    </row>
    <row r="126" spans="1:78">
      <c r="A126" s="555"/>
      <c r="B126" s="556"/>
      <c r="C126" s="555"/>
      <c r="D126" s="555"/>
      <c r="E126" s="557"/>
      <c r="F126" s="558"/>
      <c r="G126" s="557"/>
      <c r="H126" s="556"/>
      <c r="I126" s="555"/>
      <c r="J126" s="555"/>
      <c r="K126" s="559"/>
      <c r="L126" s="557"/>
      <c r="M126" s="557"/>
      <c r="N126" s="557"/>
      <c r="O126" s="555"/>
      <c r="P126" s="555"/>
      <c r="Q126" s="555"/>
      <c r="R126" s="555"/>
      <c r="S126" s="555"/>
      <c r="T126" s="555"/>
      <c r="U126" s="555"/>
      <c r="V126" s="560"/>
      <c r="W126" s="555"/>
      <c r="X126" s="561"/>
      <c r="Y126" s="555"/>
      <c r="Z126" s="561"/>
      <c r="AA126" s="561"/>
      <c r="AB126" s="562"/>
      <c r="AC126" s="555"/>
      <c r="AD126" s="555"/>
      <c r="AG126" s="555"/>
      <c r="AH126" s="555"/>
      <c r="AI126" s="555"/>
      <c r="AJ126" s="555"/>
      <c r="AK126" s="555"/>
      <c r="AL126" s="555"/>
      <c r="AM126" s="555"/>
      <c r="AN126" s="555"/>
      <c r="AO126" s="555"/>
      <c r="AP126" s="555"/>
      <c r="AQ126" s="555"/>
      <c r="AR126" s="555"/>
      <c r="AS126" s="555"/>
      <c r="AT126" s="555"/>
      <c r="AU126" s="555"/>
      <c r="AV126" s="555"/>
      <c r="AW126" s="555"/>
      <c r="AX126" s="555"/>
      <c r="AY126" s="555"/>
      <c r="AZ126" s="555"/>
      <c r="BA126" s="555"/>
      <c r="BB126" s="555"/>
      <c r="BC126" s="555"/>
      <c r="BD126" s="555"/>
      <c r="BE126" s="555"/>
      <c r="BF126" s="555"/>
      <c r="BG126" s="555"/>
      <c r="BH126" s="555"/>
      <c r="BI126" s="555"/>
      <c r="BJ126" s="555"/>
      <c r="BK126" s="555"/>
      <c r="BL126" s="555"/>
      <c r="BM126" s="555"/>
      <c r="BN126" s="555"/>
      <c r="BO126" s="555"/>
      <c r="BP126" s="555"/>
      <c r="BQ126" s="555"/>
      <c r="BR126" s="555"/>
      <c r="BS126" s="555"/>
      <c r="BT126" s="555"/>
      <c r="BU126" s="555"/>
      <c r="BV126" s="555"/>
      <c r="BW126" s="555"/>
      <c r="BX126" s="555"/>
      <c r="BY126" s="555"/>
      <c r="BZ126" s="555"/>
    </row>
    <row r="127" spans="1:78">
      <c r="A127" s="555"/>
      <c r="B127" s="556"/>
      <c r="C127" s="555"/>
      <c r="D127" s="555"/>
      <c r="E127" s="557"/>
      <c r="F127" s="558"/>
      <c r="G127" s="557"/>
      <c r="H127" s="556"/>
      <c r="I127" s="555"/>
      <c r="J127" s="555"/>
      <c r="K127" s="559"/>
      <c r="L127" s="557"/>
      <c r="M127" s="557"/>
      <c r="N127" s="557"/>
      <c r="O127" s="555"/>
      <c r="P127" s="555"/>
      <c r="Q127" s="555"/>
      <c r="R127" s="555"/>
      <c r="S127" s="555"/>
      <c r="T127" s="555"/>
      <c r="U127" s="555"/>
      <c r="V127" s="560"/>
      <c r="W127" s="555"/>
      <c r="X127" s="561"/>
      <c r="Y127" s="555"/>
      <c r="Z127" s="561"/>
      <c r="AA127" s="561"/>
      <c r="AB127" s="562"/>
      <c r="AC127" s="555"/>
      <c r="AD127" s="555"/>
      <c r="AG127" s="555"/>
      <c r="AH127" s="555"/>
      <c r="AI127" s="555"/>
      <c r="AJ127" s="555"/>
      <c r="AK127" s="555"/>
      <c r="AL127" s="555"/>
      <c r="AM127" s="555"/>
      <c r="AN127" s="555"/>
      <c r="AO127" s="555"/>
      <c r="AP127" s="555"/>
      <c r="AQ127" s="555"/>
      <c r="AR127" s="555"/>
      <c r="AS127" s="555"/>
      <c r="AT127" s="555"/>
    </row>
    <row r="128" spans="1:78">
      <c r="A128" s="555"/>
      <c r="B128" s="556"/>
      <c r="C128" s="555"/>
      <c r="D128" s="555"/>
      <c r="E128" s="557"/>
      <c r="F128" s="558"/>
      <c r="G128" s="557"/>
      <c r="H128" s="556"/>
      <c r="I128" s="555"/>
      <c r="J128" s="555"/>
      <c r="K128" s="559"/>
      <c r="L128" s="557"/>
      <c r="M128" s="557"/>
      <c r="N128" s="557"/>
      <c r="O128" s="555"/>
      <c r="P128" s="555"/>
      <c r="Q128" s="555"/>
      <c r="R128" s="555"/>
      <c r="S128" s="555"/>
      <c r="T128" s="555"/>
      <c r="U128" s="555"/>
      <c r="V128" s="560"/>
      <c r="W128" s="555"/>
      <c r="X128" s="561"/>
      <c r="Y128" s="555"/>
      <c r="Z128" s="561"/>
      <c r="AA128" s="561"/>
      <c r="AB128" s="562"/>
      <c r="AC128" s="555"/>
      <c r="AD128" s="555"/>
      <c r="AG128" s="555"/>
      <c r="AH128" s="555"/>
      <c r="AI128" s="555"/>
      <c r="AJ128" s="555"/>
      <c r="AK128" s="555"/>
      <c r="AL128" s="555"/>
      <c r="AM128" s="555"/>
      <c r="AN128" s="555"/>
      <c r="AO128" s="555"/>
      <c r="AP128" s="555"/>
      <c r="AQ128" s="555"/>
      <c r="AR128" s="555"/>
      <c r="AS128" s="555"/>
      <c r="AT128" s="555"/>
    </row>
    <row r="129" spans="1:46">
      <c r="A129" s="555"/>
      <c r="B129" s="556"/>
      <c r="C129" s="555"/>
      <c r="D129" s="555"/>
      <c r="E129" s="557"/>
      <c r="F129" s="558"/>
      <c r="G129" s="557"/>
      <c r="H129" s="556"/>
      <c r="I129" s="555"/>
      <c r="J129" s="555"/>
      <c r="K129" s="559"/>
      <c r="L129" s="557"/>
      <c r="M129" s="557"/>
      <c r="N129" s="557"/>
      <c r="O129" s="555"/>
      <c r="P129" s="555"/>
      <c r="Q129" s="555"/>
      <c r="R129" s="555"/>
      <c r="S129" s="555"/>
      <c r="T129" s="555"/>
      <c r="U129" s="555"/>
      <c r="V129" s="560"/>
      <c r="W129" s="555"/>
      <c r="X129" s="561"/>
      <c r="Y129" s="555"/>
      <c r="Z129" s="561"/>
      <c r="AA129" s="561"/>
      <c r="AB129" s="562"/>
      <c r="AC129" s="555"/>
      <c r="AD129" s="555"/>
      <c r="AG129" s="555"/>
      <c r="AH129" s="555"/>
      <c r="AI129" s="555"/>
      <c r="AJ129" s="555"/>
      <c r="AK129" s="555"/>
      <c r="AL129" s="555"/>
      <c r="AM129" s="555"/>
      <c r="AN129" s="555"/>
      <c r="AO129" s="555"/>
      <c r="AP129" s="555"/>
      <c r="AQ129" s="555"/>
      <c r="AR129" s="555"/>
      <c r="AS129" s="555"/>
      <c r="AT129" s="555"/>
    </row>
    <row r="130" spans="1:46">
      <c r="A130" s="555"/>
      <c r="B130" s="556"/>
      <c r="C130" s="555"/>
      <c r="D130" s="555"/>
      <c r="E130" s="557"/>
      <c r="F130" s="558"/>
      <c r="G130" s="557"/>
      <c r="H130" s="556"/>
      <c r="I130" s="555"/>
      <c r="J130" s="555"/>
      <c r="K130" s="559"/>
      <c r="L130" s="557"/>
      <c r="M130" s="557"/>
      <c r="N130" s="557"/>
      <c r="O130" s="555"/>
      <c r="P130" s="555"/>
      <c r="Q130" s="555"/>
      <c r="R130" s="555"/>
      <c r="S130" s="555"/>
      <c r="T130" s="555"/>
      <c r="U130" s="555"/>
      <c r="V130" s="560"/>
      <c r="W130" s="555"/>
      <c r="X130" s="561"/>
      <c r="Y130" s="555"/>
      <c r="Z130" s="561"/>
      <c r="AA130" s="561"/>
      <c r="AB130" s="562"/>
      <c r="AC130" s="555"/>
      <c r="AD130" s="555"/>
      <c r="AG130" s="555"/>
      <c r="AH130" s="555"/>
      <c r="AI130" s="555"/>
      <c r="AJ130" s="555"/>
      <c r="AK130" s="555"/>
      <c r="AL130" s="555"/>
      <c r="AM130" s="555"/>
      <c r="AN130" s="555"/>
      <c r="AO130" s="555"/>
      <c r="AP130" s="555"/>
      <c r="AQ130" s="555"/>
      <c r="AR130" s="555"/>
      <c r="AS130" s="555"/>
      <c r="AT130" s="555"/>
    </row>
    <row r="131" spans="1:46">
      <c r="A131" s="555"/>
      <c r="B131" s="556"/>
      <c r="C131" s="555"/>
      <c r="D131" s="555"/>
      <c r="E131" s="557"/>
      <c r="F131" s="558"/>
      <c r="G131" s="557"/>
      <c r="H131" s="556"/>
      <c r="I131" s="555"/>
      <c r="J131" s="555"/>
      <c r="K131" s="559"/>
      <c r="L131" s="557"/>
      <c r="M131" s="557"/>
      <c r="N131" s="557"/>
      <c r="O131" s="555"/>
      <c r="P131" s="555"/>
      <c r="Q131" s="555"/>
      <c r="R131" s="555"/>
      <c r="S131" s="555"/>
      <c r="T131" s="555"/>
      <c r="U131" s="555"/>
      <c r="V131" s="560"/>
      <c r="W131" s="555"/>
      <c r="X131" s="561"/>
      <c r="Y131" s="555"/>
      <c r="Z131" s="561"/>
      <c r="AA131" s="561"/>
      <c r="AB131" s="562"/>
      <c r="AC131" s="555"/>
      <c r="AD131" s="555"/>
      <c r="AG131" s="555"/>
      <c r="AH131" s="555"/>
      <c r="AI131" s="555"/>
      <c r="AJ131" s="555"/>
      <c r="AK131" s="555"/>
      <c r="AL131" s="555"/>
      <c r="AM131" s="555"/>
      <c r="AN131" s="555"/>
      <c r="AO131" s="555"/>
      <c r="AP131" s="555"/>
      <c r="AQ131" s="555"/>
      <c r="AR131" s="555"/>
      <c r="AS131" s="555"/>
      <c r="AT131" s="555"/>
    </row>
    <row r="132" spans="1:46">
      <c r="A132" s="555"/>
      <c r="B132" s="556"/>
      <c r="C132" s="555"/>
      <c r="D132" s="555"/>
      <c r="E132" s="557"/>
      <c r="F132" s="558"/>
      <c r="G132" s="557"/>
      <c r="H132" s="556"/>
      <c r="I132" s="555"/>
      <c r="J132" s="555"/>
      <c r="K132" s="559"/>
      <c r="L132" s="557"/>
      <c r="M132" s="557"/>
      <c r="N132" s="557"/>
      <c r="O132" s="555"/>
      <c r="P132" s="555"/>
      <c r="Q132" s="555"/>
      <c r="R132" s="555"/>
      <c r="S132" s="555"/>
      <c r="T132" s="555"/>
      <c r="U132" s="555"/>
      <c r="V132" s="560"/>
      <c r="W132" s="555"/>
      <c r="X132" s="561"/>
      <c r="Y132" s="555"/>
      <c r="Z132" s="561"/>
      <c r="AA132" s="561"/>
      <c r="AB132" s="562"/>
      <c r="AC132" s="555"/>
      <c r="AD132" s="555"/>
      <c r="AG132" s="555"/>
      <c r="AH132" s="555"/>
      <c r="AI132" s="555"/>
      <c r="AJ132" s="555"/>
      <c r="AK132" s="555"/>
      <c r="AL132" s="555"/>
      <c r="AM132" s="555"/>
      <c r="AN132" s="555"/>
      <c r="AO132" s="555"/>
      <c r="AP132" s="555"/>
      <c r="AQ132" s="555"/>
      <c r="AR132" s="555"/>
      <c r="AS132" s="555"/>
      <c r="AT132" s="555"/>
    </row>
    <row r="133" spans="1:46">
      <c r="A133" s="555"/>
      <c r="B133" s="556"/>
      <c r="C133" s="555"/>
      <c r="D133" s="555"/>
      <c r="E133" s="557"/>
      <c r="F133" s="558"/>
      <c r="G133" s="557"/>
      <c r="H133" s="556"/>
      <c r="I133" s="555"/>
      <c r="J133" s="555"/>
      <c r="K133" s="559"/>
      <c r="L133" s="557"/>
      <c r="M133" s="557"/>
      <c r="N133" s="557"/>
      <c r="O133" s="555"/>
      <c r="P133" s="555"/>
      <c r="Q133" s="555"/>
      <c r="R133" s="555"/>
      <c r="S133" s="555"/>
      <c r="T133" s="555"/>
      <c r="U133" s="555"/>
      <c r="V133" s="560"/>
      <c r="W133" s="555"/>
      <c r="X133" s="561"/>
      <c r="Y133" s="555"/>
      <c r="Z133" s="561"/>
      <c r="AA133" s="561"/>
      <c r="AB133" s="562"/>
      <c r="AC133" s="555"/>
      <c r="AD133" s="555"/>
      <c r="AG133" s="555"/>
      <c r="AH133" s="555"/>
      <c r="AI133" s="555"/>
      <c r="AJ133" s="555"/>
      <c r="AK133" s="555"/>
      <c r="AL133" s="555"/>
      <c r="AM133" s="555"/>
      <c r="AN133" s="555"/>
      <c r="AO133" s="555"/>
      <c r="AP133" s="555"/>
      <c r="AQ133" s="555"/>
      <c r="AR133" s="555"/>
      <c r="AS133" s="555"/>
      <c r="AT133" s="555"/>
    </row>
    <row r="134" spans="1:46">
      <c r="A134" s="555"/>
      <c r="B134" s="556"/>
      <c r="C134" s="555"/>
      <c r="D134" s="555"/>
      <c r="E134" s="557"/>
      <c r="F134" s="558"/>
      <c r="G134" s="557"/>
      <c r="H134" s="556"/>
      <c r="I134" s="555"/>
      <c r="J134" s="555"/>
      <c r="K134" s="559"/>
      <c r="L134" s="557"/>
      <c r="M134" s="557"/>
      <c r="N134" s="557"/>
      <c r="O134" s="555"/>
      <c r="P134" s="555"/>
      <c r="Q134" s="555"/>
      <c r="R134" s="555"/>
      <c r="S134" s="555"/>
      <c r="T134" s="555"/>
      <c r="U134" s="555"/>
      <c r="V134" s="560"/>
      <c r="W134" s="555"/>
      <c r="X134" s="561"/>
      <c r="Y134" s="555"/>
      <c r="Z134" s="561"/>
      <c r="AA134" s="561"/>
      <c r="AB134" s="562"/>
      <c r="AC134" s="555"/>
      <c r="AD134" s="555"/>
      <c r="AG134" s="555"/>
      <c r="AH134" s="555"/>
      <c r="AI134" s="555"/>
      <c r="AJ134" s="555"/>
      <c r="AK134" s="555"/>
      <c r="AL134" s="555"/>
      <c r="AM134" s="555"/>
      <c r="AN134" s="555"/>
      <c r="AO134" s="555"/>
      <c r="AP134" s="555"/>
      <c r="AQ134" s="555"/>
      <c r="AR134" s="555"/>
      <c r="AS134" s="555"/>
      <c r="AT134" s="555"/>
    </row>
    <row r="135" spans="1:46">
      <c r="A135" s="555"/>
      <c r="B135" s="556"/>
      <c r="C135" s="555"/>
      <c r="D135" s="555"/>
      <c r="E135" s="557"/>
      <c r="F135" s="558"/>
      <c r="G135" s="557"/>
      <c r="H135" s="556"/>
      <c r="I135" s="555"/>
      <c r="J135" s="555"/>
      <c r="K135" s="559"/>
      <c r="L135" s="557"/>
      <c r="M135" s="557"/>
      <c r="N135" s="557"/>
      <c r="O135" s="555"/>
      <c r="P135" s="555"/>
      <c r="Q135" s="555"/>
      <c r="R135" s="555"/>
      <c r="S135" s="555"/>
      <c r="T135" s="555"/>
      <c r="U135" s="555"/>
      <c r="V135" s="560"/>
      <c r="W135" s="555"/>
      <c r="X135" s="561"/>
      <c r="Y135" s="555"/>
      <c r="Z135" s="561"/>
      <c r="AA135" s="561"/>
      <c r="AB135" s="562"/>
      <c r="AC135" s="555"/>
      <c r="AD135" s="555"/>
      <c r="AG135" s="555"/>
      <c r="AH135" s="555"/>
      <c r="AI135" s="555"/>
      <c r="AJ135" s="555"/>
      <c r="AK135" s="555"/>
      <c r="AL135" s="555"/>
      <c r="AM135" s="555"/>
      <c r="AN135" s="555"/>
      <c r="AO135" s="555"/>
      <c r="AP135" s="555"/>
      <c r="AQ135" s="555"/>
      <c r="AR135" s="555"/>
      <c r="AS135" s="555"/>
      <c r="AT135" s="555"/>
    </row>
    <row r="136" spans="1:46">
      <c r="A136" s="555"/>
      <c r="B136" s="556"/>
      <c r="C136" s="555"/>
      <c r="D136" s="555"/>
      <c r="E136" s="557"/>
      <c r="F136" s="558"/>
      <c r="G136" s="557"/>
      <c r="H136" s="556"/>
      <c r="I136" s="555"/>
      <c r="J136" s="555"/>
      <c r="K136" s="559"/>
      <c r="L136" s="557"/>
      <c r="M136" s="557"/>
      <c r="N136" s="557"/>
      <c r="O136" s="555"/>
      <c r="P136" s="555"/>
      <c r="Q136" s="555"/>
      <c r="R136" s="555"/>
      <c r="S136" s="555"/>
      <c r="T136" s="555"/>
      <c r="U136" s="555"/>
      <c r="V136" s="560"/>
      <c r="W136" s="555"/>
      <c r="X136" s="561"/>
      <c r="Y136" s="555"/>
      <c r="Z136" s="561"/>
      <c r="AA136" s="561"/>
      <c r="AB136" s="562"/>
      <c r="AC136" s="555"/>
      <c r="AD136" s="555"/>
      <c r="AG136" s="555"/>
      <c r="AH136" s="555"/>
      <c r="AI136" s="555"/>
      <c r="AJ136" s="555"/>
      <c r="AK136" s="555"/>
      <c r="AL136" s="555"/>
      <c r="AM136" s="555"/>
      <c r="AN136" s="555"/>
      <c r="AO136" s="555"/>
      <c r="AP136" s="555"/>
      <c r="AQ136" s="555"/>
      <c r="AR136" s="555"/>
      <c r="AS136" s="555"/>
      <c r="AT136" s="555"/>
    </row>
    <row r="137" spans="1:46">
      <c r="A137" s="555"/>
      <c r="B137" s="556"/>
      <c r="C137" s="555"/>
      <c r="D137" s="555"/>
      <c r="E137" s="557"/>
      <c r="F137" s="558"/>
      <c r="G137" s="557"/>
      <c r="H137" s="556"/>
      <c r="I137" s="555"/>
      <c r="J137" s="555"/>
      <c r="K137" s="559"/>
      <c r="L137" s="557"/>
      <c r="M137" s="557"/>
      <c r="N137" s="557"/>
      <c r="O137" s="555"/>
      <c r="P137" s="555"/>
      <c r="Q137" s="555"/>
      <c r="R137" s="555"/>
      <c r="S137" s="555"/>
      <c r="T137" s="555"/>
      <c r="U137" s="555"/>
      <c r="V137" s="560"/>
      <c r="W137" s="555"/>
      <c r="X137" s="561"/>
      <c r="Y137" s="555"/>
      <c r="Z137" s="561"/>
      <c r="AA137" s="561"/>
      <c r="AB137" s="562"/>
      <c r="AC137" s="555"/>
      <c r="AD137" s="555"/>
      <c r="AG137" s="555"/>
      <c r="AH137" s="555"/>
      <c r="AI137" s="555"/>
      <c r="AJ137" s="555"/>
      <c r="AK137" s="555"/>
      <c r="AL137" s="555"/>
      <c r="AM137" s="555"/>
      <c r="AN137" s="555"/>
      <c r="AO137" s="555"/>
      <c r="AP137" s="555"/>
      <c r="AQ137" s="555"/>
      <c r="AR137" s="555"/>
      <c r="AS137" s="555"/>
      <c r="AT137" s="555"/>
    </row>
    <row r="138" spans="1:46">
      <c r="A138" s="555"/>
      <c r="B138" s="556"/>
      <c r="C138" s="555"/>
      <c r="D138" s="555"/>
      <c r="E138" s="557"/>
      <c r="F138" s="558"/>
      <c r="G138" s="557"/>
      <c r="H138" s="556"/>
      <c r="I138" s="555"/>
      <c r="J138" s="555"/>
      <c r="K138" s="559"/>
      <c r="L138" s="557"/>
      <c r="M138" s="557"/>
      <c r="N138" s="557"/>
      <c r="O138" s="555"/>
      <c r="P138" s="555"/>
      <c r="Q138" s="555"/>
      <c r="R138" s="555"/>
      <c r="S138" s="555"/>
      <c r="T138" s="555"/>
      <c r="U138" s="555"/>
      <c r="V138" s="560"/>
      <c r="W138" s="555"/>
      <c r="X138" s="561"/>
      <c r="Y138" s="555"/>
      <c r="Z138" s="561"/>
      <c r="AA138" s="561"/>
      <c r="AB138" s="562"/>
      <c r="AC138" s="555"/>
      <c r="AD138" s="555"/>
      <c r="AG138" s="555"/>
      <c r="AH138" s="555"/>
      <c r="AI138" s="555"/>
      <c r="AJ138" s="555"/>
      <c r="AK138" s="555"/>
      <c r="AL138" s="555"/>
      <c r="AM138" s="555"/>
      <c r="AN138" s="555"/>
      <c r="AO138" s="555"/>
      <c r="AP138" s="555"/>
      <c r="AQ138" s="555"/>
      <c r="AR138" s="555"/>
      <c r="AS138" s="555"/>
      <c r="AT138" s="555"/>
    </row>
    <row r="139" spans="1:46">
      <c r="A139" s="555"/>
      <c r="B139" s="556"/>
      <c r="C139" s="555"/>
      <c r="D139" s="555"/>
      <c r="E139" s="557"/>
      <c r="F139" s="558"/>
      <c r="G139" s="557"/>
      <c r="H139" s="556"/>
      <c r="I139" s="555"/>
      <c r="J139" s="555"/>
      <c r="K139" s="559"/>
      <c r="L139" s="557"/>
      <c r="M139" s="557"/>
      <c r="N139" s="557"/>
      <c r="O139" s="555"/>
      <c r="P139" s="555"/>
      <c r="Q139" s="555"/>
      <c r="R139" s="555"/>
      <c r="S139" s="555"/>
      <c r="T139" s="555"/>
      <c r="U139" s="555"/>
      <c r="V139" s="560"/>
      <c r="W139" s="555"/>
      <c r="X139" s="561"/>
      <c r="Y139" s="555"/>
      <c r="Z139" s="561"/>
      <c r="AA139" s="561"/>
      <c r="AB139" s="562"/>
      <c r="AC139" s="555"/>
      <c r="AD139" s="555"/>
      <c r="AG139" s="555"/>
      <c r="AH139" s="555"/>
      <c r="AI139" s="555"/>
      <c r="AJ139" s="555"/>
      <c r="AK139" s="555"/>
      <c r="AL139" s="555"/>
      <c r="AM139" s="555"/>
      <c r="AN139" s="555"/>
      <c r="AO139" s="555"/>
      <c r="AP139" s="555"/>
      <c r="AQ139" s="555"/>
      <c r="AR139" s="555"/>
      <c r="AS139" s="555"/>
      <c r="AT139" s="555"/>
    </row>
    <row r="140" spans="1:46">
      <c r="A140" s="555"/>
      <c r="B140" s="556"/>
      <c r="C140" s="555"/>
      <c r="D140" s="555"/>
      <c r="E140" s="557"/>
      <c r="F140" s="558"/>
      <c r="G140" s="557"/>
      <c r="H140" s="556"/>
      <c r="I140" s="555"/>
      <c r="J140" s="555"/>
      <c r="K140" s="559"/>
      <c r="L140" s="557"/>
      <c r="M140" s="557"/>
      <c r="N140" s="557"/>
      <c r="O140" s="555"/>
      <c r="P140" s="555"/>
      <c r="Q140" s="555"/>
      <c r="R140" s="555"/>
      <c r="S140" s="555"/>
      <c r="T140" s="555"/>
      <c r="U140" s="555"/>
      <c r="V140" s="560"/>
      <c r="W140" s="555"/>
      <c r="X140" s="561"/>
      <c r="Y140" s="555"/>
      <c r="Z140" s="561"/>
      <c r="AA140" s="561"/>
      <c r="AB140" s="562"/>
      <c r="AC140" s="555"/>
      <c r="AD140" s="555"/>
      <c r="AG140" s="555"/>
      <c r="AH140" s="555"/>
      <c r="AI140" s="555"/>
      <c r="AJ140" s="555"/>
      <c r="AK140" s="555"/>
      <c r="AL140" s="555"/>
      <c r="AM140" s="555"/>
      <c r="AN140" s="555"/>
      <c r="AO140" s="555"/>
      <c r="AP140" s="555"/>
      <c r="AQ140" s="555"/>
      <c r="AR140" s="555"/>
      <c r="AS140" s="555"/>
      <c r="AT140" s="555"/>
    </row>
    <row r="141" spans="1:46">
      <c r="A141" s="555"/>
      <c r="B141" s="556"/>
      <c r="C141" s="555"/>
      <c r="D141" s="555"/>
      <c r="E141" s="557"/>
      <c r="F141" s="558"/>
      <c r="G141" s="557"/>
      <c r="H141" s="556"/>
      <c r="I141" s="555"/>
      <c r="J141" s="555"/>
      <c r="K141" s="559"/>
      <c r="L141" s="557"/>
      <c r="M141" s="557"/>
      <c r="N141" s="557"/>
      <c r="O141" s="555"/>
      <c r="P141" s="555"/>
      <c r="Q141" s="555"/>
      <c r="R141" s="555"/>
      <c r="S141" s="555"/>
      <c r="T141" s="555"/>
      <c r="U141" s="555"/>
      <c r="V141" s="560"/>
      <c r="W141" s="555"/>
      <c r="X141" s="561"/>
      <c r="Y141" s="555"/>
      <c r="Z141" s="561"/>
      <c r="AA141" s="561"/>
      <c r="AB141" s="562"/>
      <c r="AC141" s="555"/>
      <c r="AD141" s="555"/>
      <c r="AG141" s="555"/>
      <c r="AH141" s="555"/>
      <c r="AI141" s="555"/>
      <c r="AJ141" s="555"/>
      <c r="AK141" s="555"/>
      <c r="AL141" s="555"/>
      <c r="AM141" s="555"/>
      <c r="AN141" s="555"/>
      <c r="AO141" s="555"/>
      <c r="AP141" s="555"/>
      <c r="AQ141" s="555"/>
      <c r="AR141" s="555"/>
      <c r="AS141" s="555"/>
      <c r="AT141" s="555"/>
    </row>
    <row r="142" spans="1:46">
      <c r="A142" s="555"/>
      <c r="B142" s="556"/>
      <c r="C142" s="555"/>
      <c r="D142" s="555"/>
      <c r="E142" s="557"/>
      <c r="F142" s="558"/>
      <c r="G142" s="557"/>
      <c r="H142" s="556"/>
      <c r="I142" s="555"/>
      <c r="J142" s="555"/>
      <c r="K142" s="559"/>
      <c r="L142" s="557"/>
      <c r="M142" s="557"/>
      <c r="N142" s="557"/>
      <c r="O142" s="555"/>
      <c r="P142" s="555"/>
      <c r="Q142" s="555"/>
      <c r="R142" s="555"/>
      <c r="S142" s="555"/>
      <c r="T142" s="555"/>
      <c r="U142" s="555"/>
      <c r="V142" s="560"/>
      <c r="W142" s="555"/>
      <c r="X142" s="561"/>
      <c r="Y142" s="555"/>
      <c r="Z142" s="561"/>
      <c r="AA142" s="561"/>
      <c r="AB142" s="562"/>
      <c r="AC142" s="555"/>
      <c r="AD142" s="555"/>
      <c r="AG142" s="555"/>
      <c r="AH142" s="555"/>
      <c r="AI142" s="555"/>
      <c r="AJ142" s="555"/>
      <c r="AK142" s="555"/>
      <c r="AL142" s="555"/>
      <c r="AM142" s="555"/>
      <c r="AN142" s="555"/>
      <c r="AO142" s="555"/>
      <c r="AP142" s="555"/>
      <c r="AQ142" s="555"/>
      <c r="AR142" s="555"/>
      <c r="AS142" s="555"/>
      <c r="AT142" s="555"/>
    </row>
    <row r="143" spans="1:46">
      <c r="A143" s="555"/>
      <c r="B143" s="556"/>
      <c r="C143" s="555"/>
      <c r="D143" s="555"/>
      <c r="E143" s="557"/>
      <c r="F143" s="558"/>
      <c r="G143" s="557"/>
      <c r="H143" s="556"/>
      <c r="I143" s="555"/>
      <c r="J143" s="555"/>
      <c r="K143" s="559"/>
      <c r="L143" s="557"/>
      <c r="M143" s="557"/>
      <c r="N143" s="557"/>
      <c r="O143" s="555"/>
      <c r="P143" s="555"/>
      <c r="Q143" s="555"/>
      <c r="R143" s="555"/>
      <c r="S143" s="555"/>
      <c r="T143" s="555"/>
      <c r="U143" s="555"/>
      <c r="V143" s="560"/>
      <c r="W143" s="555"/>
      <c r="X143" s="561"/>
      <c r="Y143" s="555"/>
      <c r="Z143" s="561"/>
      <c r="AA143" s="561"/>
      <c r="AB143" s="562"/>
      <c r="AC143" s="555"/>
      <c r="AD143" s="555"/>
      <c r="AG143" s="555"/>
      <c r="AH143" s="555"/>
      <c r="AI143" s="555"/>
      <c r="AJ143" s="555"/>
      <c r="AK143" s="555"/>
      <c r="AL143" s="555"/>
      <c r="AM143" s="555"/>
      <c r="AN143" s="555"/>
      <c r="AO143" s="555"/>
      <c r="AP143" s="555"/>
      <c r="AQ143" s="555"/>
      <c r="AR143" s="555"/>
      <c r="AS143" s="555"/>
      <c r="AT143" s="555"/>
    </row>
    <row r="144" spans="1:46">
      <c r="A144" s="555"/>
      <c r="B144" s="556"/>
      <c r="C144" s="555"/>
      <c r="D144" s="555"/>
      <c r="E144" s="557"/>
      <c r="F144" s="558"/>
      <c r="G144" s="557"/>
      <c r="H144" s="556"/>
      <c r="I144" s="555"/>
      <c r="J144" s="555"/>
      <c r="K144" s="559"/>
      <c r="L144" s="557"/>
      <c r="M144" s="557"/>
      <c r="N144" s="557"/>
      <c r="O144" s="555"/>
      <c r="P144" s="555"/>
      <c r="Q144" s="555"/>
      <c r="R144" s="555"/>
      <c r="S144" s="555"/>
      <c r="T144" s="555"/>
      <c r="U144" s="555"/>
      <c r="V144" s="560"/>
      <c r="W144" s="555"/>
      <c r="X144" s="561"/>
      <c r="Y144" s="555"/>
      <c r="Z144" s="561"/>
      <c r="AA144" s="561"/>
      <c r="AB144" s="562"/>
      <c r="AC144" s="555"/>
      <c r="AD144" s="555"/>
      <c r="AG144" s="555"/>
      <c r="AH144" s="555"/>
      <c r="AI144" s="555"/>
      <c r="AJ144" s="555"/>
      <c r="AK144" s="555"/>
      <c r="AL144" s="555"/>
      <c r="AM144" s="555"/>
      <c r="AN144" s="555"/>
      <c r="AO144" s="555"/>
      <c r="AP144" s="555"/>
      <c r="AQ144" s="555"/>
      <c r="AR144" s="555"/>
      <c r="AS144" s="555"/>
      <c r="AT144" s="555"/>
    </row>
    <row r="145" spans="1:46">
      <c r="A145" s="555"/>
      <c r="B145" s="556"/>
      <c r="C145" s="555"/>
      <c r="D145" s="555"/>
      <c r="E145" s="557"/>
      <c r="F145" s="558"/>
      <c r="G145" s="557"/>
      <c r="H145" s="556"/>
      <c r="I145" s="555"/>
      <c r="J145" s="555"/>
      <c r="K145" s="559"/>
      <c r="L145" s="557"/>
      <c r="M145" s="557"/>
      <c r="N145" s="557"/>
      <c r="O145" s="555"/>
      <c r="P145" s="555"/>
      <c r="Q145" s="555"/>
      <c r="R145" s="555"/>
      <c r="S145" s="555"/>
      <c r="T145" s="555"/>
      <c r="U145" s="555"/>
      <c r="V145" s="560"/>
      <c r="W145" s="555"/>
      <c r="X145" s="561"/>
      <c r="Y145" s="555"/>
      <c r="Z145" s="561"/>
      <c r="AA145" s="561"/>
      <c r="AB145" s="562"/>
      <c r="AC145" s="555"/>
      <c r="AD145" s="555"/>
      <c r="AG145" s="555"/>
      <c r="AH145" s="555"/>
      <c r="AI145" s="555"/>
      <c r="AJ145" s="555"/>
      <c r="AK145" s="555"/>
      <c r="AL145" s="555"/>
      <c r="AM145" s="555"/>
      <c r="AN145" s="555"/>
      <c r="AO145" s="555"/>
      <c r="AP145" s="555"/>
      <c r="AQ145" s="555"/>
      <c r="AR145" s="555"/>
      <c r="AS145" s="555"/>
      <c r="AT145" s="555"/>
    </row>
    <row r="146" spans="1:46">
      <c r="A146" s="555"/>
      <c r="B146" s="556"/>
      <c r="C146" s="555"/>
      <c r="D146" s="555"/>
      <c r="E146" s="557"/>
      <c r="F146" s="558"/>
      <c r="G146" s="557"/>
      <c r="H146" s="556"/>
      <c r="I146" s="555"/>
      <c r="J146" s="555"/>
      <c r="K146" s="559"/>
      <c r="L146" s="557"/>
      <c r="M146" s="557"/>
      <c r="N146" s="557"/>
      <c r="O146" s="555"/>
      <c r="P146" s="555"/>
      <c r="Q146" s="555"/>
      <c r="R146" s="555"/>
      <c r="S146" s="555"/>
      <c r="T146" s="555"/>
      <c r="U146" s="555"/>
      <c r="V146" s="560"/>
      <c r="W146" s="555"/>
      <c r="X146" s="561"/>
      <c r="Y146" s="555"/>
      <c r="Z146" s="561"/>
      <c r="AA146" s="561"/>
      <c r="AB146" s="562"/>
      <c r="AC146" s="555"/>
      <c r="AD146" s="555"/>
      <c r="AG146" s="555"/>
      <c r="AH146" s="555"/>
      <c r="AI146" s="555"/>
      <c r="AJ146" s="555"/>
      <c r="AK146" s="555"/>
      <c r="AL146" s="555"/>
      <c r="AM146" s="555"/>
      <c r="AN146" s="555"/>
      <c r="AO146" s="555"/>
      <c r="AP146" s="555"/>
      <c r="AQ146" s="555"/>
      <c r="AR146" s="555"/>
      <c r="AS146" s="555"/>
      <c r="AT146" s="555"/>
    </row>
    <row r="147" spans="1:46">
      <c r="A147" s="555"/>
      <c r="B147" s="556"/>
      <c r="C147" s="555"/>
      <c r="D147" s="555"/>
      <c r="E147" s="557"/>
      <c r="F147" s="558"/>
      <c r="G147" s="557"/>
      <c r="H147" s="556"/>
      <c r="I147" s="555"/>
      <c r="J147" s="555"/>
      <c r="K147" s="559"/>
      <c r="L147" s="557"/>
      <c r="M147" s="557"/>
      <c r="N147" s="557"/>
      <c r="O147" s="555"/>
      <c r="P147" s="555"/>
      <c r="Q147" s="555"/>
      <c r="R147" s="555"/>
      <c r="S147" s="555"/>
      <c r="T147" s="555"/>
      <c r="U147" s="555"/>
      <c r="V147" s="560"/>
      <c r="W147" s="555"/>
      <c r="X147" s="561"/>
      <c r="Y147" s="555"/>
      <c r="Z147" s="561"/>
      <c r="AA147" s="561"/>
      <c r="AB147" s="562"/>
      <c r="AC147" s="555"/>
      <c r="AD147" s="555"/>
      <c r="AG147" s="555"/>
      <c r="AH147" s="555"/>
      <c r="AI147" s="555"/>
      <c r="AJ147" s="555"/>
      <c r="AK147" s="555"/>
      <c r="AL147" s="555"/>
      <c r="AM147" s="555"/>
      <c r="AN147" s="555"/>
      <c r="AO147" s="555"/>
      <c r="AP147" s="555"/>
      <c r="AQ147" s="555"/>
      <c r="AR147" s="555"/>
      <c r="AS147" s="555"/>
      <c r="AT147" s="555"/>
    </row>
    <row r="148" spans="1:46">
      <c r="A148" s="555"/>
      <c r="B148" s="556"/>
      <c r="C148" s="555"/>
      <c r="D148" s="555"/>
      <c r="E148" s="557"/>
      <c r="F148" s="558"/>
      <c r="G148" s="557"/>
      <c r="H148" s="556"/>
      <c r="I148" s="555"/>
      <c r="J148" s="555"/>
      <c r="K148" s="559"/>
      <c r="L148" s="557"/>
      <c r="M148" s="557"/>
      <c r="N148" s="557"/>
      <c r="O148" s="555"/>
      <c r="P148" s="555"/>
      <c r="Q148" s="555"/>
      <c r="R148" s="555"/>
      <c r="S148" s="555"/>
      <c r="T148" s="555"/>
      <c r="U148" s="555"/>
      <c r="V148" s="560"/>
      <c r="W148" s="555"/>
      <c r="X148" s="561"/>
      <c r="Y148" s="555"/>
      <c r="Z148" s="561"/>
      <c r="AA148" s="561"/>
      <c r="AB148" s="562"/>
      <c r="AC148" s="555"/>
      <c r="AD148" s="555"/>
      <c r="AG148" s="555"/>
      <c r="AH148" s="555"/>
      <c r="AI148" s="555"/>
      <c r="AJ148" s="555"/>
      <c r="AK148" s="555"/>
      <c r="AL148" s="555"/>
      <c r="AM148" s="555"/>
      <c r="AN148" s="555"/>
      <c r="AO148" s="555"/>
      <c r="AP148" s="555"/>
      <c r="AQ148" s="555"/>
      <c r="AR148" s="555"/>
      <c r="AS148" s="555"/>
      <c r="AT148" s="555"/>
    </row>
    <row r="149" spans="1:46">
      <c r="A149" s="555"/>
      <c r="B149" s="556"/>
      <c r="C149" s="555"/>
      <c r="D149" s="555"/>
      <c r="E149" s="557"/>
      <c r="F149" s="558"/>
      <c r="G149" s="557"/>
      <c r="H149" s="556"/>
      <c r="I149" s="555"/>
      <c r="J149" s="555"/>
      <c r="K149" s="559"/>
      <c r="L149" s="557"/>
      <c r="M149" s="557"/>
      <c r="N149" s="557"/>
      <c r="O149" s="555"/>
      <c r="P149" s="555"/>
      <c r="Q149" s="555"/>
      <c r="R149" s="555"/>
      <c r="S149" s="555"/>
      <c r="T149" s="555"/>
      <c r="U149" s="555"/>
      <c r="V149" s="560"/>
      <c r="W149" s="555"/>
      <c r="X149" s="561"/>
      <c r="Y149" s="555"/>
      <c r="Z149" s="561"/>
      <c r="AA149" s="561"/>
      <c r="AB149" s="562"/>
      <c r="AC149" s="555"/>
      <c r="AD149" s="555"/>
      <c r="AG149" s="555"/>
      <c r="AH149" s="555"/>
      <c r="AI149" s="555"/>
      <c r="AJ149" s="555"/>
      <c r="AK149" s="555"/>
      <c r="AL149" s="555"/>
      <c r="AM149" s="555"/>
      <c r="AN149" s="555"/>
      <c r="AO149" s="555"/>
      <c r="AP149" s="555"/>
      <c r="AQ149" s="555"/>
      <c r="AR149" s="555"/>
      <c r="AS149" s="555"/>
      <c r="AT149" s="555"/>
    </row>
    <row r="150" spans="1:46">
      <c r="A150" s="555"/>
      <c r="B150" s="556"/>
      <c r="C150" s="555"/>
      <c r="D150" s="555"/>
      <c r="E150" s="557"/>
      <c r="F150" s="558"/>
      <c r="G150" s="557"/>
      <c r="H150" s="556"/>
      <c r="I150" s="555"/>
      <c r="J150" s="555"/>
      <c r="K150" s="559"/>
      <c r="L150" s="557"/>
      <c r="M150" s="557"/>
      <c r="N150" s="557"/>
      <c r="O150" s="555"/>
      <c r="P150" s="555"/>
      <c r="Q150" s="555"/>
      <c r="R150" s="555"/>
      <c r="S150" s="555"/>
      <c r="T150" s="555"/>
      <c r="U150" s="555"/>
      <c r="V150" s="560"/>
      <c r="W150" s="555"/>
      <c r="X150" s="561"/>
      <c r="Y150" s="555"/>
      <c r="Z150" s="561"/>
      <c r="AA150" s="561"/>
      <c r="AB150" s="562"/>
      <c r="AC150" s="555"/>
      <c r="AD150" s="555"/>
      <c r="AG150" s="555"/>
      <c r="AH150" s="555"/>
      <c r="AI150" s="555"/>
      <c r="AJ150" s="555"/>
      <c r="AK150" s="555"/>
      <c r="AL150" s="555"/>
      <c r="AM150" s="555"/>
      <c r="AN150" s="555"/>
      <c r="AO150" s="555"/>
      <c r="AP150" s="555"/>
      <c r="AQ150" s="555"/>
      <c r="AR150" s="555"/>
      <c r="AS150" s="555"/>
      <c r="AT150" s="555"/>
    </row>
    <row r="151" spans="1:46">
      <c r="A151" s="555"/>
      <c r="B151" s="556"/>
      <c r="C151" s="555"/>
      <c r="D151" s="555"/>
      <c r="E151" s="557"/>
      <c r="F151" s="558"/>
      <c r="G151" s="557"/>
      <c r="H151" s="556"/>
      <c r="I151" s="555"/>
      <c r="J151" s="555"/>
      <c r="K151" s="559"/>
      <c r="L151" s="557"/>
      <c r="M151" s="557"/>
      <c r="N151" s="557"/>
      <c r="O151" s="555"/>
      <c r="P151" s="555"/>
      <c r="Q151" s="555"/>
      <c r="R151" s="555"/>
      <c r="S151" s="555"/>
      <c r="T151" s="555"/>
      <c r="U151" s="555"/>
      <c r="V151" s="560"/>
      <c r="W151" s="555"/>
      <c r="X151" s="561"/>
      <c r="Y151" s="555"/>
      <c r="Z151" s="561"/>
      <c r="AA151" s="561"/>
      <c r="AB151" s="562"/>
      <c r="AC151" s="555"/>
      <c r="AD151" s="555"/>
      <c r="AG151" s="555"/>
      <c r="AH151" s="555"/>
      <c r="AI151" s="555"/>
      <c r="AJ151" s="555"/>
      <c r="AK151" s="555"/>
      <c r="AL151" s="555"/>
      <c r="AM151" s="555"/>
      <c r="AN151" s="555"/>
      <c r="AO151" s="555"/>
      <c r="AP151" s="555"/>
      <c r="AQ151" s="555"/>
      <c r="AR151" s="555"/>
      <c r="AS151" s="555"/>
      <c r="AT151" s="555"/>
    </row>
    <row r="152" spans="1:46">
      <c r="A152" s="555"/>
      <c r="B152" s="556"/>
      <c r="C152" s="555"/>
      <c r="D152" s="555"/>
      <c r="E152" s="557"/>
      <c r="F152" s="558"/>
      <c r="G152" s="557"/>
      <c r="H152" s="556"/>
      <c r="I152" s="555"/>
      <c r="J152" s="555"/>
      <c r="K152" s="559"/>
      <c r="L152" s="557"/>
      <c r="M152" s="557"/>
      <c r="N152" s="557"/>
      <c r="O152" s="555"/>
      <c r="P152" s="555"/>
      <c r="Q152" s="555"/>
      <c r="R152" s="555"/>
      <c r="S152" s="555"/>
      <c r="T152" s="555"/>
      <c r="U152" s="555"/>
      <c r="V152" s="560"/>
      <c r="W152" s="555"/>
      <c r="X152" s="561"/>
      <c r="Y152" s="555"/>
      <c r="Z152" s="561"/>
      <c r="AA152" s="561"/>
      <c r="AB152" s="562"/>
      <c r="AC152" s="555"/>
      <c r="AD152" s="555"/>
      <c r="AG152" s="555"/>
      <c r="AH152" s="555"/>
      <c r="AI152" s="555"/>
      <c r="AJ152" s="555"/>
      <c r="AK152" s="555"/>
      <c r="AL152" s="555"/>
      <c r="AM152" s="555"/>
      <c r="AN152" s="555"/>
      <c r="AO152" s="555"/>
      <c r="AP152" s="555"/>
      <c r="AQ152" s="555"/>
      <c r="AR152" s="555"/>
      <c r="AS152" s="555"/>
      <c r="AT152" s="555"/>
    </row>
    <row r="153" spans="1:46">
      <c r="A153" s="555"/>
      <c r="B153" s="556"/>
      <c r="C153" s="555"/>
      <c r="D153" s="555"/>
      <c r="E153" s="557"/>
      <c r="F153" s="558"/>
      <c r="G153" s="557"/>
      <c r="H153" s="556"/>
      <c r="I153" s="555"/>
      <c r="J153" s="555"/>
      <c r="K153" s="559"/>
      <c r="L153" s="557"/>
      <c r="M153" s="557"/>
      <c r="N153" s="557"/>
      <c r="O153" s="555"/>
      <c r="P153" s="555"/>
      <c r="Q153" s="555"/>
      <c r="R153" s="555"/>
      <c r="S153" s="555"/>
      <c r="T153" s="555"/>
      <c r="U153" s="555"/>
      <c r="V153" s="560"/>
      <c r="W153" s="555"/>
      <c r="X153" s="561"/>
      <c r="Y153" s="555"/>
      <c r="Z153" s="561"/>
      <c r="AA153" s="561"/>
      <c r="AB153" s="562"/>
      <c r="AC153" s="555"/>
      <c r="AD153" s="555"/>
      <c r="AG153" s="555"/>
      <c r="AH153" s="555"/>
      <c r="AI153" s="555"/>
      <c r="AJ153" s="555"/>
      <c r="AK153" s="555"/>
      <c r="AL153" s="555"/>
      <c r="AM153" s="555"/>
      <c r="AN153" s="555"/>
      <c r="AO153" s="555"/>
      <c r="AP153" s="555"/>
      <c r="AQ153" s="555"/>
      <c r="AR153" s="555"/>
      <c r="AS153" s="555"/>
      <c r="AT153" s="555"/>
    </row>
    <row r="154" spans="1:46">
      <c r="A154" s="555"/>
      <c r="B154" s="556"/>
      <c r="C154" s="555"/>
      <c r="D154" s="555"/>
      <c r="E154" s="557"/>
      <c r="F154" s="558"/>
      <c r="G154" s="557"/>
      <c r="H154" s="556"/>
      <c r="I154" s="555"/>
      <c r="J154" s="555"/>
      <c r="K154" s="559"/>
      <c r="L154" s="557"/>
      <c r="M154" s="557"/>
      <c r="N154" s="557"/>
      <c r="O154" s="555"/>
      <c r="P154" s="555"/>
      <c r="Q154" s="555"/>
      <c r="R154" s="555"/>
      <c r="S154" s="555"/>
      <c r="T154" s="555"/>
      <c r="U154" s="555"/>
      <c r="V154" s="560"/>
      <c r="W154" s="555"/>
      <c r="X154" s="561"/>
      <c r="Y154" s="555"/>
      <c r="Z154" s="561"/>
      <c r="AA154" s="561"/>
      <c r="AB154" s="562"/>
      <c r="AC154" s="555"/>
      <c r="AD154" s="555"/>
      <c r="AG154" s="555"/>
      <c r="AH154" s="555"/>
      <c r="AI154" s="555"/>
      <c r="AJ154" s="555"/>
      <c r="AK154" s="555"/>
      <c r="AL154" s="555"/>
      <c r="AM154" s="555"/>
      <c r="AN154" s="555"/>
      <c r="AO154" s="555"/>
      <c r="AP154" s="555"/>
      <c r="AQ154" s="555"/>
      <c r="AR154" s="555"/>
      <c r="AS154" s="555"/>
      <c r="AT154" s="555"/>
    </row>
    <row r="155" spans="1:46">
      <c r="A155" s="555"/>
      <c r="B155" s="556"/>
      <c r="C155" s="555"/>
      <c r="D155" s="555"/>
      <c r="E155" s="557"/>
      <c r="F155" s="558"/>
      <c r="G155" s="557"/>
      <c r="H155" s="556"/>
      <c r="I155" s="555"/>
      <c r="J155" s="555"/>
      <c r="K155" s="559"/>
      <c r="L155" s="557"/>
      <c r="M155" s="557"/>
      <c r="N155" s="557"/>
      <c r="O155" s="555"/>
      <c r="P155" s="555"/>
      <c r="Q155" s="555"/>
      <c r="R155" s="555"/>
      <c r="S155" s="555"/>
      <c r="T155" s="555"/>
      <c r="U155" s="555"/>
      <c r="V155" s="560"/>
      <c r="W155" s="555"/>
      <c r="X155" s="561"/>
      <c r="Y155" s="555"/>
      <c r="Z155" s="561"/>
      <c r="AA155" s="561"/>
      <c r="AB155" s="562"/>
      <c r="AC155" s="555"/>
      <c r="AD155" s="555"/>
      <c r="AG155" s="555"/>
      <c r="AH155" s="555"/>
      <c r="AI155" s="555"/>
      <c r="AJ155" s="555"/>
      <c r="AK155" s="555"/>
      <c r="AL155" s="555"/>
      <c r="AM155" s="555"/>
      <c r="AN155" s="555"/>
      <c r="AO155" s="555"/>
      <c r="AP155" s="555"/>
      <c r="AQ155" s="555"/>
      <c r="AR155" s="555"/>
      <c r="AS155" s="555"/>
      <c r="AT155" s="555"/>
    </row>
    <row r="156" spans="1:46">
      <c r="A156" s="555"/>
      <c r="B156" s="556"/>
      <c r="C156" s="555"/>
      <c r="D156" s="555"/>
      <c r="E156" s="557"/>
      <c r="F156" s="558"/>
      <c r="G156" s="557"/>
      <c r="H156" s="556"/>
      <c r="I156" s="555"/>
      <c r="J156" s="555"/>
      <c r="K156" s="559"/>
      <c r="L156" s="557"/>
      <c r="M156" s="557"/>
      <c r="N156" s="557"/>
      <c r="O156" s="555"/>
      <c r="P156" s="555"/>
      <c r="Q156" s="555"/>
      <c r="R156" s="555"/>
      <c r="S156" s="555"/>
      <c r="T156" s="555"/>
      <c r="U156" s="555"/>
      <c r="V156" s="560"/>
      <c r="W156" s="555"/>
      <c r="X156" s="561"/>
      <c r="Y156" s="555"/>
      <c r="Z156" s="561"/>
      <c r="AA156" s="561"/>
      <c r="AB156" s="562"/>
      <c r="AC156" s="555"/>
      <c r="AD156" s="555"/>
      <c r="AG156" s="555"/>
      <c r="AH156" s="555"/>
      <c r="AI156" s="555"/>
      <c r="AJ156" s="555"/>
      <c r="AK156" s="555"/>
      <c r="AL156" s="555"/>
      <c r="AM156" s="555"/>
      <c r="AN156" s="555"/>
      <c r="AO156" s="555"/>
      <c r="AP156" s="555"/>
      <c r="AQ156" s="555"/>
      <c r="AR156" s="555"/>
      <c r="AS156" s="555"/>
      <c r="AT156" s="555"/>
    </row>
    <row r="157" spans="1:46">
      <c r="A157" s="555"/>
      <c r="B157" s="556"/>
      <c r="C157" s="555"/>
      <c r="D157" s="555"/>
      <c r="E157" s="557"/>
      <c r="F157" s="558"/>
      <c r="G157" s="557"/>
      <c r="H157" s="556"/>
      <c r="I157" s="555"/>
      <c r="J157" s="555"/>
      <c r="K157" s="559"/>
      <c r="L157" s="557"/>
      <c r="M157" s="557"/>
      <c r="N157" s="557"/>
      <c r="O157" s="555"/>
      <c r="P157" s="555"/>
      <c r="Q157" s="555"/>
      <c r="R157" s="555"/>
      <c r="S157" s="555"/>
      <c r="T157" s="555"/>
      <c r="U157" s="555"/>
      <c r="V157" s="560"/>
      <c r="W157" s="555"/>
      <c r="X157" s="561"/>
      <c r="Y157" s="555"/>
      <c r="Z157" s="561"/>
      <c r="AA157" s="561"/>
      <c r="AB157" s="562"/>
      <c r="AC157" s="555"/>
      <c r="AD157" s="555"/>
      <c r="AG157" s="555"/>
      <c r="AH157" s="555"/>
      <c r="AI157" s="555"/>
      <c r="AJ157" s="555"/>
      <c r="AK157" s="555"/>
      <c r="AL157" s="555"/>
      <c r="AM157" s="555"/>
      <c r="AN157" s="555"/>
      <c r="AO157" s="555"/>
      <c r="AP157" s="555"/>
      <c r="AQ157" s="555"/>
      <c r="AR157" s="555"/>
      <c r="AS157" s="555"/>
      <c r="AT157" s="555"/>
    </row>
    <row r="158" spans="1:46">
      <c r="A158" s="555"/>
      <c r="B158" s="556"/>
      <c r="C158" s="555"/>
      <c r="D158" s="555"/>
      <c r="E158" s="557"/>
      <c r="F158" s="558"/>
      <c r="G158" s="557"/>
      <c r="H158" s="556"/>
      <c r="I158" s="555"/>
      <c r="J158" s="555"/>
      <c r="K158" s="559"/>
      <c r="L158" s="557"/>
      <c r="M158" s="557"/>
      <c r="N158" s="557"/>
      <c r="O158" s="555"/>
      <c r="P158" s="555"/>
      <c r="Q158" s="555"/>
      <c r="R158" s="555"/>
      <c r="S158" s="555"/>
      <c r="T158" s="555"/>
      <c r="U158" s="555"/>
      <c r="V158" s="560"/>
      <c r="W158" s="555"/>
      <c r="X158" s="561"/>
      <c r="Y158" s="555"/>
      <c r="Z158" s="561"/>
      <c r="AA158" s="561"/>
      <c r="AB158" s="562"/>
      <c r="AC158" s="555"/>
      <c r="AD158" s="555"/>
      <c r="AG158" s="555"/>
      <c r="AH158" s="555"/>
      <c r="AI158" s="555"/>
      <c r="AJ158" s="555"/>
      <c r="AK158" s="555"/>
      <c r="AL158" s="555"/>
      <c r="AM158" s="555"/>
      <c r="AN158" s="555"/>
      <c r="AO158" s="555"/>
      <c r="AP158" s="555"/>
      <c r="AQ158" s="555"/>
      <c r="AR158" s="555"/>
      <c r="AS158" s="555"/>
      <c r="AT158" s="555"/>
    </row>
    <row r="159" spans="1:46">
      <c r="A159" s="555"/>
      <c r="B159" s="556"/>
      <c r="C159" s="555"/>
      <c r="D159" s="555"/>
      <c r="E159" s="557"/>
      <c r="F159" s="558"/>
      <c r="G159" s="557"/>
      <c r="H159" s="556"/>
      <c r="I159" s="555"/>
      <c r="J159" s="555"/>
      <c r="K159" s="559"/>
      <c r="L159" s="557"/>
      <c r="M159" s="557"/>
      <c r="N159" s="557"/>
      <c r="O159" s="555"/>
      <c r="P159" s="555"/>
      <c r="Q159" s="555"/>
      <c r="R159" s="555"/>
      <c r="S159" s="555"/>
      <c r="T159" s="555"/>
      <c r="U159" s="555"/>
      <c r="V159" s="560"/>
      <c r="W159" s="555"/>
      <c r="X159" s="561"/>
      <c r="Y159" s="555"/>
      <c r="Z159" s="561"/>
      <c r="AA159" s="561"/>
      <c r="AB159" s="562"/>
      <c r="AC159" s="555"/>
      <c r="AD159" s="555"/>
      <c r="AG159" s="555"/>
      <c r="AH159" s="555"/>
      <c r="AI159" s="555"/>
      <c r="AJ159" s="555"/>
      <c r="AK159" s="555"/>
      <c r="AL159" s="555"/>
      <c r="AM159" s="555"/>
      <c r="AN159" s="555"/>
      <c r="AO159" s="555"/>
      <c r="AP159" s="555"/>
      <c r="AQ159" s="555"/>
      <c r="AR159" s="555"/>
      <c r="AS159" s="555"/>
      <c r="AT159" s="555"/>
    </row>
    <row r="160" spans="1:46">
      <c r="A160" s="555"/>
      <c r="B160" s="556"/>
      <c r="C160" s="555"/>
      <c r="D160" s="555"/>
      <c r="E160" s="557"/>
      <c r="F160" s="558"/>
      <c r="G160" s="557"/>
      <c r="H160" s="556"/>
      <c r="I160" s="555"/>
      <c r="J160" s="555"/>
      <c r="K160" s="559"/>
      <c r="L160" s="557"/>
      <c r="M160" s="557"/>
      <c r="N160" s="557"/>
      <c r="O160" s="555"/>
      <c r="P160" s="555"/>
      <c r="Q160" s="555"/>
      <c r="R160" s="555"/>
      <c r="S160" s="555"/>
      <c r="T160" s="555"/>
      <c r="U160" s="555"/>
      <c r="V160" s="560"/>
      <c r="W160" s="555"/>
      <c r="X160" s="561"/>
      <c r="Y160" s="555"/>
      <c r="Z160" s="561"/>
      <c r="AA160" s="561"/>
      <c r="AB160" s="562"/>
      <c r="AC160" s="555"/>
      <c r="AD160" s="555"/>
      <c r="AG160" s="555"/>
      <c r="AH160" s="555"/>
      <c r="AI160" s="555"/>
      <c r="AJ160" s="555"/>
      <c r="AK160" s="555"/>
      <c r="AL160" s="555"/>
      <c r="AM160" s="555"/>
      <c r="AN160" s="555"/>
      <c r="AO160" s="555"/>
      <c r="AP160" s="555"/>
      <c r="AQ160" s="555"/>
      <c r="AR160" s="555"/>
      <c r="AS160" s="555"/>
      <c r="AT160" s="555"/>
    </row>
    <row r="161" spans="1:46">
      <c r="A161" s="555"/>
      <c r="B161" s="556"/>
      <c r="C161" s="555"/>
      <c r="D161" s="555"/>
      <c r="E161" s="557"/>
      <c r="F161" s="558"/>
      <c r="G161" s="557"/>
      <c r="H161" s="556"/>
      <c r="I161" s="555"/>
      <c r="J161" s="555"/>
      <c r="K161" s="559"/>
      <c r="L161" s="557"/>
      <c r="M161" s="557"/>
      <c r="N161" s="557"/>
      <c r="O161" s="555"/>
      <c r="P161" s="555"/>
      <c r="Q161" s="555"/>
      <c r="R161" s="555"/>
      <c r="S161" s="555"/>
      <c r="T161" s="555"/>
      <c r="U161" s="555"/>
      <c r="V161" s="560"/>
      <c r="W161" s="555"/>
      <c r="X161" s="561"/>
      <c r="Y161" s="555"/>
      <c r="Z161" s="561"/>
      <c r="AA161" s="561"/>
      <c r="AB161" s="562"/>
      <c r="AC161" s="555"/>
      <c r="AD161" s="555"/>
      <c r="AG161" s="555"/>
      <c r="AH161" s="555"/>
      <c r="AI161" s="555"/>
      <c r="AJ161" s="555"/>
      <c r="AK161" s="555"/>
      <c r="AL161" s="555"/>
      <c r="AM161" s="555"/>
      <c r="AN161" s="555"/>
      <c r="AO161" s="555"/>
      <c r="AP161" s="555"/>
      <c r="AQ161" s="555"/>
      <c r="AR161" s="555"/>
      <c r="AS161" s="555"/>
      <c r="AT161" s="555"/>
    </row>
    <row r="162" spans="1:46">
      <c r="A162" s="555"/>
      <c r="B162" s="556"/>
      <c r="C162" s="555"/>
      <c r="D162" s="555"/>
      <c r="E162" s="557"/>
      <c r="F162" s="558"/>
      <c r="G162" s="557"/>
      <c r="H162" s="556"/>
      <c r="I162" s="555"/>
      <c r="J162" s="555"/>
      <c r="K162" s="559"/>
      <c r="L162" s="557"/>
      <c r="M162" s="557"/>
      <c r="N162" s="557"/>
      <c r="O162" s="555"/>
      <c r="P162" s="555"/>
      <c r="Q162" s="555"/>
      <c r="R162" s="555"/>
      <c r="S162" s="555"/>
      <c r="T162" s="555"/>
      <c r="U162" s="555"/>
      <c r="V162" s="560"/>
      <c r="W162" s="555"/>
      <c r="X162" s="561"/>
      <c r="Y162" s="555"/>
      <c r="Z162" s="561"/>
      <c r="AA162" s="561"/>
      <c r="AB162" s="562"/>
      <c r="AC162" s="555"/>
      <c r="AD162" s="555"/>
      <c r="AG162" s="555"/>
      <c r="AH162" s="555"/>
      <c r="AI162" s="555"/>
      <c r="AJ162" s="555"/>
      <c r="AK162" s="555"/>
      <c r="AL162" s="555"/>
      <c r="AM162" s="555"/>
      <c r="AN162" s="555"/>
      <c r="AO162" s="555"/>
      <c r="AP162" s="555"/>
      <c r="AQ162" s="555"/>
      <c r="AR162" s="555"/>
      <c r="AS162" s="555"/>
      <c r="AT162" s="555"/>
    </row>
    <row r="163" spans="1:46">
      <c r="A163" s="555"/>
      <c r="B163" s="556"/>
      <c r="C163" s="555"/>
      <c r="D163" s="555"/>
      <c r="E163" s="557"/>
      <c r="F163" s="558"/>
      <c r="G163" s="557"/>
      <c r="H163" s="556"/>
      <c r="I163" s="555"/>
      <c r="J163" s="555"/>
      <c r="K163" s="559"/>
      <c r="L163" s="557"/>
      <c r="M163" s="557"/>
      <c r="N163" s="557"/>
      <c r="O163" s="555"/>
      <c r="P163" s="555"/>
      <c r="Q163" s="555"/>
      <c r="R163" s="555"/>
      <c r="S163" s="555"/>
      <c r="T163" s="555"/>
      <c r="U163" s="555"/>
      <c r="V163" s="560"/>
      <c r="W163" s="555"/>
      <c r="X163" s="561"/>
      <c r="Y163" s="555"/>
      <c r="Z163" s="561"/>
      <c r="AA163" s="561"/>
      <c r="AB163" s="562"/>
      <c r="AC163" s="555"/>
      <c r="AD163" s="555"/>
      <c r="AG163" s="555"/>
      <c r="AH163" s="555"/>
      <c r="AI163" s="555"/>
      <c r="AJ163" s="555"/>
      <c r="AK163" s="555"/>
      <c r="AL163" s="555"/>
      <c r="AM163" s="555"/>
      <c r="AN163" s="555"/>
      <c r="AO163" s="555"/>
      <c r="AP163" s="555"/>
      <c r="AQ163" s="555"/>
      <c r="AR163" s="555"/>
      <c r="AS163" s="555"/>
      <c r="AT163" s="555"/>
    </row>
    <row r="164" spans="1:46">
      <c r="A164" s="555"/>
      <c r="B164" s="556"/>
      <c r="C164" s="555"/>
      <c r="D164" s="555"/>
      <c r="E164" s="557"/>
      <c r="F164" s="558"/>
      <c r="G164" s="557"/>
      <c r="H164" s="556"/>
      <c r="I164" s="555"/>
      <c r="J164" s="555"/>
      <c r="K164" s="559"/>
      <c r="L164" s="557"/>
      <c r="M164" s="557"/>
      <c r="N164" s="557"/>
      <c r="O164" s="555"/>
      <c r="P164" s="555"/>
      <c r="Q164" s="555"/>
      <c r="R164" s="555"/>
      <c r="S164" s="555"/>
      <c r="T164" s="555"/>
      <c r="U164" s="555"/>
      <c r="V164" s="560"/>
      <c r="W164" s="555"/>
      <c r="X164" s="561"/>
      <c r="Y164" s="555"/>
      <c r="Z164" s="561"/>
      <c r="AA164" s="561"/>
      <c r="AB164" s="562"/>
      <c r="AC164" s="555"/>
      <c r="AD164" s="555"/>
      <c r="AG164" s="555"/>
      <c r="AH164" s="555"/>
      <c r="AI164" s="555"/>
      <c r="AJ164" s="555"/>
      <c r="AK164" s="555"/>
      <c r="AL164" s="555"/>
      <c r="AM164" s="555"/>
      <c r="AN164" s="555"/>
      <c r="AO164" s="555"/>
      <c r="AP164" s="555"/>
      <c r="AQ164" s="555"/>
      <c r="AR164" s="555"/>
      <c r="AS164" s="555"/>
      <c r="AT164" s="555"/>
    </row>
    <row r="165" spans="1:46">
      <c r="A165" s="555"/>
      <c r="B165" s="556"/>
      <c r="C165" s="555"/>
      <c r="D165" s="555"/>
      <c r="E165" s="557"/>
      <c r="F165" s="558"/>
      <c r="G165" s="557"/>
      <c r="H165" s="556"/>
      <c r="I165" s="555"/>
      <c r="J165" s="555"/>
      <c r="K165" s="559"/>
      <c r="L165" s="557"/>
      <c r="M165" s="557"/>
      <c r="N165" s="557"/>
      <c r="O165" s="555"/>
      <c r="P165" s="555"/>
      <c r="Q165" s="555"/>
      <c r="R165" s="555"/>
      <c r="S165" s="555"/>
      <c r="T165" s="555"/>
      <c r="U165" s="555"/>
      <c r="V165" s="560"/>
      <c r="W165" s="555"/>
      <c r="X165" s="561"/>
      <c r="Y165" s="555"/>
      <c r="Z165" s="561"/>
      <c r="AA165" s="561"/>
      <c r="AB165" s="562"/>
      <c r="AC165" s="555"/>
      <c r="AD165" s="555"/>
      <c r="AG165" s="555"/>
      <c r="AH165" s="555"/>
      <c r="AI165" s="555"/>
      <c r="AJ165" s="555"/>
      <c r="AK165" s="555"/>
      <c r="AL165" s="555"/>
      <c r="AM165" s="555"/>
      <c r="AN165" s="555"/>
      <c r="AO165" s="555"/>
      <c r="AP165" s="555"/>
      <c r="AQ165" s="555"/>
      <c r="AR165" s="555"/>
      <c r="AS165" s="555"/>
      <c r="AT165" s="555"/>
    </row>
    <row r="166" spans="1:46">
      <c r="A166" s="555"/>
      <c r="B166" s="556"/>
      <c r="C166" s="555"/>
      <c r="D166" s="555"/>
      <c r="E166" s="557"/>
      <c r="F166" s="558"/>
      <c r="G166" s="557"/>
      <c r="H166" s="556"/>
      <c r="I166" s="555"/>
      <c r="J166" s="555"/>
      <c r="K166" s="559"/>
      <c r="L166" s="557"/>
      <c r="M166" s="557"/>
      <c r="N166" s="557"/>
      <c r="O166" s="555"/>
      <c r="P166" s="555"/>
      <c r="Q166" s="555"/>
      <c r="R166" s="555"/>
      <c r="S166" s="555"/>
      <c r="T166" s="555"/>
      <c r="U166" s="555"/>
      <c r="V166" s="560"/>
      <c r="W166" s="555"/>
      <c r="X166" s="561"/>
      <c r="Y166" s="555"/>
      <c r="Z166" s="561"/>
      <c r="AA166" s="561"/>
      <c r="AB166" s="562"/>
      <c r="AC166" s="555"/>
      <c r="AD166" s="555"/>
      <c r="AG166" s="555"/>
      <c r="AH166" s="555"/>
      <c r="AI166" s="555"/>
      <c r="AJ166" s="555"/>
      <c r="AK166" s="555"/>
      <c r="AL166" s="555"/>
      <c r="AM166" s="555"/>
      <c r="AN166" s="555"/>
      <c r="AO166" s="555"/>
      <c r="AP166" s="555"/>
      <c r="AQ166" s="555"/>
      <c r="AR166" s="555"/>
      <c r="AS166" s="555"/>
      <c r="AT166" s="555"/>
    </row>
    <row r="167" spans="1:46">
      <c r="A167" s="555"/>
      <c r="B167" s="556"/>
      <c r="C167" s="555"/>
      <c r="D167" s="555"/>
      <c r="E167" s="557"/>
      <c r="F167" s="558"/>
      <c r="G167" s="557"/>
      <c r="H167" s="556"/>
      <c r="I167" s="555"/>
      <c r="J167" s="555"/>
      <c r="K167" s="559"/>
      <c r="L167" s="557"/>
      <c r="M167" s="557"/>
      <c r="N167" s="557"/>
      <c r="O167" s="555"/>
      <c r="P167" s="555"/>
      <c r="Q167" s="555"/>
      <c r="R167" s="555"/>
      <c r="S167" s="555"/>
      <c r="T167" s="555"/>
      <c r="U167" s="555"/>
      <c r="V167" s="560"/>
      <c r="W167" s="555"/>
      <c r="X167" s="561"/>
      <c r="Y167" s="555"/>
      <c r="Z167" s="561"/>
      <c r="AA167" s="561"/>
      <c r="AB167" s="562"/>
      <c r="AC167" s="555"/>
      <c r="AD167" s="555"/>
      <c r="AG167" s="555"/>
      <c r="AH167" s="555"/>
      <c r="AI167" s="555"/>
      <c r="AJ167" s="555"/>
      <c r="AK167" s="555"/>
      <c r="AL167" s="555"/>
      <c r="AM167" s="555"/>
      <c r="AN167" s="555"/>
      <c r="AO167" s="555"/>
      <c r="AP167" s="555"/>
      <c r="AQ167" s="555"/>
      <c r="AR167" s="555"/>
      <c r="AS167" s="555"/>
      <c r="AT167" s="555"/>
    </row>
    <row r="168" spans="1:46">
      <c r="A168" s="555"/>
      <c r="B168" s="556"/>
      <c r="C168" s="555"/>
      <c r="D168" s="555"/>
      <c r="E168" s="557"/>
      <c r="F168" s="558"/>
      <c r="G168" s="557"/>
      <c r="H168" s="556"/>
      <c r="I168" s="555"/>
      <c r="J168" s="555"/>
      <c r="K168" s="559"/>
      <c r="L168" s="557"/>
      <c r="M168" s="557"/>
      <c r="N168" s="557"/>
      <c r="O168" s="555"/>
      <c r="P168" s="555"/>
      <c r="Q168" s="555"/>
      <c r="R168" s="555"/>
      <c r="S168" s="555"/>
      <c r="T168" s="555"/>
      <c r="U168" s="555"/>
      <c r="V168" s="560"/>
      <c r="W168" s="555"/>
      <c r="X168" s="561"/>
      <c r="Y168" s="555"/>
      <c r="Z168" s="561"/>
      <c r="AA168" s="561"/>
      <c r="AB168" s="562"/>
      <c r="AC168" s="555"/>
      <c r="AD168" s="555"/>
      <c r="AG168" s="555"/>
      <c r="AH168" s="555"/>
      <c r="AI168" s="555"/>
      <c r="AJ168" s="555"/>
      <c r="AK168" s="555"/>
      <c r="AL168" s="555"/>
      <c r="AM168" s="555"/>
      <c r="AN168" s="555"/>
      <c r="AO168" s="555"/>
      <c r="AP168" s="555"/>
      <c r="AQ168" s="555"/>
      <c r="AR168" s="555"/>
      <c r="AS168" s="555"/>
      <c r="AT168" s="555"/>
    </row>
    <row r="169" spans="1:46">
      <c r="A169" s="555"/>
      <c r="B169" s="556"/>
      <c r="C169" s="555"/>
      <c r="D169" s="555"/>
      <c r="E169" s="557"/>
      <c r="F169" s="558"/>
      <c r="G169" s="557"/>
      <c r="H169" s="556"/>
      <c r="I169" s="555"/>
      <c r="J169" s="555"/>
      <c r="K169" s="559"/>
      <c r="L169" s="557"/>
      <c r="M169" s="557"/>
      <c r="N169" s="557"/>
      <c r="O169" s="555"/>
      <c r="P169" s="555"/>
      <c r="Q169" s="555"/>
      <c r="R169" s="555"/>
      <c r="S169" s="555"/>
      <c r="T169" s="555"/>
      <c r="U169" s="555"/>
      <c r="V169" s="560"/>
      <c r="W169" s="555"/>
      <c r="X169" s="561"/>
      <c r="Y169" s="555"/>
      <c r="Z169" s="561"/>
      <c r="AA169" s="561"/>
      <c r="AB169" s="562"/>
      <c r="AC169" s="555"/>
      <c r="AD169" s="555"/>
      <c r="AG169" s="555"/>
      <c r="AH169" s="555"/>
      <c r="AI169" s="555"/>
      <c r="AJ169" s="555"/>
      <c r="AK169" s="555"/>
      <c r="AL169" s="555"/>
      <c r="AM169" s="555"/>
      <c r="AN169" s="555"/>
      <c r="AO169" s="555"/>
      <c r="AP169" s="555"/>
      <c r="AQ169" s="555"/>
      <c r="AR169" s="555"/>
      <c r="AS169" s="555"/>
      <c r="AT169" s="555"/>
    </row>
    <row r="170" spans="1:46">
      <c r="A170" s="555"/>
      <c r="B170" s="556"/>
      <c r="C170" s="555"/>
      <c r="D170" s="555"/>
      <c r="E170" s="557"/>
      <c r="F170" s="558"/>
      <c r="G170" s="557"/>
      <c r="H170" s="556"/>
      <c r="I170" s="555"/>
      <c r="J170" s="555"/>
      <c r="K170" s="559"/>
      <c r="L170" s="557"/>
      <c r="M170" s="557"/>
      <c r="N170" s="557"/>
      <c r="O170" s="555"/>
      <c r="P170" s="555"/>
      <c r="Q170" s="555"/>
      <c r="R170" s="555"/>
      <c r="S170" s="555"/>
      <c r="T170" s="555"/>
      <c r="U170" s="555"/>
      <c r="V170" s="560"/>
      <c r="W170" s="555"/>
      <c r="X170" s="561"/>
      <c r="Y170" s="555"/>
      <c r="Z170" s="561"/>
      <c r="AA170" s="561"/>
      <c r="AB170" s="562"/>
      <c r="AC170" s="555"/>
      <c r="AD170" s="555"/>
      <c r="AG170" s="555"/>
      <c r="AH170" s="555"/>
      <c r="AI170" s="555"/>
      <c r="AJ170" s="555"/>
      <c r="AK170" s="555"/>
      <c r="AL170" s="555"/>
      <c r="AM170" s="555"/>
      <c r="AN170" s="555"/>
      <c r="AO170" s="555"/>
      <c r="AP170" s="555"/>
      <c r="AQ170" s="555"/>
      <c r="AR170" s="555"/>
      <c r="AS170" s="555"/>
      <c r="AT170" s="555"/>
    </row>
    <row r="171" spans="1:46">
      <c r="A171" s="555"/>
      <c r="B171" s="556"/>
      <c r="C171" s="555"/>
      <c r="D171" s="555"/>
      <c r="E171" s="557"/>
      <c r="F171" s="558"/>
      <c r="G171" s="557"/>
      <c r="H171" s="556"/>
      <c r="I171" s="555"/>
      <c r="J171" s="555"/>
      <c r="K171" s="559"/>
      <c r="L171" s="557"/>
      <c r="M171" s="557"/>
      <c r="N171" s="557"/>
      <c r="O171" s="555"/>
      <c r="P171" s="555"/>
      <c r="Q171" s="555"/>
      <c r="R171" s="555"/>
      <c r="S171" s="555"/>
      <c r="T171" s="555"/>
      <c r="U171" s="555"/>
      <c r="V171" s="560"/>
      <c r="W171" s="555"/>
      <c r="X171" s="561"/>
      <c r="Y171" s="555"/>
      <c r="Z171" s="561"/>
      <c r="AA171" s="561"/>
      <c r="AB171" s="562"/>
      <c r="AC171" s="555"/>
      <c r="AD171" s="555"/>
      <c r="AG171" s="555"/>
      <c r="AH171" s="555"/>
      <c r="AI171" s="555"/>
      <c r="AJ171" s="555"/>
      <c r="AK171" s="555"/>
      <c r="AL171" s="555"/>
      <c r="AM171" s="555"/>
      <c r="AN171" s="555"/>
      <c r="AO171" s="555"/>
      <c r="AP171" s="555"/>
      <c r="AQ171" s="555"/>
      <c r="AR171" s="555"/>
      <c r="AS171" s="555"/>
      <c r="AT171" s="555"/>
    </row>
    <row r="172" spans="1:46">
      <c r="A172" s="555"/>
      <c r="B172" s="556"/>
      <c r="C172" s="555"/>
      <c r="D172" s="555"/>
      <c r="E172" s="557"/>
      <c r="F172" s="558"/>
      <c r="G172" s="557"/>
      <c r="H172" s="556"/>
      <c r="I172" s="555"/>
      <c r="J172" s="555"/>
      <c r="K172" s="559"/>
      <c r="L172" s="557"/>
      <c r="M172" s="557"/>
      <c r="N172" s="557"/>
      <c r="O172" s="555"/>
      <c r="P172" s="555"/>
      <c r="Q172" s="555"/>
      <c r="R172" s="555"/>
      <c r="S172" s="555"/>
      <c r="T172" s="555"/>
      <c r="U172" s="555"/>
      <c r="V172" s="560"/>
      <c r="W172" s="555"/>
      <c r="X172" s="561"/>
      <c r="Y172" s="555"/>
      <c r="Z172" s="561"/>
      <c r="AA172" s="561"/>
      <c r="AB172" s="562"/>
      <c r="AC172" s="555"/>
      <c r="AD172" s="555"/>
      <c r="AG172" s="555"/>
      <c r="AH172" s="555"/>
      <c r="AI172" s="555"/>
      <c r="AJ172" s="555"/>
      <c r="AK172" s="555"/>
      <c r="AL172" s="555"/>
      <c r="AM172" s="555"/>
      <c r="AN172" s="555"/>
      <c r="AO172" s="555"/>
      <c r="AP172" s="555"/>
      <c r="AQ172" s="555"/>
      <c r="AR172" s="555"/>
      <c r="AS172" s="555"/>
      <c r="AT172" s="555"/>
    </row>
    <row r="173" spans="1:46">
      <c r="A173" s="555"/>
      <c r="B173" s="556"/>
      <c r="C173" s="555"/>
      <c r="D173" s="555"/>
      <c r="E173" s="557"/>
      <c r="F173" s="558"/>
      <c r="G173" s="557"/>
      <c r="H173" s="556"/>
      <c r="I173" s="555"/>
      <c r="J173" s="555"/>
      <c r="K173" s="559"/>
      <c r="L173" s="557"/>
      <c r="M173" s="557"/>
      <c r="N173" s="557"/>
      <c r="O173" s="555"/>
      <c r="P173" s="555"/>
      <c r="Q173" s="555"/>
      <c r="R173" s="555"/>
      <c r="S173" s="555"/>
      <c r="T173" s="555"/>
      <c r="U173" s="555"/>
      <c r="V173" s="560"/>
      <c r="W173" s="555"/>
      <c r="X173" s="561"/>
      <c r="Y173" s="555"/>
      <c r="Z173" s="561"/>
      <c r="AA173" s="561"/>
      <c r="AB173" s="562"/>
      <c r="AC173" s="555"/>
      <c r="AD173" s="555"/>
      <c r="AG173" s="555"/>
      <c r="AH173" s="555"/>
      <c r="AI173" s="555"/>
      <c r="AJ173" s="555"/>
      <c r="AK173" s="555"/>
      <c r="AL173" s="555"/>
      <c r="AM173" s="555"/>
      <c r="AN173" s="555"/>
      <c r="AO173" s="555"/>
      <c r="AP173" s="555"/>
      <c r="AQ173" s="555"/>
      <c r="AR173" s="555"/>
      <c r="AS173" s="555"/>
      <c r="AT173" s="555"/>
    </row>
    <row r="174" spans="1:46">
      <c r="A174" s="555"/>
      <c r="B174" s="556"/>
      <c r="C174" s="555"/>
      <c r="D174" s="555"/>
      <c r="E174" s="557"/>
      <c r="F174" s="558"/>
      <c r="G174" s="557"/>
      <c r="H174" s="556"/>
      <c r="I174" s="555"/>
      <c r="J174" s="555"/>
      <c r="K174" s="559"/>
      <c r="L174" s="557"/>
      <c r="M174" s="557"/>
      <c r="N174" s="557"/>
      <c r="O174" s="555"/>
      <c r="P174" s="555"/>
      <c r="Q174" s="555"/>
      <c r="R174" s="555"/>
      <c r="S174" s="555"/>
      <c r="T174" s="555"/>
      <c r="U174" s="555"/>
      <c r="V174" s="560"/>
      <c r="W174" s="555"/>
      <c r="X174" s="561"/>
      <c r="Y174" s="555"/>
      <c r="Z174" s="561"/>
      <c r="AA174" s="561"/>
      <c r="AB174" s="562"/>
      <c r="AC174" s="555"/>
      <c r="AD174" s="555"/>
      <c r="AG174" s="555"/>
      <c r="AH174" s="555"/>
      <c r="AI174" s="555"/>
      <c r="AJ174" s="555"/>
      <c r="AK174" s="555"/>
      <c r="AL174" s="555"/>
      <c r="AM174" s="555"/>
      <c r="AN174" s="555"/>
      <c r="AO174" s="555"/>
      <c r="AP174" s="555"/>
      <c r="AQ174" s="555"/>
      <c r="AR174" s="555"/>
      <c r="AS174" s="555"/>
      <c r="AT174" s="555"/>
    </row>
    <row r="175" spans="1:46">
      <c r="A175" s="555"/>
      <c r="B175" s="556"/>
      <c r="C175" s="555"/>
      <c r="D175" s="555"/>
      <c r="E175" s="557"/>
      <c r="F175" s="558"/>
      <c r="G175" s="557"/>
      <c r="H175" s="556"/>
      <c r="I175" s="555"/>
      <c r="J175" s="555"/>
      <c r="K175" s="559"/>
      <c r="L175" s="557"/>
      <c r="M175" s="557"/>
      <c r="N175" s="557"/>
      <c r="O175" s="555"/>
      <c r="P175" s="555"/>
      <c r="Q175" s="555"/>
      <c r="R175" s="555"/>
      <c r="S175" s="555"/>
      <c r="T175" s="555"/>
      <c r="U175" s="555"/>
      <c r="V175" s="560"/>
      <c r="W175" s="555"/>
      <c r="X175" s="561"/>
      <c r="Y175" s="555"/>
      <c r="Z175" s="561"/>
      <c r="AA175" s="561"/>
      <c r="AB175" s="562"/>
      <c r="AC175" s="555"/>
      <c r="AD175" s="555"/>
      <c r="AG175" s="555"/>
      <c r="AH175" s="555"/>
      <c r="AI175" s="555"/>
      <c r="AJ175" s="555"/>
      <c r="AK175" s="555"/>
      <c r="AL175" s="555"/>
      <c r="AM175" s="555"/>
      <c r="AN175" s="555"/>
      <c r="AO175" s="555"/>
      <c r="AP175" s="555"/>
      <c r="AQ175" s="555"/>
      <c r="AR175" s="555"/>
      <c r="AS175" s="555"/>
      <c r="AT175" s="555"/>
    </row>
    <row r="176" spans="1:46">
      <c r="A176" s="555"/>
      <c r="B176" s="556"/>
      <c r="C176" s="555"/>
      <c r="D176" s="555"/>
      <c r="E176" s="557"/>
      <c r="F176" s="558"/>
      <c r="G176" s="557"/>
      <c r="H176" s="556"/>
      <c r="I176" s="555"/>
      <c r="J176" s="555"/>
      <c r="K176" s="559"/>
      <c r="L176" s="557"/>
      <c r="M176" s="557"/>
      <c r="N176" s="557"/>
      <c r="O176" s="555"/>
      <c r="P176" s="555"/>
      <c r="Q176" s="555"/>
      <c r="R176" s="555"/>
      <c r="S176" s="555"/>
      <c r="T176" s="555"/>
      <c r="U176" s="555"/>
      <c r="V176" s="560"/>
      <c r="W176" s="555"/>
      <c r="X176" s="561"/>
      <c r="Y176" s="555"/>
      <c r="Z176" s="561"/>
      <c r="AA176" s="561"/>
      <c r="AB176" s="562"/>
      <c r="AC176" s="555"/>
      <c r="AD176" s="555"/>
      <c r="AG176" s="555"/>
      <c r="AH176" s="555"/>
      <c r="AI176" s="555"/>
      <c r="AJ176" s="555"/>
      <c r="AK176" s="555"/>
      <c r="AL176" s="555"/>
      <c r="AM176" s="555"/>
      <c r="AN176" s="555"/>
      <c r="AO176" s="555"/>
      <c r="AP176" s="555"/>
      <c r="AQ176" s="555"/>
      <c r="AR176" s="555"/>
      <c r="AS176" s="555"/>
      <c r="AT176" s="555"/>
    </row>
    <row r="177" spans="1:46">
      <c r="A177" s="555"/>
      <c r="B177" s="556"/>
      <c r="C177" s="555"/>
      <c r="D177" s="555"/>
      <c r="E177" s="557"/>
      <c r="F177" s="558"/>
      <c r="G177" s="557"/>
      <c r="H177" s="556"/>
      <c r="I177" s="555"/>
      <c r="J177" s="555"/>
      <c r="K177" s="559"/>
      <c r="L177" s="557"/>
      <c r="M177" s="557"/>
      <c r="N177" s="557"/>
      <c r="O177" s="555"/>
      <c r="P177" s="555"/>
      <c r="Q177" s="555"/>
      <c r="R177" s="555"/>
      <c r="S177" s="555"/>
      <c r="T177" s="555"/>
      <c r="U177" s="555"/>
      <c r="V177" s="560"/>
      <c r="W177" s="555"/>
      <c r="X177" s="561"/>
      <c r="Y177" s="555"/>
      <c r="Z177" s="561"/>
      <c r="AA177" s="561"/>
      <c r="AB177" s="562"/>
      <c r="AC177" s="555"/>
      <c r="AD177" s="555"/>
      <c r="AG177" s="555"/>
      <c r="AH177" s="555"/>
      <c r="AI177" s="555"/>
      <c r="AJ177" s="555"/>
      <c r="AK177" s="555"/>
      <c r="AL177" s="555"/>
      <c r="AM177" s="555"/>
      <c r="AN177" s="555"/>
      <c r="AO177" s="555"/>
      <c r="AP177" s="555"/>
      <c r="AQ177" s="555"/>
      <c r="AR177" s="555"/>
      <c r="AS177" s="555"/>
      <c r="AT177" s="555"/>
    </row>
    <row r="178" spans="1:46">
      <c r="A178" s="555"/>
      <c r="B178" s="556"/>
      <c r="C178" s="555"/>
      <c r="D178" s="555"/>
      <c r="E178" s="557"/>
      <c r="F178" s="558"/>
      <c r="G178" s="557"/>
      <c r="H178" s="556"/>
      <c r="I178" s="555"/>
      <c r="J178" s="555"/>
      <c r="K178" s="559"/>
      <c r="L178" s="557"/>
      <c r="M178" s="557"/>
      <c r="N178" s="557"/>
      <c r="O178" s="555"/>
      <c r="P178" s="555"/>
      <c r="Q178" s="555"/>
      <c r="R178" s="555"/>
      <c r="S178" s="555"/>
      <c r="T178" s="555"/>
      <c r="U178" s="555"/>
      <c r="V178" s="560"/>
      <c r="W178" s="555"/>
      <c r="X178" s="561"/>
      <c r="Y178" s="555"/>
      <c r="Z178" s="561"/>
      <c r="AA178" s="561"/>
      <c r="AB178" s="562"/>
      <c r="AC178" s="555"/>
      <c r="AD178" s="555"/>
      <c r="AG178" s="555"/>
      <c r="AH178" s="555"/>
      <c r="AI178" s="555"/>
      <c r="AJ178" s="555"/>
      <c r="AK178" s="555"/>
      <c r="AL178" s="555"/>
      <c r="AM178" s="555"/>
      <c r="AN178" s="555"/>
      <c r="AO178" s="555"/>
      <c r="AP178" s="555"/>
      <c r="AQ178" s="555"/>
      <c r="AR178" s="555"/>
      <c r="AS178" s="555"/>
      <c r="AT178" s="555"/>
    </row>
    <row r="179" spans="1:46">
      <c r="A179" s="555"/>
      <c r="B179" s="556"/>
      <c r="C179" s="555"/>
      <c r="D179" s="555"/>
      <c r="E179" s="557"/>
      <c r="F179" s="558"/>
      <c r="G179" s="557"/>
      <c r="H179" s="556"/>
      <c r="I179" s="555"/>
      <c r="J179" s="555"/>
      <c r="K179" s="559"/>
      <c r="L179" s="557"/>
      <c r="M179" s="557"/>
      <c r="N179" s="557"/>
      <c r="O179" s="555"/>
      <c r="P179" s="555"/>
      <c r="Q179" s="555"/>
      <c r="R179" s="555"/>
      <c r="S179" s="555"/>
      <c r="T179" s="555"/>
      <c r="U179" s="555"/>
      <c r="V179" s="560"/>
      <c r="W179" s="555"/>
      <c r="X179" s="561"/>
      <c r="Y179" s="555"/>
      <c r="Z179" s="561"/>
      <c r="AA179" s="561"/>
      <c r="AB179" s="562"/>
      <c r="AC179" s="555"/>
      <c r="AD179" s="555"/>
      <c r="AG179" s="555"/>
      <c r="AH179" s="555"/>
      <c r="AI179" s="555"/>
      <c r="AJ179" s="555"/>
      <c r="AK179" s="555"/>
      <c r="AL179" s="555"/>
      <c r="AM179" s="555"/>
      <c r="AN179" s="555"/>
      <c r="AO179" s="555"/>
      <c r="AP179" s="555"/>
      <c r="AQ179" s="555"/>
      <c r="AR179" s="555"/>
      <c r="AS179" s="555"/>
      <c r="AT179" s="555"/>
    </row>
    <row r="180" spans="1:46">
      <c r="A180" s="555"/>
      <c r="B180" s="556"/>
      <c r="C180" s="555"/>
      <c r="D180" s="555"/>
      <c r="E180" s="557"/>
      <c r="F180" s="558"/>
      <c r="G180" s="557"/>
      <c r="H180" s="556"/>
      <c r="I180" s="555"/>
      <c r="J180" s="555"/>
      <c r="K180" s="559"/>
      <c r="L180" s="557"/>
      <c r="M180" s="557"/>
      <c r="N180" s="557"/>
      <c r="O180" s="555"/>
      <c r="P180" s="555"/>
      <c r="Q180" s="555"/>
      <c r="R180" s="555"/>
      <c r="S180" s="555"/>
      <c r="T180" s="555"/>
      <c r="U180" s="555"/>
      <c r="V180" s="560"/>
      <c r="W180" s="555"/>
      <c r="X180" s="561"/>
      <c r="Y180" s="555"/>
      <c r="Z180" s="561"/>
      <c r="AA180" s="561"/>
      <c r="AB180" s="562"/>
      <c r="AC180" s="555"/>
      <c r="AD180" s="555"/>
      <c r="AG180" s="555"/>
      <c r="AH180" s="555"/>
      <c r="AI180" s="555"/>
      <c r="AJ180" s="555"/>
      <c r="AK180" s="555"/>
      <c r="AL180" s="555"/>
      <c r="AM180" s="555"/>
      <c r="AN180" s="555"/>
      <c r="AO180" s="555"/>
      <c r="AP180" s="555"/>
      <c r="AQ180" s="555"/>
      <c r="AR180" s="555"/>
      <c r="AS180" s="555"/>
      <c r="AT180" s="555"/>
    </row>
    <row r="181" spans="1:46">
      <c r="Q181" s="555"/>
      <c r="R181" s="555"/>
      <c r="S181" s="555"/>
      <c r="T181" s="555"/>
    </row>
    <row r="182" spans="1:46">
      <c r="Q182" s="555"/>
      <c r="R182" s="555"/>
      <c r="S182" s="555"/>
      <c r="T182" s="555"/>
    </row>
    <row r="183" spans="1:46">
      <c r="Q183" s="555"/>
      <c r="R183" s="555"/>
      <c r="S183" s="555"/>
      <c r="T183" s="555"/>
    </row>
    <row r="184" spans="1:46">
      <c r="Q184" s="555"/>
      <c r="R184" s="555"/>
      <c r="S184" s="555"/>
      <c r="T184" s="555"/>
    </row>
    <row r="185" spans="1:46">
      <c r="Q185" s="555"/>
      <c r="R185" s="555"/>
      <c r="S185" s="555"/>
      <c r="T185" s="555"/>
    </row>
    <row r="186" spans="1:46">
      <c r="Q186" s="555"/>
      <c r="R186" s="555"/>
      <c r="S186" s="555"/>
      <c r="T186" s="555"/>
    </row>
    <row r="187" spans="1:46">
      <c r="Q187" s="555"/>
      <c r="R187" s="555"/>
      <c r="S187" s="555"/>
      <c r="T187" s="555"/>
    </row>
    <row r="188" spans="1:46">
      <c r="Q188" s="555"/>
      <c r="R188" s="555"/>
      <c r="S188" s="555"/>
      <c r="T188" s="555"/>
    </row>
    <row r="189" spans="1:46">
      <c r="Q189" s="555"/>
      <c r="R189" s="555"/>
      <c r="S189" s="555"/>
      <c r="T189" s="555"/>
    </row>
    <row r="190" spans="1:46">
      <c r="Q190" s="555"/>
      <c r="R190" s="555"/>
      <c r="S190" s="555"/>
      <c r="T190" s="555"/>
    </row>
    <row r="191" spans="1:46">
      <c r="Q191" s="555"/>
      <c r="R191" s="555"/>
      <c r="S191" s="555"/>
      <c r="T191" s="555"/>
    </row>
    <row r="192" spans="1:46">
      <c r="Q192" s="555"/>
      <c r="R192" s="555"/>
      <c r="S192" s="555"/>
      <c r="T192" s="555"/>
    </row>
    <row r="193" spans="17:20">
      <c r="Q193" s="555"/>
      <c r="R193" s="555"/>
      <c r="S193" s="555"/>
      <c r="T193" s="555"/>
    </row>
    <row r="194" spans="17:20">
      <c r="Q194" s="555"/>
      <c r="R194" s="555"/>
      <c r="S194" s="555"/>
      <c r="T194" s="555"/>
    </row>
    <row r="195" spans="17:20">
      <c r="Q195" s="555"/>
      <c r="R195" s="555"/>
      <c r="S195" s="555"/>
      <c r="T195" s="555"/>
    </row>
    <row r="196" spans="17:20">
      <c r="Q196" s="555"/>
      <c r="R196" s="555"/>
      <c r="S196" s="555"/>
      <c r="T196" s="555"/>
    </row>
    <row r="197" spans="17:20">
      <c r="Q197" s="555"/>
      <c r="R197" s="555"/>
      <c r="S197" s="555"/>
      <c r="T197" s="555"/>
    </row>
    <row r="198" spans="17:20">
      <c r="Q198" s="555"/>
      <c r="R198" s="555"/>
      <c r="S198" s="555"/>
      <c r="T198" s="555"/>
    </row>
    <row r="199" spans="17:20">
      <c r="Q199" s="555"/>
      <c r="R199" s="555"/>
      <c r="S199" s="555"/>
      <c r="T199" s="555"/>
    </row>
    <row r="200" spans="17:20">
      <c r="Q200" s="555"/>
      <c r="R200" s="555"/>
      <c r="S200" s="555"/>
      <c r="T200" s="555"/>
    </row>
    <row r="201" spans="17:20">
      <c r="Q201" s="555"/>
      <c r="R201" s="555"/>
      <c r="S201" s="555"/>
      <c r="T201" s="555"/>
    </row>
    <row r="202" spans="17:20">
      <c r="Q202" s="555"/>
      <c r="R202" s="555"/>
      <c r="S202" s="555"/>
      <c r="T202" s="555"/>
    </row>
    <row r="203" spans="17:20">
      <c r="Q203" s="555"/>
      <c r="R203" s="555"/>
      <c r="S203" s="555"/>
      <c r="T203" s="555"/>
    </row>
    <row r="204" spans="17:20">
      <c r="Q204" s="555"/>
      <c r="R204" s="555"/>
      <c r="S204" s="555"/>
      <c r="T204" s="555"/>
    </row>
    <row r="205" spans="17:20">
      <c r="Q205" s="555"/>
      <c r="R205" s="555"/>
      <c r="S205" s="555"/>
      <c r="T205" s="555"/>
    </row>
    <row r="206" spans="17:20">
      <c r="Q206" s="555"/>
      <c r="R206" s="555"/>
      <c r="S206" s="555"/>
      <c r="T206" s="555"/>
    </row>
    <row r="207" spans="17:20">
      <c r="Q207" s="555"/>
      <c r="R207" s="555"/>
      <c r="S207" s="555"/>
      <c r="T207" s="555"/>
    </row>
    <row r="208" spans="17:20">
      <c r="Q208" s="555"/>
      <c r="R208" s="555"/>
      <c r="S208" s="555"/>
      <c r="T208" s="555"/>
    </row>
    <row r="209" spans="17:20">
      <c r="Q209" s="555"/>
      <c r="R209" s="555"/>
      <c r="S209" s="555"/>
      <c r="T209" s="555"/>
    </row>
    <row r="210" spans="17:20">
      <c r="Q210" s="555"/>
      <c r="R210" s="555"/>
      <c r="S210" s="555"/>
      <c r="T210" s="555"/>
    </row>
    <row r="211" spans="17:20">
      <c r="Q211" s="555"/>
      <c r="R211" s="555"/>
      <c r="S211" s="555"/>
      <c r="T211" s="555"/>
    </row>
    <row r="212" spans="17:20">
      <c r="Q212" s="555"/>
      <c r="R212" s="555"/>
      <c r="S212" s="555"/>
      <c r="T212" s="555"/>
    </row>
    <row r="213" spans="17:20">
      <c r="Q213" s="555"/>
      <c r="R213" s="555"/>
      <c r="S213" s="555"/>
      <c r="T213" s="555"/>
    </row>
    <row r="214" spans="17:20">
      <c r="Q214" s="555"/>
      <c r="R214" s="555"/>
      <c r="S214" s="555"/>
      <c r="T214" s="555"/>
    </row>
    <row r="215" spans="17:20">
      <c r="Q215" s="555"/>
      <c r="R215" s="555"/>
      <c r="S215" s="555"/>
      <c r="T215" s="555"/>
    </row>
    <row r="216" spans="17:20">
      <c r="Q216" s="555"/>
      <c r="R216" s="555"/>
      <c r="S216" s="555"/>
      <c r="T216" s="555"/>
    </row>
    <row r="217" spans="17:20">
      <c r="Q217" s="555"/>
      <c r="R217" s="555"/>
      <c r="S217" s="555"/>
      <c r="T217" s="555"/>
    </row>
    <row r="218" spans="17:20">
      <c r="Q218" s="555"/>
      <c r="R218" s="555"/>
      <c r="S218" s="555"/>
      <c r="T218" s="555"/>
    </row>
    <row r="219" spans="17:20">
      <c r="Q219" s="555"/>
      <c r="R219" s="555"/>
      <c r="S219" s="555"/>
      <c r="T219" s="555"/>
    </row>
    <row r="220" spans="17:20">
      <c r="Q220" s="555"/>
      <c r="R220" s="555"/>
      <c r="S220" s="555"/>
      <c r="T220" s="555"/>
    </row>
    <row r="221" spans="17:20">
      <c r="Q221" s="555"/>
      <c r="R221" s="555"/>
      <c r="S221" s="555"/>
      <c r="T221" s="555"/>
    </row>
    <row r="222" spans="17:20">
      <c r="Q222" s="555"/>
      <c r="R222" s="555"/>
      <c r="S222" s="555"/>
      <c r="T222" s="555"/>
    </row>
    <row r="223" spans="17:20">
      <c r="Q223" s="555"/>
      <c r="R223" s="555"/>
      <c r="S223" s="555"/>
      <c r="T223" s="555"/>
    </row>
    <row r="224" spans="17:20">
      <c r="Q224" s="555"/>
      <c r="R224" s="555"/>
      <c r="S224" s="555"/>
      <c r="T224" s="555"/>
    </row>
    <row r="225" spans="17:20">
      <c r="Q225" s="555"/>
      <c r="R225" s="555"/>
      <c r="S225" s="555"/>
      <c r="T225" s="555"/>
    </row>
    <row r="226" spans="17:20">
      <c r="Q226" s="555"/>
      <c r="R226" s="555"/>
      <c r="S226" s="555"/>
      <c r="T226" s="555"/>
    </row>
    <row r="227" spans="17:20">
      <c r="Q227" s="555"/>
      <c r="R227" s="555"/>
      <c r="S227" s="555"/>
      <c r="T227" s="555"/>
    </row>
    <row r="228" spans="17:20">
      <c r="Q228" s="555"/>
      <c r="R228" s="555"/>
      <c r="S228" s="555"/>
      <c r="T228" s="555"/>
    </row>
    <row r="229" spans="17:20">
      <c r="Q229" s="555"/>
      <c r="R229" s="555"/>
      <c r="S229" s="555"/>
      <c r="T229" s="555"/>
    </row>
    <row r="230" spans="17:20">
      <c r="Q230" s="555"/>
      <c r="R230" s="555"/>
      <c r="S230" s="555"/>
      <c r="T230" s="555"/>
    </row>
    <row r="231" spans="17:20">
      <c r="Q231" s="555"/>
      <c r="R231" s="555"/>
      <c r="S231" s="555"/>
      <c r="T231" s="555"/>
    </row>
    <row r="232" spans="17:20">
      <c r="Q232" s="555"/>
      <c r="R232" s="555"/>
      <c r="S232" s="555"/>
      <c r="T232" s="555"/>
    </row>
    <row r="233" spans="17:20">
      <c r="Q233" s="555"/>
      <c r="R233" s="555"/>
      <c r="S233" s="555"/>
      <c r="T233" s="555"/>
    </row>
    <row r="234" spans="17:20">
      <c r="Q234" s="555"/>
      <c r="R234" s="555"/>
      <c r="S234" s="555"/>
      <c r="T234" s="555"/>
    </row>
    <row r="235" spans="17:20">
      <c r="Q235" s="555"/>
      <c r="R235" s="555"/>
      <c r="S235" s="555"/>
      <c r="T235" s="555"/>
    </row>
    <row r="236" spans="17:20">
      <c r="Q236" s="555"/>
      <c r="R236" s="555"/>
      <c r="S236" s="555"/>
      <c r="T236" s="555"/>
    </row>
    <row r="237" spans="17:20">
      <c r="Q237" s="555"/>
      <c r="R237" s="555"/>
      <c r="S237" s="555"/>
      <c r="T237" s="555"/>
    </row>
    <row r="238" spans="17:20">
      <c r="Q238" s="555"/>
      <c r="R238" s="555"/>
      <c r="S238" s="555"/>
      <c r="T238" s="555"/>
    </row>
    <row r="239" spans="17:20">
      <c r="Q239" s="555"/>
      <c r="R239" s="555"/>
      <c r="S239" s="555"/>
      <c r="T239" s="555"/>
    </row>
    <row r="240" spans="17:20">
      <c r="Q240" s="555"/>
      <c r="R240" s="555"/>
      <c r="S240" s="555"/>
      <c r="T240" s="555"/>
    </row>
    <row r="241" spans="17:20">
      <c r="Q241" s="555"/>
      <c r="R241" s="555"/>
      <c r="S241" s="555"/>
      <c r="T241" s="555"/>
    </row>
    <row r="242" spans="17:20">
      <c r="Q242" s="555"/>
      <c r="R242" s="555"/>
      <c r="S242" s="555"/>
      <c r="T242" s="555"/>
    </row>
    <row r="243" spans="17:20">
      <c r="Q243" s="555"/>
      <c r="R243" s="555"/>
      <c r="S243" s="555"/>
      <c r="T243" s="555"/>
    </row>
    <row r="244" spans="17:20">
      <c r="Q244" s="555"/>
      <c r="R244" s="555"/>
      <c r="S244" s="555"/>
      <c r="T244" s="555"/>
    </row>
    <row r="245" spans="17:20">
      <c r="Q245" s="555"/>
      <c r="R245" s="555"/>
      <c r="S245" s="555"/>
      <c r="T245" s="555"/>
    </row>
    <row r="246" spans="17:20">
      <c r="Q246" s="555"/>
      <c r="R246" s="555"/>
      <c r="S246" s="555"/>
      <c r="T246" s="555"/>
    </row>
    <row r="247" spans="17:20">
      <c r="Q247" s="555"/>
      <c r="R247" s="555"/>
      <c r="S247" s="555"/>
      <c r="T247" s="555"/>
    </row>
    <row r="248" spans="17:20">
      <c r="Q248" s="555"/>
      <c r="R248" s="555"/>
      <c r="S248" s="555"/>
      <c r="T248" s="555"/>
    </row>
    <row r="249" spans="17:20">
      <c r="Q249" s="555"/>
      <c r="R249" s="555"/>
      <c r="S249" s="555"/>
      <c r="T249" s="555"/>
    </row>
    <row r="250" spans="17:20">
      <c r="Q250" s="555"/>
      <c r="R250" s="555"/>
      <c r="S250" s="555"/>
      <c r="T250" s="555"/>
    </row>
    <row r="251" spans="17:20">
      <c r="Q251" s="555"/>
      <c r="R251" s="555"/>
      <c r="S251" s="555"/>
      <c r="T251" s="555"/>
    </row>
    <row r="252" spans="17:20">
      <c r="Q252" s="555"/>
      <c r="R252" s="555"/>
      <c r="S252" s="555"/>
      <c r="T252" s="555"/>
    </row>
    <row r="253" spans="17:20">
      <c r="Q253" s="555"/>
      <c r="R253" s="555"/>
      <c r="S253" s="555"/>
      <c r="T253" s="555"/>
    </row>
    <row r="254" spans="17:20">
      <c r="Q254" s="555"/>
      <c r="R254" s="555"/>
      <c r="S254" s="555"/>
      <c r="T254" s="555"/>
    </row>
    <row r="255" spans="17:20">
      <c r="Q255" s="555"/>
      <c r="R255" s="555"/>
      <c r="S255" s="555"/>
      <c r="T255" s="555"/>
    </row>
    <row r="256" spans="17:20">
      <c r="Q256" s="555"/>
      <c r="R256" s="555"/>
      <c r="S256" s="555"/>
      <c r="T256" s="555"/>
    </row>
    <row r="257" spans="17:20">
      <c r="Q257" s="555"/>
      <c r="R257" s="555"/>
      <c r="S257" s="555"/>
      <c r="T257" s="555"/>
    </row>
    <row r="258" spans="17:20">
      <c r="Q258" s="555"/>
      <c r="R258" s="555"/>
      <c r="S258" s="555"/>
      <c r="T258" s="555"/>
    </row>
    <row r="259" spans="17:20">
      <c r="Q259" s="555"/>
      <c r="R259" s="555"/>
      <c r="S259" s="555"/>
      <c r="T259" s="555"/>
    </row>
    <row r="260" spans="17:20">
      <c r="Q260" s="555"/>
      <c r="R260" s="555"/>
      <c r="S260" s="555"/>
      <c r="T260" s="555"/>
    </row>
    <row r="261" spans="17:20">
      <c r="Q261" s="555"/>
      <c r="R261" s="555"/>
      <c r="S261" s="555"/>
      <c r="T261" s="555"/>
    </row>
    <row r="262" spans="17:20">
      <c r="Q262" s="555"/>
      <c r="R262" s="555"/>
      <c r="S262" s="555"/>
      <c r="T262" s="555"/>
    </row>
    <row r="263" spans="17:20">
      <c r="Q263" s="555"/>
      <c r="R263" s="555"/>
      <c r="S263" s="555"/>
      <c r="T263" s="555"/>
    </row>
    <row r="264" spans="17:20">
      <c r="Q264" s="555"/>
      <c r="R264" s="555"/>
      <c r="S264" s="555"/>
      <c r="T264" s="555"/>
    </row>
    <row r="265" spans="17:20">
      <c r="Q265" s="555"/>
      <c r="R265" s="555"/>
      <c r="S265" s="555"/>
      <c r="T265" s="555"/>
    </row>
    <row r="266" spans="17:20">
      <c r="Q266" s="555"/>
      <c r="R266" s="555"/>
      <c r="S266" s="555"/>
      <c r="T266" s="555"/>
    </row>
    <row r="267" spans="17:20">
      <c r="Q267" s="555"/>
      <c r="R267" s="555"/>
      <c r="S267" s="555"/>
      <c r="T267" s="555"/>
    </row>
    <row r="268" spans="17:20">
      <c r="Q268" s="555"/>
      <c r="R268" s="555"/>
      <c r="S268" s="555"/>
      <c r="T268" s="555"/>
    </row>
    <row r="269" spans="17:20">
      <c r="Q269" s="555"/>
      <c r="R269" s="555"/>
      <c r="S269" s="555"/>
      <c r="T269" s="555"/>
    </row>
    <row r="270" spans="17:20">
      <c r="Q270" s="555"/>
      <c r="R270" s="555"/>
      <c r="S270" s="555"/>
      <c r="T270" s="555"/>
    </row>
    <row r="271" spans="17:20">
      <c r="Q271" s="555"/>
      <c r="R271" s="555"/>
      <c r="S271" s="555"/>
      <c r="T271" s="555"/>
    </row>
    <row r="272" spans="17:20">
      <c r="Q272" s="555"/>
      <c r="R272" s="555"/>
      <c r="S272" s="555"/>
      <c r="T272" s="555"/>
    </row>
    <row r="273" spans="17:20">
      <c r="Q273" s="555"/>
      <c r="R273" s="555"/>
      <c r="S273" s="555"/>
      <c r="T273" s="555"/>
    </row>
    <row r="274" spans="17:20">
      <c r="Q274" s="555"/>
      <c r="R274" s="555"/>
      <c r="S274" s="555"/>
      <c r="T274" s="555"/>
    </row>
    <row r="275" spans="17:20">
      <c r="Q275" s="555"/>
      <c r="R275" s="555"/>
      <c r="S275" s="555"/>
      <c r="T275" s="555"/>
    </row>
    <row r="276" spans="17:20">
      <c r="Q276" s="555"/>
      <c r="R276" s="555"/>
      <c r="S276" s="555"/>
      <c r="T276" s="555"/>
    </row>
    <row r="277" spans="17:20">
      <c r="Q277" s="555"/>
      <c r="R277" s="555"/>
      <c r="S277" s="555"/>
      <c r="T277" s="555"/>
    </row>
    <row r="278" spans="17:20">
      <c r="Q278" s="555"/>
      <c r="R278" s="555"/>
      <c r="S278" s="555"/>
      <c r="T278" s="555"/>
    </row>
    <row r="279" spans="17:20">
      <c r="Q279" s="555"/>
      <c r="R279" s="555"/>
      <c r="S279" s="555"/>
      <c r="T279" s="555"/>
    </row>
    <row r="280" spans="17:20">
      <c r="Q280" s="555"/>
      <c r="R280" s="555"/>
      <c r="S280" s="555"/>
      <c r="T280" s="555"/>
    </row>
    <row r="281" spans="17:20">
      <c r="Q281" s="555"/>
      <c r="R281" s="555"/>
      <c r="S281" s="555"/>
      <c r="T281" s="555"/>
    </row>
    <row r="282" spans="17:20">
      <c r="Q282" s="555"/>
      <c r="R282" s="555"/>
      <c r="S282" s="555"/>
      <c r="T282" s="555"/>
    </row>
    <row r="283" spans="17:20">
      <c r="Q283" s="555"/>
      <c r="R283" s="555"/>
      <c r="S283" s="555"/>
      <c r="T283" s="555"/>
    </row>
    <row r="284" spans="17:20">
      <c r="Q284" s="555"/>
      <c r="R284" s="555"/>
      <c r="S284" s="555"/>
      <c r="T284" s="555"/>
    </row>
    <row r="285" spans="17:20">
      <c r="Q285" s="555"/>
      <c r="R285" s="555"/>
      <c r="S285" s="555"/>
      <c r="T285" s="555"/>
    </row>
    <row r="286" spans="17:20">
      <c r="Q286" s="555"/>
      <c r="R286" s="555"/>
      <c r="S286" s="555"/>
      <c r="T286" s="555"/>
    </row>
    <row r="287" spans="17:20">
      <c r="Q287" s="555"/>
      <c r="R287" s="555"/>
      <c r="S287" s="555"/>
      <c r="T287" s="555"/>
    </row>
    <row r="288" spans="17:20">
      <c r="Q288" s="555"/>
      <c r="R288" s="555"/>
      <c r="S288" s="555"/>
      <c r="T288" s="555"/>
    </row>
    <row r="289" spans="17:20">
      <c r="Q289" s="555"/>
      <c r="R289" s="555"/>
      <c r="S289" s="555"/>
      <c r="T289" s="555"/>
    </row>
    <row r="290" spans="17:20">
      <c r="Q290" s="555"/>
      <c r="R290" s="555"/>
      <c r="S290" s="555"/>
      <c r="T290" s="555"/>
    </row>
    <row r="291" spans="17:20">
      <c r="Q291" s="555"/>
      <c r="R291" s="555"/>
      <c r="S291" s="555"/>
      <c r="T291" s="555"/>
    </row>
    <row r="292" spans="17:20">
      <c r="Q292" s="555"/>
      <c r="R292" s="555"/>
      <c r="S292" s="555"/>
      <c r="T292" s="555"/>
    </row>
    <row r="293" spans="17:20">
      <c r="Q293" s="555"/>
      <c r="R293" s="555"/>
      <c r="S293" s="555"/>
      <c r="T293" s="555"/>
    </row>
    <row r="294" spans="17:20">
      <c r="Q294" s="555"/>
      <c r="R294" s="555"/>
      <c r="S294" s="555"/>
      <c r="T294" s="555"/>
    </row>
    <row r="295" spans="17:20">
      <c r="Q295" s="555"/>
      <c r="R295" s="555"/>
      <c r="S295" s="555"/>
      <c r="T295" s="555"/>
    </row>
    <row r="296" spans="17:20">
      <c r="Q296" s="555"/>
      <c r="R296" s="555"/>
      <c r="S296" s="555"/>
      <c r="T296" s="555"/>
    </row>
    <row r="297" spans="17:20">
      <c r="Q297" s="555"/>
      <c r="R297" s="555"/>
      <c r="S297" s="555"/>
      <c r="T297" s="555"/>
    </row>
    <row r="298" spans="17:20">
      <c r="Q298" s="555"/>
      <c r="R298" s="555"/>
      <c r="S298" s="555"/>
      <c r="T298" s="555"/>
    </row>
    <row r="299" spans="17:20">
      <c r="Q299" s="555"/>
      <c r="R299" s="555"/>
      <c r="S299" s="555"/>
      <c r="T299" s="555"/>
    </row>
    <row r="300" spans="17:20">
      <c r="Q300" s="555"/>
      <c r="R300" s="555"/>
      <c r="S300" s="555"/>
      <c r="T300" s="555"/>
    </row>
    <row r="301" spans="17:20">
      <c r="Q301" s="555"/>
      <c r="R301" s="555"/>
      <c r="S301" s="555"/>
      <c r="T301" s="555"/>
    </row>
    <row r="302" spans="17:20">
      <c r="Q302" s="555"/>
      <c r="R302" s="555"/>
      <c r="S302" s="555"/>
      <c r="T302" s="555"/>
    </row>
    <row r="303" spans="17:20">
      <c r="Q303" s="555"/>
      <c r="R303" s="555"/>
      <c r="S303" s="555"/>
      <c r="T303" s="555"/>
    </row>
    <row r="304" spans="17:20">
      <c r="Q304" s="555"/>
      <c r="R304" s="555"/>
      <c r="S304" s="555"/>
      <c r="T304" s="555"/>
    </row>
    <row r="305" spans="17:20">
      <c r="Q305" s="555"/>
      <c r="R305" s="555"/>
      <c r="S305" s="555"/>
      <c r="T305" s="555"/>
    </row>
    <row r="306" spans="17:20">
      <c r="Q306" s="555"/>
      <c r="R306" s="555"/>
      <c r="S306" s="555"/>
      <c r="T306" s="555"/>
    </row>
    <row r="307" spans="17:20">
      <c r="Q307" s="555"/>
      <c r="R307" s="555"/>
      <c r="S307" s="555"/>
      <c r="T307" s="555"/>
    </row>
    <row r="308" spans="17:20">
      <c r="Q308" s="555"/>
      <c r="R308" s="555"/>
      <c r="S308" s="555"/>
      <c r="T308" s="555"/>
    </row>
    <row r="309" spans="17:20">
      <c r="Q309" s="555"/>
      <c r="R309" s="555"/>
      <c r="S309" s="555"/>
      <c r="T309" s="555"/>
    </row>
    <row r="310" spans="17:20">
      <c r="Q310" s="555"/>
      <c r="R310" s="555"/>
      <c r="S310" s="555"/>
      <c r="T310" s="555"/>
    </row>
    <row r="311" spans="17:20">
      <c r="Q311" s="555"/>
      <c r="R311" s="555"/>
      <c r="S311" s="555"/>
      <c r="T311" s="555"/>
    </row>
    <row r="312" spans="17:20">
      <c r="Q312" s="555"/>
      <c r="R312" s="555"/>
      <c r="S312" s="555"/>
      <c r="T312" s="555"/>
    </row>
    <row r="313" spans="17:20">
      <c r="Q313" s="555"/>
      <c r="R313" s="555"/>
      <c r="S313" s="555"/>
      <c r="T313" s="555"/>
    </row>
    <row r="314" spans="17:20">
      <c r="Q314" s="555"/>
      <c r="R314" s="555"/>
      <c r="S314" s="555"/>
      <c r="T314" s="555"/>
    </row>
    <row r="315" spans="17:20">
      <c r="Q315" s="555"/>
      <c r="R315" s="555"/>
      <c r="S315" s="555"/>
      <c r="T315" s="555"/>
    </row>
    <row r="316" spans="17:20">
      <c r="Q316" s="555"/>
      <c r="R316" s="555"/>
      <c r="S316" s="555"/>
      <c r="T316" s="555"/>
    </row>
    <row r="317" spans="17:20">
      <c r="Q317" s="555"/>
      <c r="R317" s="555"/>
      <c r="S317" s="555"/>
      <c r="T317" s="555"/>
    </row>
    <row r="318" spans="17:20">
      <c r="Q318" s="555"/>
      <c r="R318" s="555"/>
      <c r="S318" s="555"/>
      <c r="T318" s="555"/>
    </row>
    <row r="319" spans="17:20">
      <c r="Q319" s="555"/>
      <c r="R319" s="555"/>
      <c r="S319" s="555"/>
      <c r="T319" s="555"/>
    </row>
    <row r="320" spans="17:20">
      <c r="Q320" s="555"/>
      <c r="R320" s="555"/>
      <c r="S320" s="555"/>
      <c r="T320" s="555"/>
    </row>
    <row r="321" spans="17:20">
      <c r="Q321" s="555"/>
      <c r="R321" s="555"/>
      <c r="S321" s="555"/>
      <c r="T321" s="555"/>
    </row>
    <row r="322" spans="17:20">
      <c r="Q322" s="555"/>
      <c r="R322" s="555"/>
      <c r="S322" s="555"/>
      <c r="T322" s="555"/>
    </row>
    <row r="323" spans="17:20">
      <c r="Q323" s="555"/>
      <c r="R323" s="555"/>
      <c r="S323" s="555"/>
      <c r="T323" s="555"/>
    </row>
    <row r="324" spans="17:20">
      <c r="Q324" s="555"/>
      <c r="R324" s="555"/>
      <c r="S324" s="555"/>
      <c r="T324" s="555"/>
    </row>
    <row r="325" spans="17:20">
      <c r="Q325" s="555"/>
      <c r="R325" s="555"/>
      <c r="S325" s="555"/>
      <c r="T325" s="555"/>
    </row>
    <row r="326" spans="17:20">
      <c r="Q326" s="555"/>
      <c r="R326" s="555"/>
      <c r="S326" s="555"/>
      <c r="T326" s="555"/>
    </row>
    <row r="327" spans="17:20">
      <c r="Q327" s="555"/>
      <c r="R327" s="555"/>
      <c r="S327" s="555"/>
      <c r="T327" s="555"/>
    </row>
    <row r="328" spans="17:20">
      <c r="Q328" s="555"/>
      <c r="R328" s="555"/>
      <c r="S328" s="555"/>
      <c r="T328" s="555"/>
    </row>
    <row r="329" spans="17:20">
      <c r="Q329" s="555"/>
      <c r="R329" s="555"/>
      <c r="S329" s="555"/>
      <c r="T329" s="555"/>
    </row>
    <row r="330" spans="17:20">
      <c r="Q330" s="555"/>
      <c r="R330" s="555"/>
      <c r="S330" s="555"/>
      <c r="T330" s="555"/>
    </row>
    <row r="331" spans="17:20">
      <c r="Q331" s="555"/>
      <c r="R331" s="555"/>
      <c r="S331" s="555"/>
      <c r="T331" s="555"/>
    </row>
    <row r="332" spans="17:20">
      <c r="Q332" s="555"/>
      <c r="R332" s="555"/>
      <c r="S332" s="555"/>
      <c r="T332" s="555"/>
    </row>
    <row r="333" spans="17:20">
      <c r="Q333" s="555"/>
      <c r="R333" s="555"/>
      <c r="S333" s="555"/>
      <c r="T333" s="555"/>
    </row>
    <row r="334" spans="17:20">
      <c r="Q334" s="555"/>
      <c r="R334" s="555"/>
      <c r="S334" s="555"/>
      <c r="T334" s="555"/>
    </row>
    <row r="335" spans="17:20">
      <c r="Q335" s="555"/>
      <c r="R335" s="555"/>
      <c r="S335" s="555"/>
      <c r="T335" s="555"/>
    </row>
    <row r="336" spans="17:20">
      <c r="Q336" s="555"/>
      <c r="R336" s="555"/>
      <c r="S336" s="555"/>
      <c r="T336" s="555"/>
    </row>
    <row r="337" spans="17:20">
      <c r="Q337" s="555"/>
      <c r="R337" s="555"/>
      <c r="S337" s="555"/>
      <c r="T337" s="555"/>
    </row>
    <row r="338" spans="17:20">
      <c r="Q338" s="555"/>
      <c r="R338" s="555"/>
      <c r="S338" s="555"/>
      <c r="T338" s="555"/>
    </row>
    <row r="339" spans="17:20">
      <c r="Q339" s="555"/>
      <c r="R339" s="555"/>
      <c r="S339" s="555"/>
      <c r="T339" s="555"/>
    </row>
    <row r="340" spans="17:20">
      <c r="Q340" s="555"/>
      <c r="R340" s="555"/>
      <c r="S340" s="555"/>
      <c r="T340" s="555"/>
    </row>
    <row r="341" spans="17:20">
      <c r="Q341" s="555"/>
      <c r="R341" s="555"/>
      <c r="S341" s="555"/>
      <c r="T341" s="555"/>
    </row>
    <row r="342" spans="17:20">
      <c r="Q342" s="555"/>
      <c r="R342" s="555"/>
      <c r="S342" s="555"/>
      <c r="T342" s="555"/>
    </row>
    <row r="343" spans="17:20">
      <c r="Q343" s="555"/>
      <c r="R343" s="555"/>
      <c r="S343" s="555"/>
      <c r="T343" s="555"/>
    </row>
    <row r="344" spans="17:20">
      <c r="Q344" s="555"/>
      <c r="R344" s="555"/>
      <c r="S344" s="555"/>
      <c r="T344" s="555"/>
    </row>
    <row r="345" spans="17:20">
      <c r="Q345" s="555"/>
      <c r="R345" s="555"/>
      <c r="S345" s="555"/>
      <c r="T345" s="555"/>
    </row>
    <row r="346" spans="17:20">
      <c r="Q346" s="555"/>
      <c r="R346" s="555"/>
      <c r="S346" s="555"/>
      <c r="T346" s="555"/>
    </row>
    <row r="347" spans="17:20">
      <c r="Q347" s="555"/>
      <c r="R347" s="555"/>
      <c r="S347" s="555"/>
      <c r="T347" s="555"/>
    </row>
    <row r="348" spans="17:20">
      <c r="Q348" s="555"/>
      <c r="R348" s="555"/>
      <c r="S348" s="555"/>
      <c r="T348" s="555"/>
    </row>
    <row r="349" spans="17:20">
      <c r="Q349" s="555"/>
      <c r="R349" s="555"/>
      <c r="S349" s="555"/>
      <c r="T349" s="555"/>
    </row>
    <row r="350" spans="17:20">
      <c r="Q350" s="555"/>
      <c r="R350" s="555"/>
      <c r="S350" s="555"/>
      <c r="T350" s="555"/>
    </row>
    <row r="351" spans="17:20">
      <c r="Q351" s="555"/>
      <c r="R351" s="555"/>
      <c r="S351" s="555"/>
      <c r="T351" s="555"/>
    </row>
    <row r="352" spans="17:20">
      <c r="Q352" s="555"/>
      <c r="R352" s="555"/>
      <c r="S352" s="555"/>
      <c r="T352" s="555"/>
    </row>
    <row r="353" spans="17:20">
      <c r="Q353" s="555"/>
      <c r="R353" s="555"/>
      <c r="S353" s="555"/>
      <c r="T353" s="555"/>
    </row>
    <row r="354" spans="17:20">
      <c r="Q354" s="555"/>
      <c r="R354" s="555"/>
      <c r="S354" s="555"/>
      <c r="T354" s="555"/>
    </row>
    <row r="355" spans="17:20">
      <c r="Q355" s="555"/>
      <c r="R355" s="555"/>
      <c r="S355" s="555"/>
      <c r="T355" s="555"/>
    </row>
    <row r="356" spans="17:20">
      <c r="Q356" s="555"/>
      <c r="R356" s="555"/>
      <c r="S356" s="555"/>
      <c r="T356" s="555"/>
    </row>
    <row r="357" spans="17:20">
      <c r="Q357" s="555"/>
      <c r="R357" s="555"/>
      <c r="S357" s="555"/>
      <c r="T357" s="555"/>
    </row>
    <row r="358" spans="17:20">
      <c r="Q358" s="555"/>
      <c r="R358" s="555"/>
      <c r="S358" s="555"/>
      <c r="T358" s="555"/>
    </row>
    <row r="359" spans="17:20">
      <c r="Q359" s="555"/>
      <c r="R359" s="555"/>
      <c r="S359" s="555"/>
      <c r="T359" s="555"/>
    </row>
    <row r="360" spans="17:20">
      <c r="Q360" s="555"/>
      <c r="R360" s="555"/>
      <c r="S360" s="555"/>
      <c r="T360" s="555"/>
    </row>
    <row r="361" spans="17:20">
      <c r="Q361" s="555"/>
      <c r="R361" s="555"/>
      <c r="S361" s="555"/>
      <c r="T361" s="555"/>
    </row>
    <row r="362" spans="17:20">
      <c r="Q362" s="555"/>
      <c r="R362" s="555"/>
      <c r="S362" s="555"/>
      <c r="T362" s="555"/>
    </row>
    <row r="363" spans="17:20">
      <c r="Q363" s="555"/>
      <c r="R363" s="555"/>
      <c r="S363" s="555"/>
      <c r="T363" s="555"/>
    </row>
    <row r="364" spans="17:20">
      <c r="Q364" s="555"/>
      <c r="R364" s="555"/>
      <c r="S364" s="555"/>
      <c r="T364" s="555"/>
    </row>
    <row r="365" spans="17:20">
      <c r="Q365" s="555"/>
      <c r="R365" s="555"/>
      <c r="S365" s="555"/>
      <c r="T365" s="555"/>
    </row>
    <row r="366" spans="17:20">
      <c r="Q366" s="555"/>
      <c r="R366" s="555"/>
      <c r="S366" s="555"/>
      <c r="T366" s="555"/>
    </row>
    <row r="367" spans="17:20">
      <c r="Q367" s="555"/>
      <c r="R367" s="555"/>
      <c r="S367" s="555"/>
      <c r="T367" s="555"/>
    </row>
    <row r="368" spans="17:20">
      <c r="Q368" s="555"/>
      <c r="R368" s="555"/>
      <c r="S368" s="555"/>
      <c r="T368" s="555"/>
    </row>
    <row r="369" spans="17:20">
      <c r="Q369" s="555"/>
      <c r="R369" s="555"/>
      <c r="S369" s="555"/>
      <c r="T369" s="555"/>
    </row>
    <row r="370" spans="17:20">
      <c r="Q370" s="555"/>
      <c r="R370" s="555"/>
      <c r="S370" s="555"/>
      <c r="T370" s="555"/>
    </row>
    <row r="371" spans="17:20">
      <c r="Q371" s="555"/>
      <c r="R371" s="555"/>
      <c r="S371" s="555"/>
      <c r="T371" s="555"/>
    </row>
    <row r="372" spans="17:20">
      <c r="Q372" s="555"/>
      <c r="R372" s="555"/>
      <c r="S372" s="555"/>
      <c r="T372" s="555"/>
    </row>
    <row r="373" spans="17:20">
      <c r="Q373" s="555"/>
      <c r="R373" s="555"/>
      <c r="S373" s="555"/>
      <c r="T373" s="555"/>
    </row>
    <row r="374" spans="17:20">
      <c r="Q374" s="555"/>
      <c r="R374" s="555"/>
      <c r="S374" s="555"/>
      <c r="T374" s="555"/>
    </row>
    <row r="375" spans="17:20">
      <c r="Q375" s="555"/>
      <c r="R375" s="555"/>
      <c r="S375" s="555"/>
      <c r="T375" s="555"/>
    </row>
    <row r="376" spans="17:20">
      <c r="Q376" s="555"/>
      <c r="R376" s="555"/>
      <c r="S376" s="555"/>
      <c r="T376" s="555"/>
    </row>
    <row r="377" spans="17:20">
      <c r="Q377" s="555"/>
      <c r="R377" s="555"/>
      <c r="S377" s="555"/>
      <c r="T377" s="555"/>
    </row>
    <row r="378" spans="17:20">
      <c r="Q378" s="555"/>
      <c r="R378" s="555"/>
      <c r="S378" s="555"/>
      <c r="T378" s="555"/>
    </row>
    <row r="379" spans="17:20">
      <c r="Q379" s="555"/>
      <c r="R379" s="555"/>
      <c r="S379" s="555"/>
      <c r="T379" s="555"/>
    </row>
    <row r="380" spans="17:20">
      <c r="Q380" s="555"/>
      <c r="R380" s="555"/>
      <c r="S380" s="555"/>
      <c r="T380" s="555"/>
    </row>
    <row r="381" spans="17:20">
      <c r="Q381" s="555"/>
      <c r="R381" s="555"/>
      <c r="S381" s="555"/>
      <c r="T381" s="555"/>
    </row>
    <row r="382" spans="17:20">
      <c r="Q382" s="555"/>
      <c r="R382" s="555"/>
      <c r="S382" s="555"/>
      <c r="T382" s="555"/>
    </row>
    <row r="383" spans="17:20">
      <c r="Q383" s="555"/>
      <c r="R383" s="555"/>
      <c r="S383" s="555"/>
      <c r="T383" s="555"/>
    </row>
    <row r="384" spans="17:20">
      <c r="Q384" s="555"/>
      <c r="R384" s="555"/>
      <c r="S384" s="555"/>
      <c r="T384" s="555"/>
    </row>
    <row r="385" spans="17:20">
      <c r="Q385" s="555"/>
      <c r="R385" s="555"/>
      <c r="S385" s="555"/>
      <c r="T385" s="555"/>
    </row>
    <row r="386" spans="17:20">
      <c r="Q386" s="555"/>
      <c r="R386" s="555"/>
      <c r="S386" s="555"/>
      <c r="T386" s="555"/>
    </row>
    <row r="387" spans="17:20">
      <c r="Q387" s="555"/>
      <c r="R387" s="555"/>
      <c r="S387" s="555"/>
      <c r="T387" s="555"/>
    </row>
    <row r="388" spans="17:20">
      <c r="Q388" s="555"/>
      <c r="R388" s="555"/>
      <c r="S388" s="555"/>
      <c r="T388" s="555"/>
    </row>
    <row r="389" spans="17:20">
      <c r="Q389" s="555"/>
      <c r="R389" s="555"/>
      <c r="S389" s="555"/>
      <c r="T389" s="555"/>
    </row>
    <row r="390" spans="17:20">
      <c r="Q390" s="555"/>
      <c r="R390" s="555"/>
      <c r="S390" s="555"/>
      <c r="T390" s="555"/>
    </row>
    <row r="391" spans="17:20">
      <c r="Q391" s="555"/>
      <c r="R391" s="555"/>
      <c r="S391" s="555"/>
      <c r="T391" s="555"/>
    </row>
    <row r="392" spans="17:20">
      <c r="Q392" s="555"/>
      <c r="R392" s="555"/>
      <c r="S392" s="555"/>
      <c r="T392" s="555"/>
    </row>
    <row r="393" spans="17:20">
      <c r="Q393" s="555"/>
      <c r="R393" s="555"/>
      <c r="S393" s="555"/>
      <c r="T393" s="555"/>
    </row>
    <row r="394" spans="17:20">
      <c r="Q394" s="555"/>
      <c r="R394" s="555"/>
      <c r="S394" s="555"/>
      <c r="T394" s="555"/>
    </row>
    <row r="395" spans="17:20">
      <c r="Q395" s="555"/>
      <c r="R395" s="555"/>
      <c r="S395" s="555"/>
      <c r="T395" s="555"/>
    </row>
    <row r="396" spans="17:20">
      <c r="Q396" s="555"/>
      <c r="R396" s="555"/>
      <c r="S396" s="555"/>
      <c r="T396" s="555"/>
    </row>
    <row r="397" spans="17:20">
      <c r="Q397" s="555"/>
      <c r="R397" s="555"/>
      <c r="S397" s="555"/>
      <c r="T397" s="555"/>
    </row>
    <row r="398" spans="17:20">
      <c r="Q398" s="555"/>
      <c r="R398" s="555"/>
      <c r="S398" s="555"/>
      <c r="T398" s="555"/>
    </row>
    <row r="399" spans="17:20">
      <c r="Q399" s="555"/>
      <c r="R399" s="555"/>
      <c r="S399" s="555"/>
      <c r="T399" s="555"/>
    </row>
    <row r="400" spans="17:20">
      <c r="Q400" s="555"/>
      <c r="R400" s="555"/>
      <c r="S400" s="555"/>
      <c r="T400" s="555"/>
    </row>
    <row r="401" spans="17:20">
      <c r="Q401" s="555"/>
      <c r="R401" s="555"/>
      <c r="S401" s="555"/>
      <c r="T401" s="555"/>
    </row>
    <row r="402" spans="17:20">
      <c r="Q402" s="555"/>
      <c r="R402" s="555"/>
      <c r="S402" s="555"/>
      <c r="T402" s="555"/>
    </row>
    <row r="403" spans="17:20">
      <c r="Q403" s="555"/>
      <c r="R403" s="555"/>
      <c r="S403" s="555"/>
      <c r="T403" s="555"/>
    </row>
    <row r="404" spans="17:20">
      <c r="Q404" s="555"/>
      <c r="R404" s="555"/>
      <c r="S404" s="555"/>
      <c r="T404" s="555"/>
    </row>
    <row r="405" spans="17:20">
      <c r="Q405" s="555"/>
      <c r="R405" s="555"/>
      <c r="S405" s="555"/>
      <c r="T405" s="555"/>
    </row>
    <row r="406" spans="17:20">
      <c r="Q406" s="555"/>
      <c r="R406" s="555"/>
      <c r="S406" s="555"/>
      <c r="T406" s="555"/>
    </row>
    <row r="407" spans="17:20">
      <c r="Q407" s="555"/>
      <c r="R407" s="555"/>
      <c r="S407" s="555"/>
      <c r="T407" s="555"/>
    </row>
    <row r="408" spans="17:20">
      <c r="Q408" s="555"/>
      <c r="R408" s="555"/>
      <c r="S408" s="555"/>
      <c r="T408" s="555"/>
    </row>
    <row r="409" spans="17:20">
      <c r="Q409" s="555"/>
      <c r="R409" s="555"/>
      <c r="S409" s="555"/>
      <c r="T409" s="555"/>
    </row>
    <row r="410" spans="17:20">
      <c r="Q410" s="555"/>
      <c r="R410" s="555"/>
      <c r="S410" s="555"/>
      <c r="T410" s="555"/>
    </row>
    <row r="411" spans="17:20">
      <c r="Q411" s="555"/>
      <c r="R411" s="555"/>
      <c r="S411" s="555"/>
      <c r="T411" s="555"/>
    </row>
    <row r="412" spans="17:20">
      <c r="Q412" s="555"/>
      <c r="R412" s="555"/>
      <c r="S412" s="555"/>
      <c r="T412" s="555"/>
    </row>
    <row r="413" spans="17:20">
      <c r="Q413" s="555"/>
      <c r="R413" s="555"/>
      <c r="S413" s="555"/>
      <c r="T413" s="555"/>
    </row>
    <row r="414" spans="17:20">
      <c r="Q414" s="555"/>
      <c r="R414" s="555"/>
      <c r="S414" s="555"/>
      <c r="T414" s="555"/>
    </row>
    <row r="415" spans="17:20">
      <c r="Q415" s="555"/>
      <c r="R415" s="555"/>
      <c r="S415" s="555"/>
      <c r="T415" s="555"/>
    </row>
    <row r="416" spans="17:20">
      <c r="Q416" s="555"/>
      <c r="R416" s="555"/>
      <c r="S416" s="555"/>
      <c r="T416" s="555"/>
    </row>
    <row r="417" spans="17:20">
      <c r="Q417" s="555"/>
      <c r="R417" s="555"/>
      <c r="S417" s="555"/>
      <c r="T417" s="555"/>
    </row>
    <row r="418" spans="17:20">
      <c r="Q418" s="555"/>
      <c r="R418" s="555"/>
      <c r="S418" s="555"/>
      <c r="T418" s="555"/>
    </row>
    <row r="419" spans="17:20">
      <c r="Q419" s="555"/>
      <c r="R419" s="555"/>
      <c r="S419" s="555"/>
      <c r="T419" s="555"/>
    </row>
    <row r="420" spans="17:20">
      <c r="Q420" s="555"/>
      <c r="R420" s="555"/>
      <c r="S420" s="555"/>
      <c r="T420" s="555"/>
    </row>
    <row r="421" spans="17:20">
      <c r="Q421" s="555"/>
      <c r="R421" s="555"/>
      <c r="S421" s="555"/>
      <c r="T421" s="555"/>
    </row>
    <row r="422" spans="17:20">
      <c r="Q422" s="555"/>
      <c r="R422" s="555"/>
      <c r="S422" s="555"/>
      <c r="T422" s="555"/>
    </row>
    <row r="423" spans="17:20">
      <c r="Q423" s="555"/>
      <c r="R423" s="555"/>
      <c r="S423" s="555"/>
      <c r="T423" s="555"/>
    </row>
    <row r="424" spans="17:20">
      <c r="Q424" s="555"/>
      <c r="R424" s="555"/>
      <c r="S424" s="555"/>
      <c r="T424" s="555"/>
    </row>
    <row r="425" spans="17:20">
      <c r="Q425" s="555"/>
      <c r="R425" s="555"/>
      <c r="S425" s="555"/>
      <c r="T425" s="555"/>
    </row>
    <row r="426" spans="17:20">
      <c r="Q426" s="555"/>
      <c r="R426" s="555"/>
      <c r="S426" s="555"/>
      <c r="T426" s="555"/>
    </row>
    <row r="427" spans="17:20">
      <c r="Q427" s="555"/>
      <c r="R427" s="555"/>
      <c r="S427" s="555"/>
      <c r="T427" s="555"/>
    </row>
    <row r="428" spans="17:20">
      <c r="Q428" s="555"/>
      <c r="R428" s="555"/>
      <c r="S428" s="555"/>
      <c r="T428" s="555"/>
    </row>
    <row r="429" spans="17:20">
      <c r="Q429" s="555"/>
      <c r="R429" s="555"/>
      <c r="S429" s="555"/>
      <c r="T429" s="555"/>
    </row>
    <row r="430" spans="17:20">
      <c r="Q430" s="555"/>
      <c r="R430" s="555"/>
      <c r="S430" s="555"/>
      <c r="T430" s="555"/>
    </row>
    <row r="431" spans="17:20">
      <c r="Q431" s="555"/>
      <c r="R431" s="555"/>
      <c r="S431" s="555"/>
      <c r="T431" s="555"/>
    </row>
    <row r="432" spans="17:20">
      <c r="Q432" s="555"/>
      <c r="R432" s="555"/>
      <c r="S432" s="555"/>
      <c r="T432" s="555"/>
    </row>
    <row r="433" spans="17:20">
      <c r="Q433" s="555"/>
      <c r="R433" s="555"/>
      <c r="S433" s="555"/>
      <c r="T433" s="555"/>
    </row>
    <row r="434" spans="17:20">
      <c r="Q434" s="555"/>
      <c r="R434" s="555"/>
      <c r="S434" s="555"/>
      <c r="T434" s="555"/>
    </row>
    <row r="435" spans="17:20">
      <c r="Q435" s="555"/>
      <c r="R435" s="555"/>
      <c r="S435" s="555"/>
      <c r="T435" s="555"/>
    </row>
    <row r="436" spans="17:20">
      <c r="Q436" s="555"/>
      <c r="R436" s="555"/>
      <c r="S436" s="555"/>
      <c r="T436" s="555"/>
    </row>
    <row r="437" spans="17:20">
      <c r="Q437" s="555"/>
      <c r="R437" s="555"/>
      <c r="S437" s="555"/>
      <c r="T437" s="555"/>
    </row>
    <row r="438" spans="17:20">
      <c r="Q438" s="555"/>
      <c r="R438" s="555"/>
      <c r="S438" s="555"/>
      <c r="T438" s="555"/>
    </row>
    <row r="439" spans="17:20">
      <c r="Q439" s="555"/>
      <c r="R439" s="555"/>
      <c r="S439" s="555"/>
      <c r="T439" s="555"/>
    </row>
    <row r="440" spans="17:20">
      <c r="Q440" s="555"/>
      <c r="R440" s="555"/>
      <c r="S440" s="555"/>
      <c r="T440" s="555"/>
    </row>
    <row r="441" spans="17:20">
      <c r="Q441" s="555"/>
      <c r="R441" s="555"/>
      <c r="S441" s="555"/>
      <c r="T441" s="555"/>
    </row>
    <row r="442" spans="17:20">
      <c r="Q442" s="555"/>
      <c r="R442" s="555"/>
      <c r="S442" s="555"/>
      <c r="T442" s="555"/>
    </row>
    <row r="443" spans="17:20">
      <c r="Q443" s="555"/>
      <c r="R443" s="555"/>
      <c r="S443" s="555"/>
      <c r="T443" s="555"/>
    </row>
    <row r="444" spans="17:20">
      <c r="Q444" s="555"/>
      <c r="R444" s="555"/>
      <c r="S444" s="555"/>
      <c r="T444" s="555"/>
    </row>
    <row r="445" spans="17:20">
      <c r="Q445" s="555"/>
      <c r="R445" s="555"/>
      <c r="S445" s="555"/>
      <c r="T445" s="555"/>
    </row>
    <row r="446" spans="17:20">
      <c r="Q446" s="555"/>
      <c r="R446" s="555"/>
      <c r="S446" s="555"/>
      <c r="T446" s="555"/>
    </row>
    <row r="447" spans="17:20">
      <c r="Q447" s="555"/>
      <c r="R447" s="555"/>
      <c r="S447" s="555"/>
      <c r="T447" s="555"/>
    </row>
    <row r="448" spans="17:20">
      <c r="Q448" s="555"/>
      <c r="R448" s="555"/>
      <c r="S448" s="555"/>
      <c r="T448" s="555"/>
    </row>
    <row r="449" spans="17:20">
      <c r="Q449" s="555"/>
      <c r="R449" s="555"/>
      <c r="S449" s="555"/>
      <c r="T449" s="555"/>
    </row>
    <row r="450" spans="17:20">
      <c r="Q450" s="555"/>
      <c r="R450" s="555"/>
      <c r="S450" s="555"/>
      <c r="T450" s="555"/>
    </row>
    <row r="451" spans="17:20">
      <c r="Q451" s="555"/>
      <c r="R451" s="555"/>
      <c r="S451" s="555"/>
      <c r="T451" s="555"/>
    </row>
    <row r="452" spans="17:20">
      <c r="Q452" s="555"/>
      <c r="R452" s="555"/>
      <c r="S452" s="555"/>
      <c r="T452" s="555"/>
    </row>
    <row r="453" spans="17:20">
      <c r="Q453" s="555"/>
      <c r="R453" s="555"/>
      <c r="S453" s="555"/>
      <c r="T453" s="555"/>
    </row>
    <row r="454" spans="17:20">
      <c r="Q454" s="555"/>
      <c r="R454" s="555"/>
      <c r="S454" s="555"/>
      <c r="T454" s="555"/>
    </row>
    <row r="455" spans="17:20">
      <c r="Q455" s="555"/>
      <c r="R455" s="555"/>
      <c r="S455" s="555"/>
      <c r="T455" s="555"/>
    </row>
    <row r="456" spans="17:20">
      <c r="Q456" s="555"/>
      <c r="R456" s="555"/>
      <c r="S456" s="555"/>
      <c r="T456" s="555"/>
    </row>
    <row r="457" spans="17:20">
      <c r="Q457" s="555"/>
      <c r="R457" s="555"/>
      <c r="S457" s="555"/>
      <c r="T457" s="555"/>
    </row>
    <row r="458" spans="17:20">
      <c r="Q458" s="555"/>
      <c r="R458" s="555"/>
      <c r="S458" s="555"/>
      <c r="T458" s="555"/>
    </row>
    <row r="459" spans="17:20">
      <c r="Q459" s="555"/>
      <c r="R459" s="555"/>
      <c r="S459" s="555"/>
      <c r="T459" s="555"/>
    </row>
    <row r="460" spans="17:20">
      <c r="Q460" s="555"/>
      <c r="R460" s="555"/>
      <c r="S460" s="555"/>
      <c r="T460" s="555"/>
    </row>
    <row r="461" spans="17:20">
      <c r="Q461" s="555"/>
      <c r="R461" s="555"/>
      <c r="S461" s="555"/>
      <c r="T461" s="555"/>
    </row>
    <row r="462" spans="17:20">
      <c r="Q462" s="555"/>
      <c r="R462" s="555"/>
      <c r="S462" s="555"/>
      <c r="T462" s="555"/>
    </row>
    <row r="463" spans="17:20">
      <c r="Q463" s="555"/>
      <c r="R463" s="555"/>
      <c r="S463" s="555"/>
      <c r="T463" s="555"/>
    </row>
    <row r="464" spans="17:20">
      <c r="Q464" s="555"/>
      <c r="R464" s="555"/>
      <c r="S464" s="555"/>
      <c r="T464" s="555"/>
    </row>
    <row r="465" spans="17:20">
      <c r="Q465" s="555"/>
      <c r="R465" s="555"/>
      <c r="S465" s="555"/>
      <c r="T465" s="555"/>
    </row>
    <row r="466" spans="17:20">
      <c r="Q466" s="555"/>
      <c r="R466" s="555"/>
      <c r="S466" s="555"/>
      <c r="T466" s="555"/>
    </row>
    <row r="467" spans="17:20">
      <c r="Q467" s="555"/>
      <c r="R467" s="555"/>
      <c r="S467" s="555"/>
      <c r="T467" s="555"/>
    </row>
    <row r="468" spans="17:20">
      <c r="Q468" s="555"/>
      <c r="R468" s="555"/>
      <c r="S468" s="555"/>
      <c r="T468" s="555"/>
    </row>
    <row r="469" spans="17:20">
      <c r="Q469" s="555"/>
      <c r="R469" s="555"/>
      <c r="S469" s="555"/>
      <c r="T469" s="555"/>
    </row>
    <row r="470" spans="17:20">
      <c r="Q470" s="555"/>
      <c r="R470" s="555"/>
      <c r="S470" s="555"/>
      <c r="T470" s="555"/>
    </row>
    <row r="471" spans="17:20">
      <c r="Q471" s="555"/>
      <c r="R471" s="555"/>
      <c r="S471" s="555"/>
      <c r="T471" s="555"/>
    </row>
    <row r="472" spans="17:20">
      <c r="Q472" s="555"/>
      <c r="R472" s="555"/>
      <c r="S472" s="555"/>
      <c r="T472" s="555"/>
    </row>
    <row r="473" spans="17:20">
      <c r="Q473" s="555"/>
      <c r="R473" s="555"/>
      <c r="S473" s="555"/>
      <c r="T473" s="555"/>
    </row>
    <row r="474" spans="17:20">
      <c r="Q474" s="555"/>
      <c r="R474" s="555"/>
      <c r="S474" s="555"/>
      <c r="T474" s="555"/>
    </row>
    <row r="475" spans="17:20">
      <c r="Q475" s="555"/>
      <c r="R475" s="555"/>
      <c r="S475" s="555"/>
      <c r="T475" s="555"/>
    </row>
    <row r="476" spans="17:20">
      <c r="Q476" s="555"/>
      <c r="R476" s="555"/>
      <c r="S476" s="555"/>
      <c r="T476" s="555"/>
    </row>
    <row r="477" spans="17:20">
      <c r="Q477" s="555"/>
      <c r="R477" s="555"/>
      <c r="S477" s="555"/>
      <c r="T477" s="555"/>
    </row>
    <row r="478" spans="17:20">
      <c r="Q478" s="555"/>
      <c r="R478" s="555"/>
      <c r="S478" s="555"/>
      <c r="T478" s="555"/>
    </row>
    <row r="479" spans="17:20">
      <c r="Q479" s="555"/>
      <c r="R479" s="555"/>
      <c r="S479" s="555"/>
      <c r="T479" s="555"/>
    </row>
    <row r="480" spans="17:20">
      <c r="Q480" s="555"/>
      <c r="R480" s="555"/>
      <c r="S480" s="555"/>
      <c r="T480" s="555"/>
    </row>
    <row r="481" spans="17:20">
      <c r="Q481" s="555"/>
      <c r="R481" s="555"/>
      <c r="S481" s="555"/>
      <c r="T481" s="555"/>
    </row>
    <row r="482" spans="17:20">
      <c r="Q482" s="555"/>
      <c r="R482" s="555"/>
      <c r="S482" s="555"/>
      <c r="T482" s="555"/>
    </row>
    <row r="483" spans="17:20">
      <c r="Q483" s="555"/>
      <c r="R483" s="555"/>
      <c r="S483" s="555"/>
      <c r="T483" s="555"/>
    </row>
    <row r="484" spans="17:20">
      <c r="Q484" s="555"/>
      <c r="R484" s="555"/>
      <c r="S484" s="555"/>
      <c r="T484" s="555"/>
    </row>
    <row r="485" spans="17:20">
      <c r="Q485" s="555"/>
      <c r="R485" s="555"/>
      <c r="S485" s="555"/>
      <c r="T485" s="555"/>
    </row>
    <row r="486" spans="17:20">
      <c r="Q486" s="555"/>
      <c r="R486" s="555"/>
      <c r="S486" s="555"/>
      <c r="T486" s="555"/>
    </row>
    <row r="487" spans="17:20">
      <c r="Q487" s="555"/>
      <c r="R487" s="555"/>
      <c r="S487" s="555"/>
      <c r="T487" s="555"/>
    </row>
    <row r="488" spans="17:20">
      <c r="Q488" s="555"/>
      <c r="R488" s="555"/>
      <c r="S488" s="555"/>
      <c r="T488" s="555"/>
    </row>
    <row r="489" spans="17:20">
      <c r="Q489" s="555"/>
      <c r="R489" s="555"/>
      <c r="S489" s="555"/>
      <c r="T489" s="555"/>
    </row>
    <row r="490" spans="17:20">
      <c r="Q490" s="555"/>
      <c r="R490" s="555"/>
      <c r="S490" s="555"/>
      <c r="T490" s="555"/>
    </row>
    <row r="491" spans="17:20">
      <c r="Q491" s="555"/>
      <c r="R491" s="555"/>
      <c r="S491" s="555"/>
      <c r="T491" s="555"/>
    </row>
    <row r="492" spans="17:20">
      <c r="Q492" s="555"/>
      <c r="R492" s="555"/>
      <c r="S492" s="555"/>
      <c r="T492" s="555"/>
    </row>
    <row r="493" spans="17:20">
      <c r="Q493" s="555"/>
      <c r="R493" s="555"/>
      <c r="S493" s="555"/>
      <c r="T493" s="555"/>
    </row>
    <row r="494" spans="17:20">
      <c r="Q494" s="555"/>
      <c r="R494" s="555"/>
      <c r="S494" s="555"/>
      <c r="T494" s="555"/>
    </row>
    <row r="495" spans="17:20">
      <c r="Q495" s="555"/>
      <c r="R495" s="555"/>
      <c r="S495" s="555"/>
      <c r="T495" s="555"/>
    </row>
    <row r="496" spans="17:20">
      <c r="Q496" s="555"/>
      <c r="R496" s="555"/>
      <c r="S496" s="555"/>
      <c r="T496" s="555"/>
    </row>
    <row r="497" spans="17:20">
      <c r="Q497" s="555"/>
      <c r="R497" s="555"/>
      <c r="S497" s="555"/>
      <c r="T497" s="555"/>
    </row>
    <row r="498" spans="17:20">
      <c r="Q498" s="555"/>
      <c r="R498" s="555"/>
      <c r="S498" s="555"/>
      <c r="T498" s="555"/>
    </row>
    <row r="499" spans="17:20">
      <c r="Q499" s="555"/>
      <c r="R499" s="555"/>
      <c r="S499" s="555"/>
      <c r="T499" s="555"/>
    </row>
    <row r="500" spans="17:20">
      <c r="Q500" s="555"/>
      <c r="R500" s="555"/>
      <c r="S500" s="555"/>
      <c r="T500" s="555"/>
    </row>
    <row r="501" spans="17:20">
      <c r="Q501" s="555"/>
      <c r="R501" s="555"/>
      <c r="S501" s="555"/>
      <c r="T501" s="555"/>
    </row>
    <row r="502" spans="17:20">
      <c r="Q502" s="555"/>
      <c r="R502" s="555"/>
      <c r="S502" s="555"/>
      <c r="T502" s="555"/>
    </row>
    <row r="503" spans="17:20">
      <c r="Q503" s="555"/>
      <c r="R503" s="555"/>
      <c r="S503" s="555"/>
      <c r="T503" s="555"/>
    </row>
    <row r="504" spans="17:20">
      <c r="Q504" s="555"/>
      <c r="R504" s="555"/>
      <c r="S504" s="555"/>
      <c r="T504" s="555"/>
    </row>
    <row r="505" spans="17:20">
      <c r="Q505" s="555"/>
      <c r="R505" s="555"/>
      <c r="S505" s="555"/>
      <c r="T505" s="555"/>
    </row>
    <row r="506" spans="17:20">
      <c r="Q506" s="555"/>
      <c r="R506" s="555"/>
      <c r="S506" s="555"/>
      <c r="T506" s="555"/>
    </row>
    <row r="507" spans="17:20">
      <c r="Q507" s="555"/>
      <c r="R507" s="555"/>
      <c r="S507" s="555"/>
      <c r="T507" s="555"/>
    </row>
    <row r="508" spans="17:20">
      <c r="Q508" s="555"/>
      <c r="R508" s="555"/>
      <c r="S508" s="555"/>
      <c r="T508" s="555"/>
    </row>
    <row r="509" spans="17:20">
      <c r="Q509" s="555"/>
      <c r="R509" s="555"/>
      <c r="S509" s="555"/>
      <c r="T509" s="555"/>
    </row>
    <row r="510" spans="17:20">
      <c r="Q510" s="555"/>
      <c r="R510" s="555"/>
      <c r="S510" s="555"/>
      <c r="T510" s="555"/>
    </row>
    <row r="511" spans="17:20">
      <c r="Q511" s="555"/>
      <c r="R511" s="555"/>
      <c r="S511" s="555"/>
      <c r="T511" s="555"/>
    </row>
    <row r="512" spans="17:20">
      <c r="Q512" s="555"/>
      <c r="R512" s="555"/>
      <c r="S512" s="555"/>
      <c r="T512" s="555"/>
    </row>
    <row r="513" spans="17:20">
      <c r="Q513" s="555"/>
      <c r="R513" s="555"/>
      <c r="S513" s="555"/>
      <c r="T513" s="555"/>
    </row>
    <row r="514" spans="17:20">
      <c r="Q514" s="555"/>
      <c r="R514" s="555"/>
      <c r="S514" s="555"/>
      <c r="T514" s="555"/>
    </row>
    <row r="515" spans="17:20">
      <c r="Q515" s="555"/>
      <c r="R515" s="555"/>
      <c r="S515" s="555"/>
      <c r="T515" s="555"/>
    </row>
    <row r="516" spans="17:20">
      <c r="Q516" s="555"/>
      <c r="R516" s="555"/>
      <c r="S516" s="555"/>
      <c r="T516" s="555"/>
    </row>
    <row r="517" spans="17:20">
      <c r="Q517" s="555"/>
      <c r="R517" s="555"/>
      <c r="S517" s="555"/>
      <c r="T517" s="555"/>
    </row>
    <row r="518" spans="17:20">
      <c r="Q518" s="555"/>
      <c r="R518" s="555"/>
      <c r="S518" s="555"/>
      <c r="T518" s="555"/>
    </row>
    <row r="519" spans="17:20">
      <c r="Q519" s="555"/>
      <c r="R519" s="555"/>
      <c r="S519" s="555"/>
      <c r="T519" s="555"/>
    </row>
    <row r="520" spans="17:20">
      <c r="Q520" s="555"/>
      <c r="R520" s="555"/>
      <c r="S520" s="555"/>
      <c r="T520" s="555"/>
    </row>
    <row r="521" spans="17:20">
      <c r="Q521" s="555"/>
      <c r="R521" s="555"/>
      <c r="S521" s="555"/>
      <c r="T521" s="555"/>
    </row>
    <row r="522" spans="17:20">
      <c r="Q522" s="555"/>
      <c r="R522" s="555"/>
      <c r="S522" s="555"/>
      <c r="T522" s="555"/>
    </row>
    <row r="523" spans="17:20">
      <c r="Q523" s="555"/>
      <c r="R523" s="555"/>
      <c r="S523" s="555"/>
      <c r="T523" s="555"/>
    </row>
    <row r="524" spans="17:20">
      <c r="Q524" s="555"/>
      <c r="R524" s="555"/>
      <c r="S524" s="555"/>
      <c r="T524" s="555"/>
    </row>
    <row r="525" spans="17:20">
      <c r="Q525" s="555"/>
      <c r="R525" s="555"/>
      <c r="S525" s="555"/>
      <c r="T525" s="555"/>
    </row>
    <row r="526" spans="17:20">
      <c r="Q526" s="555"/>
      <c r="R526" s="555"/>
      <c r="S526" s="555"/>
      <c r="T526" s="555"/>
    </row>
    <row r="527" spans="17:20">
      <c r="Q527" s="555"/>
      <c r="R527" s="555"/>
      <c r="S527" s="555"/>
      <c r="T527" s="555"/>
    </row>
    <row r="528" spans="17:20">
      <c r="Q528" s="555"/>
      <c r="R528" s="555"/>
      <c r="S528" s="555"/>
      <c r="T528" s="555"/>
    </row>
    <row r="529" spans="17:20">
      <c r="Q529" s="555"/>
      <c r="R529" s="555"/>
      <c r="S529" s="555"/>
      <c r="T529" s="555"/>
    </row>
    <row r="530" spans="17:20">
      <c r="Q530" s="555"/>
      <c r="R530" s="555"/>
      <c r="S530" s="555"/>
      <c r="T530" s="555"/>
    </row>
    <row r="531" spans="17:20">
      <c r="Q531" s="555"/>
      <c r="R531" s="555"/>
      <c r="S531" s="555"/>
      <c r="T531" s="555"/>
    </row>
    <row r="532" spans="17:20">
      <c r="Q532" s="555"/>
      <c r="R532" s="555"/>
      <c r="S532" s="555"/>
      <c r="T532" s="555"/>
    </row>
    <row r="533" spans="17:20">
      <c r="Q533" s="555"/>
      <c r="R533" s="555"/>
      <c r="S533" s="555"/>
      <c r="T533" s="555"/>
    </row>
    <row r="534" spans="17:20">
      <c r="Q534" s="555"/>
      <c r="R534" s="555"/>
      <c r="S534" s="555"/>
      <c r="T534" s="555"/>
    </row>
    <row r="535" spans="17:20">
      <c r="Q535" s="555"/>
      <c r="R535" s="555"/>
      <c r="S535" s="555"/>
      <c r="T535" s="555"/>
    </row>
    <row r="536" spans="17:20">
      <c r="Q536" s="555"/>
      <c r="R536" s="555"/>
      <c r="S536" s="555"/>
      <c r="T536" s="555"/>
    </row>
    <row r="537" spans="17:20">
      <c r="Q537" s="555"/>
      <c r="R537" s="555"/>
      <c r="S537" s="555"/>
      <c r="T537" s="555"/>
    </row>
    <row r="538" spans="17:20">
      <c r="Q538" s="555"/>
      <c r="R538" s="555"/>
      <c r="S538" s="555"/>
      <c r="T538" s="555"/>
    </row>
    <row r="539" spans="17:20">
      <c r="Q539" s="555"/>
      <c r="R539" s="555"/>
      <c r="S539" s="555"/>
      <c r="T539" s="555"/>
    </row>
    <row r="540" spans="17:20">
      <c r="Q540" s="555"/>
      <c r="R540" s="555"/>
      <c r="S540" s="555"/>
      <c r="T540" s="555"/>
    </row>
    <row r="541" spans="17:20">
      <c r="Q541" s="555"/>
      <c r="R541" s="555"/>
      <c r="S541" s="555"/>
      <c r="T541" s="555"/>
    </row>
    <row r="542" spans="17:20">
      <c r="Q542" s="555"/>
      <c r="R542" s="555"/>
      <c r="S542" s="555"/>
      <c r="T542" s="555"/>
    </row>
    <row r="543" spans="17:20">
      <c r="Q543" s="555"/>
      <c r="R543" s="555"/>
      <c r="S543" s="555"/>
      <c r="T543" s="555"/>
    </row>
    <row r="544" spans="17:20">
      <c r="Q544" s="555"/>
      <c r="R544" s="555"/>
      <c r="S544" s="555"/>
      <c r="T544" s="555"/>
    </row>
    <row r="545" spans="17:20">
      <c r="Q545" s="555"/>
      <c r="R545" s="555"/>
      <c r="S545" s="555"/>
      <c r="T545" s="555"/>
    </row>
    <row r="546" spans="17:20">
      <c r="Q546" s="555"/>
      <c r="R546" s="555"/>
      <c r="S546" s="555"/>
      <c r="T546" s="555"/>
    </row>
    <row r="547" spans="17:20">
      <c r="Q547" s="555"/>
      <c r="R547" s="555"/>
      <c r="S547" s="555"/>
      <c r="T547" s="555"/>
    </row>
    <row r="548" spans="17:20">
      <c r="Q548" s="555"/>
      <c r="R548" s="555"/>
      <c r="S548" s="555"/>
      <c r="T548" s="555"/>
    </row>
    <row r="549" spans="17:20">
      <c r="Q549" s="555"/>
      <c r="R549" s="555"/>
      <c r="S549" s="555"/>
      <c r="T549" s="555"/>
    </row>
    <row r="550" spans="17:20">
      <c r="Q550" s="555"/>
      <c r="R550" s="555"/>
      <c r="S550" s="555"/>
      <c r="T550" s="555"/>
    </row>
    <row r="551" spans="17:20">
      <c r="Q551" s="555"/>
      <c r="R551" s="555"/>
      <c r="S551" s="555"/>
      <c r="T551" s="555"/>
    </row>
    <row r="552" spans="17:20">
      <c r="Q552" s="555"/>
      <c r="R552" s="555"/>
      <c r="S552" s="555"/>
      <c r="T552" s="555"/>
    </row>
    <row r="553" spans="17:20">
      <c r="Q553" s="555"/>
      <c r="R553" s="555"/>
      <c r="S553" s="555"/>
      <c r="T553" s="555"/>
    </row>
    <row r="554" spans="17:20">
      <c r="Q554" s="555"/>
      <c r="R554" s="555"/>
      <c r="S554" s="555"/>
      <c r="T554" s="555"/>
    </row>
    <row r="555" spans="17:20">
      <c r="Q555" s="555"/>
      <c r="R555" s="555"/>
      <c r="S555" s="555"/>
      <c r="T555" s="555"/>
    </row>
    <row r="556" spans="17:20">
      <c r="Q556" s="555"/>
      <c r="R556" s="555"/>
      <c r="S556" s="555"/>
      <c r="T556" s="555"/>
    </row>
    <row r="557" spans="17:20">
      <c r="Q557" s="555"/>
      <c r="R557" s="555"/>
      <c r="S557" s="555"/>
      <c r="T557" s="555"/>
    </row>
    <row r="558" spans="17:20">
      <c r="Q558" s="555"/>
      <c r="R558" s="555"/>
      <c r="S558" s="555"/>
      <c r="T558" s="555"/>
    </row>
    <row r="559" spans="17:20">
      <c r="Q559" s="555"/>
      <c r="R559" s="555"/>
      <c r="S559" s="555"/>
      <c r="T559" s="555"/>
    </row>
    <row r="560" spans="17:20">
      <c r="Q560" s="555"/>
      <c r="R560" s="555"/>
      <c r="S560" s="555"/>
      <c r="T560" s="555"/>
    </row>
    <row r="561" spans="17:20">
      <c r="Q561" s="555"/>
      <c r="R561" s="555"/>
      <c r="S561" s="555"/>
      <c r="T561" s="555"/>
    </row>
    <row r="562" spans="17:20">
      <c r="Q562" s="555"/>
      <c r="R562" s="555"/>
      <c r="S562" s="555"/>
      <c r="T562" s="555"/>
    </row>
    <row r="563" spans="17:20">
      <c r="Q563" s="555"/>
      <c r="R563" s="555"/>
      <c r="S563" s="555"/>
      <c r="T563" s="555"/>
    </row>
    <row r="564" spans="17:20">
      <c r="Q564" s="555"/>
      <c r="R564" s="555"/>
      <c r="S564" s="555"/>
      <c r="T564" s="555"/>
    </row>
    <row r="565" spans="17:20">
      <c r="Q565" s="555"/>
      <c r="R565" s="555"/>
      <c r="S565" s="555"/>
      <c r="T565" s="555"/>
    </row>
    <row r="566" spans="17:20">
      <c r="Q566" s="555"/>
      <c r="R566" s="555"/>
      <c r="S566" s="555"/>
      <c r="T566" s="555"/>
    </row>
    <row r="567" spans="17:20">
      <c r="Q567" s="555"/>
      <c r="R567" s="555"/>
      <c r="S567" s="555"/>
      <c r="T567" s="555"/>
    </row>
    <row r="568" spans="17:20">
      <c r="Q568" s="555"/>
      <c r="R568" s="555"/>
      <c r="S568" s="555"/>
      <c r="T568" s="555"/>
    </row>
    <row r="569" spans="17:20">
      <c r="Q569" s="555"/>
      <c r="R569" s="555"/>
      <c r="S569" s="555"/>
      <c r="T569" s="555"/>
    </row>
    <row r="570" spans="17:20">
      <c r="Q570" s="555"/>
      <c r="R570" s="555"/>
      <c r="S570" s="555"/>
      <c r="T570" s="555"/>
    </row>
    <row r="571" spans="17:20">
      <c r="Q571" s="555"/>
      <c r="R571" s="555"/>
      <c r="S571" s="555"/>
      <c r="T571" s="555"/>
    </row>
    <row r="572" spans="17:20">
      <c r="Q572" s="555"/>
      <c r="R572" s="555"/>
      <c r="S572" s="555"/>
      <c r="T572" s="555"/>
    </row>
    <row r="573" spans="17:20">
      <c r="Q573" s="555"/>
      <c r="R573" s="555"/>
      <c r="S573" s="555"/>
      <c r="T573" s="555"/>
    </row>
    <row r="574" spans="17:20">
      <c r="Q574" s="555"/>
      <c r="R574" s="555"/>
      <c r="S574" s="555"/>
      <c r="T574" s="555"/>
    </row>
    <row r="575" spans="17:20">
      <c r="Q575" s="555"/>
      <c r="R575" s="555"/>
      <c r="S575" s="555"/>
      <c r="T575" s="555"/>
    </row>
    <row r="576" spans="17:20">
      <c r="Q576" s="555"/>
      <c r="R576" s="555"/>
      <c r="S576" s="555"/>
      <c r="T576" s="555"/>
    </row>
    <row r="577" spans="17:20">
      <c r="Q577" s="555"/>
      <c r="R577" s="555"/>
      <c r="S577" s="555"/>
      <c r="T577" s="555"/>
    </row>
    <row r="578" spans="17:20">
      <c r="Q578" s="555"/>
      <c r="R578" s="555"/>
      <c r="S578" s="555"/>
      <c r="T578" s="555"/>
    </row>
    <row r="579" spans="17:20">
      <c r="Q579" s="555"/>
      <c r="R579" s="555"/>
      <c r="S579" s="555"/>
      <c r="T579" s="555"/>
    </row>
    <row r="580" spans="17:20">
      <c r="Q580" s="555"/>
      <c r="R580" s="555"/>
      <c r="S580" s="555"/>
      <c r="T580" s="555"/>
    </row>
    <row r="581" spans="17:20">
      <c r="Q581" s="555"/>
      <c r="R581" s="555"/>
      <c r="S581" s="555"/>
      <c r="T581" s="555"/>
    </row>
    <row r="582" spans="17:20">
      <c r="Q582" s="555"/>
      <c r="R582" s="555"/>
      <c r="S582" s="555"/>
      <c r="T582" s="555"/>
    </row>
    <row r="583" spans="17:20">
      <c r="Q583" s="555"/>
      <c r="R583" s="555"/>
      <c r="S583" s="555"/>
      <c r="T583" s="555"/>
    </row>
    <row r="584" spans="17:20">
      <c r="Q584" s="555"/>
      <c r="R584" s="555"/>
      <c r="S584" s="555"/>
      <c r="T584" s="555"/>
    </row>
    <row r="585" spans="17:20">
      <c r="Q585" s="555"/>
      <c r="R585" s="555"/>
      <c r="S585" s="555"/>
      <c r="T585" s="555"/>
    </row>
    <row r="586" spans="17:20">
      <c r="Q586" s="555"/>
      <c r="R586" s="555"/>
      <c r="S586" s="555"/>
      <c r="T586" s="555"/>
    </row>
    <row r="587" spans="17:20">
      <c r="Q587" s="555"/>
      <c r="R587" s="555"/>
      <c r="S587" s="555"/>
      <c r="T587" s="555"/>
    </row>
    <row r="588" spans="17:20">
      <c r="Q588" s="555"/>
      <c r="R588" s="555"/>
      <c r="S588" s="555"/>
      <c r="T588" s="555"/>
    </row>
    <row r="589" spans="17:20">
      <c r="Q589" s="555"/>
      <c r="R589" s="555"/>
      <c r="S589" s="555"/>
      <c r="T589" s="555"/>
    </row>
    <row r="590" spans="17:20">
      <c r="Q590" s="555"/>
      <c r="R590" s="555"/>
      <c r="S590" s="555"/>
      <c r="T590" s="555"/>
    </row>
    <row r="591" spans="17:20">
      <c r="Q591" s="555"/>
      <c r="R591" s="555"/>
      <c r="S591" s="555"/>
      <c r="T591" s="555"/>
    </row>
    <row r="592" spans="17:20">
      <c r="Q592" s="555"/>
      <c r="R592" s="555"/>
      <c r="S592" s="555"/>
      <c r="T592" s="555"/>
    </row>
    <row r="593" spans="17:20">
      <c r="Q593" s="555"/>
      <c r="R593" s="555"/>
      <c r="S593" s="555"/>
      <c r="T593" s="555"/>
    </row>
    <row r="594" spans="17:20">
      <c r="Q594" s="555"/>
      <c r="R594" s="555"/>
      <c r="S594" s="555"/>
      <c r="T594" s="555"/>
    </row>
    <row r="595" spans="17:20">
      <c r="Q595" s="555"/>
      <c r="R595" s="555"/>
      <c r="S595" s="555"/>
      <c r="T595" s="555"/>
    </row>
    <row r="596" spans="17:20">
      <c r="Q596" s="555"/>
      <c r="R596" s="555"/>
      <c r="S596" s="555"/>
      <c r="T596" s="555"/>
    </row>
    <row r="597" spans="17:20">
      <c r="Q597" s="555"/>
      <c r="R597" s="555"/>
      <c r="S597" s="555"/>
      <c r="T597" s="555"/>
    </row>
    <row r="598" spans="17:20">
      <c r="Q598" s="555"/>
      <c r="R598" s="555"/>
      <c r="S598" s="555"/>
      <c r="T598" s="555"/>
    </row>
    <row r="599" spans="17:20">
      <c r="Q599" s="555"/>
      <c r="R599" s="555"/>
      <c r="S599" s="555"/>
      <c r="T599" s="555"/>
    </row>
    <row r="600" spans="17:20">
      <c r="Q600" s="555"/>
      <c r="R600" s="555"/>
      <c r="S600" s="555"/>
      <c r="T600" s="555"/>
    </row>
    <row r="601" spans="17:20">
      <c r="Q601" s="555"/>
      <c r="R601" s="555"/>
      <c r="S601" s="555"/>
      <c r="T601" s="555"/>
    </row>
    <row r="602" spans="17:20">
      <c r="Q602" s="555"/>
      <c r="R602" s="555"/>
      <c r="S602" s="555"/>
      <c r="T602" s="555"/>
    </row>
    <row r="603" spans="17:20">
      <c r="Q603" s="555"/>
      <c r="R603" s="555"/>
      <c r="S603" s="555"/>
      <c r="T603" s="555"/>
    </row>
    <row r="604" spans="17:20">
      <c r="Q604" s="555"/>
      <c r="R604" s="555"/>
      <c r="S604" s="555"/>
      <c r="T604" s="555"/>
    </row>
    <row r="605" spans="17:20">
      <c r="Q605" s="555"/>
      <c r="R605" s="555"/>
      <c r="S605" s="555"/>
      <c r="T605" s="555"/>
    </row>
    <row r="606" spans="17:20">
      <c r="Q606" s="555"/>
      <c r="R606" s="555"/>
      <c r="S606" s="555"/>
      <c r="T606" s="555"/>
    </row>
    <row r="607" spans="17:20">
      <c r="Q607" s="555"/>
      <c r="R607" s="555"/>
      <c r="S607" s="555"/>
      <c r="T607" s="555"/>
    </row>
    <row r="608" spans="17:20">
      <c r="Q608" s="555"/>
      <c r="R608" s="555"/>
      <c r="S608" s="555"/>
      <c r="T608" s="555"/>
    </row>
    <row r="609" spans="17:20">
      <c r="Q609" s="555"/>
      <c r="R609" s="555"/>
      <c r="S609" s="555"/>
      <c r="T609" s="555"/>
    </row>
    <row r="610" spans="17:20">
      <c r="Q610" s="555"/>
      <c r="R610" s="555"/>
      <c r="S610" s="555"/>
      <c r="T610" s="555"/>
    </row>
    <row r="611" spans="17:20">
      <c r="Q611" s="555"/>
      <c r="R611" s="555"/>
      <c r="S611" s="555"/>
      <c r="T611" s="555"/>
    </row>
    <row r="612" spans="17:20">
      <c r="Q612" s="555"/>
      <c r="R612" s="555"/>
      <c r="S612" s="555"/>
      <c r="T612" s="555"/>
    </row>
    <row r="613" spans="17:20">
      <c r="Q613" s="555"/>
      <c r="R613" s="555"/>
      <c r="S613" s="555"/>
      <c r="T613" s="555"/>
    </row>
    <row r="614" spans="17:20">
      <c r="Q614" s="555"/>
      <c r="R614" s="555"/>
      <c r="S614" s="555"/>
      <c r="T614" s="555"/>
    </row>
    <row r="615" spans="17:20">
      <c r="Q615" s="555"/>
      <c r="R615" s="555"/>
      <c r="S615" s="555"/>
      <c r="T615" s="555"/>
    </row>
    <row r="616" spans="17:20">
      <c r="Q616" s="555"/>
      <c r="R616" s="555"/>
      <c r="S616" s="555"/>
      <c r="T616" s="555"/>
    </row>
    <row r="617" spans="17:20">
      <c r="Q617" s="555"/>
      <c r="R617" s="555"/>
      <c r="S617" s="555"/>
      <c r="T617" s="555"/>
    </row>
    <row r="618" spans="17:20">
      <c r="Q618" s="555"/>
      <c r="R618" s="555"/>
      <c r="S618" s="555"/>
      <c r="T618" s="555"/>
    </row>
    <row r="619" spans="17:20">
      <c r="Q619" s="555"/>
      <c r="R619" s="555"/>
      <c r="S619" s="555"/>
      <c r="T619" s="555"/>
    </row>
    <row r="620" spans="17:20">
      <c r="Q620" s="555"/>
      <c r="R620" s="555"/>
      <c r="S620" s="555"/>
      <c r="T620" s="555"/>
    </row>
    <row r="621" spans="17:20">
      <c r="Q621" s="555"/>
      <c r="R621" s="555"/>
      <c r="S621" s="555"/>
      <c r="T621" s="555"/>
    </row>
    <row r="622" spans="17:20">
      <c r="Q622" s="555"/>
      <c r="R622" s="555"/>
      <c r="S622" s="555"/>
      <c r="T622" s="555"/>
    </row>
    <row r="623" spans="17:20">
      <c r="Q623" s="555"/>
      <c r="R623" s="555"/>
      <c r="S623" s="555"/>
      <c r="T623" s="555"/>
    </row>
    <row r="624" spans="17:20">
      <c r="Q624" s="555"/>
      <c r="R624" s="555"/>
      <c r="S624" s="555"/>
      <c r="T624" s="555"/>
    </row>
    <row r="625" spans="17:20">
      <c r="Q625" s="555"/>
      <c r="R625" s="555"/>
      <c r="S625" s="555"/>
      <c r="T625" s="555"/>
    </row>
    <row r="626" spans="17:20">
      <c r="Q626" s="555"/>
      <c r="R626" s="555"/>
      <c r="S626" s="555"/>
      <c r="T626" s="555"/>
    </row>
    <row r="627" spans="17:20">
      <c r="Q627" s="555"/>
      <c r="R627" s="555"/>
      <c r="S627" s="555"/>
      <c r="T627" s="555"/>
    </row>
    <row r="628" spans="17:20">
      <c r="Q628" s="555"/>
      <c r="R628" s="555"/>
      <c r="S628" s="555"/>
      <c r="T628" s="555"/>
    </row>
    <row r="629" spans="17:20">
      <c r="Q629" s="555"/>
      <c r="R629" s="555"/>
      <c r="S629" s="555"/>
      <c r="T629" s="555"/>
    </row>
    <row r="630" spans="17:20">
      <c r="Q630" s="555"/>
      <c r="R630" s="555"/>
      <c r="S630" s="555"/>
      <c r="T630" s="555"/>
    </row>
    <row r="631" spans="17:20">
      <c r="Q631" s="555"/>
      <c r="R631" s="555"/>
      <c r="S631" s="555"/>
      <c r="T631" s="555"/>
    </row>
    <row r="632" spans="17:20">
      <c r="Q632" s="555"/>
      <c r="R632" s="555"/>
      <c r="S632" s="555"/>
      <c r="T632" s="555"/>
    </row>
    <row r="633" spans="17:20">
      <c r="Q633" s="555"/>
      <c r="R633" s="555"/>
      <c r="S633" s="555"/>
      <c r="T633" s="555"/>
    </row>
    <row r="634" spans="17:20">
      <c r="Q634" s="555"/>
      <c r="R634" s="555"/>
      <c r="S634" s="555"/>
      <c r="T634" s="555"/>
    </row>
    <row r="635" spans="17:20">
      <c r="Q635" s="555"/>
      <c r="R635" s="555"/>
      <c r="S635" s="555"/>
      <c r="T635" s="555"/>
    </row>
    <row r="636" spans="17:20">
      <c r="Q636" s="555"/>
      <c r="R636" s="555"/>
      <c r="S636" s="555"/>
      <c r="T636" s="555"/>
    </row>
    <row r="637" spans="17:20">
      <c r="Q637" s="555"/>
      <c r="R637" s="555"/>
      <c r="S637" s="555"/>
      <c r="T637" s="555"/>
    </row>
    <row r="638" spans="17:20">
      <c r="Q638" s="555"/>
      <c r="R638" s="555"/>
      <c r="S638" s="555"/>
      <c r="T638" s="555"/>
    </row>
    <row r="639" spans="17:20">
      <c r="Q639" s="555"/>
      <c r="R639" s="555"/>
      <c r="S639" s="555"/>
      <c r="T639" s="555"/>
    </row>
    <row r="640" spans="17:20">
      <c r="Q640" s="555"/>
      <c r="R640" s="555"/>
      <c r="S640" s="555"/>
      <c r="T640" s="555"/>
    </row>
    <row r="641" spans="17:20">
      <c r="Q641" s="555"/>
      <c r="R641" s="555"/>
      <c r="S641" s="555"/>
      <c r="T641" s="555"/>
    </row>
    <row r="642" spans="17:20">
      <c r="Q642" s="555"/>
      <c r="R642" s="555"/>
      <c r="S642" s="555"/>
      <c r="T642" s="555"/>
    </row>
    <row r="643" spans="17:20">
      <c r="Q643" s="555"/>
      <c r="R643" s="555"/>
      <c r="S643" s="555"/>
      <c r="T643" s="555"/>
    </row>
    <row r="644" spans="17:20">
      <c r="Q644" s="555"/>
      <c r="R644" s="555"/>
      <c r="S644" s="555"/>
      <c r="T644" s="555"/>
    </row>
    <row r="645" spans="17:20">
      <c r="Q645" s="555"/>
      <c r="R645" s="555"/>
      <c r="S645" s="555"/>
      <c r="T645" s="555"/>
    </row>
    <row r="646" spans="17:20">
      <c r="Q646" s="555"/>
      <c r="R646" s="555"/>
      <c r="S646" s="555"/>
      <c r="T646" s="555"/>
    </row>
    <row r="647" spans="17:20">
      <c r="Q647" s="555"/>
      <c r="R647" s="555"/>
      <c r="S647" s="555"/>
      <c r="T647" s="555"/>
    </row>
    <row r="648" spans="17:20">
      <c r="Q648" s="555"/>
      <c r="R648" s="555"/>
      <c r="S648" s="555"/>
      <c r="T648" s="555"/>
    </row>
    <row r="649" spans="17:20">
      <c r="Q649" s="555"/>
      <c r="R649" s="555"/>
      <c r="S649" s="555"/>
      <c r="T649" s="555"/>
    </row>
    <row r="650" spans="17:20">
      <c r="Q650" s="555"/>
      <c r="R650" s="555"/>
      <c r="S650" s="555"/>
      <c r="T650" s="555"/>
    </row>
    <row r="651" spans="17:20">
      <c r="Q651" s="555"/>
      <c r="R651" s="555"/>
      <c r="S651" s="555"/>
      <c r="T651" s="555"/>
    </row>
    <row r="652" spans="17:20">
      <c r="Q652" s="555"/>
      <c r="R652" s="555"/>
      <c r="S652" s="555"/>
      <c r="T652" s="555"/>
    </row>
    <row r="653" spans="17:20">
      <c r="Q653" s="555"/>
      <c r="R653" s="555"/>
      <c r="S653" s="555"/>
      <c r="T653" s="555"/>
    </row>
    <row r="654" spans="17:20">
      <c r="Q654" s="555"/>
      <c r="R654" s="555"/>
      <c r="S654" s="555"/>
      <c r="T654" s="555"/>
    </row>
    <row r="655" spans="17:20">
      <c r="Q655" s="555"/>
      <c r="R655" s="555"/>
      <c r="S655" s="555"/>
      <c r="T655" s="555"/>
    </row>
    <row r="656" spans="17:20">
      <c r="Q656" s="555"/>
      <c r="R656" s="555"/>
      <c r="S656" s="555"/>
      <c r="T656" s="555"/>
    </row>
    <row r="657" spans="17:20">
      <c r="Q657" s="555"/>
      <c r="R657" s="555"/>
      <c r="S657" s="555"/>
      <c r="T657" s="555"/>
    </row>
    <row r="658" spans="17:20">
      <c r="Q658" s="555"/>
      <c r="R658" s="555"/>
      <c r="S658" s="555"/>
      <c r="T658" s="555"/>
    </row>
    <row r="659" spans="17:20">
      <c r="Q659" s="555"/>
      <c r="R659" s="555"/>
      <c r="S659" s="555"/>
      <c r="T659" s="555"/>
    </row>
    <row r="660" spans="17:20">
      <c r="Q660" s="555"/>
      <c r="R660" s="555"/>
      <c r="S660" s="555"/>
      <c r="T660" s="555"/>
    </row>
    <row r="661" spans="17:20">
      <c r="Q661" s="555"/>
      <c r="R661" s="555"/>
      <c r="S661" s="555"/>
      <c r="T661" s="555"/>
    </row>
    <row r="662" spans="17:20">
      <c r="Q662" s="555"/>
      <c r="R662" s="555"/>
      <c r="S662" s="555"/>
      <c r="T662" s="555"/>
    </row>
    <row r="663" spans="17:20">
      <c r="Q663" s="555"/>
      <c r="R663" s="555"/>
      <c r="S663" s="555"/>
      <c r="T663" s="555"/>
    </row>
    <row r="664" spans="17:20">
      <c r="Q664" s="555"/>
      <c r="R664" s="555"/>
      <c r="S664" s="555"/>
      <c r="T664" s="555"/>
    </row>
    <row r="665" spans="17:20">
      <c r="Q665" s="555"/>
      <c r="R665" s="555"/>
      <c r="S665" s="555"/>
      <c r="T665" s="555"/>
    </row>
    <row r="666" spans="17:20">
      <c r="Q666" s="555"/>
      <c r="R666" s="555"/>
      <c r="S666" s="555"/>
      <c r="T666" s="555"/>
    </row>
    <row r="667" spans="17:20">
      <c r="Q667" s="555"/>
      <c r="R667" s="555"/>
      <c r="S667" s="555"/>
      <c r="T667" s="555"/>
    </row>
    <row r="668" spans="17:20">
      <c r="Q668" s="555"/>
      <c r="R668" s="555"/>
      <c r="S668" s="555"/>
      <c r="T668" s="555"/>
    </row>
    <row r="669" spans="17:20">
      <c r="Q669" s="555"/>
      <c r="R669" s="555"/>
      <c r="S669" s="555"/>
      <c r="T669" s="555"/>
    </row>
    <row r="670" spans="17:20">
      <c r="Q670" s="555"/>
      <c r="R670" s="555"/>
      <c r="S670" s="555"/>
      <c r="T670" s="555"/>
    </row>
    <row r="671" spans="17:20">
      <c r="Q671" s="555"/>
      <c r="R671" s="555"/>
      <c r="S671" s="555"/>
      <c r="T671" s="555"/>
    </row>
    <row r="672" spans="17:20">
      <c r="Q672" s="555"/>
      <c r="R672" s="555"/>
      <c r="S672" s="555"/>
      <c r="T672" s="555"/>
    </row>
    <row r="673" spans="17:20">
      <c r="Q673" s="555"/>
      <c r="R673" s="555"/>
      <c r="S673" s="555"/>
      <c r="T673" s="555"/>
    </row>
    <row r="674" spans="17:20">
      <c r="Q674" s="555"/>
      <c r="R674" s="555"/>
      <c r="S674" s="555"/>
      <c r="T674" s="555"/>
    </row>
    <row r="675" spans="17:20">
      <c r="Q675" s="555"/>
      <c r="R675" s="555"/>
      <c r="S675" s="555"/>
      <c r="T675" s="555"/>
    </row>
    <row r="676" spans="17:20">
      <c r="Q676" s="555"/>
      <c r="R676" s="555"/>
      <c r="S676" s="555"/>
      <c r="T676" s="555"/>
    </row>
    <row r="677" spans="17:20">
      <c r="Q677" s="555"/>
      <c r="R677" s="555"/>
      <c r="S677" s="555"/>
      <c r="T677" s="555"/>
    </row>
    <row r="678" spans="17:20">
      <c r="Q678" s="555"/>
      <c r="R678" s="555"/>
      <c r="S678" s="555"/>
      <c r="T678" s="555"/>
    </row>
    <row r="679" spans="17:20">
      <c r="Q679" s="555"/>
      <c r="R679" s="555"/>
      <c r="S679" s="555"/>
      <c r="T679" s="555"/>
    </row>
    <row r="680" spans="17:20">
      <c r="Q680" s="555"/>
      <c r="R680" s="555"/>
      <c r="S680" s="555"/>
      <c r="T680" s="555"/>
    </row>
    <row r="681" spans="17:20">
      <c r="Q681" s="555"/>
      <c r="R681" s="555"/>
      <c r="S681" s="555"/>
      <c r="T681" s="555"/>
    </row>
    <row r="682" spans="17:20">
      <c r="Q682" s="555"/>
      <c r="R682" s="555"/>
      <c r="S682" s="555"/>
      <c r="T682" s="555"/>
    </row>
    <row r="683" spans="17:20">
      <c r="Q683" s="555"/>
      <c r="R683" s="555"/>
      <c r="S683" s="555"/>
      <c r="T683" s="555"/>
    </row>
    <row r="684" spans="17:20">
      <c r="Q684" s="555"/>
      <c r="R684" s="555"/>
      <c r="S684" s="555"/>
      <c r="T684" s="555"/>
    </row>
    <row r="685" spans="17:20">
      <c r="Q685" s="555"/>
      <c r="R685" s="555"/>
      <c r="S685" s="555"/>
      <c r="T685" s="555"/>
    </row>
    <row r="686" spans="17:20">
      <c r="Q686" s="555"/>
      <c r="R686" s="555"/>
      <c r="S686" s="555"/>
      <c r="T686" s="555"/>
    </row>
    <row r="687" spans="17:20">
      <c r="Q687" s="555"/>
      <c r="R687" s="555"/>
      <c r="S687" s="555"/>
      <c r="T687" s="555"/>
    </row>
    <row r="688" spans="17:20">
      <c r="Q688" s="555"/>
      <c r="R688" s="555"/>
      <c r="S688" s="555"/>
      <c r="T688" s="555"/>
    </row>
    <row r="689" spans="17:20">
      <c r="Q689" s="555"/>
      <c r="R689" s="555"/>
      <c r="S689" s="555"/>
      <c r="T689" s="555"/>
    </row>
    <row r="690" spans="17:20">
      <c r="Q690" s="555"/>
      <c r="R690" s="555"/>
      <c r="S690" s="555"/>
      <c r="T690" s="555"/>
    </row>
    <row r="691" spans="17:20">
      <c r="Q691" s="555"/>
      <c r="R691" s="555"/>
      <c r="S691" s="555"/>
      <c r="T691" s="555"/>
    </row>
    <row r="692" spans="17:20">
      <c r="Q692" s="555"/>
      <c r="R692" s="555"/>
      <c r="S692" s="555"/>
      <c r="T692" s="555"/>
    </row>
    <row r="693" spans="17:20">
      <c r="Q693" s="555"/>
      <c r="R693" s="555"/>
      <c r="S693" s="555"/>
      <c r="T693" s="555"/>
    </row>
    <row r="694" spans="17:20">
      <c r="Q694" s="555"/>
      <c r="R694" s="555"/>
      <c r="S694" s="555"/>
      <c r="T694" s="555"/>
    </row>
    <row r="695" spans="17:20">
      <c r="Q695" s="555"/>
      <c r="R695" s="555"/>
      <c r="S695" s="555"/>
      <c r="T695" s="555"/>
    </row>
    <row r="696" spans="17:20">
      <c r="Q696" s="555"/>
      <c r="R696" s="555"/>
      <c r="S696" s="555"/>
      <c r="T696" s="555"/>
    </row>
    <row r="697" spans="17:20">
      <c r="Q697" s="555"/>
      <c r="R697" s="555"/>
      <c r="S697" s="555"/>
      <c r="T697" s="555"/>
    </row>
    <row r="698" spans="17:20">
      <c r="Q698" s="555"/>
      <c r="R698" s="555"/>
      <c r="S698" s="555"/>
      <c r="T698" s="555"/>
    </row>
    <row r="699" spans="17:20">
      <c r="Q699" s="555"/>
      <c r="R699" s="555"/>
      <c r="S699" s="555"/>
      <c r="T699" s="555"/>
    </row>
    <row r="700" spans="17:20">
      <c r="Q700" s="555"/>
      <c r="R700" s="555"/>
      <c r="S700" s="555"/>
      <c r="T700" s="555"/>
    </row>
    <row r="701" spans="17:20">
      <c r="Q701" s="555"/>
      <c r="R701" s="555"/>
      <c r="S701" s="555"/>
      <c r="T701" s="555"/>
    </row>
    <row r="702" spans="17:20">
      <c r="Q702" s="555"/>
      <c r="R702" s="555"/>
      <c r="S702" s="555"/>
      <c r="T702" s="555"/>
    </row>
    <row r="703" spans="17:20">
      <c r="Q703" s="555"/>
      <c r="R703" s="555"/>
      <c r="S703" s="555"/>
      <c r="T703" s="555"/>
    </row>
    <row r="704" spans="17:20">
      <c r="Q704" s="555"/>
      <c r="R704" s="555"/>
      <c r="S704" s="555"/>
      <c r="T704" s="555"/>
    </row>
    <row r="705" spans="17:20">
      <c r="Q705" s="555"/>
      <c r="R705" s="555"/>
      <c r="S705" s="555"/>
      <c r="T705" s="555"/>
    </row>
    <row r="706" spans="17:20">
      <c r="Q706" s="555"/>
      <c r="R706" s="555"/>
      <c r="S706" s="555"/>
      <c r="T706" s="555"/>
    </row>
    <row r="707" spans="17:20">
      <c r="Q707" s="555"/>
      <c r="R707" s="555"/>
      <c r="S707" s="555"/>
      <c r="T707" s="555"/>
    </row>
    <row r="708" spans="17:20">
      <c r="Q708" s="555"/>
      <c r="R708" s="555"/>
      <c r="S708" s="555"/>
      <c r="T708" s="555"/>
    </row>
    <row r="709" spans="17:20">
      <c r="Q709" s="555"/>
      <c r="R709" s="555"/>
      <c r="S709" s="555"/>
      <c r="T709" s="555"/>
    </row>
    <row r="710" spans="17:20">
      <c r="Q710" s="555"/>
      <c r="R710" s="555"/>
      <c r="S710" s="555"/>
      <c r="T710" s="555"/>
    </row>
    <row r="711" spans="17:20">
      <c r="Q711" s="555"/>
      <c r="R711" s="555"/>
      <c r="S711" s="555"/>
      <c r="T711" s="555"/>
    </row>
    <row r="712" spans="17:20">
      <c r="Q712" s="555"/>
      <c r="R712" s="555"/>
      <c r="S712" s="555"/>
      <c r="T712" s="555"/>
    </row>
    <row r="713" spans="17:20">
      <c r="Q713" s="555"/>
      <c r="R713" s="555"/>
      <c r="S713" s="555"/>
      <c r="T713" s="555"/>
    </row>
    <row r="714" spans="17:20">
      <c r="Q714" s="555"/>
      <c r="R714" s="555"/>
      <c r="S714" s="555"/>
      <c r="T714" s="555"/>
    </row>
    <row r="715" spans="17:20">
      <c r="Q715" s="555"/>
      <c r="R715" s="555"/>
      <c r="S715" s="555"/>
      <c r="T715" s="555"/>
    </row>
    <row r="716" spans="17:20">
      <c r="Q716" s="555"/>
      <c r="R716" s="555"/>
      <c r="S716" s="555"/>
      <c r="T716" s="555"/>
    </row>
    <row r="717" spans="17:20">
      <c r="Q717" s="555"/>
      <c r="R717" s="555"/>
      <c r="S717" s="555"/>
      <c r="T717" s="555"/>
    </row>
    <row r="718" spans="17:20">
      <c r="Q718" s="555"/>
      <c r="R718" s="555"/>
      <c r="S718" s="555"/>
      <c r="T718" s="555"/>
    </row>
    <row r="719" spans="17:20">
      <c r="Q719" s="555"/>
      <c r="R719" s="555"/>
      <c r="S719" s="555"/>
      <c r="T719" s="555"/>
    </row>
    <row r="720" spans="17:20">
      <c r="Q720" s="555"/>
      <c r="R720" s="555"/>
      <c r="S720" s="555"/>
      <c r="T720" s="555"/>
    </row>
    <row r="721" spans="17:20">
      <c r="Q721" s="555"/>
      <c r="R721" s="555"/>
      <c r="S721" s="555"/>
      <c r="T721" s="555"/>
    </row>
    <row r="722" spans="17:20">
      <c r="Q722" s="555"/>
      <c r="R722" s="555"/>
      <c r="S722" s="555"/>
      <c r="T722" s="555"/>
    </row>
    <row r="723" spans="17:20">
      <c r="Q723" s="555"/>
      <c r="R723" s="555"/>
      <c r="S723" s="555"/>
      <c r="T723" s="555"/>
    </row>
    <row r="724" spans="17:20">
      <c r="Q724" s="555"/>
      <c r="R724" s="555"/>
      <c r="S724" s="555"/>
      <c r="T724" s="555"/>
    </row>
    <row r="725" spans="17:20">
      <c r="Q725" s="555"/>
      <c r="R725" s="555"/>
      <c r="S725" s="555"/>
      <c r="T725" s="555"/>
    </row>
    <row r="726" spans="17:20">
      <c r="Q726" s="555"/>
      <c r="R726" s="555"/>
      <c r="S726" s="555"/>
      <c r="T726" s="555"/>
    </row>
    <row r="727" spans="17:20">
      <c r="Q727" s="555"/>
      <c r="R727" s="555"/>
      <c r="S727" s="555"/>
      <c r="T727" s="555"/>
    </row>
    <row r="728" spans="17:20">
      <c r="Q728" s="555"/>
      <c r="R728" s="555"/>
      <c r="S728" s="555"/>
      <c r="T728" s="555"/>
    </row>
    <row r="729" spans="17:20">
      <c r="Q729" s="555"/>
      <c r="R729" s="555"/>
      <c r="S729" s="555"/>
      <c r="T729" s="555"/>
    </row>
    <row r="730" spans="17:20">
      <c r="Q730" s="555"/>
      <c r="R730" s="555"/>
      <c r="S730" s="555"/>
      <c r="T730" s="555"/>
    </row>
    <row r="731" spans="17:20">
      <c r="Q731" s="555"/>
      <c r="R731" s="555"/>
      <c r="S731" s="555"/>
      <c r="T731" s="555"/>
    </row>
    <row r="732" spans="17:20">
      <c r="Q732" s="555"/>
      <c r="R732" s="555"/>
      <c r="S732" s="555"/>
      <c r="T732" s="555"/>
    </row>
    <row r="733" spans="17:20">
      <c r="Q733" s="555"/>
      <c r="R733" s="555"/>
      <c r="S733" s="555"/>
      <c r="T733" s="555"/>
    </row>
    <row r="734" spans="17:20">
      <c r="Q734" s="555"/>
      <c r="R734" s="555"/>
      <c r="S734" s="555"/>
      <c r="T734" s="555"/>
    </row>
    <row r="735" spans="17:20">
      <c r="Q735" s="555"/>
      <c r="R735" s="555"/>
      <c r="S735" s="555"/>
      <c r="T735" s="555"/>
    </row>
    <row r="736" spans="17:20">
      <c r="Q736" s="555"/>
      <c r="R736" s="555"/>
      <c r="S736" s="555"/>
      <c r="T736" s="555"/>
    </row>
    <row r="737" spans="17:20">
      <c r="Q737" s="555"/>
      <c r="R737" s="555"/>
      <c r="S737" s="555"/>
      <c r="T737" s="555"/>
    </row>
    <row r="738" spans="17:20">
      <c r="Q738" s="555"/>
      <c r="R738" s="555"/>
      <c r="S738" s="555"/>
      <c r="T738" s="555"/>
    </row>
    <row r="739" spans="17:20">
      <c r="Q739" s="555"/>
      <c r="R739" s="555"/>
      <c r="S739" s="555"/>
      <c r="T739" s="555"/>
    </row>
    <row r="740" spans="17:20">
      <c r="Q740" s="555"/>
      <c r="R740" s="555"/>
      <c r="S740" s="555"/>
      <c r="T740" s="555"/>
    </row>
    <row r="741" spans="17:20">
      <c r="Q741" s="555"/>
      <c r="R741" s="555"/>
      <c r="S741" s="555"/>
      <c r="T741" s="555"/>
    </row>
    <row r="742" spans="17:20">
      <c r="Q742" s="555"/>
      <c r="R742" s="555"/>
      <c r="S742" s="555"/>
      <c r="T742" s="555"/>
    </row>
    <row r="743" spans="17:20">
      <c r="Q743" s="555"/>
      <c r="R743" s="555"/>
      <c r="S743" s="555"/>
      <c r="T743" s="555"/>
    </row>
    <row r="744" spans="17:20">
      <c r="Q744" s="555"/>
      <c r="R744" s="555"/>
      <c r="S744" s="555"/>
      <c r="T744" s="555"/>
    </row>
    <row r="745" spans="17:20">
      <c r="Q745" s="555"/>
      <c r="R745" s="555"/>
      <c r="S745" s="555"/>
      <c r="T745" s="555"/>
    </row>
    <row r="746" spans="17:20">
      <c r="Q746" s="555"/>
      <c r="R746" s="555"/>
      <c r="S746" s="555"/>
      <c r="T746" s="555"/>
    </row>
    <row r="747" spans="17:20">
      <c r="Q747" s="555"/>
      <c r="R747" s="555"/>
      <c r="S747" s="555"/>
      <c r="T747" s="555"/>
    </row>
    <row r="748" spans="17:20">
      <c r="Q748" s="555"/>
      <c r="R748" s="555"/>
      <c r="S748" s="555"/>
      <c r="T748" s="555"/>
    </row>
    <row r="749" spans="17:20">
      <c r="Q749" s="555"/>
      <c r="R749" s="555"/>
      <c r="S749" s="555"/>
      <c r="T749" s="555"/>
    </row>
    <row r="750" spans="17:20">
      <c r="Q750" s="555"/>
      <c r="R750" s="555"/>
      <c r="S750" s="555"/>
      <c r="T750" s="555"/>
    </row>
    <row r="751" spans="17:20">
      <c r="Q751" s="555"/>
      <c r="R751" s="555"/>
      <c r="S751" s="555"/>
      <c r="T751" s="555"/>
    </row>
    <row r="752" spans="17:20">
      <c r="Q752" s="555"/>
      <c r="R752" s="555"/>
      <c r="S752" s="555"/>
      <c r="T752" s="555"/>
    </row>
    <row r="753" spans="17:20">
      <c r="Q753" s="555"/>
      <c r="R753" s="555"/>
      <c r="S753" s="555"/>
      <c r="T753" s="555"/>
    </row>
    <row r="754" spans="17:20">
      <c r="Q754" s="555"/>
      <c r="R754" s="555"/>
      <c r="S754" s="555"/>
      <c r="T754" s="555"/>
    </row>
    <row r="755" spans="17:20">
      <c r="Q755" s="555"/>
      <c r="R755" s="555"/>
      <c r="S755" s="555"/>
      <c r="T755" s="555"/>
    </row>
    <row r="756" spans="17:20">
      <c r="Q756" s="555"/>
      <c r="R756" s="555"/>
      <c r="S756" s="555"/>
      <c r="T756" s="555"/>
    </row>
    <row r="757" spans="17:20">
      <c r="Q757" s="555"/>
      <c r="R757" s="555"/>
      <c r="S757" s="555"/>
      <c r="T757" s="555"/>
    </row>
    <row r="758" spans="17:20">
      <c r="Q758" s="555"/>
      <c r="R758" s="555"/>
      <c r="S758" s="555"/>
      <c r="T758" s="555"/>
    </row>
    <row r="759" spans="17:20">
      <c r="Q759" s="555"/>
      <c r="R759" s="555"/>
      <c r="S759" s="555"/>
      <c r="T759" s="555"/>
    </row>
    <row r="760" spans="17:20">
      <c r="Q760" s="555"/>
      <c r="R760" s="555"/>
      <c r="S760" s="555"/>
      <c r="T760" s="555"/>
    </row>
    <row r="761" spans="17:20">
      <c r="Q761" s="555"/>
      <c r="R761" s="555"/>
      <c r="S761" s="555"/>
      <c r="T761" s="555"/>
    </row>
    <row r="762" spans="17:20">
      <c r="Q762" s="555"/>
      <c r="R762" s="555"/>
      <c r="S762" s="555"/>
      <c r="T762" s="555"/>
    </row>
    <row r="763" spans="17:20">
      <c r="Q763" s="555"/>
      <c r="R763" s="555"/>
      <c r="S763" s="555"/>
      <c r="T763" s="555"/>
    </row>
    <row r="764" spans="17:20">
      <c r="Q764" s="555"/>
      <c r="R764" s="555"/>
      <c r="S764" s="555"/>
      <c r="T764" s="555"/>
    </row>
    <row r="765" spans="17:20">
      <c r="Q765" s="555"/>
      <c r="R765" s="555"/>
      <c r="S765" s="555"/>
      <c r="T765" s="555"/>
    </row>
    <row r="766" spans="17:20">
      <c r="Q766" s="555"/>
      <c r="R766" s="555"/>
      <c r="S766" s="555"/>
      <c r="T766" s="555"/>
    </row>
    <row r="767" spans="17:20">
      <c r="Q767" s="555"/>
      <c r="R767" s="555"/>
      <c r="S767" s="555"/>
      <c r="T767" s="555"/>
    </row>
    <row r="768" spans="17:20">
      <c r="Q768" s="555"/>
      <c r="R768" s="555"/>
      <c r="S768" s="555"/>
      <c r="T768" s="555"/>
    </row>
    <row r="769" spans="17:20">
      <c r="Q769" s="555"/>
      <c r="R769" s="555"/>
      <c r="S769" s="555"/>
      <c r="T769" s="555"/>
    </row>
    <row r="770" spans="17:20">
      <c r="Q770" s="555"/>
      <c r="R770" s="555"/>
      <c r="S770" s="555"/>
      <c r="T770" s="555"/>
    </row>
    <row r="771" spans="17:20">
      <c r="Q771" s="555"/>
      <c r="R771" s="555"/>
      <c r="S771" s="555"/>
      <c r="T771" s="555"/>
    </row>
    <row r="772" spans="17:20">
      <c r="Q772" s="555"/>
      <c r="R772" s="555"/>
      <c r="S772" s="555"/>
      <c r="T772" s="555"/>
    </row>
    <row r="773" spans="17:20">
      <c r="Q773" s="555"/>
      <c r="R773" s="555"/>
      <c r="S773" s="555"/>
      <c r="T773" s="555"/>
    </row>
    <row r="774" spans="17:20">
      <c r="Q774" s="555"/>
      <c r="R774" s="555"/>
      <c r="S774" s="555"/>
      <c r="T774" s="555"/>
    </row>
    <row r="775" spans="17:20">
      <c r="Q775" s="555"/>
      <c r="R775" s="555"/>
      <c r="S775" s="555"/>
      <c r="T775" s="555"/>
    </row>
    <row r="776" spans="17:20">
      <c r="Q776" s="555"/>
      <c r="R776" s="555"/>
      <c r="S776" s="555"/>
      <c r="T776" s="555"/>
    </row>
    <row r="777" spans="17:20">
      <c r="Q777" s="555"/>
      <c r="R777" s="555"/>
      <c r="S777" s="555"/>
      <c r="T777" s="555"/>
    </row>
    <row r="778" spans="17:20">
      <c r="Q778" s="555"/>
      <c r="R778" s="555"/>
      <c r="S778" s="555"/>
      <c r="T778" s="555"/>
    </row>
    <row r="779" spans="17:20">
      <c r="Q779" s="555"/>
      <c r="R779" s="555"/>
      <c r="S779" s="555"/>
      <c r="T779" s="555"/>
    </row>
    <row r="780" spans="17:20">
      <c r="Q780" s="555"/>
      <c r="R780" s="555"/>
      <c r="S780" s="555"/>
      <c r="T780" s="555"/>
    </row>
    <row r="781" spans="17:20">
      <c r="Q781" s="555"/>
      <c r="R781" s="555"/>
      <c r="S781" s="555"/>
      <c r="T781" s="555"/>
    </row>
    <row r="782" spans="17:20">
      <c r="Q782" s="555"/>
      <c r="R782" s="555"/>
      <c r="S782" s="555"/>
      <c r="T782" s="555"/>
    </row>
    <row r="783" spans="17:20">
      <c r="Q783" s="555"/>
      <c r="R783" s="555"/>
      <c r="S783" s="555"/>
      <c r="T783" s="555"/>
    </row>
    <row r="784" spans="17:20">
      <c r="Q784" s="555"/>
      <c r="R784" s="555"/>
      <c r="S784" s="555"/>
      <c r="T784" s="555"/>
    </row>
    <row r="785" spans="17:20">
      <c r="Q785" s="555"/>
      <c r="R785" s="555"/>
      <c r="S785" s="555"/>
      <c r="T785" s="555"/>
    </row>
    <row r="786" spans="17:20">
      <c r="Q786" s="555"/>
      <c r="R786" s="555"/>
      <c r="S786" s="555"/>
      <c r="T786" s="555"/>
    </row>
    <row r="787" spans="17:20">
      <c r="Q787" s="555"/>
      <c r="R787" s="555"/>
      <c r="S787" s="555"/>
      <c r="T787" s="555"/>
    </row>
    <row r="788" spans="17:20">
      <c r="Q788" s="555"/>
      <c r="R788" s="555"/>
      <c r="S788" s="555"/>
      <c r="T788" s="555"/>
    </row>
    <row r="789" spans="17:20">
      <c r="Q789" s="555"/>
      <c r="R789" s="555"/>
      <c r="S789" s="555"/>
      <c r="T789" s="555"/>
    </row>
    <row r="790" spans="17:20">
      <c r="Q790" s="555"/>
      <c r="R790" s="555"/>
      <c r="S790" s="555"/>
      <c r="T790" s="555"/>
    </row>
    <row r="791" spans="17:20">
      <c r="Q791" s="555"/>
      <c r="R791" s="555"/>
      <c r="S791" s="555"/>
      <c r="T791" s="555"/>
    </row>
    <row r="792" spans="17:20">
      <c r="Q792" s="555"/>
      <c r="R792" s="555"/>
      <c r="S792" s="555"/>
      <c r="T792" s="555"/>
    </row>
    <row r="793" spans="17:20">
      <c r="Q793" s="555"/>
      <c r="R793" s="555"/>
      <c r="S793" s="555"/>
      <c r="T793" s="555"/>
    </row>
    <row r="794" spans="17:20">
      <c r="Q794" s="555"/>
      <c r="R794" s="555"/>
      <c r="S794" s="555"/>
      <c r="T794" s="555"/>
    </row>
    <row r="795" spans="17:20">
      <c r="Q795" s="555"/>
      <c r="R795" s="555"/>
      <c r="S795" s="555"/>
      <c r="T795" s="555"/>
    </row>
    <row r="796" spans="17:20">
      <c r="Q796" s="555"/>
      <c r="R796" s="555"/>
      <c r="S796" s="555"/>
      <c r="T796" s="555"/>
    </row>
    <row r="797" spans="17:20">
      <c r="Q797" s="555"/>
      <c r="R797" s="555"/>
      <c r="S797" s="555"/>
      <c r="T797" s="555"/>
    </row>
    <row r="798" spans="17:20">
      <c r="Q798" s="555"/>
      <c r="R798" s="555"/>
      <c r="S798" s="555"/>
      <c r="T798" s="555"/>
    </row>
    <row r="799" spans="17:20">
      <c r="Q799" s="555"/>
      <c r="R799" s="555"/>
      <c r="S799" s="555"/>
      <c r="T799" s="555"/>
    </row>
  </sheetData>
  <autoFilter ref="A1:AO45" xr:uid="{00000000-0009-0000-0000-000000000000}"/>
  <hyperlinks>
    <hyperlink ref="K24" r:id="rId1" xr:uid="{E88F7F8F-D4CD-472E-8225-32E6489B43E8}"/>
    <hyperlink ref="K44" r:id="rId2" xr:uid="{BC079151-DB49-4BC3-90B4-CEA2D0D2726F}"/>
    <hyperlink ref="K29" r:id="rId3" xr:uid="{C1E4FD30-2BF1-4E92-A9C2-E6129B4716B0}"/>
    <hyperlink ref="K28" r:id="rId4" xr:uid="{05FF9D9A-D375-48E6-BDC1-8C4449F3236B}"/>
    <hyperlink ref="K8" r:id="rId5" xr:uid="{C18B48DC-599C-4CCF-8793-C42E0A6E9803}"/>
    <hyperlink ref="K27" r:id="rId6" xr:uid="{5E4B6BFE-D388-4428-B786-1663AF544FCD}"/>
    <hyperlink ref="K10" r:id="rId7" xr:uid="{CF6CBC62-16ED-4151-8D6E-A360D9A3DC8E}"/>
    <hyperlink ref="K9" r:id="rId8" xr:uid="{41DB6428-9614-4EFA-B9D9-545DBB7449F8}"/>
    <hyperlink ref="K14" r:id="rId9" xr:uid="{3370D762-6613-4A83-916D-EC8CF3A394CE}"/>
    <hyperlink ref="K42" r:id="rId10" xr:uid="{945FEEDD-3441-4724-AEB4-24DE69FA8225}"/>
    <hyperlink ref="K13" r:id="rId11" xr:uid="{6FC05A24-F448-4F15-9AF2-753397E6756A}"/>
    <hyperlink ref="K12" r:id="rId12" xr:uid="{553B3D05-BF2B-4580-83FC-4FA701CC16CF}"/>
    <hyperlink ref="K22" r:id="rId13" xr:uid="{D789B958-AE74-4266-A211-DD8199466F5B}"/>
    <hyperlink ref="K11" r:id="rId14" xr:uid="{065C48C2-70F7-46FB-9650-333912030D22}"/>
    <hyperlink ref="K18" r:id="rId15" xr:uid="{7F31B449-2969-453B-AD45-6E08901EAD1D}"/>
    <hyperlink ref="K40" r:id="rId16" xr:uid="{EDB476DC-7B96-4683-A5BD-4C6C722847EA}"/>
    <hyperlink ref="K23" r:id="rId17" xr:uid="{B20085B9-40BA-4B9D-A692-3EE5A6E40435}"/>
    <hyperlink ref="K5" r:id="rId18" xr:uid="{45C444E4-CC87-4041-A48B-F7AE287EB77B}"/>
    <hyperlink ref="K34" r:id="rId19" xr:uid="{D991E405-4046-4845-9865-1624EA47B29B}"/>
    <hyperlink ref="K25" r:id="rId20" xr:uid="{AA2196CA-A99A-47FC-92F7-32534257AE7D}"/>
    <hyperlink ref="K35" r:id="rId21" xr:uid="{266AF355-52A3-41CC-B405-383D733C0694}"/>
    <hyperlink ref="K15" r:id="rId22" xr:uid="{DCDB0402-E614-4D01-8EAE-967F0AD2547A}"/>
    <hyperlink ref="K7" r:id="rId23" xr:uid="{96E09433-D7FC-48E7-9C4A-D7A53B6DBD1A}"/>
    <hyperlink ref="K26" r:id="rId24" xr:uid="{872B1694-4CB4-4747-841D-B9DF07A98F6C}"/>
    <hyperlink ref="K33" r:id="rId25" xr:uid="{B8A69BB9-00C2-4E5A-B473-CB5E8DDF8D3D}"/>
    <hyperlink ref="K39" r:id="rId26" xr:uid="{4D30130E-1B48-4193-9CCC-34F37ED5EA28}"/>
    <hyperlink ref="K6" r:id="rId27" xr:uid="{8D12FBB2-AE2B-416D-978E-607F396E64F3}"/>
    <hyperlink ref="K30" r:id="rId28" xr:uid="{B941E094-0426-4985-A236-9F1CECFBE5D2}"/>
    <hyperlink ref="K3" r:id="rId29" xr:uid="{2195D7AD-4CD2-4FA3-9435-4976E92BBE5D}"/>
    <hyperlink ref="K38" r:id="rId30" xr:uid="{0E51419D-9BBC-4828-BA0C-F7D60A0F24D8}"/>
    <hyperlink ref="K36" r:id="rId31" xr:uid="{C1DD5B42-F718-4136-B7B4-B236C8312169}"/>
    <hyperlink ref="K37" r:id="rId32" xr:uid="{BA6EBCC3-EE84-4B23-BA6F-CAE5CC914A54}"/>
    <hyperlink ref="K45" r:id="rId33" xr:uid="{BD34338E-912E-4B32-BBD9-6741D32112DC}"/>
    <hyperlink ref="V24" r:id="rId34" xr:uid="{DA0F8627-1FC1-4FBB-A8A9-D66C9BA1083C}"/>
    <hyperlink ref="V29" r:id="rId35" xr:uid="{E53A7D70-EA26-4E47-BAE8-8DCDBC7137C9}"/>
    <hyperlink ref="V28" r:id="rId36" xr:uid="{9BD646B0-797B-45D4-8FD9-F368DBB1BE8C}"/>
    <hyperlink ref="V27" r:id="rId37" xr:uid="{EE895987-49E1-4651-9680-B0E8A42F91A1}"/>
    <hyperlink ref="V9" r:id="rId38" xr:uid="{D26A8FA6-519E-4BF8-A0EB-5E64D55CFE7E}"/>
    <hyperlink ref="V10" r:id="rId39" xr:uid="{59565511-0590-4DEB-8C4A-A616D1A5BB5A}"/>
    <hyperlink ref="V20" r:id="rId40" xr:uid="{B6657B6C-E434-4C41-82B2-E7BE76E0D99B}"/>
    <hyperlink ref="V42" r:id="rId41" xr:uid="{868997EB-984C-4478-BFB5-8462E74DFC69}"/>
    <hyperlink ref="V13" r:id="rId42" xr:uid="{D17746D9-9BC1-49A1-BC20-D67B7274BC6C}"/>
    <hyperlink ref="V12" r:id="rId43" xr:uid="{4F609582-A405-47FD-A6D4-39F68FEDA5E4}"/>
    <hyperlink ref="V22" r:id="rId44" xr:uid="{446A0061-FF81-4186-B507-8BC82D1433F4}"/>
    <hyperlink ref="V18" r:id="rId45" xr:uid="{273DF98F-EB73-4212-B39F-1911246FED91}"/>
    <hyperlink ref="V11" r:id="rId46" xr:uid="{CA32D11D-20A3-4B24-BC8D-A6111A6CF0DE}"/>
    <hyperlink ref="V40" r:id="rId47" xr:uid="{0285D916-1091-4301-8B93-D79A9A2B5038}"/>
    <hyperlink ref="V23" r:id="rId48" xr:uid="{ACC4DF28-5288-4CF8-9B3D-01562C9D7FA1}"/>
    <hyperlink ref="V25" r:id="rId49" xr:uid="{CDB96F1F-5600-484E-B0FE-81AF90C147BF}"/>
    <hyperlink ref="V30" r:id="rId50" xr:uid="{DC80F3E4-DF8E-4A43-823D-852BEC1FCF4F}"/>
    <hyperlink ref="V3" r:id="rId51" xr:uid="{DC2E7BAE-8419-423B-ACF4-A3D0E9DF332B}"/>
    <hyperlink ref="V34" r:id="rId52" xr:uid="{15EB5C0F-548C-47C0-A9D8-0B97E364CB6A}"/>
    <hyperlink ref="V35" r:id="rId53" xr:uid="{6AF50F5F-0309-4B3A-9A36-6699894C65A3}"/>
    <hyperlink ref="V45" r:id="rId54" xr:uid="{BAF2E03E-8425-46DE-A384-C4C06E3A33A8}"/>
    <hyperlink ref="V7" r:id="rId55" xr:uid="{425F277A-31BC-4EEC-B782-26F60BDE35AA}"/>
    <hyperlink ref="V26" r:id="rId56" xr:uid="{42F1962B-BAD8-49F1-B294-BD4D1B60745C}"/>
    <hyperlink ref="V39" r:id="rId57" xr:uid="{0ADBBBC3-1AB3-434A-A77A-75B3B0F47A73}"/>
    <hyperlink ref="V6" r:id="rId58" xr:uid="{88B292AD-8F06-423E-AC5C-48AA4A64FF93}"/>
    <hyperlink ref="V38" r:id="rId59" xr:uid="{17888BEE-683D-4562-9324-4D3F2B62284A}"/>
    <hyperlink ref="V36" r:id="rId60" xr:uid="{26844C69-869A-4936-B44E-7DEA576CE237}"/>
    <hyperlink ref="V37" r:id="rId61" xr:uid="{429D631F-3D5B-46ED-91AC-77235F05CF66}"/>
    <hyperlink ref="K41" r:id="rId62" xr:uid="{B6E95DA1-D038-44DF-9353-5C1F28522008}"/>
    <hyperlink ref="K21" r:id="rId63" xr:uid="{60001435-518E-402B-80E1-20876A563672}"/>
    <hyperlink ref="K43" r:id="rId64" xr:uid="{64C09278-87EA-4C5E-B72F-2F98DF544B99}"/>
    <hyperlink ref="K4" r:id="rId65" xr:uid="{72EA42C0-AC10-4C9B-A617-6DA6BC3ECB0E}"/>
    <hyperlink ref="K19" r:id="rId66" xr:uid="{A57AE4BE-EBC5-44A7-B554-6F5A2BF7F320}"/>
    <hyperlink ref="K31" r:id="rId67" xr:uid="{59AB7156-20E5-4187-BA58-26058F4877B9}"/>
    <hyperlink ref="K2" r:id="rId68" xr:uid="{085DF005-34CD-48D3-A05E-3A0770823A8A}"/>
    <hyperlink ref="K32" r:id="rId69" xr:uid="{2C7BCDEC-D670-4588-9011-566F33433F31}"/>
    <hyperlink ref="K17" r:id="rId70" xr:uid="{4E7DBA45-FC54-4821-A646-F39560B4CF85}"/>
    <hyperlink ref="K16" r:id="rId71" xr:uid="{53641193-5BF5-49D0-82C4-8AACB8D0BBE9}"/>
    <hyperlink ref="V17" r:id="rId72" xr:uid="{B393935B-28FB-412B-81A7-028F2BEACAE8}"/>
    <hyperlink ref="V16" r:id="rId73" xr:uid="{82CFB210-529C-4035-92D8-223C223ACBF9}"/>
    <hyperlink ref="K20" r:id="rId74" xr:uid="{1F5B524F-C148-4CF2-B656-31E17873FA31}"/>
    <hyperlink ref="H5" r:id="rId75" xr:uid="{193BB83D-4F29-4E52-A518-9954082E4ADF}"/>
    <hyperlink ref="V15" r:id="rId76" xr:uid="{B38942DD-17FD-4A38-AC62-FED0BE0DD8A0}"/>
    <hyperlink ref="V14" r:id="rId77" xr:uid="{CE737B36-5481-4CF0-A5F0-FC824FF69A08}"/>
    <hyperlink ref="B44" r:id="rId78" xr:uid="{C4E9A0FF-37E9-4357-A3F3-886829237530}"/>
    <hyperlink ref="B43" r:id="rId79" xr:uid="{17C809EE-B3C5-4684-A44D-E927F16BA2F3}"/>
    <hyperlink ref="B21" r:id="rId80" xr:uid="{671304BD-75D2-4423-820D-3022C76E732F}"/>
    <hyperlink ref="B41" r:id="rId81" xr:uid="{A2278163-8E37-46BA-A171-CEA330460CE2}"/>
    <hyperlink ref="B19" r:id="rId82" xr:uid="{32F22A27-5EA7-45A6-9B1E-7CF68181623C}"/>
    <hyperlink ref="H21" r:id="rId83" xr:uid="{60407F6F-223D-4FBD-AC7C-AB3E29434DE4}"/>
    <hyperlink ref="V43" r:id="rId84" xr:uid="{9CFF5934-4E7B-4CD0-9CE6-A20D16B37548}"/>
    <hyperlink ref="V44" r:id="rId85" xr:uid="{B3C66A2A-F78D-410A-AFFC-A5C25BF9B9F6}"/>
    <hyperlink ref="V2" r:id="rId86" xr:uid="{4932EFB5-EF03-4AF4-8682-4E7ED74A5D22}"/>
    <hyperlink ref="B5" r:id="rId87" xr:uid="{5A903D59-3C49-4483-BA2E-65738344D570}"/>
    <hyperlink ref="B4" r:id="rId88" xr:uid="{AA133A65-A396-42F4-A82D-A7F6B605194A}"/>
    <hyperlink ref="V19" r:id="rId89" xr:uid="{779DE940-FF0F-4E64-B481-8C026BEF571E}"/>
    <hyperlink ref="V31" r:id="rId90" xr:uid="{0D556623-CE2A-44E8-92F7-A95F05143679}"/>
  </hyperlinks>
  <pageMargins left="0.7" right="0.7" top="0.75" bottom="0.75" header="0.3" footer="0.3"/>
  <pageSetup orientation="portrait" r:id="rId9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156C-4F3E-466E-8F6B-79A9DF13F0FB}">
  <dimension ref="A1:AU149"/>
  <sheetViews>
    <sheetView rightToLeft="1" topLeftCell="Z1" workbookViewId="0">
      <selection activeCell="AL149" sqref="AL3:AL149"/>
    </sheetView>
  </sheetViews>
  <sheetFormatPr defaultRowHeight="14.4"/>
  <sheetData>
    <row r="1" spans="1:47" ht="18.3">
      <c r="A1" s="123" t="s">
        <v>1775</v>
      </c>
      <c r="B1" s="165" t="s">
        <v>1773</v>
      </c>
      <c r="C1" s="123" t="s">
        <v>1677</v>
      </c>
      <c r="D1" s="123" t="s">
        <v>0</v>
      </c>
      <c r="E1" s="123" t="s">
        <v>1</v>
      </c>
      <c r="F1" s="123" t="s">
        <v>1686</v>
      </c>
      <c r="G1" s="146" t="s">
        <v>12</v>
      </c>
      <c r="H1" s="146" t="s">
        <v>3</v>
      </c>
      <c r="I1" s="146" t="s">
        <v>2</v>
      </c>
      <c r="J1" s="659" t="s">
        <v>4</v>
      </c>
      <c r="K1" s="123" t="s">
        <v>1694</v>
      </c>
      <c r="L1" s="123" t="s">
        <v>1741</v>
      </c>
      <c r="M1" s="123" t="s">
        <v>1695</v>
      </c>
      <c r="N1" s="146" t="s">
        <v>6</v>
      </c>
      <c r="O1" s="146" t="s">
        <v>7</v>
      </c>
      <c r="P1" s="146" t="s">
        <v>8</v>
      </c>
      <c r="Q1" s="422" t="s">
        <v>16</v>
      </c>
      <c r="R1" s="146" t="s">
        <v>45</v>
      </c>
      <c r="S1" s="165" t="s">
        <v>1679</v>
      </c>
      <c r="T1" s="165" t="s">
        <v>1680</v>
      </c>
      <c r="U1" s="423" t="s">
        <v>1677</v>
      </c>
      <c r="V1" s="423" t="s">
        <v>1787</v>
      </c>
      <c r="W1" s="423" t="s">
        <v>1</v>
      </c>
      <c r="X1" s="423" t="s">
        <v>1788</v>
      </c>
      <c r="Y1" s="423" t="s">
        <v>12</v>
      </c>
      <c r="Z1" s="423"/>
      <c r="AA1" s="423"/>
      <c r="AB1" s="423"/>
      <c r="AC1" s="423"/>
      <c r="AD1" s="423"/>
      <c r="AE1" s="423"/>
      <c r="AF1" s="423"/>
      <c r="AG1" s="423"/>
      <c r="AH1" s="423"/>
      <c r="AI1" s="423"/>
      <c r="AJ1" s="423"/>
      <c r="AK1" s="423"/>
      <c r="AL1" s="423"/>
      <c r="AM1" s="423"/>
      <c r="AN1" s="423"/>
      <c r="AO1" s="423"/>
      <c r="AP1" s="423"/>
      <c r="AQ1" s="423"/>
      <c r="AR1" s="423"/>
      <c r="AS1" s="423"/>
      <c r="AT1" s="423"/>
      <c r="AU1" s="423"/>
    </row>
    <row r="2" spans="1:47">
      <c r="A2" s="578" t="s">
        <v>3938</v>
      </c>
      <c r="B2" s="575" t="s">
        <v>2705</v>
      </c>
      <c r="C2" s="575" t="s">
        <v>3939</v>
      </c>
      <c r="D2" s="575" t="s">
        <v>0</v>
      </c>
      <c r="E2" s="575" t="s">
        <v>1</v>
      </c>
      <c r="F2" s="575"/>
      <c r="G2" s="576" t="s">
        <v>12</v>
      </c>
      <c r="H2" s="576" t="s">
        <v>3</v>
      </c>
      <c r="I2" s="576" t="s">
        <v>2</v>
      </c>
      <c r="J2" s="575" t="s">
        <v>4</v>
      </c>
      <c r="K2" s="575" t="s">
        <v>5</v>
      </c>
      <c r="L2" s="575"/>
      <c r="M2" s="575" t="s">
        <v>9</v>
      </c>
      <c r="N2" s="575"/>
      <c r="O2" s="575"/>
      <c r="P2" s="575"/>
      <c r="Q2" s="576" t="s">
        <v>16</v>
      </c>
      <c r="R2" s="575" t="s">
        <v>2135</v>
      </c>
      <c r="S2" s="575"/>
      <c r="T2" s="575"/>
      <c r="U2" s="575"/>
      <c r="V2" s="575"/>
      <c r="W2" s="575"/>
      <c r="X2" s="575"/>
      <c r="Y2" s="575"/>
      <c r="Z2" s="576" t="s">
        <v>17</v>
      </c>
      <c r="AA2" s="576" t="s">
        <v>18</v>
      </c>
      <c r="AB2" s="576" t="s">
        <v>22</v>
      </c>
      <c r="AC2" s="576" t="s">
        <v>19</v>
      </c>
      <c r="AD2" s="576" t="s">
        <v>21</v>
      </c>
      <c r="AE2" s="576" t="s">
        <v>20</v>
      </c>
      <c r="AF2" s="577" t="s">
        <v>2709</v>
      </c>
      <c r="AG2" s="576" t="s">
        <v>46</v>
      </c>
      <c r="AH2" s="579" t="s">
        <v>2706</v>
      </c>
      <c r="AI2" s="578" t="s">
        <v>2707</v>
      </c>
      <c r="AJ2" s="578" t="s">
        <v>200</v>
      </c>
      <c r="AK2" s="580" t="s">
        <v>201</v>
      </c>
      <c r="AL2" s="579" t="s">
        <v>2708</v>
      </c>
      <c r="AM2" s="578" t="s">
        <v>204</v>
      </c>
      <c r="AN2" s="578" t="s">
        <v>2143</v>
      </c>
      <c r="AO2" s="577" t="s">
        <v>2710</v>
      </c>
      <c r="AP2" s="578" t="s">
        <v>2146</v>
      </c>
      <c r="AQ2" s="578" t="s">
        <v>1230</v>
      </c>
      <c r="AR2" s="578" t="s">
        <v>2147</v>
      </c>
      <c r="AS2" s="578" t="s">
        <v>2711</v>
      </c>
      <c r="AT2" s="578" t="s">
        <v>2712</v>
      </c>
      <c r="AU2" s="578" t="s">
        <v>2713</v>
      </c>
    </row>
    <row r="3" spans="1:47" ht="57.6">
      <c r="A3" s="589"/>
      <c r="B3" s="583" t="s">
        <v>3227</v>
      </c>
      <c r="C3" s="617" t="s">
        <v>1678</v>
      </c>
      <c r="D3" s="581" t="s">
        <v>395</v>
      </c>
      <c r="E3" s="581" t="s">
        <v>3221</v>
      </c>
      <c r="F3" s="581"/>
      <c r="G3" s="582" t="s">
        <v>3222</v>
      </c>
      <c r="H3" s="582" t="s">
        <v>3223</v>
      </c>
      <c r="I3" s="582" t="s">
        <v>3224</v>
      </c>
      <c r="J3" s="584" t="s">
        <v>3225</v>
      </c>
      <c r="K3" s="581" t="s">
        <v>15</v>
      </c>
      <c r="L3" s="581"/>
      <c r="M3" s="581" t="s">
        <v>3226</v>
      </c>
      <c r="N3" s="581"/>
      <c r="O3" s="581"/>
      <c r="P3" s="581"/>
      <c r="Q3" s="582" t="s">
        <v>3229</v>
      </c>
      <c r="R3" s="584" t="s">
        <v>3225</v>
      </c>
      <c r="S3" s="584"/>
      <c r="T3" s="584"/>
      <c r="U3" s="584"/>
      <c r="V3" s="584"/>
      <c r="W3" s="584"/>
      <c r="X3" s="584"/>
      <c r="Y3" s="584"/>
      <c r="Z3" s="575" t="s">
        <v>3230</v>
      </c>
      <c r="AA3" s="575" t="s">
        <v>3221</v>
      </c>
      <c r="AB3" s="593" t="s">
        <v>3234</v>
      </c>
      <c r="AC3" s="576" t="s">
        <v>3231</v>
      </c>
      <c r="AD3" s="576" t="s">
        <v>3233</v>
      </c>
      <c r="AE3" s="576" t="s">
        <v>3232</v>
      </c>
      <c r="AF3" s="594" t="s">
        <v>210</v>
      </c>
      <c r="AG3" s="581" t="s">
        <v>3228</v>
      </c>
      <c r="AH3" s="618" t="s">
        <v>3235</v>
      </c>
      <c r="AI3" s="589"/>
      <c r="AJ3" s="589" t="s">
        <v>3236</v>
      </c>
      <c r="AK3" s="595" t="s">
        <v>3237</v>
      </c>
      <c r="AL3" s="614" t="s">
        <v>2360</v>
      </c>
      <c r="AM3" s="589" t="s">
        <v>3238</v>
      </c>
      <c r="AN3" s="589"/>
      <c r="AO3" s="594"/>
      <c r="AP3" s="589"/>
      <c r="AQ3" s="589"/>
      <c r="AR3" s="589">
        <v>0</v>
      </c>
      <c r="AS3" s="589">
        <v>2</v>
      </c>
      <c r="AT3" s="589">
        <v>2</v>
      </c>
      <c r="AU3" s="589">
        <v>10</v>
      </c>
    </row>
    <row r="4" spans="1:47" ht="57.6">
      <c r="A4" s="589"/>
      <c r="B4" s="591" t="s">
        <v>3419</v>
      </c>
      <c r="C4" s="617" t="s">
        <v>1678</v>
      </c>
      <c r="D4" s="589" t="s">
        <v>23</v>
      </c>
      <c r="E4" s="589" t="s">
        <v>24</v>
      </c>
      <c r="F4" s="589"/>
      <c r="G4" s="590" t="s">
        <v>25</v>
      </c>
      <c r="H4" s="590" t="s">
        <v>226</v>
      </c>
      <c r="I4" s="590" t="s">
        <v>3371</v>
      </c>
      <c r="J4" s="591" t="s">
        <v>26</v>
      </c>
      <c r="K4" s="590" t="s">
        <v>15</v>
      </c>
      <c r="L4" s="590"/>
      <c r="M4" s="590" t="s">
        <v>228</v>
      </c>
      <c r="N4" s="590"/>
      <c r="O4" s="590"/>
      <c r="P4" s="590"/>
      <c r="Q4" s="590" t="s">
        <v>3161</v>
      </c>
      <c r="R4" s="592" t="s">
        <v>3158</v>
      </c>
      <c r="S4" s="592"/>
      <c r="T4" s="592"/>
      <c r="U4" s="592"/>
      <c r="V4" s="592"/>
      <c r="W4" s="592"/>
      <c r="X4" s="592"/>
      <c r="Y4" s="592"/>
      <c r="Z4" s="590" t="s">
        <v>33</v>
      </c>
      <c r="AA4" s="590" t="s">
        <v>3159</v>
      </c>
      <c r="AB4" s="591" t="s">
        <v>3158</v>
      </c>
      <c r="AC4" s="590" t="s">
        <v>3421</v>
      </c>
      <c r="AD4" s="590" t="s">
        <v>3162</v>
      </c>
      <c r="AE4" s="590" t="s">
        <v>3161</v>
      </c>
      <c r="AF4" s="594" t="s">
        <v>210</v>
      </c>
      <c r="AG4" s="590" t="s">
        <v>3420</v>
      </c>
      <c r="AH4" s="595" t="s">
        <v>3422</v>
      </c>
      <c r="AI4" s="589"/>
      <c r="AJ4" s="589" t="s">
        <v>3423</v>
      </c>
      <c r="AK4" s="595" t="s">
        <v>2776</v>
      </c>
      <c r="AL4" s="598" t="s">
        <v>3382</v>
      </c>
      <c r="AM4" s="589" t="s">
        <v>3369</v>
      </c>
      <c r="AN4" s="589"/>
      <c r="AO4" s="594"/>
      <c r="AP4" s="589"/>
      <c r="AQ4" s="589"/>
      <c r="AR4" s="589">
        <v>3</v>
      </c>
      <c r="AS4" s="589"/>
      <c r="AT4" s="589"/>
      <c r="AU4" s="589"/>
    </row>
    <row r="5" spans="1:47" ht="57.6">
      <c r="A5" s="589"/>
      <c r="B5" s="591" t="s">
        <v>3419</v>
      </c>
      <c r="C5" s="617" t="s">
        <v>1678</v>
      </c>
      <c r="D5" s="589" t="s">
        <v>3424</v>
      </c>
      <c r="E5" s="589" t="s">
        <v>24</v>
      </c>
      <c r="F5" s="589"/>
      <c r="G5" s="590" t="s">
        <v>25</v>
      </c>
      <c r="H5" s="590" t="s">
        <v>226</v>
      </c>
      <c r="I5" s="590" t="s">
        <v>3371</v>
      </c>
      <c r="J5" s="591" t="s">
        <v>26</v>
      </c>
      <c r="K5" s="590" t="s">
        <v>15</v>
      </c>
      <c r="L5" s="590"/>
      <c r="M5" s="590" t="s">
        <v>228</v>
      </c>
      <c r="N5" s="590"/>
      <c r="O5" s="590"/>
      <c r="P5" s="590"/>
      <c r="Q5" s="590" t="s">
        <v>3161</v>
      </c>
      <c r="R5" s="592" t="s">
        <v>3158</v>
      </c>
      <c r="S5" s="592"/>
      <c r="T5" s="592"/>
      <c r="U5" s="592"/>
      <c r="V5" s="592"/>
      <c r="W5" s="592"/>
      <c r="X5" s="592"/>
      <c r="Y5" s="592"/>
      <c r="Z5" s="590" t="s">
        <v>33</v>
      </c>
      <c r="AA5" s="590" t="s">
        <v>3159</v>
      </c>
      <c r="AB5" s="591" t="s">
        <v>3158</v>
      </c>
      <c r="AC5" s="590" t="s">
        <v>3160</v>
      </c>
      <c r="AD5" s="590" t="s">
        <v>3162</v>
      </c>
      <c r="AE5" s="590" t="s">
        <v>3161</v>
      </c>
      <c r="AF5" s="594" t="s">
        <v>210</v>
      </c>
      <c r="AG5" s="590" t="s">
        <v>3420</v>
      </c>
      <c r="AH5" s="598" t="s">
        <v>3425</v>
      </c>
      <c r="AI5" s="589"/>
      <c r="AJ5" s="589" t="s">
        <v>3426</v>
      </c>
      <c r="AK5" s="595" t="s">
        <v>3427</v>
      </c>
      <c r="AL5" s="598" t="s">
        <v>3382</v>
      </c>
      <c r="AM5" s="616" t="s">
        <v>3428</v>
      </c>
      <c r="AN5" s="589"/>
      <c r="AO5" s="594"/>
      <c r="AP5" s="589"/>
      <c r="AQ5" s="589"/>
      <c r="AR5" s="589">
        <v>1</v>
      </c>
      <c r="AS5" s="589"/>
      <c r="AT5" s="589"/>
      <c r="AU5" s="589"/>
    </row>
    <row r="6" spans="1:47" ht="57.6">
      <c r="A6" s="581"/>
      <c r="B6" s="584" t="s">
        <v>3390</v>
      </c>
      <c r="C6" s="617" t="s">
        <v>1678</v>
      </c>
      <c r="D6" s="581" t="s">
        <v>14</v>
      </c>
      <c r="E6" s="581" t="s">
        <v>3384</v>
      </c>
      <c r="F6" s="581"/>
      <c r="G6" s="582" t="s">
        <v>3385</v>
      </c>
      <c r="H6" s="582" t="s">
        <v>3386</v>
      </c>
      <c r="I6" s="582" t="s">
        <v>3387</v>
      </c>
      <c r="J6" s="628" t="s">
        <v>3388</v>
      </c>
      <c r="K6" s="582" t="s">
        <v>15</v>
      </c>
      <c r="L6" s="582"/>
      <c r="M6" s="582" t="s">
        <v>3389</v>
      </c>
      <c r="N6" s="582"/>
      <c r="O6" s="582"/>
      <c r="P6" s="582"/>
      <c r="Q6" s="582" t="s">
        <v>158</v>
      </c>
      <c r="R6" s="583" t="s">
        <v>3391</v>
      </c>
      <c r="S6" s="583"/>
      <c r="T6" s="583"/>
      <c r="U6" s="583"/>
      <c r="V6" s="583"/>
      <c r="W6" s="583"/>
      <c r="X6" s="583"/>
      <c r="Y6" s="583"/>
      <c r="Z6" s="582" t="s">
        <v>3392</v>
      </c>
      <c r="AA6" s="582" t="s">
        <v>3393</v>
      </c>
      <c r="AB6" s="584" t="s">
        <v>3391</v>
      </c>
      <c r="AC6" s="582" t="s">
        <v>3394</v>
      </c>
      <c r="AD6" s="582" t="s">
        <v>3396</v>
      </c>
      <c r="AE6" s="582" t="s">
        <v>3395</v>
      </c>
      <c r="AF6" s="585" t="s">
        <v>210</v>
      </c>
      <c r="AG6" s="581"/>
      <c r="AH6" s="587" t="s">
        <v>3397</v>
      </c>
      <c r="AI6" s="581" t="s">
        <v>3398</v>
      </c>
      <c r="AJ6" s="603" t="s">
        <v>3399</v>
      </c>
      <c r="AK6" s="587" t="s">
        <v>3400</v>
      </c>
      <c r="AL6" s="595" t="s">
        <v>3382</v>
      </c>
      <c r="AM6" s="581" t="s">
        <v>3401</v>
      </c>
      <c r="AN6" s="581"/>
      <c r="AO6" s="585"/>
      <c r="AP6" s="581"/>
      <c r="AQ6" s="581"/>
      <c r="AR6" s="581">
        <v>3</v>
      </c>
      <c r="AS6" s="581"/>
      <c r="AT6" s="581">
        <v>10</v>
      </c>
      <c r="AU6" s="581">
        <v>80</v>
      </c>
    </row>
    <row r="7" spans="1:47" ht="28.8">
      <c r="A7" s="581"/>
      <c r="B7" s="591" t="s">
        <v>2795</v>
      </c>
      <c r="C7" s="617" t="s">
        <v>1678</v>
      </c>
      <c r="D7" s="589" t="s">
        <v>133</v>
      </c>
      <c r="E7" s="589" t="s">
        <v>134</v>
      </c>
      <c r="F7" s="589"/>
      <c r="G7" s="590" t="s">
        <v>1263</v>
      </c>
      <c r="H7" s="590" t="s">
        <v>1264</v>
      </c>
      <c r="I7" s="590" t="s">
        <v>1265</v>
      </c>
      <c r="J7" s="591" t="s">
        <v>135</v>
      </c>
      <c r="K7" s="590" t="s">
        <v>15</v>
      </c>
      <c r="L7" s="590"/>
      <c r="M7" s="589" t="s">
        <v>2794</v>
      </c>
      <c r="N7" s="589"/>
      <c r="O7" s="589"/>
      <c r="P7" s="589"/>
      <c r="Q7" s="590" t="s">
        <v>2797</v>
      </c>
      <c r="R7" s="592" t="s">
        <v>2798</v>
      </c>
      <c r="S7" s="592"/>
      <c r="T7" s="592"/>
      <c r="U7" s="592"/>
      <c r="V7" s="592"/>
      <c r="W7" s="592"/>
      <c r="X7" s="592"/>
      <c r="Y7" s="592"/>
      <c r="Z7" s="590" t="s">
        <v>2799</v>
      </c>
      <c r="AA7" s="590" t="s">
        <v>2800</v>
      </c>
      <c r="AB7" s="591" t="s">
        <v>2803</v>
      </c>
      <c r="AC7" s="590" t="s">
        <v>2801</v>
      </c>
      <c r="AD7" s="590" t="s">
        <v>2802</v>
      </c>
      <c r="AE7" s="590" t="s">
        <v>2797</v>
      </c>
      <c r="AF7" s="594" t="s">
        <v>210</v>
      </c>
      <c r="AG7" s="590" t="s">
        <v>2796</v>
      </c>
      <c r="AH7" s="598" t="s">
        <v>2804</v>
      </c>
      <c r="AI7" s="589" t="s">
        <v>2805</v>
      </c>
      <c r="AJ7" s="589" t="s">
        <v>2806</v>
      </c>
      <c r="AK7" s="595" t="s">
        <v>2807</v>
      </c>
      <c r="AL7" s="596" t="s">
        <v>2568</v>
      </c>
      <c r="AM7" s="601" t="s">
        <v>2808</v>
      </c>
      <c r="AN7" s="589"/>
      <c r="AO7" s="594"/>
      <c r="AP7" s="589"/>
      <c r="AQ7" s="589"/>
      <c r="AR7" s="589">
        <v>3</v>
      </c>
      <c r="AS7" s="589"/>
      <c r="AT7" s="589"/>
      <c r="AU7" s="589">
        <v>40</v>
      </c>
    </row>
    <row r="8" spans="1:47" ht="57.6">
      <c r="A8" s="589"/>
      <c r="B8" s="591" t="s">
        <v>2795</v>
      </c>
      <c r="C8" s="617" t="s">
        <v>1678</v>
      </c>
      <c r="D8" s="589" t="s">
        <v>133</v>
      </c>
      <c r="E8" s="589" t="s">
        <v>134</v>
      </c>
      <c r="F8" s="589"/>
      <c r="G8" s="590" t="s">
        <v>1263</v>
      </c>
      <c r="H8" s="590" t="s">
        <v>1264</v>
      </c>
      <c r="I8" s="590" t="s">
        <v>1265</v>
      </c>
      <c r="J8" s="591" t="s">
        <v>135</v>
      </c>
      <c r="K8" s="590" t="s">
        <v>15</v>
      </c>
      <c r="L8" s="590"/>
      <c r="M8" s="589" t="s">
        <v>2794</v>
      </c>
      <c r="N8" s="589"/>
      <c r="O8" s="589"/>
      <c r="P8" s="589"/>
      <c r="Q8" s="590" t="s">
        <v>3435</v>
      </c>
      <c r="R8" s="592" t="s">
        <v>3436</v>
      </c>
      <c r="S8" s="592"/>
      <c r="T8" s="592"/>
      <c r="U8" s="592"/>
      <c r="V8" s="592"/>
      <c r="W8" s="592"/>
      <c r="X8" s="592"/>
      <c r="Y8" s="592"/>
      <c r="Z8" s="590" t="s">
        <v>14</v>
      </c>
      <c r="AA8" s="590" t="s">
        <v>3437</v>
      </c>
      <c r="AB8" s="591" t="s">
        <v>3436</v>
      </c>
      <c r="AC8" s="590" t="s">
        <v>3438</v>
      </c>
      <c r="AD8" s="590" t="s">
        <v>3435</v>
      </c>
      <c r="AE8" s="590" t="s">
        <v>561</v>
      </c>
      <c r="AF8" s="594" t="s">
        <v>210</v>
      </c>
      <c r="AG8" s="590" t="s">
        <v>3434</v>
      </c>
      <c r="AH8" s="595" t="s">
        <v>3439</v>
      </c>
      <c r="AI8" s="589" t="s">
        <v>3440</v>
      </c>
      <c r="AJ8" s="589" t="s">
        <v>3441</v>
      </c>
      <c r="AK8" s="630">
        <v>443</v>
      </c>
      <c r="AL8" s="598" t="s">
        <v>3382</v>
      </c>
      <c r="AM8" s="611" t="s">
        <v>3442</v>
      </c>
      <c r="AN8" s="589"/>
      <c r="AO8" s="594"/>
      <c r="AP8" s="589"/>
      <c r="AQ8" s="589"/>
      <c r="AR8" s="589">
        <v>1</v>
      </c>
      <c r="AS8" s="589"/>
      <c r="AT8" s="589"/>
      <c r="AU8" s="589">
        <v>120</v>
      </c>
    </row>
    <row r="9" spans="1:47" ht="57.6">
      <c r="A9" s="589"/>
      <c r="B9" s="592" t="s">
        <v>2216</v>
      </c>
      <c r="C9" s="617" t="s">
        <v>1678</v>
      </c>
      <c r="D9" s="589" t="s">
        <v>2214</v>
      </c>
      <c r="E9" s="589" t="s">
        <v>2215</v>
      </c>
      <c r="F9" s="589"/>
      <c r="G9" s="590" t="s">
        <v>3652</v>
      </c>
      <c r="H9" s="590" t="s">
        <v>2217</v>
      </c>
      <c r="I9" s="590" t="s">
        <v>3653</v>
      </c>
      <c r="J9" s="592" t="s">
        <v>2216</v>
      </c>
      <c r="K9" s="589" t="s">
        <v>15</v>
      </c>
      <c r="L9" s="589"/>
      <c r="M9" s="589" t="s">
        <v>3654</v>
      </c>
      <c r="N9" s="589"/>
      <c r="O9" s="589"/>
      <c r="P9" s="589"/>
      <c r="Q9" s="590" t="s">
        <v>3653</v>
      </c>
      <c r="R9" s="592" t="s">
        <v>2216</v>
      </c>
      <c r="S9" s="592"/>
      <c r="T9" s="592"/>
      <c r="U9" s="592"/>
      <c r="V9" s="592"/>
      <c r="W9" s="592"/>
      <c r="X9" s="592"/>
      <c r="Y9" s="592"/>
      <c r="Z9" s="575" t="s">
        <v>2214</v>
      </c>
      <c r="AA9" s="575" t="s">
        <v>2215</v>
      </c>
      <c r="AB9" s="638" t="s">
        <v>2216</v>
      </c>
      <c r="AC9" s="576" t="s">
        <v>3652</v>
      </c>
      <c r="AD9" s="576" t="s">
        <v>3653</v>
      </c>
      <c r="AE9" s="576" t="s">
        <v>2217</v>
      </c>
      <c r="AF9" s="594" t="s">
        <v>210</v>
      </c>
      <c r="AG9" s="589"/>
      <c r="AH9" s="595" t="s">
        <v>3655</v>
      </c>
      <c r="AI9" s="589"/>
      <c r="AJ9" s="589" t="s">
        <v>3656</v>
      </c>
      <c r="AK9" s="595" t="s">
        <v>3657</v>
      </c>
      <c r="AL9" s="598" t="s">
        <v>3597</v>
      </c>
      <c r="AM9" s="589" t="s">
        <v>3658</v>
      </c>
      <c r="AN9" s="589"/>
      <c r="AO9" s="594"/>
      <c r="AP9" s="589"/>
      <c r="AQ9" s="589"/>
      <c r="AR9" s="589">
        <v>1</v>
      </c>
      <c r="AS9" s="589"/>
      <c r="AT9" s="589">
        <v>30</v>
      </c>
      <c r="AU9" s="589">
        <v>20</v>
      </c>
    </row>
    <row r="10" spans="1:47" ht="28.8">
      <c r="A10" s="581"/>
      <c r="B10" s="592" t="s">
        <v>3058</v>
      </c>
      <c r="C10" s="617" t="s">
        <v>1678</v>
      </c>
      <c r="D10" s="589" t="s">
        <v>80</v>
      </c>
      <c r="E10" s="589" t="s">
        <v>3052</v>
      </c>
      <c r="F10" s="589"/>
      <c r="G10" s="590" t="s">
        <v>3053</v>
      </c>
      <c r="H10" s="590" t="s">
        <v>3054</v>
      </c>
      <c r="I10" s="590" t="s">
        <v>3055</v>
      </c>
      <c r="J10" s="592" t="s">
        <v>3056</v>
      </c>
      <c r="K10" s="589" t="s">
        <v>15</v>
      </c>
      <c r="L10" s="589"/>
      <c r="M10" s="589" t="s">
        <v>3057</v>
      </c>
      <c r="N10" s="589"/>
      <c r="O10" s="589"/>
      <c r="P10" s="589"/>
      <c r="Q10" s="590"/>
      <c r="R10" s="592"/>
      <c r="S10" s="592"/>
      <c r="T10" s="592"/>
      <c r="U10" s="592"/>
      <c r="V10" s="592"/>
      <c r="W10" s="592"/>
      <c r="X10" s="592"/>
      <c r="Y10" s="592"/>
      <c r="Z10" s="575" t="s">
        <v>180</v>
      </c>
      <c r="AA10" s="575" t="s">
        <v>3059</v>
      </c>
      <c r="AB10" s="593" t="s">
        <v>3063</v>
      </c>
      <c r="AC10" s="576" t="s">
        <v>3060</v>
      </c>
      <c r="AD10" s="576" t="s">
        <v>3062</v>
      </c>
      <c r="AE10" s="576" t="s">
        <v>3061</v>
      </c>
      <c r="AF10" s="594" t="s">
        <v>210</v>
      </c>
      <c r="AG10" s="589"/>
      <c r="AH10" s="600" t="s">
        <v>3064</v>
      </c>
      <c r="AI10" s="589"/>
      <c r="AJ10" s="589" t="s">
        <v>3065</v>
      </c>
      <c r="AK10" s="595">
        <v>443</v>
      </c>
      <c r="AL10" s="598" t="s">
        <v>2523</v>
      </c>
      <c r="AM10" s="589" t="s">
        <v>3066</v>
      </c>
      <c r="AN10" s="589"/>
      <c r="AO10" s="594"/>
      <c r="AP10" s="589"/>
      <c r="AQ10" s="589"/>
      <c r="AR10" s="589">
        <v>2</v>
      </c>
      <c r="AS10" s="589"/>
      <c r="AT10" s="589"/>
      <c r="AU10" s="589">
        <v>40</v>
      </c>
    </row>
    <row r="11" spans="1:47" ht="57.6">
      <c r="A11" s="581"/>
      <c r="B11" s="584" t="s">
        <v>3157</v>
      </c>
      <c r="C11" s="617" t="s">
        <v>1678</v>
      </c>
      <c r="D11" s="581" t="s">
        <v>133</v>
      </c>
      <c r="E11" s="581" t="s">
        <v>3138</v>
      </c>
      <c r="F11" s="581"/>
      <c r="G11" s="582" t="s">
        <v>3139</v>
      </c>
      <c r="H11" s="582" t="s">
        <v>226</v>
      </c>
      <c r="I11" s="582" t="s">
        <v>3141</v>
      </c>
      <c r="J11" s="584" t="s">
        <v>3142</v>
      </c>
      <c r="K11" s="582" t="s">
        <v>15</v>
      </c>
      <c r="L11" s="582"/>
      <c r="M11" s="582" t="s">
        <v>228</v>
      </c>
      <c r="N11" s="582"/>
      <c r="O11" s="582"/>
      <c r="P11" s="582"/>
      <c r="Q11" s="582" t="s">
        <v>226</v>
      </c>
      <c r="R11" s="583" t="s">
        <v>3158</v>
      </c>
      <c r="S11" s="583"/>
      <c r="T11" s="583"/>
      <c r="U11" s="583"/>
      <c r="V11" s="583"/>
      <c r="W11" s="583"/>
      <c r="X11" s="583"/>
      <c r="Y11" s="583"/>
      <c r="Z11" s="582" t="s">
        <v>33</v>
      </c>
      <c r="AA11" s="582" t="s">
        <v>3159</v>
      </c>
      <c r="AB11" s="584" t="s">
        <v>3158</v>
      </c>
      <c r="AC11" s="582" t="s">
        <v>3160</v>
      </c>
      <c r="AD11" s="582" t="s">
        <v>3162</v>
      </c>
      <c r="AE11" s="582" t="s">
        <v>3161</v>
      </c>
      <c r="AF11" s="585" t="s">
        <v>210</v>
      </c>
      <c r="AG11" s="581"/>
      <c r="AH11" s="587" t="s">
        <v>3163</v>
      </c>
      <c r="AI11" s="581"/>
      <c r="AJ11" s="581" t="s">
        <v>3164</v>
      </c>
      <c r="AK11" s="587" t="s">
        <v>3165</v>
      </c>
      <c r="AL11" s="614" t="s">
        <v>2360</v>
      </c>
      <c r="AM11" s="581" t="s">
        <v>3166</v>
      </c>
      <c r="AN11" s="581"/>
      <c r="AO11" s="585"/>
      <c r="AP11" s="581"/>
      <c r="AQ11" s="581"/>
      <c r="AR11" s="581">
        <v>1</v>
      </c>
      <c r="AS11" s="581"/>
      <c r="AT11" s="581"/>
      <c r="AU11" s="581"/>
    </row>
    <row r="12" spans="1:47">
      <c r="A12" s="589"/>
      <c r="B12" s="591" t="s">
        <v>3157</v>
      </c>
      <c r="C12" s="617" t="s">
        <v>1678</v>
      </c>
      <c r="D12" s="589" t="s">
        <v>23</v>
      </c>
      <c r="E12" s="589" t="s">
        <v>24</v>
      </c>
      <c r="F12" s="589"/>
      <c r="G12" s="590" t="s">
        <v>25</v>
      </c>
      <c r="H12" s="590" t="s">
        <v>3370</v>
      </c>
      <c r="I12" s="590" t="s">
        <v>3371</v>
      </c>
      <c r="J12" s="591" t="s">
        <v>26</v>
      </c>
      <c r="K12" s="590" t="s">
        <v>15</v>
      </c>
      <c r="L12" s="590"/>
      <c r="M12" s="590" t="s">
        <v>228</v>
      </c>
      <c r="N12" s="590"/>
      <c r="O12" s="590"/>
      <c r="P12" s="590"/>
      <c r="Q12" s="590" t="s">
        <v>3372</v>
      </c>
      <c r="R12" s="592" t="s">
        <v>3373</v>
      </c>
      <c r="S12" s="592"/>
      <c r="T12" s="592"/>
      <c r="U12" s="592"/>
      <c r="V12" s="592"/>
      <c r="W12" s="592"/>
      <c r="X12" s="592"/>
      <c r="Y12" s="592"/>
      <c r="Z12" s="590" t="s">
        <v>80</v>
      </c>
      <c r="AA12" s="590" t="s">
        <v>3374</v>
      </c>
      <c r="AB12" s="591" t="s">
        <v>3377</v>
      </c>
      <c r="AC12" s="590" t="s">
        <v>3375</v>
      </c>
      <c r="AD12" s="590" t="s">
        <v>3376</v>
      </c>
      <c r="AE12" s="590" t="s">
        <v>3372</v>
      </c>
      <c r="AF12" s="594" t="s">
        <v>210</v>
      </c>
      <c r="AG12" s="590"/>
      <c r="AH12" s="595" t="s">
        <v>3378</v>
      </c>
      <c r="AI12" s="589" t="s">
        <v>3379</v>
      </c>
      <c r="AJ12" s="589" t="s">
        <v>3380</v>
      </c>
      <c r="AK12" s="595" t="s">
        <v>3381</v>
      </c>
      <c r="AL12" s="595" t="s">
        <v>3382</v>
      </c>
      <c r="AM12" s="589" t="s">
        <v>3383</v>
      </c>
      <c r="AN12" s="589"/>
      <c r="AO12" s="594"/>
      <c r="AP12" s="589"/>
      <c r="AQ12" s="589"/>
      <c r="AR12" s="589">
        <v>2</v>
      </c>
      <c r="AS12" s="589"/>
      <c r="AT12" s="589"/>
      <c r="AU12" s="589"/>
    </row>
    <row r="13" spans="1:47" ht="57.6">
      <c r="A13" s="589"/>
      <c r="B13" s="591" t="s">
        <v>3157</v>
      </c>
      <c r="C13" s="617" t="s">
        <v>1678</v>
      </c>
      <c r="D13" s="589" t="s">
        <v>3424</v>
      </c>
      <c r="E13" s="589" t="s">
        <v>24</v>
      </c>
      <c r="F13" s="589"/>
      <c r="G13" s="590" t="s">
        <v>25</v>
      </c>
      <c r="H13" s="590" t="s">
        <v>226</v>
      </c>
      <c r="I13" s="590" t="s">
        <v>3371</v>
      </c>
      <c r="J13" s="591" t="s">
        <v>26</v>
      </c>
      <c r="K13" s="590" t="s">
        <v>15</v>
      </c>
      <c r="L13" s="590"/>
      <c r="M13" s="590" t="s">
        <v>228</v>
      </c>
      <c r="N13" s="590"/>
      <c r="O13" s="590"/>
      <c r="P13" s="590"/>
      <c r="Q13" s="590" t="s">
        <v>226</v>
      </c>
      <c r="R13" s="592" t="s">
        <v>3373</v>
      </c>
      <c r="S13" s="592"/>
      <c r="T13" s="592"/>
      <c r="U13" s="592"/>
      <c r="V13" s="592"/>
      <c r="W13" s="592"/>
      <c r="X13" s="592"/>
      <c r="Y13" s="592"/>
      <c r="Z13" s="590" t="s">
        <v>27</v>
      </c>
      <c r="AA13" s="590" t="s">
        <v>28</v>
      </c>
      <c r="AB13" s="591" t="s">
        <v>32</v>
      </c>
      <c r="AC13" s="590" t="s">
        <v>29</v>
      </c>
      <c r="AD13" s="590" t="s">
        <v>31</v>
      </c>
      <c r="AE13" s="590" t="s">
        <v>30</v>
      </c>
      <c r="AF13" s="594" t="s">
        <v>210</v>
      </c>
      <c r="AG13" s="590" t="s">
        <v>3429</v>
      </c>
      <c r="AH13" s="595" t="s">
        <v>3430</v>
      </c>
      <c r="AI13" s="589"/>
      <c r="AJ13" s="589" t="s">
        <v>3431</v>
      </c>
      <c r="AK13" s="595" t="s">
        <v>3432</v>
      </c>
      <c r="AL13" s="598" t="s">
        <v>3382</v>
      </c>
      <c r="AM13" s="629" t="s">
        <v>3433</v>
      </c>
      <c r="AN13" s="589"/>
      <c r="AO13" s="594"/>
      <c r="AP13" s="589"/>
      <c r="AQ13" s="589"/>
      <c r="AR13" s="589">
        <v>3</v>
      </c>
      <c r="AS13" s="589">
        <v>2</v>
      </c>
      <c r="AT13" s="589">
        <v>6</v>
      </c>
      <c r="AU13" s="589">
        <v>40</v>
      </c>
    </row>
    <row r="14" spans="1:47">
      <c r="A14" s="589"/>
      <c r="B14" s="591" t="s">
        <v>3157</v>
      </c>
      <c r="C14" s="617" t="s">
        <v>1678</v>
      </c>
      <c r="D14" s="589" t="s">
        <v>23</v>
      </c>
      <c r="E14" s="589" t="s">
        <v>24</v>
      </c>
      <c r="F14" s="589"/>
      <c r="G14" s="590" t="s">
        <v>25</v>
      </c>
      <c r="H14" s="590" t="s">
        <v>226</v>
      </c>
      <c r="I14" s="590" t="s">
        <v>3371</v>
      </c>
      <c r="J14" s="591" t="s">
        <v>26</v>
      </c>
      <c r="K14" s="590" t="s">
        <v>15</v>
      </c>
      <c r="L14" s="590"/>
      <c r="M14" s="590" t="s">
        <v>228</v>
      </c>
      <c r="N14" s="590"/>
      <c r="O14" s="590"/>
      <c r="P14" s="590"/>
      <c r="Q14" s="590" t="s">
        <v>226</v>
      </c>
      <c r="R14" s="592" t="s">
        <v>3373</v>
      </c>
      <c r="S14" s="592"/>
      <c r="T14" s="592"/>
      <c r="U14" s="592"/>
      <c r="V14" s="592"/>
      <c r="W14" s="592"/>
      <c r="X14" s="592"/>
      <c r="Y14" s="592"/>
      <c r="Z14" s="590" t="s">
        <v>27</v>
      </c>
      <c r="AA14" s="590" t="s">
        <v>28</v>
      </c>
      <c r="AB14" s="591" t="s">
        <v>32</v>
      </c>
      <c r="AC14" s="590" t="s">
        <v>29</v>
      </c>
      <c r="AD14" s="590" t="s">
        <v>31</v>
      </c>
      <c r="AE14" s="590" t="s">
        <v>30</v>
      </c>
      <c r="AF14" s="594" t="s">
        <v>210</v>
      </c>
      <c r="AG14" s="590" t="s">
        <v>3497</v>
      </c>
      <c r="AH14" s="595" t="s">
        <v>3498</v>
      </c>
      <c r="AI14" s="589"/>
      <c r="AJ14" s="589" t="s">
        <v>3499</v>
      </c>
      <c r="AK14" s="595"/>
      <c r="AL14" s="595" t="s">
        <v>2250</v>
      </c>
      <c r="AM14" s="589" t="s">
        <v>3500</v>
      </c>
      <c r="AN14" s="589"/>
      <c r="AO14" s="594"/>
      <c r="AP14" s="589"/>
      <c r="AQ14" s="589"/>
      <c r="AR14" s="589">
        <v>2</v>
      </c>
      <c r="AS14" s="589"/>
      <c r="AT14" s="589">
        <v>8</v>
      </c>
      <c r="AU14" s="589"/>
    </row>
    <row r="15" spans="1:47">
      <c r="A15" s="589"/>
      <c r="B15" s="591" t="s">
        <v>3157</v>
      </c>
      <c r="C15" s="617" t="s">
        <v>1678</v>
      </c>
      <c r="D15" s="589" t="s">
        <v>23</v>
      </c>
      <c r="E15" s="589" t="s">
        <v>24</v>
      </c>
      <c r="F15" s="589"/>
      <c r="G15" s="590" t="s">
        <v>25</v>
      </c>
      <c r="H15" s="590" t="s">
        <v>226</v>
      </c>
      <c r="I15" s="590" t="s">
        <v>3371</v>
      </c>
      <c r="J15" s="591" t="s">
        <v>26</v>
      </c>
      <c r="K15" s="590" t="s">
        <v>15</v>
      </c>
      <c r="L15" s="590"/>
      <c r="M15" s="590" t="s">
        <v>228</v>
      </c>
      <c r="N15" s="590"/>
      <c r="O15" s="590"/>
      <c r="P15" s="590"/>
      <c r="Q15" s="590" t="s">
        <v>226</v>
      </c>
      <c r="R15" s="592" t="s">
        <v>3373</v>
      </c>
      <c r="S15" s="592"/>
      <c r="T15" s="592"/>
      <c r="U15" s="592"/>
      <c r="V15" s="592"/>
      <c r="W15" s="592"/>
      <c r="X15" s="592"/>
      <c r="Y15" s="592"/>
      <c r="Z15" s="590" t="s">
        <v>27</v>
      </c>
      <c r="AA15" s="590" t="s">
        <v>28</v>
      </c>
      <c r="AB15" s="591" t="s">
        <v>32</v>
      </c>
      <c r="AC15" s="590" t="s">
        <v>29</v>
      </c>
      <c r="AD15" s="590" t="s">
        <v>31</v>
      </c>
      <c r="AE15" s="590" t="s">
        <v>30</v>
      </c>
      <c r="AF15" s="594" t="s">
        <v>210</v>
      </c>
      <c r="AG15" s="590" t="s">
        <v>3501</v>
      </c>
      <c r="AH15" s="595" t="s">
        <v>3502</v>
      </c>
      <c r="AI15" s="589"/>
      <c r="AJ15" s="589" t="s">
        <v>3503</v>
      </c>
      <c r="AK15" s="595"/>
      <c r="AL15" s="595" t="s">
        <v>2250</v>
      </c>
      <c r="AM15" s="589" t="s">
        <v>3500</v>
      </c>
      <c r="AN15" s="589"/>
      <c r="AO15" s="594"/>
      <c r="AP15" s="589"/>
      <c r="AQ15" s="589"/>
      <c r="AR15" s="589">
        <v>2</v>
      </c>
      <c r="AS15" s="589"/>
      <c r="AT15" s="589"/>
      <c r="AU15" s="589"/>
    </row>
    <row r="16" spans="1:47">
      <c r="A16" s="589"/>
      <c r="B16" s="591" t="s">
        <v>3157</v>
      </c>
      <c r="C16" s="617" t="s">
        <v>1678</v>
      </c>
      <c r="D16" s="589" t="s">
        <v>23</v>
      </c>
      <c r="E16" s="589" t="s">
        <v>24</v>
      </c>
      <c r="F16" s="589"/>
      <c r="G16" s="590" t="s">
        <v>25</v>
      </c>
      <c r="H16" s="590" t="s">
        <v>226</v>
      </c>
      <c r="I16" s="590" t="s">
        <v>3371</v>
      </c>
      <c r="J16" s="591" t="s">
        <v>26</v>
      </c>
      <c r="K16" s="590" t="s">
        <v>15</v>
      </c>
      <c r="L16" s="590"/>
      <c r="M16" s="590" t="s">
        <v>228</v>
      </c>
      <c r="N16" s="590"/>
      <c r="O16" s="590"/>
      <c r="P16" s="590"/>
      <c r="Q16" s="590" t="s">
        <v>226</v>
      </c>
      <c r="R16" s="592" t="s">
        <v>3373</v>
      </c>
      <c r="S16" s="592"/>
      <c r="T16" s="592"/>
      <c r="U16" s="592"/>
      <c r="V16" s="592"/>
      <c r="W16" s="592"/>
      <c r="X16" s="592"/>
      <c r="Y16" s="592"/>
      <c r="Z16" s="590" t="s">
        <v>3505</v>
      </c>
      <c r="AA16" s="590" t="s">
        <v>234</v>
      </c>
      <c r="AB16" s="591" t="s">
        <v>3506</v>
      </c>
      <c r="AC16" s="590" t="s">
        <v>235</v>
      </c>
      <c r="AD16" s="590" t="s">
        <v>237</v>
      </c>
      <c r="AE16" s="590" t="s">
        <v>236</v>
      </c>
      <c r="AF16" s="594" t="s">
        <v>210</v>
      </c>
      <c r="AG16" s="590" t="s">
        <v>3504</v>
      </c>
      <c r="AH16" s="595" t="s">
        <v>3507</v>
      </c>
      <c r="AI16" s="589"/>
      <c r="AJ16" s="589" t="s">
        <v>3508</v>
      </c>
      <c r="AK16" s="595" t="s">
        <v>3509</v>
      </c>
      <c r="AL16" s="595" t="s">
        <v>2250</v>
      </c>
      <c r="AM16" s="589" t="s">
        <v>3500</v>
      </c>
      <c r="AN16" s="589"/>
      <c r="AO16" s="594"/>
      <c r="AP16" s="589"/>
      <c r="AQ16" s="589"/>
      <c r="AR16" s="589">
        <v>4</v>
      </c>
      <c r="AS16" s="589"/>
      <c r="AT16" s="589"/>
      <c r="AU16" s="589"/>
    </row>
    <row r="17" spans="1:47">
      <c r="A17" s="589"/>
      <c r="B17" s="591" t="s">
        <v>3157</v>
      </c>
      <c r="C17" s="617" t="s">
        <v>1678</v>
      </c>
      <c r="D17" s="589" t="s">
        <v>23</v>
      </c>
      <c r="E17" s="589" t="s">
        <v>24</v>
      </c>
      <c r="F17" s="589"/>
      <c r="G17" s="590" t="s">
        <v>25</v>
      </c>
      <c r="H17" s="590" t="s">
        <v>226</v>
      </c>
      <c r="I17" s="590" t="s">
        <v>3371</v>
      </c>
      <c r="J17" s="591" t="s">
        <v>26</v>
      </c>
      <c r="K17" s="590" t="s">
        <v>15</v>
      </c>
      <c r="L17" s="590"/>
      <c r="M17" s="590" t="s">
        <v>228</v>
      </c>
      <c r="N17" s="590"/>
      <c r="O17" s="590"/>
      <c r="P17" s="590"/>
      <c r="Q17" s="590" t="s">
        <v>226</v>
      </c>
      <c r="R17" s="592" t="s">
        <v>3373</v>
      </c>
      <c r="S17" s="592"/>
      <c r="T17" s="592"/>
      <c r="U17" s="592"/>
      <c r="V17" s="592"/>
      <c r="W17" s="592"/>
      <c r="X17" s="592"/>
      <c r="Y17" s="592"/>
      <c r="Z17" s="590" t="s">
        <v>27</v>
      </c>
      <c r="AA17" s="590" t="s">
        <v>28</v>
      </c>
      <c r="AB17" s="591" t="s">
        <v>32</v>
      </c>
      <c r="AC17" s="590" t="s">
        <v>29</v>
      </c>
      <c r="AD17" s="590" t="s">
        <v>31</v>
      </c>
      <c r="AE17" s="590" t="s">
        <v>30</v>
      </c>
      <c r="AF17" s="594" t="s">
        <v>210</v>
      </c>
      <c r="AG17" s="590" t="s">
        <v>3510</v>
      </c>
      <c r="AH17" s="595" t="s">
        <v>3511</v>
      </c>
      <c r="AI17" s="589"/>
      <c r="AJ17" s="589" t="s">
        <v>3512</v>
      </c>
      <c r="AK17" s="595" t="s">
        <v>3509</v>
      </c>
      <c r="AL17" s="595" t="s">
        <v>2250</v>
      </c>
      <c r="AM17" s="589" t="s">
        <v>3500</v>
      </c>
      <c r="AN17" s="589"/>
      <c r="AO17" s="594"/>
      <c r="AP17" s="589"/>
      <c r="AQ17" s="589"/>
      <c r="AR17" s="589">
        <v>2</v>
      </c>
      <c r="AS17" s="589"/>
      <c r="AT17" s="589"/>
      <c r="AU17" s="589"/>
    </row>
    <row r="18" spans="1:47" ht="28.8">
      <c r="A18" s="589"/>
      <c r="B18" s="591" t="s">
        <v>3157</v>
      </c>
      <c r="C18" s="617" t="s">
        <v>1678</v>
      </c>
      <c r="D18" s="589" t="s">
        <v>23</v>
      </c>
      <c r="E18" s="589" t="s">
        <v>24</v>
      </c>
      <c r="F18" s="589"/>
      <c r="G18" s="590" t="s">
        <v>25</v>
      </c>
      <c r="H18" s="590" t="s">
        <v>226</v>
      </c>
      <c r="I18" s="590" t="s">
        <v>3371</v>
      </c>
      <c r="J18" s="591" t="s">
        <v>26</v>
      </c>
      <c r="K18" s="590" t="s">
        <v>15</v>
      </c>
      <c r="L18" s="590"/>
      <c r="M18" s="590" t="s">
        <v>228</v>
      </c>
      <c r="N18" s="590"/>
      <c r="O18" s="590"/>
      <c r="P18" s="590"/>
      <c r="Q18" s="590" t="s">
        <v>226</v>
      </c>
      <c r="R18" s="592" t="s">
        <v>3373</v>
      </c>
      <c r="S18" s="592"/>
      <c r="T18" s="592"/>
      <c r="U18" s="592"/>
      <c r="V18" s="592"/>
      <c r="W18" s="592"/>
      <c r="X18" s="592"/>
      <c r="Y18" s="592"/>
      <c r="Z18" s="590" t="s">
        <v>27</v>
      </c>
      <c r="AA18" s="590" t="s">
        <v>28</v>
      </c>
      <c r="AB18" s="591" t="s">
        <v>32</v>
      </c>
      <c r="AC18" s="590" t="s">
        <v>29</v>
      </c>
      <c r="AD18" s="590" t="s">
        <v>31</v>
      </c>
      <c r="AE18" s="590" t="s">
        <v>30</v>
      </c>
      <c r="AF18" s="594" t="s">
        <v>210</v>
      </c>
      <c r="AG18" s="590" t="s">
        <v>3513</v>
      </c>
      <c r="AH18" s="598" t="s">
        <v>3514</v>
      </c>
      <c r="AI18" s="589"/>
      <c r="AJ18" s="589" t="s">
        <v>3515</v>
      </c>
      <c r="AK18" s="595" t="s">
        <v>3509</v>
      </c>
      <c r="AL18" s="595" t="s">
        <v>2250</v>
      </c>
      <c r="AM18" s="589" t="s">
        <v>3500</v>
      </c>
      <c r="AN18" s="589"/>
      <c r="AO18" s="594"/>
      <c r="AP18" s="589"/>
      <c r="AQ18" s="589"/>
      <c r="AR18" s="589">
        <v>2</v>
      </c>
      <c r="AS18" s="589"/>
      <c r="AT18" s="589"/>
      <c r="AU18" s="589"/>
    </row>
    <row r="19" spans="1:47" ht="57.6">
      <c r="A19" s="589"/>
      <c r="B19" s="591" t="s">
        <v>3157</v>
      </c>
      <c r="C19" s="617" t="s">
        <v>1678</v>
      </c>
      <c r="D19" s="589" t="s">
        <v>3424</v>
      </c>
      <c r="E19" s="589" t="s">
        <v>24</v>
      </c>
      <c r="F19" s="589"/>
      <c r="G19" s="590" t="s">
        <v>25</v>
      </c>
      <c r="H19" s="590" t="s">
        <v>226</v>
      </c>
      <c r="I19" s="590" t="s">
        <v>3371</v>
      </c>
      <c r="J19" s="591" t="s">
        <v>26</v>
      </c>
      <c r="K19" s="590" t="s">
        <v>15</v>
      </c>
      <c r="L19" s="590"/>
      <c r="M19" s="590" t="s">
        <v>228</v>
      </c>
      <c r="N19" s="590"/>
      <c r="O19" s="590"/>
      <c r="P19" s="590"/>
      <c r="Q19" s="590" t="s">
        <v>226</v>
      </c>
      <c r="R19" s="592" t="s">
        <v>3373</v>
      </c>
      <c r="S19" s="592"/>
      <c r="T19" s="592"/>
      <c r="U19" s="592"/>
      <c r="V19" s="592"/>
      <c r="W19" s="592"/>
      <c r="X19" s="592"/>
      <c r="Y19" s="592"/>
      <c r="Z19" s="590" t="s">
        <v>27</v>
      </c>
      <c r="AA19" s="590" t="s">
        <v>28</v>
      </c>
      <c r="AB19" s="591" t="s">
        <v>32</v>
      </c>
      <c r="AC19" s="590" t="s">
        <v>29</v>
      </c>
      <c r="AD19" s="590" t="s">
        <v>31</v>
      </c>
      <c r="AE19" s="590" t="s">
        <v>30</v>
      </c>
      <c r="AF19" s="594" t="s">
        <v>210</v>
      </c>
      <c r="AG19" s="589" t="s">
        <v>3891</v>
      </c>
      <c r="AH19" s="600" t="s">
        <v>3892</v>
      </c>
      <c r="AI19" s="595"/>
      <c r="AJ19" s="600" t="s">
        <v>3893</v>
      </c>
      <c r="AK19" s="595"/>
      <c r="AL19" s="598" t="s">
        <v>2170</v>
      </c>
      <c r="AM19" s="601" t="s">
        <v>3894</v>
      </c>
      <c r="AN19" s="589"/>
      <c r="AO19" s="589"/>
      <c r="AP19" s="589"/>
      <c r="AQ19" s="589"/>
      <c r="AR19" s="589">
        <v>1</v>
      </c>
      <c r="AS19" s="615">
        <v>2</v>
      </c>
      <c r="AT19" s="615">
        <v>2</v>
      </c>
      <c r="AU19" s="615">
        <v>20</v>
      </c>
    </row>
    <row r="20" spans="1:47" ht="28.8">
      <c r="A20" s="589"/>
      <c r="B20" s="591" t="s">
        <v>2785</v>
      </c>
      <c r="C20" s="617" t="s">
        <v>1678</v>
      </c>
      <c r="D20" s="589" t="s">
        <v>2778</v>
      </c>
      <c r="E20" s="589" t="s">
        <v>2779</v>
      </c>
      <c r="F20" s="589"/>
      <c r="G20" s="590" t="s">
        <v>2780</v>
      </c>
      <c r="H20" s="590" t="s">
        <v>2781</v>
      </c>
      <c r="I20" s="590" t="s">
        <v>2782</v>
      </c>
      <c r="J20" s="591" t="s">
        <v>2783</v>
      </c>
      <c r="K20" s="590" t="s">
        <v>15</v>
      </c>
      <c r="L20" s="590"/>
      <c r="M20" s="590" t="s">
        <v>2784</v>
      </c>
      <c r="N20" s="590"/>
      <c r="O20" s="590"/>
      <c r="P20" s="590"/>
      <c r="Q20" s="590" t="s">
        <v>2786</v>
      </c>
      <c r="R20" s="597" t="s">
        <v>2787</v>
      </c>
      <c r="S20" s="597"/>
      <c r="T20" s="597"/>
      <c r="U20" s="597"/>
      <c r="V20" s="597"/>
      <c r="W20" s="597"/>
      <c r="X20" s="597"/>
      <c r="Y20" s="597"/>
      <c r="Z20" s="576" t="s">
        <v>72</v>
      </c>
      <c r="AA20" s="576" t="s">
        <v>73</v>
      </c>
      <c r="AB20" s="593" t="s">
        <v>2789</v>
      </c>
      <c r="AC20" s="576" t="s">
        <v>74</v>
      </c>
      <c r="AD20" s="576" t="s">
        <v>76</v>
      </c>
      <c r="AE20" s="576" t="s">
        <v>2788</v>
      </c>
      <c r="AF20" s="594" t="s">
        <v>210</v>
      </c>
      <c r="AG20" s="590"/>
      <c r="AH20" s="598" t="s">
        <v>2790</v>
      </c>
      <c r="AI20" s="589"/>
      <c r="AJ20" s="589" t="s">
        <v>2791</v>
      </c>
      <c r="AK20" s="599" t="s">
        <v>2792</v>
      </c>
      <c r="AL20" s="596" t="s">
        <v>2568</v>
      </c>
      <c r="AM20" s="600" t="s">
        <v>2793</v>
      </c>
      <c r="AN20" s="589"/>
      <c r="AO20" s="594"/>
      <c r="AP20" s="589"/>
      <c r="AQ20" s="589"/>
      <c r="AR20" s="589">
        <v>2</v>
      </c>
      <c r="AS20" s="589"/>
      <c r="AT20" s="589">
        <v>12</v>
      </c>
      <c r="AU20" s="589">
        <v>1880</v>
      </c>
    </row>
    <row r="21" spans="1:47">
      <c r="A21" s="589"/>
      <c r="B21" s="591" t="s">
        <v>2785</v>
      </c>
      <c r="C21" s="617" t="s">
        <v>1678</v>
      </c>
      <c r="D21" s="589" t="s">
        <v>2778</v>
      </c>
      <c r="E21" s="589" t="s">
        <v>2779</v>
      </c>
      <c r="F21" s="589"/>
      <c r="G21" s="590" t="s">
        <v>2780</v>
      </c>
      <c r="H21" s="590" t="s">
        <v>2781</v>
      </c>
      <c r="I21" s="590" t="s">
        <v>2782</v>
      </c>
      <c r="J21" s="605" t="s">
        <v>2783</v>
      </c>
      <c r="K21" s="590" t="s">
        <v>15</v>
      </c>
      <c r="L21" s="590"/>
      <c r="M21" s="590" t="s">
        <v>2784</v>
      </c>
      <c r="N21" s="590"/>
      <c r="O21" s="590"/>
      <c r="P21" s="590"/>
      <c r="Q21" s="590" t="s">
        <v>2786</v>
      </c>
      <c r="R21" s="597" t="s">
        <v>2787</v>
      </c>
      <c r="S21" s="597"/>
      <c r="T21" s="597"/>
      <c r="U21" s="597"/>
      <c r="V21" s="597"/>
      <c r="W21" s="597"/>
      <c r="X21" s="597"/>
      <c r="Y21" s="597"/>
      <c r="Z21" s="576" t="s">
        <v>2896</v>
      </c>
      <c r="AA21" s="576" t="s">
        <v>2897</v>
      </c>
      <c r="AB21" s="606" t="s">
        <v>2787</v>
      </c>
      <c r="AC21" s="576" t="s">
        <v>2898</v>
      </c>
      <c r="AD21" s="576" t="s">
        <v>2899</v>
      </c>
      <c r="AE21" s="576" t="s">
        <v>2786</v>
      </c>
      <c r="AF21" s="594" t="s">
        <v>210</v>
      </c>
      <c r="AG21" s="590" t="s">
        <v>2895</v>
      </c>
      <c r="AH21" s="595" t="s">
        <v>2900</v>
      </c>
      <c r="AI21" s="589"/>
      <c r="AJ21" s="589" t="s">
        <v>2901</v>
      </c>
      <c r="AK21" s="595" t="s">
        <v>2902</v>
      </c>
      <c r="AL21" s="595" t="s">
        <v>2568</v>
      </c>
      <c r="AM21" s="607" t="s">
        <v>2903</v>
      </c>
      <c r="AN21" s="589"/>
      <c r="AO21" s="594"/>
      <c r="AP21" s="589"/>
      <c r="AQ21" s="589"/>
      <c r="AR21" s="589">
        <v>4</v>
      </c>
      <c r="AS21" s="589"/>
      <c r="AT21" s="589">
        <v>24</v>
      </c>
      <c r="AU21" s="589">
        <v>1500</v>
      </c>
    </row>
    <row r="22" spans="1:47">
      <c r="A22" s="589"/>
      <c r="B22" s="591" t="s">
        <v>2785</v>
      </c>
      <c r="C22" s="617" t="s">
        <v>1678</v>
      </c>
      <c r="D22" s="589" t="s">
        <v>2778</v>
      </c>
      <c r="E22" s="589" t="s">
        <v>2779</v>
      </c>
      <c r="F22" s="589"/>
      <c r="G22" s="590" t="s">
        <v>2780</v>
      </c>
      <c r="H22" s="590" t="s">
        <v>2781</v>
      </c>
      <c r="I22" s="590" t="s">
        <v>2782</v>
      </c>
      <c r="J22" s="605" t="s">
        <v>2783</v>
      </c>
      <c r="K22" s="590" t="s">
        <v>15</v>
      </c>
      <c r="L22" s="590"/>
      <c r="M22" s="590" t="s">
        <v>2784</v>
      </c>
      <c r="N22" s="590"/>
      <c r="O22" s="590"/>
      <c r="P22" s="590"/>
      <c r="Q22" s="590" t="s">
        <v>2786</v>
      </c>
      <c r="R22" s="597" t="s">
        <v>2787</v>
      </c>
      <c r="S22" s="597"/>
      <c r="T22" s="597"/>
      <c r="U22" s="597"/>
      <c r="V22" s="597"/>
      <c r="W22" s="597"/>
      <c r="X22" s="597"/>
      <c r="Y22" s="597"/>
      <c r="Z22" s="576" t="s">
        <v>2896</v>
      </c>
      <c r="AA22" s="576" t="s">
        <v>2897</v>
      </c>
      <c r="AB22" s="606" t="s">
        <v>2787</v>
      </c>
      <c r="AC22" s="576" t="s">
        <v>2898</v>
      </c>
      <c r="AD22" s="576" t="s">
        <v>2899</v>
      </c>
      <c r="AE22" s="576" t="s">
        <v>2786</v>
      </c>
      <c r="AF22" s="594" t="s">
        <v>210</v>
      </c>
      <c r="AG22" s="590"/>
      <c r="AH22" s="595" t="s">
        <v>3708</v>
      </c>
      <c r="AI22" s="589" t="s">
        <v>3709</v>
      </c>
      <c r="AJ22" s="589" t="s">
        <v>3710</v>
      </c>
      <c r="AK22" s="595" t="s">
        <v>3711</v>
      </c>
      <c r="AL22" s="596" t="s">
        <v>3687</v>
      </c>
      <c r="AM22" s="641" t="s">
        <v>3712</v>
      </c>
      <c r="AN22" s="589"/>
      <c r="AO22" s="594"/>
      <c r="AP22" s="589"/>
      <c r="AQ22" s="589"/>
      <c r="AR22" s="589">
        <v>4</v>
      </c>
      <c r="AS22" s="589"/>
      <c r="AT22" s="589">
        <v>24</v>
      </c>
      <c r="AU22" s="589">
        <v>1500</v>
      </c>
    </row>
    <row r="23" spans="1:47" ht="57.6">
      <c r="A23" s="589"/>
      <c r="B23" s="583" t="s">
        <v>3900</v>
      </c>
      <c r="C23" s="617" t="s">
        <v>1678</v>
      </c>
      <c r="D23" s="581" t="s">
        <v>639</v>
      </c>
      <c r="E23" s="581" t="s">
        <v>3895</v>
      </c>
      <c r="F23" s="581"/>
      <c r="G23" s="582" t="s">
        <v>3896</v>
      </c>
      <c r="H23" s="582" t="s">
        <v>3897</v>
      </c>
      <c r="I23" s="582" t="s">
        <v>3898</v>
      </c>
      <c r="J23" s="584" t="s">
        <v>3899</v>
      </c>
      <c r="K23" s="582" t="s">
        <v>15</v>
      </c>
      <c r="L23" s="582"/>
      <c r="M23" s="582" t="s">
        <v>518</v>
      </c>
      <c r="N23" s="582"/>
      <c r="O23" s="582"/>
      <c r="P23" s="582"/>
      <c r="Q23" s="582" t="s">
        <v>3902</v>
      </c>
      <c r="R23" s="583" t="s">
        <v>3903</v>
      </c>
      <c r="S23" s="583"/>
      <c r="T23" s="583"/>
      <c r="U23" s="583"/>
      <c r="V23" s="583"/>
      <c r="W23" s="583"/>
      <c r="X23" s="583"/>
      <c r="Y23" s="583"/>
      <c r="Z23" s="576" t="s">
        <v>1208</v>
      </c>
      <c r="AA23" s="576" t="s">
        <v>3904</v>
      </c>
      <c r="AB23" s="593" t="s">
        <v>3903</v>
      </c>
      <c r="AC23" s="576" t="s">
        <v>3905</v>
      </c>
      <c r="AD23" s="576" t="s">
        <v>3906</v>
      </c>
      <c r="AE23" s="576" t="s">
        <v>3902</v>
      </c>
      <c r="AF23" s="594" t="s">
        <v>210</v>
      </c>
      <c r="AG23" s="582" t="s">
        <v>3901</v>
      </c>
      <c r="AH23" s="595" t="s">
        <v>3907</v>
      </c>
      <c r="AI23" s="589"/>
      <c r="AJ23" s="589" t="s">
        <v>3908</v>
      </c>
      <c r="AK23" s="595" t="s">
        <v>2169</v>
      </c>
      <c r="AL23" s="598" t="s">
        <v>2170</v>
      </c>
      <c r="AM23" s="589" t="s">
        <v>3909</v>
      </c>
      <c r="AN23" s="589"/>
      <c r="AO23" s="594"/>
      <c r="AP23" s="589"/>
      <c r="AQ23" s="589"/>
      <c r="AR23" s="589">
        <v>4</v>
      </c>
      <c r="AS23" s="589"/>
      <c r="AT23" s="589"/>
      <c r="AU23" s="589"/>
    </row>
    <row r="24" spans="1:47" ht="28.8">
      <c r="A24" s="608"/>
      <c r="B24" s="592" t="s">
        <v>3030</v>
      </c>
      <c r="C24" s="617" t="s">
        <v>1678</v>
      </c>
      <c r="D24" s="589" t="s">
        <v>14</v>
      </c>
      <c r="E24" s="589" t="s">
        <v>3024</v>
      </c>
      <c r="F24" s="589"/>
      <c r="G24" s="590" t="s">
        <v>3025</v>
      </c>
      <c r="H24" s="590" t="s">
        <v>3026</v>
      </c>
      <c r="I24" s="590" t="s">
        <v>3027</v>
      </c>
      <c r="J24" s="592" t="s">
        <v>3028</v>
      </c>
      <c r="K24" s="590" t="s">
        <v>15</v>
      </c>
      <c r="L24" s="590"/>
      <c r="M24" s="589" t="s">
        <v>3029</v>
      </c>
      <c r="N24" s="589"/>
      <c r="O24" s="589"/>
      <c r="P24" s="589"/>
      <c r="Q24" s="590" t="s">
        <v>3026</v>
      </c>
      <c r="R24" s="592" t="s">
        <v>3031</v>
      </c>
      <c r="S24" s="592"/>
      <c r="T24" s="592"/>
      <c r="U24" s="592"/>
      <c r="V24" s="592"/>
      <c r="W24" s="592"/>
      <c r="X24" s="592"/>
      <c r="Y24" s="592"/>
      <c r="Z24" s="575" t="s">
        <v>524</v>
      </c>
      <c r="AA24" s="575" t="s">
        <v>2515</v>
      </c>
      <c r="AB24" s="593" t="s">
        <v>3035</v>
      </c>
      <c r="AC24" s="576" t="s">
        <v>3032</v>
      </c>
      <c r="AD24" s="576" t="s">
        <v>3034</v>
      </c>
      <c r="AE24" s="576" t="s">
        <v>3033</v>
      </c>
      <c r="AF24" s="594" t="s">
        <v>210</v>
      </c>
      <c r="AG24" s="589"/>
      <c r="AH24" s="595" t="s">
        <v>3036</v>
      </c>
      <c r="AI24" s="589"/>
      <c r="AJ24" s="589" t="s">
        <v>3037</v>
      </c>
      <c r="AK24" s="595" t="s">
        <v>3038</v>
      </c>
      <c r="AL24" s="598" t="s">
        <v>2523</v>
      </c>
      <c r="AM24" s="589" t="s">
        <v>3039</v>
      </c>
      <c r="AN24" s="589"/>
      <c r="AO24" s="594"/>
      <c r="AP24" s="589"/>
      <c r="AQ24" s="589"/>
      <c r="AR24" s="589">
        <v>3</v>
      </c>
      <c r="AS24" s="589"/>
      <c r="AT24" s="589">
        <v>2</v>
      </c>
      <c r="AU24" s="589">
        <f>300-160</f>
        <v>140</v>
      </c>
    </row>
    <row r="25" spans="1:47" ht="57.6">
      <c r="A25" s="589"/>
      <c r="B25" s="592" t="s">
        <v>3030</v>
      </c>
      <c r="C25" s="617" t="s">
        <v>1678</v>
      </c>
      <c r="D25" s="589" t="s">
        <v>14</v>
      </c>
      <c r="E25" s="589" t="s">
        <v>3024</v>
      </c>
      <c r="F25" s="589"/>
      <c r="G25" s="590" t="s">
        <v>3025</v>
      </c>
      <c r="H25" s="590" t="s">
        <v>3605</v>
      </c>
      <c r="I25" s="590" t="s">
        <v>3027</v>
      </c>
      <c r="J25" s="591" t="s">
        <v>3028</v>
      </c>
      <c r="K25" s="590" t="s">
        <v>15</v>
      </c>
      <c r="L25" s="590"/>
      <c r="M25" s="589" t="s">
        <v>3029</v>
      </c>
      <c r="N25" s="589"/>
      <c r="O25" s="589"/>
      <c r="P25" s="589"/>
      <c r="Q25" s="590" t="s">
        <v>3606</v>
      </c>
      <c r="R25" s="592" t="s">
        <v>3031</v>
      </c>
      <c r="S25" s="592"/>
      <c r="T25" s="592"/>
      <c r="U25" s="592"/>
      <c r="V25" s="592"/>
      <c r="W25" s="592"/>
      <c r="X25" s="592"/>
      <c r="Y25" s="592"/>
      <c r="Z25" s="575" t="s">
        <v>80</v>
      </c>
      <c r="AA25" s="575" t="s">
        <v>3607</v>
      </c>
      <c r="AB25" s="593" t="s">
        <v>3610</v>
      </c>
      <c r="AC25" s="576" t="s">
        <v>3608</v>
      </c>
      <c r="AD25" s="576" t="s">
        <v>3609</v>
      </c>
      <c r="AE25" s="576" t="s">
        <v>3026</v>
      </c>
      <c r="AF25" s="594" t="s">
        <v>210</v>
      </c>
      <c r="AG25" s="589"/>
      <c r="AH25" s="595" t="s">
        <v>3611</v>
      </c>
      <c r="AI25" s="589"/>
      <c r="AJ25" s="589" t="s">
        <v>3612</v>
      </c>
      <c r="AK25" s="595" t="s">
        <v>3613</v>
      </c>
      <c r="AL25" s="598" t="s">
        <v>3597</v>
      </c>
      <c r="AM25" s="589" t="s">
        <v>3614</v>
      </c>
      <c r="AN25" s="589"/>
      <c r="AO25" s="594"/>
      <c r="AP25" s="589"/>
      <c r="AQ25" s="589"/>
      <c r="AR25" s="589">
        <v>4</v>
      </c>
      <c r="AS25" s="589"/>
      <c r="AT25" s="589"/>
      <c r="AU25" s="589"/>
    </row>
    <row r="26" spans="1:47" ht="57.6">
      <c r="A26" s="589"/>
      <c r="B26" s="592" t="s">
        <v>3030</v>
      </c>
      <c r="C26" s="617" t="s">
        <v>1678</v>
      </c>
      <c r="D26" s="589" t="s">
        <v>14</v>
      </c>
      <c r="E26" s="589" t="s">
        <v>3024</v>
      </c>
      <c r="F26" s="589"/>
      <c r="G26" s="590" t="s">
        <v>3025</v>
      </c>
      <c r="H26" s="590" t="s">
        <v>3605</v>
      </c>
      <c r="I26" s="590" t="s">
        <v>3027</v>
      </c>
      <c r="J26" s="591" t="s">
        <v>3028</v>
      </c>
      <c r="K26" s="590" t="s">
        <v>15</v>
      </c>
      <c r="L26" s="590"/>
      <c r="M26" s="589" t="s">
        <v>3029</v>
      </c>
      <c r="N26" s="589"/>
      <c r="O26" s="589"/>
      <c r="P26" s="589"/>
      <c r="Q26" s="590" t="s">
        <v>3026</v>
      </c>
      <c r="R26" s="592" t="s">
        <v>3031</v>
      </c>
      <c r="S26" s="592"/>
      <c r="T26" s="592"/>
      <c r="U26" s="592"/>
      <c r="V26" s="592"/>
      <c r="W26" s="592"/>
      <c r="X26" s="592"/>
      <c r="Y26" s="592"/>
      <c r="Z26" s="575" t="s">
        <v>80</v>
      </c>
      <c r="AA26" s="575" t="s">
        <v>3607</v>
      </c>
      <c r="AB26" s="593" t="s">
        <v>3610</v>
      </c>
      <c r="AC26" s="576" t="s">
        <v>3608</v>
      </c>
      <c r="AD26" s="576" t="s">
        <v>3609</v>
      </c>
      <c r="AE26" s="576" t="s">
        <v>3026</v>
      </c>
      <c r="AF26" s="594" t="s">
        <v>210</v>
      </c>
      <c r="AG26" s="589" t="s">
        <v>3615</v>
      </c>
      <c r="AH26" s="595" t="s">
        <v>3616</v>
      </c>
      <c r="AI26" s="589"/>
      <c r="AJ26" s="589" t="s">
        <v>3617</v>
      </c>
      <c r="AK26" s="595" t="s">
        <v>3618</v>
      </c>
      <c r="AL26" s="598" t="s">
        <v>3597</v>
      </c>
      <c r="AM26" s="589" t="s">
        <v>3619</v>
      </c>
      <c r="AN26" s="589"/>
      <c r="AO26" s="594"/>
      <c r="AP26" s="589"/>
      <c r="AQ26" s="589"/>
      <c r="AR26" s="589">
        <v>2</v>
      </c>
      <c r="AS26" s="589"/>
      <c r="AT26" s="589"/>
      <c r="AU26" s="589">
        <v>380</v>
      </c>
    </row>
    <row r="27" spans="1:47" ht="57.6">
      <c r="A27" s="589"/>
      <c r="B27" s="592" t="s">
        <v>3030</v>
      </c>
      <c r="C27" s="617" t="s">
        <v>1678</v>
      </c>
      <c r="D27" s="589" t="s">
        <v>14</v>
      </c>
      <c r="E27" s="589" t="s">
        <v>3024</v>
      </c>
      <c r="F27" s="589"/>
      <c r="G27" s="590" t="s">
        <v>3025</v>
      </c>
      <c r="H27" s="590" t="s">
        <v>3605</v>
      </c>
      <c r="I27" s="590" t="s">
        <v>3027</v>
      </c>
      <c r="J27" s="592" t="s">
        <v>3028</v>
      </c>
      <c r="K27" s="589" t="s">
        <v>15</v>
      </c>
      <c r="L27" s="589"/>
      <c r="M27" s="589" t="s">
        <v>3029</v>
      </c>
      <c r="N27" s="589"/>
      <c r="O27" s="589"/>
      <c r="P27" s="589"/>
      <c r="Q27" s="590" t="s">
        <v>3620</v>
      </c>
      <c r="R27" s="592" t="s">
        <v>3031</v>
      </c>
      <c r="S27" s="592"/>
      <c r="T27" s="592"/>
      <c r="U27" s="592"/>
      <c r="V27" s="592"/>
      <c r="W27" s="592"/>
      <c r="X27" s="592"/>
      <c r="Y27" s="592"/>
      <c r="Z27" s="575" t="s">
        <v>3621</v>
      </c>
      <c r="AA27" s="575" t="s">
        <v>3607</v>
      </c>
      <c r="AB27" s="593" t="s">
        <v>3624</v>
      </c>
      <c r="AC27" s="576" t="s">
        <v>3608</v>
      </c>
      <c r="AD27" s="576" t="s">
        <v>3623</v>
      </c>
      <c r="AE27" s="576" t="s">
        <v>3622</v>
      </c>
      <c r="AF27" s="594" t="s">
        <v>210</v>
      </c>
      <c r="AG27" s="589"/>
      <c r="AH27" s="595" t="s">
        <v>3625</v>
      </c>
      <c r="AI27" s="589"/>
      <c r="AJ27" s="589" t="s">
        <v>3626</v>
      </c>
      <c r="AK27" s="595" t="s">
        <v>3627</v>
      </c>
      <c r="AL27" s="598" t="s">
        <v>3597</v>
      </c>
      <c r="AM27" s="589" t="s">
        <v>3628</v>
      </c>
      <c r="AN27" s="589"/>
      <c r="AO27" s="594"/>
      <c r="AP27" s="589"/>
      <c r="AQ27" s="589"/>
      <c r="AR27" s="589">
        <v>4</v>
      </c>
      <c r="AS27" s="589"/>
      <c r="AT27" s="589">
        <v>8</v>
      </c>
      <c r="AU27" s="589">
        <v>260</v>
      </c>
    </row>
    <row r="28" spans="1:47" ht="43.2">
      <c r="A28" s="589"/>
      <c r="B28" s="647" t="s">
        <v>3030</v>
      </c>
      <c r="C28" s="617" t="s">
        <v>1678</v>
      </c>
      <c r="D28" s="589" t="s">
        <v>14</v>
      </c>
      <c r="E28" s="589" t="s">
        <v>3024</v>
      </c>
      <c r="F28" s="589"/>
      <c r="G28" s="590" t="s">
        <v>3025</v>
      </c>
      <c r="H28" s="590" t="s">
        <v>3605</v>
      </c>
      <c r="I28" s="590" t="s">
        <v>3027</v>
      </c>
      <c r="J28" s="592" t="s">
        <v>3028</v>
      </c>
      <c r="K28" s="589" t="s">
        <v>15</v>
      </c>
      <c r="L28" s="589"/>
      <c r="M28" s="589" t="s">
        <v>3029</v>
      </c>
      <c r="N28" s="589"/>
      <c r="O28" s="589"/>
      <c r="P28" s="589"/>
      <c r="Q28" s="590" t="s">
        <v>3698</v>
      </c>
      <c r="R28" s="592" t="s">
        <v>3031</v>
      </c>
      <c r="S28" s="592"/>
      <c r="T28" s="592"/>
      <c r="U28" s="592"/>
      <c r="V28" s="592"/>
      <c r="W28" s="592"/>
      <c r="X28" s="592"/>
      <c r="Y28" s="592"/>
      <c r="Z28" s="575" t="s">
        <v>524</v>
      </c>
      <c r="AA28" s="575" t="s">
        <v>2515</v>
      </c>
      <c r="AB28" s="593" t="s">
        <v>3700</v>
      </c>
      <c r="AC28" s="576" t="s">
        <v>3032</v>
      </c>
      <c r="AD28" s="576" t="s">
        <v>3034</v>
      </c>
      <c r="AE28" s="576" t="s">
        <v>3699</v>
      </c>
      <c r="AF28" s="594" t="s">
        <v>210</v>
      </c>
      <c r="AG28" s="589"/>
      <c r="AH28" s="598" t="s">
        <v>3701</v>
      </c>
      <c r="AI28" s="589"/>
      <c r="AJ28" s="598" t="s">
        <v>3702</v>
      </c>
      <c r="AK28" s="595" t="s">
        <v>3650</v>
      </c>
      <c r="AL28" s="596" t="s">
        <v>3687</v>
      </c>
      <c r="AM28" s="616" t="s">
        <v>3703</v>
      </c>
      <c r="AN28" s="589"/>
      <c r="AO28" s="594"/>
      <c r="AP28" s="589"/>
      <c r="AQ28" s="589"/>
      <c r="AR28" s="589">
        <v>1</v>
      </c>
      <c r="AS28" s="589"/>
      <c r="AT28" s="589">
        <v>2</v>
      </c>
      <c r="AU28" s="639">
        <v>432</v>
      </c>
    </row>
    <row r="29" spans="1:47" ht="43.2">
      <c r="A29" s="581"/>
      <c r="B29" s="583" t="s">
        <v>2755</v>
      </c>
      <c r="C29" s="581" t="s">
        <v>1818</v>
      </c>
      <c r="D29" s="581" t="s">
        <v>2749</v>
      </c>
      <c r="E29" s="581" t="s">
        <v>620</v>
      </c>
      <c r="F29" s="581"/>
      <c r="G29" s="582" t="s">
        <v>2750</v>
      </c>
      <c r="H29" s="582" t="s">
        <v>2751</v>
      </c>
      <c r="I29" s="582" t="s">
        <v>2752</v>
      </c>
      <c r="J29" s="584" t="s">
        <v>2753</v>
      </c>
      <c r="K29" s="582" t="s">
        <v>15</v>
      </c>
      <c r="L29" s="582"/>
      <c r="M29" s="581" t="s">
        <v>2754</v>
      </c>
      <c r="N29" s="581"/>
      <c r="O29" s="581"/>
      <c r="P29" s="581"/>
      <c r="Q29" s="582" t="s">
        <v>2756</v>
      </c>
      <c r="R29" s="581"/>
      <c r="S29" s="581"/>
      <c r="T29" s="581"/>
      <c r="U29" s="581"/>
      <c r="V29" s="581"/>
      <c r="W29" s="581"/>
      <c r="X29" s="581"/>
      <c r="Y29" s="581"/>
      <c r="Z29" s="581" t="s">
        <v>2757</v>
      </c>
      <c r="AA29" s="581" t="s">
        <v>2758</v>
      </c>
      <c r="AB29" s="584" t="s">
        <v>2761</v>
      </c>
      <c r="AC29" s="582" t="s">
        <v>2759</v>
      </c>
      <c r="AD29" s="582" t="s">
        <v>2760</v>
      </c>
      <c r="AE29" s="582" t="s">
        <v>2751</v>
      </c>
      <c r="AF29" s="585" t="s">
        <v>210</v>
      </c>
      <c r="AG29" s="581"/>
      <c r="AH29" s="587" t="s">
        <v>2762</v>
      </c>
      <c r="AI29" s="581"/>
      <c r="AJ29" s="581" t="s">
        <v>2763</v>
      </c>
      <c r="AK29" s="587"/>
      <c r="AL29" s="586" t="s">
        <v>2747</v>
      </c>
      <c r="AM29" s="587" t="s">
        <v>2764</v>
      </c>
      <c r="AN29" s="581"/>
      <c r="AO29" s="585"/>
      <c r="AP29" s="581"/>
      <c r="AQ29" s="581"/>
      <c r="AR29" s="581">
        <v>2</v>
      </c>
      <c r="AS29" s="581"/>
      <c r="AT29" s="581"/>
      <c r="AU29" s="581"/>
    </row>
    <row r="30" spans="1:47" ht="57.6">
      <c r="A30" s="589"/>
      <c r="B30" s="591" t="s">
        <v>3095</v>
      </c>
      <c r="C30" s="589" t="s">
        <v>1678</v>
      </c>
      <c r="D30" s="589" t="s">
        <v>35</v>
      </c>
      <c r="E30" s="589" t="s">
        <v>36</v>
      </c>
      <c r="F30" s="589"/>
      <c r="G30" s="590" t="s">
        <v>37</v>
      </c>
      <c r="H30" s="590" t="s">
        <v>141</v>
      </c>
      <c r="I30" s="590" t="s">
        <v>39</v>
      </c>
      <c r="J30" s="591" t="s">
        <v>40</v>
      </c>
      <c r="K30" s="590" t="s">
        <v>15</v>
      </c>
      <c r="L30" s="590"/>
      <c r="M30" s="590" t="s">
        <v>3094</v>
      </c>
      <c r="N30" s="590"/>
      <c r="O30" s="590"/>
      <c r="P30" s="590"/>
      <c r="Q30" s="590"/>
      <c r="R30" s="592" t="s">
        <v>3096</v>
      </c>
      <c r="S30" s="592"/>
      <c r="T30" s="592"/>
      <c r="U30" s="592"/>
      <c r="V30" s="592"/>
      <c r="W30" s="592"/>
      <c r="X30" s="592"/>
      <c r="Y30" s="592"/>
      <c r="Z30" s="576" t="s">
        <v>3097</v>
      </c>
      <c r="AA30" s="576" t="s">
        <v>3098</v>
      </c>
      <c r="AB30" s="593" t="s">
        <v>3102</v>
      </c>
      <c r="AC30" s="576" t="s">
        <v>3099</v>
      </c>
      <c r="AD30" s="576" t="s">
        <v>3101</v>
      </c>
      <c r="AE30" s="576" t="s">
        <v>3100</v>
      </c>
      <c r="AF30" s="594" t="s">
        <v>210</v>
      </c>
      <c r="AG30" s="589"/>
      <c r="AH30" s="595" t="s">
        <v>3103</v>
      </c>
      <c r="AI30" s="589" t="s">
        <v>3104</v>
      </c>
      <c r="AJ30" s="611" t="s">
        <v>3105</v>
      </c>
      <c r="AK30" s="595" t="s">
        <v>2807</v>
      </c>
      <c r="AL30" s="612" t="s">
        <v>3092</v>
      </c>
      <c r="AM30" s="598" t="s">
        <v>3106</v>
      </c>
      <c r="AN30" s="589"/>
      <c r="AO30" s="594"/>
      <c r="AP30" s="589"/>
      <c r="AQ30" s="589"/>
      <c r="AR30" s="589">
        <v>1</v>
      </c>
      <c r="AS30" s="589"/>
      <c r="AT30" s="589"/>
      <c r="AU30" s="589"/>
    </row>
    <row r="31" spans="1:47" ht="57.6">
      <c r="A31" s="589"/>
      <c r="B31" s="591" t="s">
        <v>3095</v>
      </c>
      <c r="C31" s="589" t="s">
        <v>1678</v>
      </c>
      <c r="D31" s="589" t="s">
        <v>35</v>
      </c>
      <c r="E31" s="589" t="s">
        <v>36</v>
      </c>
      <c r="F31" s="589"/>
      <c r="G31" s="590" t="s">
        <v>37</v>
      </c>
      <c r="H31" s="590" t="s">
        <v>38</v>
      </c>
      <c r="I31" s="590" t="s">
        <v>39</v>
      </c>
      <c r="J31" s="591" t="s">
        <v>40</v>
      </c>
      <c r="K31" s="590" t="s">
        <v>15</v>
      </c>
      <c r="L31" s="590"/>
      <c r="M31" s="590" t="s">
        <v>3094</v>
      </c>
      <c r="N31" s="590"/>
      <c r="O31" s="590"/>
      <c r="P31" s="590"/>
      <c r="Q31" s="590" t="s">
        <v>38</v>
      </c>
      <c r="R31" s="592" t="s">
        <v>3353</v>
      </c>
      <c r="S31" s="592"/>
      <c r="T31" s="592"/>
      <c r="U31" s="592"/>
      <c r="V31" s="592"/>
      <c r="W31" s="592"/>
      <c r="X31" s="592"/>
      <c r="Y31" s="592"/>
      <c r="Z31" s="576" t="s">
        <v>3354</v>
      </c>
      <c r="AA31" s="575" t="s">
        <v>3355</v>
      </c>
      <c r="AB31" s="593" t="s">
        <v>3359</v>
      </c>
      <c r="AC31" s="576" t="s">
        <v>3356</v>
      </c>
      <c r="AD31" s="576" t="s">
        <v>3358</v>
      </c>
      <c r="AE31" s="576" t="s">
        <v>3357</v>
      </c>
      <c r="AF31" s="594" t="s">
        <v>210</v>
      </c>
      <c r="AG31" s="590"/>
      <c r="AH31" s="595" t="s">
        <v>3360</v>
      </c>
      <c r="AI31" s="589"/>
      <c r="AJ31" s="589" t="s">
        <v>3361</v>
      </c>
      <c r="AK31" s="595"/>
      <c r="AL31" s="614" t="s">
        <v>2360</v>
      </c>
      <c r="AM31" s="589" t="s">
        <v>3362</v>
      </c>
      <c r="AN31" s="589"/>
      <c r="AO31" s="594"/>
      <c r="AP31" s="589"/>
      <c r="AQ31" s="589"/>
      <c r="AR31" s="589">
        <v>1</v>
      </c>
      <c r="AS31" s="589"/>
      <c r="AT31" s="589"/>
      <c r="AU31" s="589"/>
    </row>
    <row r="32" spans="1:47" ht="57.6">
      <c r="A32" s="589"/>
      <c r="B32" s="591" t="s">
        <v>3095</v>
      </c>
      <c r="C32" s="589" t="s">
        <v>1678</v>
      </c>
      <c r="D32" s="589" t="s">
        <v>35</v>
      </c>
      <c r="E32" s="589" t="s">
        <v>36</v>
      </c>
      <c r="F32" s="589"/>
      <c r="G32" s="590" t="s">
        <v>37</v>
      </c>
      <c r="H32" s="590" t="s">
        <v>38</v>
      </c>
      <c r="I32" s="590" t="s">
        <v>39</v>
      </c>
      <c r="J32" s="591" t="s">
        <v>40</v>
      </c>
      <c r="K32" s="590" t="s">
        <v>15</v>
      </c>
      <c r="L32" s="590"/>
      <c r="M32" s="590" t="s">
        <v>3094</v>
      </c>
      <c r="N32" s="590"/>
      <c r="O32" s="590"/>
      <c r="P32" s="590"/>
      <c r="Q32" s="590" t="s">
        <v>3444</v>
      </c>
      <c r="R32" s="592" t="s">
        <v>3445</v>
      </c>
      <c r="S32" s="592"/>
      <c r="T32" s="592"/>
      <c r="U32" s="592"/>
      <c r="V32" s="592"/>
      <c r="W32" s="592"/>
      <c r="X32" s="592"/>
      <c r="Y32" s="592"/>
      <c r="Z32" s="576" t="s">
        <v>3446</v>
      </c>
      <c r="AA32" s="576" t="s">
        <v>3447</v>
      </c>
      <c r="AB32" s="593" t="s">
        <v>3450</v>
      </c>
      <c r="AC32" s="576" t="s">
        <v>3448</v>
      </c>
      <c r="AD32" s="576" t="s">
        <v>3444</v>
      </c>
      <c r="AE32" s="576" t="s">
        <v>3449</v>
      </c>
      <c r="AF32" s="594" t="s">
        <v>210</v>
      </c>
      <c r="AG32" s="590" t="s">
        <v>3443</v>
      </c>
      <c r="AH32" s="595" t="s">
        <v>3451</v>
      </c>
      <c r="AI32" s="589" t="s">
        <v>3452</v>
      </c>
      <c r="AJ32" s="589" t="s">
        <v>3453</v>
      </c>
      <c r="AK32" s="595"/>
      <c r="AL32" s="598" t="s">
        <v>3382</v>
      </c>
      <c r="AM32" s="589" t="s">
        <v>3454</v>
      </c>
      <c r="AN32" s="589"/>
      <c r="AO32" s="594"/>
      <c r="AP32" s="589"/>
      <c r="AQ32" s="589"/>
      <c r="AR32" s="589">
        <v>1</v>
      </c>
      <c r="AS32" s="589"/>
      <c r="AT32" s="589"/>
      <c r="AU32" s="589"/>
    </row>
    <row r="33" spans="1:47" ht="57.6">
      <c r="A33" s="589"/>
      <c r="B33" s="591" t="s">
        <v>3095</v>
      </c>
      <c r="C33" s="589" t="s">
        <v>1678</v>
      </c>
      <c r="D33" s="589" t="s">
        <v>35</v>
      </c>
      <c r="E33" s="589" t="s">
        <v>36</v>
      </c>
      <c r="F33" s="589"/>
      <c r="G33" s="590" t="s">
        <v>37</v>
      </c>
      <c r="H33" s="590" t="s">
        <v>141</v>
      </c>
      <c r="I33" s="590" t="s">
        <v>39</v>
      </c>
      <c r="J33" s="591" t="s">
        <v>40</v>
      </c>
      <c r="K33" s="590" t="s">
        <v>15</v>
      </c>
      <c r="L33" s="590"/>
      <c r="M33" s="590" t="s">
        <v>3094</v>
      </c>
      <c r="N33" s="590"/>
      <c r="O33" s="590"/>
      <c r="P33" s="590"/>
      <c r="Q33" s="590" t="s">
        <v>3358</v>
      </c>
      <c r="R33" s="591" t="s">
        <v>3359</v>
      </c>
      <c r="S33" s="591"/>
      <c r="T33" s="591"/>
      <c r="U33" s="591"/>
      <c r="V33" s="591"/>
      <c r="W33" s="591"/>
      <c r="X33" s="591"/>
      <c r="Y33" s="591"/>
      <c r="Z33" s="575" t="s">
        <v>721</v>
      </c>
      <c r="AA33" s="575" t="s">
        <v>3456</v>
      </c>
      <c r="AB33" s="593" t="s">
        <v>3359</v>
      </c>
      <c r="AC33" s="576" t="s">
        <v>3356</v>
      </c>
      <c r="AD33" s="576" t="s">
        <v>3458</v>
      </c>
      <c r="AE33" s="576" t="s">
        <v>3457</v>
      </c>
      <c r="AF33" s="594" t="s">
        <v>210</v>
      </c>
      <c r="AG33" s="589" t="s">
        <v>3455</v>
      </c>
      <c r="AH33" s="600" t="s">
        <v>3459</v>
      </c>
      <c r="AI33" s="589"/>
      <c r="AJ33" s="589" t="s">
        <v>3460</v>
      </c>
      <c r="AK33" s="595" t="s">
        <v>3461</v>
      </c>
      <c r="AL33" s="598" t="s">
        <v>3382</v>
      </c>
      <c r="AM33" s="589" t="s">
        <v>3462</v>
      </c>
      <c r="AN33" s="589"/>
      <c r="AO33" s="594"/>
      <c r="AP33" s="589"/>
      <c r="AQ33" s="589"/>
      <c r="AR33" s="589">
        <v>4</v>
      </c>
      <c r="AS33" s="589">
        <v>8</v>
      </c>
      <c r="AT33" s="589">
        <v>8</v>
      </c>
      <c r="AU33" s="589"/>
    </row>
    <row r="34" spans="1:47">
      <c r="A34" s="589"/>
      <c r="B34" s="583" t="s">
        <v>2827</v>
      </c>
      <c r="C34" s="589" t="s">
        <v>1678</v>
      </c>
      <c r="D34" s="581" t="s">
        <v>23</v>
      </c>
      <c r="E34" s="581" t="s">
        <v>2821</v>
      </c>
      <c r="F34" s="581"/>
      <c r="G34" s="582" t="s">
        <v>2822</v>
      </c>
      <c r="H34" s="582" t="s">
        <v>2823</v>
      </c>
      <c r="I34" s="582" t="s">
        <v>2824</v>
      </c>
      <c r="J34" s="583" t="s">
        <v>2825</v>
      </c>
      <c r="K34" s="582" t="s">
        <v>15</v>
      </c>
      <c r="L34" s="582"/>
      <c r="M34" s="602" t="s">
        <v>2826</v>
      </c>
      <c r="N34" s="602"/>
      <c r="O34" s="602"/>
      <c r="P34" s="602"/>
      <c r="Q34" s="582"/>
      <c r="R34" s="581"/>
      <c r="S34" s="581"/>
      <c r="T34" s="581"/>
      <c r="U34" s="581"/>
      <c r="V34" s="581"/>
      <c r="W34" s="581"/>
      <c r="X34" s="581"/>
      <c r="Y34" s="581"/>
      <c r="Z34" s="576" t="s">
        <v>27</v>
      </c>
      <c r="AA34" s="576" t="s">
        <v>28</v>
      </c>
      <c r="AB34" s="593" t="s">
        <v>32</v>
      </c>
      <c r="AC34" s="576" t="s">
        <v>29</v>
      </c>
      <c r="AD34" s="576" t="s">
        <v>31</v>
      </c>
      <c r="AE34" s="576" t="s">
        <v>30</v>
      </c>
      <c r="AF34" s="594" t="s">
        <v>210</v>
      </c>
      <c r="AG34" s="581"/>
      <c r="AH34" s="595" t="s">
        <v>2828</v>
      </c>
      <c r="AI34" s="589"/>
      <c r="AJ34" s="589" t="s">
        <v>2829</v>
      </c>
      <c r="AK34" s="595" t="s">
        <v>2830</v>
      </c>
      <c r="AL34" s="596" t="s">
        <v>2568</v>
      </c>
      <c r="AM34" s="595" t="s">
        <v>2831</v>
      </c>
      <c r="AN34" s="589"/>
      <c r="AO34" s="594"/>
      <c r="AP34" s="589"/>
      <c r="AQ34" s="589"/>
      <c r="AR34" s="589">
        <v>4</v>
      </c>
      <c r="AS34" s="589"/>
      <c r="AT34" s="589">
        <v>8</v>
      </c>
      <c r="AU34" s="589"/>
    </row>
    <row r="35" spans="1:47">
      <c r="A35" s="581"/>
      <c r="B35" s="583" t="s">
        <v>2827</v>
      </c>
      <c r="C35" s="589" t="s">
        <v>1678</v>
      </c>
      <c r="D35" s="602" t="s">
        <v>23</v>
      </c>
      <c r="E35" s="581" t="s">
        <v>2821</v>
      </c>
      <c r="F35" s="581"/>
      <c r="G35" s="582" t="s">
        <v>2822</v>
      </c>
      <c r="H35" s="582" t="s">
        <v>2823</v>
      </c>
      <c r="I35" s="582" t="s">
        <v>2824</v>
      </c>
      <c r="J35" s="583" t="s">
        <v>2825</v>
      </c>
      <c r="K35" s="582" t="s">
        <v>15</v>
      </c>
      <c r="L35" s="582"/>
      <c r="M35" s="602" t="s">
        <v>2826</v>
      </c>
      <c r="N35" s="602"/>
      <c r="O35" s="602"/>
      <c r="P35" s="602"/>
      <c r="Q35" s="631" t="s">
        <v>2823</v>
      </c>
      <c r="R35" s="602"/>
      <c r="S35" s="602"/>
      <c r="T35" s="602"/>
      <c r="U35" s="602"/>
      <c r="V35" s="602"/>
      <c r="W35" s="602"/>
      <c r="X35" s="602"/>
      <c r="Y35" s="602"/>
      <c r="Z35" s="632" t="s">
        <v>53</v>
      </c>
      <c r="AA35" s="632" t="s">
        <v>3519</v>
      </c>
      <c r="AB35" s="593" t="s">
        <v>3522</v>
      </c>
      <c r="AC35" s="632" t="s">
        <v>3520</v>
      </c>
      <c r="AD35" s="632" t="s">
        <v>3521</v>
      </c>
      <c r="AE35" s="633"/>
      <c r="AF35" s="594" t="s">
        <v>210</v>
      </c>
      <c r="AG35" s="602"/>
      <c r="AH35" s="600" t="s">
        <v>3523</v>
      </c>
      <c r="AI35" s="608"/>
      <c r="AJ35" s="608" t="s">
        <v>3524</v>
      </c>
      <c r="AK35" s="635" t="s">
        <v>3525</v>
      </c>
      <c r="AL35" s="600" t="s">
        <v>3526</v>
      </c>
      <c r="AM35" s="608" t="s">
        <v>3527</v>
      </c>
      <c r="AN35" s="608"/>
      <c r="AO35" s="594"/>
      <c r="AP35" s="608"/>
      <c r="AQ35" s="608"/>
      <c r="AR35" s="608">
        <v>2</v>
      </c>
      <c r="AS35" s="608"/>
      <c r="AT35" s="608">
        <v>4</v>
      </c>
      <c r="AU35" s="608"/>
    </row>
    <row r="36" spans="1:47" ht="57.6">
      <c r="A36" s="589"/>
      <c r="B36" s="583" t="s">
        <v>2827</v>
      </c>
      <c r="C36" s="589" t="s">
        <v>1678</v>
      </c>
      <c r="D36" s="581" t="s">
        <v>23</v>
      </c>
      <c r="E36" s="581" t="s">
        <v>2821</v>
      </c>
      <c r="F36" s="581"/>
      <c r="G36" s="582" t="s">
        <v>2822</v>
      </c>
      <c r="H36" s="582" t="s">
        <v>3639</v>
      </c>
      <c r="I36" s="582" t="s">
        <v>2824</v>
      </c>
      <c r="J36" s="583" t="s">
        <v>2825</v>
      </c>
      <c r="K36" s="582" t="s">
        <v>15</v>
      </c>
      <c r="L36" s="582"/>
      <c r="M36" s="602" t="s">
        <v>2826</v>
      </c>
      <c r="N36" s="602"/>
      <c r="O36" s="602"/>
      <c r="P36" s="602"/>
      <c r="Q36" s="582" t="s">
        <v>3641</v>
      </c>
      <c r="R36" s="583" t="s">
        <v>3642</v>
      </c>
      <c r="S36" s="583"/>
      <c r="T36" s="583"/>
      <c r="U36" s="583"/>
      <c r="V36" s="583"/>
      <c r="W36" s="583"/>
      <c r="X36" s="583"/>
      <c r="Y36" s="583"/>
      <c r="Z36" s="581" t="s">
        <v>3643</v>
      </c>
      <c r="AA36" s="581" t="s">
        <v>3644</v>
      </c>
      <c r="AB36" s="584" t="s">
        <v>3647</v>
      </c>
      <c r="AC36" s="582" t="s">
        <v>3645</v>
      </c>
      <c r="AD36" s="582" t="s">
        <v>3646</v>
      </c>
      <c r="AE36" s="582" t="s">
        <v>3641</v>
      </c>
      <c r="AF36" s="585" t="s">
        <v>210</v>
      </c>
      <c r="AG36" s="581" t="s">
        <v>3640</v>
      </c>
      <c r="AH36" s="587" t="s">
        <v>3648</v>
      </c>
      <c r="AI36" s="581"/>
      <c r="AJ36" s="581" t="s">
        <v>3649</v>
      </c>
      <c r="AK36" s="587" t="s">
        <v>3650</v>
      </c>
      <c r="AL36" s="598" t="s">
        <v>3597</v>
      </c>
      <c r="AM36" s="581" t="s">
        <v>3651</v>
      </c>
      <c r="AN36" s="581"/>
      <c r="AO36" s="585"/>
      <c r="AP36" s="581"/>
      <c r="AQ36" s="581"/>
      <c r="AR36" s="581">
        <v>1</v>
      </c>
      <c r="AS36" s="581">
        <v>2</v>
      </c>
      <c r="AT36" s="581">
        <v>14</v>
      </c>
      <c r="AU36" s="581">
        <v>20</v>
      </c>
    </row>
    <row r="37" spans="1:47">
      <c r="A37" s="589"/>
      <c r="B37" s="583" t="s">
        <v>2827</v>
      </c>
      <c r="C37" s="589" t="s">
        <v>1678</v>
      </c>
      <c r="D37" s="602" t="s">
        <v>23</v>
      </c>
      <c r="E37" s="581" t="s">
        <v>2821</v>
      </c>
      <c r="F37" s="581"/>
      <c r="G37" s="582" t="s">
        <v>2822</v>
      </c>
      <c r="H37" s="582" t="s">
        <v>2823</v>
      </c>
      <c r="I37" s="582" t="s">
        <v>2824</v>
      </c>
      <c r="J37" s="583" t="s">
        <v>2825</v>
      </c>
      <c r="K37" s="582" t="s">
        <v>15</v>
      </c>
      <c r="L37" s="582"/>
      <c r="M37" s="602" t="s">
        <v>2826</v>
      </c>
      <c r="N37" s="602"/>
      <c r="O37" s="602"/>
      <c r="P37" s="602"/>
      <c r="Q37" s="582"/>
      <c r="R37" s="581"/>
      <c r="S37" s="581"/>
      <c r="T37" s="581"/>
      <c r="U37" s="581"/>
      <c r="V37" s="581"/>
      <c r="W37" s="581"/>
      <c r="X37" s="581"/>
      <c r="Y37" s="581"/>
      <c r="Z37" s="575" t="s">
        <v>3786</v>
      </c>
      <c r="AA37" s="575" t="s">
        <v>3787</v>
      </c>
      <c r="AB37" s="593" t="s">
        <v>3791</v>
      </c>
      <c r="AC37" s="576" t="s">
        <v>3788</v>
      </c>
      <c r="AD37" s="576" t="s">
        <v>3790</v>
      </c>
      <c r="AE37" s="576" t="s">
        <v>3789</v>
      </c>
      <c r="AF37" s="594" t="s">
        <v>210</v>
      </c>
      <c r="AG37" s="582" t="s">
        <v>3785</v>
      </c>
      <c r="AH37" s="595" t="s">
        <v>3792</v>
      </c>
      <c r="AI37" s="589"/>
      <c r="AJ37" s="589" t="s">
        <v>3793</v>
      </c>
      <c r="AK37" s="595" t="s">
        <v>3794</v>
      </c>
      <c r="AL37" s="609" t="s">
        <v>2170</v>
      </c>
      <c r="AM37" s="589" t="s">
        <v>3795</v>
      </c>
      <c r="AN37" s="589"/>
      <c r="AO37" s="594"/>
      <c r="AP37" s="589"/>
      <c r="AQ37" s="589"/>
      <c r="AR37" s="589">
        <v>4</v>
      </c>
      <c r="AS37" s="589"/>
      <c r="AT37" s="589">
        <v>8</v>
      </c>
      <c r="AU37" s="589">
        <v>760</v>
      </c>
    </row>
    <row r="38" spans="1:47" ht="57.6">
      <c r="A38" s="589"/>
      <c r="B38" s="583" t="s">
        <v>2827</v>
      </c>
      <c r="C38" s="589" t="s">
        <v>1678</v>
      </c>
      <c r="D38" s="602" t="s">
        <v>23</v>
      </c>
      <c r="E38" s="581" t="s">
        <v>2821</v>
      </c>
      <c r="F38" s="581"/>
      <c r="G38" s="582" t="s">
        <v>2822</v>
      </c>
      <c r="H38" s="582" t="s">
        <v>2823</v>
      </c>
      <c r="I38" s="582" t="s">
        <v>2824</v>
      </c>
      <c r="J38" s="583" t="s">
        <v>2825</v>
      </c>
      <c r="K38" s="582" t="s">
        <v>15</v>
      </c>
      <c r="L38" s="582"/>
      <c r="M38" s="602" t="s">
        <v>2826</v>
      </c>
      <c r="N38" s="602"/>
      <c r="O38" s="602"/>
      <c r="P38" s="602"/>
      <c r="Q38" s="582"/>
      <c r="R38" s="581"/>
      <c r="S38" s="581"/>
      <c r="T38" s="581"/>
      <c r="U38" s="581"/>
      <c r="V38" s="581"/>
      <c r="W38" s="581"/>
      <c r="X38" s="581"/>
      <c r="Y38" s="581"/>
      <c r="Z38" s="575" t="s">
        <v>3786</v>
      </c>
      <c r="AA38" s="575" t="s">
        <v>3787</v>
      </c>
      <c r="AB38" s="593" t="s">
        <v>3791</v>
      </c>
      <c r="AC38" s="576" t="s">
        <v>3788</v>
      </c>
      <c r="AD38" s="576" t="s">
        <v>3790</v>
      </c>
      <c r="AE38" s="576" t="s">
        <v>3789</v>
      </c>
      <c r="AF38" s="594" t="s">
        <v>210</v>
      </c>
      <c r="AG38" s="582" t="s">
        <v>3785</v>
      </c>
      <c r="AH38" s="595" t="s">
        <v>3806</v>
      </c>
      <c r="AI38" s="589"/>
      <c r="AJ38" s="589" t="s">
        <v>3807</v>
      </c>
      <c r="AK38" s="595"/>
      <c r="AL38" s="612" t="s">
        <v>2170</v>
      </c>
      <c r="AM38" s="595" t="s">
        <v>3808</v>
      </c>
      <c r="AN38" s="589"/>
      <c r="AO38" s="594"/>
      <c r="AP38" s="589"/>
      <c r="AQ38" s="589"/>
      <c r="AR38" s="589">
        <v>2</v>
      </c>
      <c r="AS38" s="589"/>
      <c r="AT38" s="589">
        <v>4</v>
      </c>
      <c r="AU38" s="589">
        <v>1380</v>
      </c>
    </row>
    <row r="39" spans="1:47" ht="57.6">
      <c r="A39" s="589"/>
      <c r="B39" s="583" t="s">
        <v>2827</v>
      </c>
      <c r="C39" s="589" t="s">
        <v>1678</v>
      </c>
      <c r="D39" s="602" t="s">
        <v>23</v>
      </c>
      <c r="E39" s="581" t="s">
        <v>2821</v>
      </c>
      <c r="F39" s="581"/>
      <c r="G39" s="582" t="s">
        <v>2822</v>
      </c>
      <c r="H39" s="582" t="s">
        <v>2823</v>
      </c>
      <c r="I39" s="582" t="s">
        <v>2824</v>
      </c>
      <c r="J39" s="583" t="s">
        <v>2825</v>
      </c>
      <c r="K39" s="582" t="s">
        <v>15</v>
      </c>
      <c r="L39" s="582"/>
      <c r="M39" s="602" t="s">
        <v>2826</v>
      </c>
      <c r="N39" s="602"/>
      <c r="O39" s="602"/>
      <c r="P39" s="602"/>
      <c r="Q39" s="582"/>
      <c r="R39" s="581"/>
      <c r="S39" s="581"/>
      <c r="T39" s="581"/>
      <c r="U39" s="581"/>
      <c r="V39" s="581"/>
      <c r="W39" s="581"/>
      <c r="X39" s="581"/>
      <c r="Y39" s="581"/>
      <c r="Z39" s="575" t="s">
        <v>3786</v>
      </c>
      <c r="AA39" s="575" t="s">
        <v>3787</v>
      </c>
      <c r="AB39" s="593" t="s">
        <v>3791</v>
      </c>
      <c r="AC39" s="576" t="s">
        <v>3788</v>
      </c>
      <c r="AD39" s="576" t="s">
        <v>3790</v>
      </c>
      <c r="AE39" s="576" t="s">
        <v>3789</v>
      </c>
      <c r="AF39" s="594" t="s">
        <v>210</v>
      </c>
      <c r="AG39" s="582" t="s">
        <v>3785</v>
      </c>
      <c r="AH39" s="595" t="s">
        <v>3848</v>
      </c>
      <c r="AI39" s="589"/>
      <c r="AJ39" s="589" t="s">
        <v>3849</v>
      </c>
      <c r="AK39" s="595">
        <v>1443</v>
      </c>
      <c r="AL39" s="598" t="s">
        <v>2170</v>
      </c>
      <c r="AM39" s="589" t="s">
        <v>3808</v>
      </c>
      <c r="AN39" s="589"/>
      <c r="AO39" s="594"/>
      <c r="AP39" s="589"/>
      <c r="AQ39" s="589"/>
      <c r="AR39" s="589">
        <v>4</v>
      </c>
      <c r="AS39" s="589"/>
      <c r="AT39" s="589">
        <v>24</v>
      </c>
      <c r="AU39" s="589">
        <v>260</v>
      </c>
    </row>
    <row r="40" spans="1:47">
      <c r="A40" s="589"/>
      <c r="B40" s="583" t="s">
        <v>2827</v>
      </c>
      <c r="C40" s="589" t="s">
        <v>1678</v>
      </c>
      <c r="D40" s="581" t="s">
        <v>23</v>
      </c>
      <c r="E40" s="581" t="s">
        <v>2821</v>
      </c>
      <c r="F40" s="581"/>
      <c r="G40" s="582" t="s">
        <v>2822</v>
      </c>
      <c r="H40" s="582" t="s">
        <v>2823</v>
      </c>
      <c r="I40" s="582" t="s">
        <v>2824</v>
      </c>
      <c r="J40" s="583" t="s">
        <v>2825</v>
      </c>
      <c r="K40" s="582" t="s">
        <v>15</v>
      </c>
      <c r="L40" s="582"/>
      <c r="M40" s="602" t="s">
        <v>2826</v>
      </c>
      <c r="N40" s="602"/>
      <c r="O40" s="602"/>
      <c r="P40" s="602"/>
      <c r="Q40" s="582"/>
      <c r="R40" s="583"/>
      <c r="S40" s="583"/>
      <c r="T40" s="583"/>
      <c r="U40" s="583"/>
      <c r="V40" s="583"/>
      <c r="W40" s="583"/>
      <c r="X40" s="583"/>
      <c r="Y40" s="583"/>
      <c r="Z40" s="575" t="s">
        <v>3786</v>
      </c>
      <c r="AA40" s="575" t="s">
        <v>3787</v>
      </c>
      <c r="AB40" s="593" t="s">
        <v>3791</v>
      </c>
      <c r="AC40" s="576" t="s">
        <v>3788</v>
      </c>
      <c r="AD40" s="576" t="s">
        <v>3790</v>
      </c>
      <c r="AE40" s="576" t="s">
        <v>3789</v>
      </c>
      <c r="AF40" s="594" t="s">
        <v>210</v>
      </c>
      <c r="AG40" s="581"/>
      <c r="AH40" s="595" t="s">
        <v>3921</v>
      </c>
      <c r="AI40" s="589"/>
      <c r="AJ40" s="589" t="s">
        <v>3922</v>
      </c>
      <c r="AK40" s="595" t="s">
        <v>3923</v>
      </c>
      <c r="AL40" s="609" t="s">
        <v>2170</v>
      </c>
      <c r="AM40" s="589" t="s">
        <v>3924</v>
      </c>
      <c r="AN40" s="589"/>
      <c r="AO40" s="594"/>
      <c r="AP40" s="589"/>
      <c r="AQ40" s="589"/>
      <c r="AR40" s="589">
        <v>4</v>
      </c>
      <c r="AS40" s="589"/>
      <c r="AT40" s="589">
        <v>8</v>
      </c>
      <c r="AU40" s="589">
        <v>760</v>
      </c>
    </row>
    <row r="41" spans="1:47" ht="57.6">
      <c r="A41" s="589"/>
      <c r="B41" s="621" t="s">
        <v>3276</v>
      </c>
      <c r="C41" s="589" t="s">
        <v>1678</v>
      </c>
      <c r="D41" s="589" t="s">
        <v>111</v>
      </c>
      <c r="E41" s="589" t="s">
        <v>112</v>
      </c>
      <c r="F41" s="589"/>
      <c r="G41" s="590" t="s">
        <v>113</v>
      </c>
      <c r="H41" s="590" t="s">
        <v>114</v>
      </c>
      <c r="I41" s="590" t="s">
        <v>115</v>
      </c>
      <c r="J41" s="592" t="s">
        <v>116</v>
      </c>
      <c r="K41" s="589" t="s">
        <v>15</v>
      </c>
      <c r="L41" s="589"/>
      <c r="M41" s="620" t="s">
        <v>131</v>
      </c>
      <c r="N41" s="620"/>
      <c r="O41" s="620"/>
      <c r="P41" s="620"/>
      <c r="Q41" s="589"/>
      <c r="R41" s="592" t="s">
        <v>3277</v>
      </c>
      <c r="S41" s="592"/>
      <c r="T41" s="592"/>
      <c r="U41" s="592"/>
      <c r="V41" s="592"/>
      <c r="W41" s="592"/>
      <c r="X41" s="592"/>
      <c r="Y41" s="592"/>
      <c r="Z41" s="575" t="s">
        <v>33</v>
      </c>
      <c r="AA41" s="622" t="s">
        <v>3278</v>
      </c>
      <c r="AB41" s="624" t="s">
        <v>3158</v>
      </c>
      <c r="AC41" s="623">
        <v>3871438219</v>
      </c>
      <c r="AD41" s="623">
        <v>9128122160</v>
      </c>
      <c r="AE41" s="623">
        <v>66166645</v>
      </c>
      <c r="AF41" s="594" t="s">
        <v>210</v>
      </c>
      <c r="AG41" s="589"/>
      <c r="AH41" s="625" t="s">
        <v>3279</v>
      </c>
      <c r="AI41" s="618"/>
      <c r="AJ41" s="600" t="s">
        <v>3280</v>
      </c>
      <c r="AK41" s="595" t="s">
        <v>3281</v>
      </c>
      <c r="AL41" s="614" t="s">
        <v>2360</v>
      </c>
      <c r="AM41" s="618" t="s">
        <v>3282</v>
      </c>
      <c r="AN41" s="589"/>
      <c r="AO41" s="589"/>
      <c r="AP41" s="589"/>
      <c r="AQ41" s="589"/>
      <c r="AR41" s="589">
        <v>3</v>
      </c>
      <c r="AS41" s="626"/>
      <c r="AT41" s="626"/>
      <c r="AU41" s="615"/>
    </row>
    <row r="42" spans="1:47" ht="57.6">
      <c r="A42" s="589"/>
      <c r="B42" s="621" t="s">
        <v>3276</v>
      </c>
      <c r="C42" s="589" t="s">
        <v>1678</v>
      </c>
      <c r="D42" s="589" t="s">
        <v>111</v>
      </c>
      <c r="E42" s="589" t="s">
        <v>112</v>
      </c>
      <c r="F42" s="589"/>
      <c r="G42" s="590" t="s">
        <v>113</v>
      </c>
      <c r="H42" s="590" t="s">
        <v>114</v>
      </c>
      <c r="I42" s="590" t="s">
        <v>115</v>
      </c>
      <c r="J42" s="592" t="s">
        <v>116</v>
      </c>
      <c r="K42" s="590" t="s">
        <v>15</v>
      </c>
      <c r="L42" s="590"/>
      <c r="M42" s="590" t="s">
        <v>131</v>
      </c>
      <c r="N42" s="590"/>
      <c r="O42" s="590"/>
      <c r="P42" s="590"/>
      <c r="Q42" s="590" t="s">
        <v>3284</v>
      </c>
      <c r="R42" s="592" t="s">
        <v>3277</v>
      </c>
      <c r="S42" s="592"/>
      <c r="T42" s="592"/>
      <c r="U42" s="592"/>
      <c r="V42" s="592"/>
      <c r="W42" s="592"/>
      <c r="X42" s="592"/>
      <c r="Y42" s="592"/>
      <c r="Z42" s="576" t="s">
        <v>33</v>
      </c>
      <c r="AA42" s="576" t="s">
        <v>3159</v>
      </c>
      <c r="AB42" s="593" t="s">
        <v>3158</v>
      </c>
      <c r="AC42" s="576" t="s">
        <v>3160</v>
      </c>
      <c r="AD42" s="576" t="s">
        <v>3162</v>
      </c>
      <c r="AE42" s="576" t="s">
        <v>3161</v>
      </c>
      <c r="AF42" s="594" t="s">
        <v>210</v>
      </c>
      <c r="AG42" s="589" t="s">
        <v>3283</v>
      </c>
      <c r="AH42" s="595" t="s">
        <v>3285</v>
      </c>
      <c r="AI42" s="589">
        <v>22</v>
      </c>
      <c r="AJ42" s="611" t="s">
        <v>3286</v>
      </c>
      <c r="AK42" s="595"/>
      <c r="AL42" s="614" t="s">
        <v>2360</v>
      </c>
      <c r="AM42" s="611" t="s">
        <v>3287</v>
      </c>
      <c r="AN42" s="589"/>
      <c r="AO42" s="594"/>
      <c r="AP42" s="589"/>
      <c r="AQ42" s="589"/>
      <c r="AR42" s="589">
        <v>3</v>
      </c>
      <c r="AS42" s="589"/>
      <c r="AT42" s="589"/>
      <c r="AU42" s="589"/>
    </row>
    <row r="43" spans="1:47" ht="57.6">
      <c r="A43" s="589"/>
      <c r="B43" s="621" t="s">
        <v>3276</v>
      </c>
      <c r="C43" s="589" t="s">
        <v>1678</v>
      </c>
      <c r="D43" s="589" t="s">
        <v>111</v>
      </c>
      <c r="E43" s="589" t="s">
        <v>112</v>
      </c>
      <c r="F43" s="589"/>
      <c r="G43" s="590" t="s">
        <v>113</v>
      </c>
      <c r="H43" s="590" t="s">
        <v>114</v>
      </c>
      <c r="I43" s="590" t="s">
        <v>115</v>
      </c>
      <c r="J43" s="592" t="s">
        <v>116</v>
      </c>
      <c r="K43" s="590" t="s">
        <v>15</v>
      </c>
      <c r="L43" s="590"/>
      <c r="M43" s="590" t="s">
        <v>131</v>
      </c>
      <c r="N43" s="590"/>
      <c r="O43" s="590"/>
      <c r="P43" s="590"/>
      <c r="Q43" s="590" t="s">
        <v>3284</v>
      </c>
      <c r="R43" s="592" t="s">
        <v>3277</v>
      </c>
      <c r="S43" s="592"/>
      <c r="T43" s="592"/>
      <c r="U43" s="592"/>
      <c r="V43" s="592"/>
      <c r="W43" s="592"/>
      <c r="X43" s="592"/>
      <c r="Y43" s="592"/>
      <c r="Z43" s="576" t="s">
        <v>33</v>
      </c>
      <c r="AA43" s="576" t="s">
        <v>3159</v>
      </c>
      <c r="AB43" s="593" t="s">
        <v>3158</v>
      </c>
      <c r="AC43" s="576" t="s">
        <v>3160</v>
      </c>
      <c r="AD43" s="576" t="s">
        <v>3162</v>
      </c>
      <c r="AE43" s="576" t="s">
        <v>3161</v>
      </c>
      <c r="AF43" s="594" t="s">
        <v>210</v>
      </c>
      <c r="AG43" s="589" t="s">
        <v>3288</v>
      </c>
      <c r="AH43" s="595" t="s">
        <v>3289</v>
      </c>
      <c r="AI43" s="589"/>
      <c r="AJ43" s="611" t="s">
        <v>3290</v>
      </c>
      <c r="AK43" s="595"/>
      <c r="AL43" s="614" t="s">
        <v>2360</v>
      </c>
      <c r="AM43" s="611" t="s">
        <v>3291</v>
      </c>
      <c r="AN43" s="589"/>
      <c r="AO43" s="594"/>
      <c r="AP43" s="589"/>
      <c r="AQ43" s="589"/>
      <c r="AR43" s="589">
        <v>3</v>
      </c>
      <c r="AS43" s="589"/>
      <c r="AT43" s="589"/>
      <c r="AU43" s="589"/>
    </row>
    <row r="44" spans="1:47" ht="57.6">
      <c r="A44" s="589"/>
      <c r="B44" s="621" t="s">
        <v>3276</v>
      </c>
      <c r="C44" s="589" t="s">
        <v>1678</v>
      </c>
      <c r="D44" s="589" t="s">
        <v>111</v>
      </c>
      <c r="E44" s="589" t="s">
        <v>112</v>
      </c>
      <c r="F44" s="589"/>
      <c r="G44" s="590" t="s">
        <v>113</v>
      </c>
      <c r="H44" s="590" t="s">
        <v>114</v>
      </c>
      <c r="I44" s="590" t="s">
        <v>115</v>
      </c>
      <c r="J44" s="592" t="s">
        <v>116</v>
      </c>
      <c r="K44" s="590" t="s">
        <v>15</v>
      </c>
      <c r="L44" s="590"/>
      <c r="M44" s="590" t="s">
        <v>131</v>
      </c>
      <c r="N44" s="590"/>
      <c r="O44" s="590"/>
      <c r="P44" s="590"/>
      <c r="Q44" s="590" t="s">
        <v>3284</v>
      </c>
      <c r="R44" s="592" t="s">
        <v>3277</v>
      </c>
      <c r="S44" s="592"/>
      <c r="T44" s="592"/>
      <c r="U44" s="592"/>
      <c r="V44" s="592"/>
      <c r="W44" s="592"/>
      <c r="X44" s="592"/>
      <c r="Y44" s="592"/>
      <c r="Z44" s="576" t="s">
        <v>33</v>
      </c>
      <c r="AA44" s="576" t="s">
        <v>3159</v>
      </c>
      <c r="AB44" s="593" t="s">
        <v>3158</v>
      </c>
      <c r="AC44" s="576" t="s">
        <v>3160</v>
      </c>
      <c r="AD44" s="576" t="s">
        <v>3162</v>
      </c>
      <c r="AE44" s="576" t="s">
        <v>3161</v>
      </c>
      <c r="AF44" s="594" t="s">
        <v>210</v>
      </c>
      <c r="AG44" s="589" t="s">
        <v>3292</v>
      </c>
      <c r="AH44" s="595" t="s">
        <v>3293</v>
      </c>
      <c r="AI44" s="589"/>
      <c r="AJ44" s="611" t="s">
        <v>3294</v>
      </c>
      <c r="AK44" s="595"/>
      <c r="AL44" s="614" t="s">
        <v>2360</v>
      </c>
      <c r="AM44" s="611" t="s">
        <v>3287</v>
      </c>
      <c r="AN44" s="589"/>
      <c r="AO44" s="594"/>
      <c r="AP44" s="589"/>
      <c r="AQ44" s="589"/>
      <c r="AR44" s="589">
        <v>1</v>
      </c>
      <c r="AS44" s="589"/>
      <c r="AT44" s="589"/>
      <c r="AU44" s="589"/>
    </row>
    <row r="45" spans="1:47" ht="57.6">
      <c r="A45" s="589"/>
      <c r="B45" s="621" t="s">
        <v>3276</v>
      </c>
      <c r="C45" s="589" t="s">
        <v>1678</v>
      </c>
      <c r="D45" s="589" t="s">
        <v>111</v>
      </c>
      <c r="E45" s="589" t="s">
        <v>112</v>
      </c>
      <c r="F45" s="589"/>
      <c r="G45" s="590" t="s">
        <v>113</v>
      </c>
      <c r="H45" s="590" t="s">
        <v>114</v>
      </c>
      <c r="I45" s="590" t="s">
        <v>115</v>
      </c>
      <c r="J45" s="592" t="s">
        <v>116</v>
      </c>
      <c r="K45" s="590" t="s">
        <v>15</v>
      </c>
      <c r="L45" s="590"/>
      <c r="M45" s="590" t="s">
        <v>131</v>
      </c>
      <c r="N45" s="590"/>
      <c r="O45" s="590"/>
      <c r="P45" s="590"/>
      <c r="Q45" s="590" t="s">
        <v>3284</v>
      </c>
      <c r="R45" s="592" t="s">
        <v>3277</v>
      </c>
      <c r="S45" s="592"/>
      <c r="T45" s="592"/>
      <c r="U45" s="592"/>
      <c r="V45" s="592"/>
      <c r="W45" s="592"/>
      <c r="X45" s="592"/>
      <c r="Y45" s="592"/>
      <c r="Z45" s="576" t="s">
        <v>33</v>
      </c>
      <c r="AA45" s="576" t="s">
        <v>3159</v>
      </c>
      <c r="AB45" s="593" t="s">
        <v>3158</v>
      </c>
      <c r="AC45" s="576" t="s">
        <v>3160</v>
      </c>
      <c r="AD45" s="576" t="s">
        <v>3162</v>
      </c>
      <c r="AE45" s="576" t="s">
        <v>3161</v>
      </c>
      <c r="AF45" s="594" t="s">
        <v>210</v>
      </c>
      <c r="AG45" s="589" t="s">
        <v>3295</v>
      </c>
      <c r="AH45" s="595" t="s">
        <v>3296</v>
      </c>
      <c r="AI45" s="589"/>
      <c r="AJ45" s="611" t="s">
        <v>3297</v>
      </c>
      <c r="AK45" s="595"/>
      <c r="AL45" s="614" t="s">
        <v>2360</v>
      </c>
      <c r="AM45" s="611" t="s">
        <v>3287</v>
      </c>
      <c r="AN45" s="589"/>
      <c r="AO45" s="594"/>
      <c r="AP45" s="589"/>
      <c r="AQ45" s="589"/>
      <c r="AR45" s="589">
        <v>3</v>
      </c>
      <c r="AS45" s="589"/>
      <c r="AT45" s="589"/>
      <c r="AU45" s="589"/>
    </row>
    <row r="46" spans="1:47" ht="57.6">
      <c r="A46" s="589"/>
      <c r="B46" s="621" t="s">
        <v>3276</v>
      </c>
      <c r="C46" s="589" t="s">
        <v>1678</v>
      </c>
      <c r="D46" s="589" t="s">
        <v>111</v>
      </c>
      <c r="E46" s="589" t="s">
        <v>112</v>
      </c>
      <c r="F46" s="589"/>
      <c r="G46" s="590" t="s">
        <v>113</v>
      </c>
      <c r="H46" s="590" t="s">
        <v>114</v>
      </c>
      <c r="I46" s="590" t="s">
        <v>115</v>
      </c>
      <c r="J46" s="592" t="s">
        <v>116</v>
      </c>
      <c r="K46" s="590" t="s">
        <v>15</v>
      </c>
      <c r="L46" s="590"/>
      <c r="M46" s="590" t="s">
        <v>131</v>
      </c>
      <c r="N46" s="590"/>
      <c r="O46" s="590"/>
      <c r="P46" s="590"/>
      <c r="Q46" s="590" t="s">
        <v>3284</v>
      </c>
      <c r="R46" s="592" t="s">
        <v>3277</v>
      </c>
      <c r="S46" s="592"/>
      <c r="T46" s="592"/>
      <c r="U46" s="592"/>
      <c r="V46" s="592"/>
      <c r="W46" s="592"/>
      <c r="X46" s="592"/>
      <c r="Y46" s="592"/>
      <c r="Z46" s="576" t="s">
        <v>33</v>
      </c>
      <c r="AA46" s="576" t="s">
        <v>3159</v>
      </c>
      <c r="AB46" s="593" t="s">
        <v>3158</v>
      </c>
      <c r="AC46" s="576" t="s">
        <v>3160</v>
      </c>
      <c r="AD46" s="576" t="s">
        <v>3162</v>
      </c>
      <c r="AE46" s="576" t="s">
        <v>3161</v>
      </c>
      <c r="AF46" s="594" t="s">
        <v>210</v>
      </c>
      <c r="AG46" s="589" t="s">
        <v>3298</v>
      </c>
      <c r="AH46" s="595" t="s">
        <v>3299</v>
      </c>
      <c r="AI46" s="589"/>
      <c r="AJ46" s="611" t="s">
        <v>3300</v>
      </c>
      <c r="AK46" s="595"/>
      <c r="AL46" s="614" t="s">
        <v>2360</v>
      </c>
      <c r="AM46" s="611" t="s">
        <v>3301</v>
      </c>
      <c r="AN46" s="589"/>
      <c r="AO46" s="594"/>
      <c r="AP46" s="589"/>
      <c r="AQ46" s="589"/>
      <c r="AR46" s="589">
        <v>2</v>
      </c>
      <c r="AS46" s="589"/>
      <c r="AT46" s="589"/>
      <c r="AU46" s="589"/>
    </row>
    <row r="47" spans="1:47" ht="57.6">
      <c r="A47" s="589"/>
      <c r="B47" s="621" t="s">
        <v>3276</v>
      </c>
      <c r="C47" s="589" t="s">
        <v>1678</v>
      </c>
      <c r="D47" s="589" t="s">
        <v>111</v>
      </c>
      <c r="E47" s="589" t="s">
        <v>112</v>
      </c>
      <c r="F47" s="589"/>
      <c r="G47" s="590" t="s">
        <v>113</v>
      </c>
      <c r="H47" s="590" t="s">
        <v>114</v>
      </c>
      <c r="I47" s="590" t="s">
        <v>115</v>
      </c>
      <c r="J47" s="592" t="s">
        <v>116</v>
      </c>
      <c r="K47" s="590" t="s">
        <v>15</v>
      </c>
      <c r="L47" s="590"/>
      <c r="M47" s="590" t="s">
        <v>131</v>
      </c>
      <c r="N47" s="590"/>
      <c r="O47" s="590"/>
      <c r="P47" s="590"/>
      <c r="Q47" s="590" t="s">
        <v>3284</v>
      </c>
      <c r="R47" s="592" t="s">
        <v>3277</v>
      </c>
      <c r="S47" s="592"/>
      <c r="T47" s="592"/>
      <c r="U47" s="592"/>
      <c r="V47" s="592"/>
      <c r="W47" s="592"/>
      <c r="X47" s="592"/>
      <c r="Y47" s="592"/>
      <c r="Z47" s="576" t="s">
        <v>33</v>
      </c>
      <c r="AA47" s="576" t="s">
        <v>3159</v>
      </c>
      <c r="AB47" s="593" t="s">
        <v>3158</v>
      </c>
      <c r="AC47" s="576" t="s">
        <v>3160</v>
      </c>
      <c r="AD47" s="576" t="s">
        <v>3162</v>
      </c>
      <c r="AE47" s="576" t="s">
        <v>3161</v>
      </c>
      <c r="AF47" s="594" t="s">
        <v>210</v>
      </c>
      <c r="AG47" s="589" t="s">
        <v>3302</v>
      </c>
      <c r="AH47" s="595" t="s">
        <v>3303</v>
      </c>
      <c r="AI47" s="589"/>
      <c r="AJ47" s="611" t="s">
        <v>3304</v>
      </c>
      <c r="AK47" s="595"/>
      <c r="AL47" s="614" t="s">
        <v>2360</v>
      </c>
      <c r="AM47" s="611" t="s">
        <v>3305</v>
      </c>
      <c r="AN47" s="589"/>
      <c r="AO47" s="594"/>
      <c r="AP47" s="589"/>
      <c r="AQ47" s="589"/>
      <c r="AR47" s="589">
        <v>1</v>
      </c>
      <c r="AS47" s="589"/>
      <c r="AT47" s="589"/>
      <c r="AU47" s="589"/>
    </row>
    <row r="48" spans="1:47" ht="57.6">
      <c r="A48" s="589"/>
      <c r="B48" s="621" t="s">
        <v>3276</v>
      </c>
      <c r="C48" s="589" t="s">
        <v>1678</v>
      </c>
      <c r="D48" s="589" t="s">
        <v>111</v>
      </c>
      <c r="E48" s="589" t="s">
        <v>112</v>
      </c>
      <c r="F48" s="589"/>
      <c r="G48" s="590" t="s">
        <v>113</v>
      </c>
      <c r="H48" s="590" t="s">
        <v>114</v>
      </c>
      <c r="I48" s="590" t="s">
        <v>115</v>
      </c>
      <c r="J48" s="592" t="s">
        <v>116</v>
      </c>
      <c r="K48" s="590" t="s">
        <v>15</v>
      </c>
      <c r="L48" s="590"/>
      <c r="M48" s="590" t="s">
        <v>131</v>
      </c>
      <c r="N48" s="590"/>
      <c r="O48" s="590"/>
      <c r="P48" s="590"/>
      <c r="Q48" s="590" t="s">
        <v>3284</v>
      </c>
      <c r="R48" s="647" t="s">
        <v>3277</v>
      </c>
      <c r="S48" s="647"/>
      <c r="T48" s="647"/>
      <c r="U48" s="647"/>
      <c r="V48" s="647"/>
      <c r="W48" s="647"/>
      <c r="X48" s="647"/>
      <c r="Y48" s="647"/>
      <c r="Z48" s="576" t="s">
        <v>33</v>
      </c>
      <c r="AA48" s="576" t="s">
        <v>3159</v>
      </c>
      <c r="AB48" s="593" t="s">
        <v>3158</v>
      </c>
      <c r="AC48" s="576" t="s">
        <v>3160</v>
      </c>
      <c r="AD48" s="576" t="s">
        <v>3162</v>
      </c>
      <c r="AE48" s="576" t="s">
        <v>3161</v>
      </c>
      <c r="AF48" s="594" t="s">
        <v>210</v>
      </c>
      <c r="AG48" s="589" t="s">
        <v>3306</v>
      </c>
      <c r="AH48" s="595" t="s">
        <v>3307</v>
      </c>
      <c r="AI48" s="589"/>
      <c r="AJ48" s="611" t="s">
        <v>3308</v>
      </c>
      <c r="AK48" s="595"/>
      <c r="AL48" s="614" t="s">
        <v>2360</v>
      </c>
      <c r="AM48" s="611" t="s">
        <v>3305</v>
      </c>
      <c r="AN48" s="589"/>
      <c r="AO48" s="594"/>
      <c r="AP48" s="589"/>
      <c r="AQ48" s="589"/>
      <c r="AR48" s="589">
        <v>1</v>
      </c>
      <c r="AS48" s="589"/>
      <c r="AT48" s="589"/>
      <c r="AU48" s="589"/>
    </row>
    <row r="49" spans="1:47" ht="57.6">
      <c r="A49" s="589"/>
      <c r="B49" s="621" t="s">
        <v>3276</v>
      </c>
      <c r="C49" s="589" t="s">
        <v>1678</v>
      </c>
      <c r="D49" s="589" t="s">
        <v>111</v>
      </c>
      <c r="E49" s="589" t="s">
        <v>112</v>
      </c>
      <c r="F49" s="589"/>
      <c r="G49" s="590" t="s">
        <v>113</v>
      </c>
      <c r="H49" s="590" t="s">
        <v>114</v>
      </c>
      <c r="I49" s="590" t="s">
        <v>115</v>
      </c>
      <c r="J49" s="592" t="s">
        <v>116</v>
      </c>
      <c r="K49" s="590" t="s">
        <v>15</v>
      </c>
      <c r="L49" s="590"/>
      <c r="M49" s="590" t="s">
        <v>131</v>
      </c>
      <c r="N49" s="590"/>
      <c r="O49" s="590"/>
      <c r="P49" s="590"/>
      <c r="Q49" s="590" t="s">
        <v>3284</v>
      </c>
      <c r="R49" s="592" t="s">
        <v>3277</v>
      </c>
      <c r="S49" s="592"/>
      <c r="T49" s="592"/>
      <c r="U49" s="592"/>
      <c r="V49" s="592"/>
      <c r="W49" s="592"/>
      <c r="X49" s="592"/>
      <c r="Y49" s="592"/>
      <c r="Z49" s="576" t="s">
        <v>33</v>
      </c>
      <c r="AA49" s="576" t="s">
        <v>3159</v>
      </c>
      <c r="AB49" s="593" t="s">
        <v>3158</v>
      </c>
      <c r="AC49" s="576" t="s">
        <v>3160</v>
      </c>
      <c r="AD49" s="576" t="s">
        <v>3162</v>
      </c>
      <c r="AE49" s="576" t="s">
        <v>3161</v>
      </c>
      <c r="AF49" s="594" t="s">
        <v>210</v>
      </c>
      <c r="AG49" s="589" t="s">
        <v>3309</v>
      </c>
      <c r="AH49" s="595" t="s">
        <v>3310</v>
      </c>
      <c r="AI49" s="589"/>
      <c r="AJ49" s="611" t="s">
        <v>3311</v>
      </c>
      <c r="AK49" s="595"/>
      <c r="AL49" s="614" t="s">
        <v>2360</v>
      </c>
      <c r="AM49" s="611" t="s">
        <v>3305</v>
      </c>
      <c r="AN49" s="589"/>
      <c r="AO49" s="594"/>
      <c r="AP49" s="589"/>
      <c r="AQ49" s="589"/>
      <c r="AR49" s="589">
        <v>3</v>
      </c>
      <c r="AS49" s="589"/>
      <c r="AT49" s="589"/>
      <c r="AU49" s="589"/>
    </row>
    <row r="50" spans="1:47" ht="57.6">
      <c r="A50" s="589"/>
      <c r="B50" s="621" t="s">
        <v>3276</v>
      </c>
      <c r="C50" s="589" t="s">
        <v>1678</v>
      </c>
      <c r="D50" s="589" t="s">
        <v>111</v>
      </c>
      <c r="E50" s="589" t="s">
        <v>112</v>
      </c>
      <c r="F50" s="589"/>
      <c r="G50" s="590" t="s">
        <v>113</v>
      </c>
      <c r="H50" s="590" t="s">
        <v>114</v>
      </c>
      <c r="I50" s="590" t="s">
        <v>115</v>
      </c>
      <c r="J50" s="592" t="s">
        <v>116</v>
      </c>
      <c r="K50" s="590" t="s">
        <v>15</v>
      </c>
      <c r="L50" s="590"/>
      <c r="M50" s="590" t="s">
        <v>131</v>
      </c>
      <c r="N50" s="590"/>
      <c r="O50" s="590"/>
      <c r="P50" s="590"/>
      <c r="Q50" s="590" t="s">
        <v>3284</v>
      </c>
      <c r="R50" s="592" t="s">
        <v>3277</v>
      </c>
      <c r="S50" s="592"/>
      <c r="T50" s="592"/>
      <c r="U50" s="592"/>
      <c r="V50" s="592"/>
      <c r="W50" s="592"/>
      <c r="X50" s="592"/>
      <c r="Y50" s="592"/>
      <c r="Z50" s="576" t="s">
        <v>33</v>
      </c>
      <c r="AA50" s="576" t="s">
        <v>3159</v>
      </c>
      <c r="AB50" s="593" t="s">
        <v>3158</v>
      </c>
      <c r="AC50" s="576" t="s">
        <v>3160</v>
      </c>
      <c r="AD50" s="576" t="s">
        <v>3162</v>
      </c>
      <c r="AE50" s="576" t="s">
        <v>3161</v>
      </c>
      <c r="AF50" s="594" t="s">
        <v>210</v>
      </c>
      <c r="AG50" s="589" t="s">
        <v>3312</v>
      </c>
      <c r="AH50" s="595" t="s">
        <v>3313</v>
      </c>
      <c r="AI50" s="589"/>
      <c r="AJ50" s="611" t="s">
        <v>3314</v>
      </c>
      <c r="AK50" s="595"/>
      <c r="AL50" s="614" t="s">
        <v>2360</v>
      </c>
      <c r="AM50" s="611" t="s">
        <v>3305</v>
      </c>
      <c r="AN50" s="589"/>
      <c r="AO50" s="594"/>
      <c r="AP50" s="589"/>
      <c r="AQ50" s="589"/>
      <c r="AR50" s="589">
        <v>1</v>
      </c>
      <c r="AS50" s="589"/>
      <c r="AT50" s="589"/>
      <c r="AU50" s="589"/>
    </row>
    <row r="51" spans="1:47" ht="57.6">
      <c r="A51" s="589"/>
      <c r="B51" s="621" t="s">
        <v>3276</v>
      </c>
      <c r="C51" s="589" t="s">
        <v>1678</v>
      </c>
      <c r="D51" s="589" t="s">
        <v>111</v>
      </c>
      <c r="E51" s="589" t="s">
        <v>112</v>
      </c>
      <c r="F51" s="589"/>
      <c r="G51" s="590" t="s">
        <v>113</v>
      </c>
      <c r="H51" s="590" t="s">
        <v>114</v>
      </c>
      <c r="I51" s="590" t="s">
        <v>115</v>
      </c>
      <c r="J51" s="592" t="s">
        <v>116</v>
      </c>
      <c r="K51" s="590" t="s">
        <v>15</v>
      </c>
      <c r="L51" s="590"/>
      <c r="M51" s="590" t="s">
        <v>131</v>
      </c>
      <c r="N51" s="590"/>
      <c r="O51" s="590"/>
      <c r="P51" s="590"/>
      <c r="Q51" s="590" t="s">
        <v>3284</v>
      </c>
      <c r="R51" s="592" t="s">
        <v>3277</v>
      </c>
      <c r="S51" s="592"/>
      <c r="T51" s="592"/>
      <c r="U51" s="592"/>
      <c r="V51" s="592"/>
      <c r="W51" s="592"/>
      <c r="X51" s="592"/>
      <c r="Y51" s="592"/>
      <c r="Z51" s="576" t="s">
        <v>33</v>
      </c>
      <c r="AA51" s="576" t="s">
        <v>3159</v>
      </c>
      <c r="AB51" s="593" t="s">
        <v>3158</v>
      </c>
      <c r="AC51" s="576" t="s">
        <v>3160</v>
      </c>
      <c r="AD51" s="576" t="s">
        <v>3162</v>
      </c>
      <c r="AE51" s="576" t="s">
        <v>3161</v>
      </c>
      <c r="AF51" s="594" t="s">
        <v>210</v>
      </c>
      <c r="AG51" s="589" t="s">
        <v>3315</v>
      </c>
      <c r="AH51" s="595" t="s">
        <v>3316</v>
      </c>
      <c r="AI51" s="589"/>
      <c r="AJ51" s="611" t="s">
        <v>3317</v>
      </c>
      <c r="AK51" s="595"/>
      <c r="AL51" s="614" t="s">
        <v>2360</v>
      </c>
      <c r="AM51" s="611" t="s">
        <v>3305</v>
      </c>
      <c r="AN51" s="589"/>
      <c r="AO51" s="594"/>
      <c r="AP51" s="589"/>
      <c r="AQ51" s="589"/>
      <c r="AR51" s="589">
        <v>1</v>
      </c>
      <c r="AS51" s="589"/>
      <c r="AT51" s="589"/>
      <c r="AU51" s="589">
        <v>920</v>
      </c>
    </row>
    <row r="52" spans="1:47" ht="57.6">
      <c r="A52" s="589"/>
      <c r="B52" s="621" t="s">
        <v>3276</v>
      </c>
      <c r="C52" s="589" t="s">
        <v>1678</v>
      </c>
      <c r="D52" s="589" t="s">
        <v>111</v>
      </c>
      <c r="E52" s="589" t="s">
        <v>112</v>
      </c>
      <c r="F52" s="589"/>
      <c r="G52" s="590" t="s">
        <v>113</v>
      </c>
      <c r="H52" s="590" t="s">
        <v>114</v>
      </c>
      <c r="I52" s="590" t="s">
        <v>115</v>
      </c>
      <c r="J52" s="592" t="s">
        <v>116</v>
      </c>
      <c r="K52" s="590" t="s">
        <v>15</v>
      </c>
      <c r="L52" s="590"/>
      <c r="M52" s="590" t="s">
        <v>131</v>
      </c>
      <c r="N52" s="590"/>
      <c r="O52" s="590"/>
      <c r="P52" s="590"/>
      <c r="Q52" s="590" t="s">
        <v>3284</v>
      </c>
      <c r="R52" s="592" t="s">
        <v>3277</v>
      </c>
      <c r="S52" s="592"/>
      <c r="T52" s="592"/>
      <c r="U52" s="592"/>
      <c r="V52" s="592"/>
      <c r="W52" s="592"/>
      <c r="X52" s="592"/>
      <c r="Y52" s="592"/>
      <c r="Z52" s="576" t="s">
        <v>33</v>
      </c>
      <c r="AA52" s="576" t="s">
        <v>3159</v>
      </c>
      <c r="AB52" s="593" t="s">
        <v>3158</v>
      </c>
      <c r="AC52" s="576" t="s">
        <v>3160</v>
      </c>
      <c r="AD52" s="576" t="s">
        <v>3162</v>
      </c>
      <c r="AE52" s="576" t="s">
        <v>3161</v>
      </c>
      <c r="AF52" s="594" t="s">
        <v>210</v>
      </c>
      <c r="AG52" s="589" t="s">
        <v>3318</v>
      </c>
      <c r="AH52" s="595" t="s">
        <v>3319</v>
      </c>
      <c r="AI52" s="589"/>
      <c r="AJ52" s="611" t="s">
        <v>3320</v>
      </c>
      <c r="AK52" s="595"/>
      <c r="AL52" s="614" t="s">
        <v>2360</v>
      </c>
      <c r="AM52" s="611" t="s">
        <v>3305</v>
      </c>
      <c r="AN52" s="589"/>
      <c r="AO52" s="594"/>
      <c r="AP52" s="589"/>
      <c r="AQ52" s="589"/>
      <c r="AR52" s="589">
        <v>3</v>
      </c>
      <c r="AS52" s="589"/>
      <c r="AT52" s="589"/>
      <c r="AU52" s="589"/>
    </row>
    <row r="53" spans="1:47" ht="57.6">
      <c r="A53" s="589"/>
      <c r="B53" s="621" t="s">
        <v>3276</v>
      </c>
      <c r="C53" s="589" t="s">
        <v>1678</v>
      </c>
      <c r="D53" s="589" t="s">
        <v>111</v>
      </c>
      <c r="E53" s="589" t="s">
        <v>112</v>
      </c>
      <c r="F53" s="589"/>
      <c r="G53" s="590" t="s">
        <v>113</v>
      </c>
      <c r="H53" s="590" t="s">
        <v>114</v>
      </c>
      <c r="I53" s="590" t="s">
        <v>115</v>
      </c>
      <c r="J53" s="592" t="s">
        <v>116</v>
      </c>
      <c r="K53" s="590" t="s">
        <v>15</v>
      </c>
      <c r="L53" s="590"/>
      <c r="M53" s="590" t="s">
        <v>131</v>
      </c>
      <c r="N53" s="590"/>
      <c r="O53" s="590"/>
      <c r="P53" s="590"/>
      <c r="Q53" s="590" t="s">
        <v>3284</v>
      </c>
      <c r="R53" s="592" t="s">
        <v>3277</v>
      </c>
      <c r="S53" s="592"/>
      <c r="T53" s="592"/>
      <c r="U53" s="592"/>
      <c r="V53" s="592"/>
      <c r="W53" s="592"/>
      <c r="X53" s="592"/>
      <c r="Y53" s="592"/>
      <c r="Z53" s="576" t="s">
        <v>33</v>
      </c>
      <c r="AA53" s="576" t="s">
        <v>3159</v>
      </c>
      <c r="AB53" s="593" t="s">
        <v>3158</v>
      </c>
      <c r="AC53" s="576" t="s">
        <v>3160</v>
      </c>
      <c r="AD53" s="576" t="s">
        <v>3162</v>
      </c>
      <c r="AE53" s="576" t="s">
        <v>3161</v>
      </c>
      <c r="AF53" s="594" t="s">
        <v>210</v>
      </c>
      <c r="AG53" s="589" t="s">
        <v>3321</v>
      </c>
      <c r="AH53" s="595" t="s">
        <v>3322</v>
      </c>
      <c r="AI53" s="589"/>
      <c r="AJ53" s="611" t="s">
        <v>3323</v>
      </c>
      <c r="AK53" s="595"/>
      <c r="AL53" s="614" t="s">
        <v>2360</v>
      </c>
      <c r="AM53" s="611" t="s">
        <v>3301</v>
      </c>
      <c r="AN53" s="589"/>
      <c r="AO53" s="594"/>
      <c r="AP53" s="589"/>
      <c r="AQ53" s="589"/>
      <c r="AR53" s="589">
        <v>1</v>
      </c>
      <c r="AS53" s="589"/>
      <c r="AT53" s="589"/>
      <c r="AU53" s="589"/>
    </row>
    <row r="54" spans="1:47" ht="57.6">
      <c r="A54" s="589"/>
      <c r="B54" s="621" t="s">
        <v>3276</v>
      </c>
      <c r="C54" s="589" t="s">
        <v>1678</v>
      </c>
      <c r="D54" s="589" t="s">
        <v>111</v>
      </c>
      <c r="E54" s="589" t="s">
        <v>112</v>
      </c>
      <c r="F54" s="589"/>
      <c r="G54" s="590" t="s">
        <v>113</v>
      </c>
      <c r="H54" s="590" t="s">
        <v>114</v>
      </c>
      <c r="I54" s="590" t="s">
        <v>115</v>
      </c>
      <c r="J54" s="592" t="s">
        <v>116</v>
      </c>
      <c r="K54" s="590" t="s">
        <v>15</v>
      </c>
      <c r="L54" s="590"/>
      <c r="M54" s="590" t="s">
        <v>131</v>
      </c>
      <c r="N54" s="590"/>
      <c r="O54" s="590"/>
      <c r="P54" s="590"/>
      <c r="Q54" s="590" t="s">
        <v>3284</v>
      </c>
      <c r="R54" s="592" t="s">
        <v>3277</v>
      </c>
      <c r="S54" s="592"/>
      <c r="T54" s="592"/>
      <c r="U54" s="592"/>
      <c r="V54" s="592"/>
      <c r="W54" s="592"/>
      <c r="X54" s="592"/>
      <c r="Y54" s="592"/>
      <c r="Z54" s="576" t="s">
        <v>33</v>
      </c>
      <c r="AA54" s="576" t="s">
        <v>3159</v>
      </c>
      <c r="AB54" s="593" t="s">
        <v>3158</v>
      </c>
      <c r="AC54" s="576" t="s">
        <v>3160</v>
      </c>
      <c r="AD54" s="576" t="s">
        <v>3162</v>
      </c>
      <c r="AE54" s="576" t="s">
        <v>3161</v>
      </c>
      <c r="AF54" s="594" t="s">
        <v>210</v>
      </c>
      <c r="AG54" s="589" t="s">
        <v>3324</v>
      </c>
      <c r="AH54" s="595" t="s">
        <v>3325</v>
      </c>
      <c r="AI54" s="589"/>
      <c r="AJ54" s="611" t="s">
        <v>3326</v>
      </c>
      <c r="AK54" s="595"/>
      <c r="AL54" s="614" t="s">
        <v>2360</v>
      </c>
      <c r="AM54" s="611" t="s">
        <v>3301</v>
      </c>
      <c r="AN54" s="589"/>
      <c r="AO54" s="594"/>
      <c r="AP54" s="589"/>
      <c r="AQ54" s="589"/>
      <c r="AR54" s="589">
        <v>2</v>
      </c>
      <c r="AS54" s="589"/>
      <c r="AT54" s="589"/>
      <c r="AU54" s="589"/>
    </row>
    <row r="55" spans="1:47" ht="57.6">
      <c r="A55" s="589"/>
      <c r="B55" s="621" t="s">
        <v>3276</v>
      </c>
      <c r="C55" s="589" t="s">
        <v>1678</v>
      </c>
      <c r="D55" s="589" t="s">
        <v>111</v>
      </c>
      <c r="E55" s="589" t="s">
        <v>112</v>
      </c>
      <c r="F55" s="589"/>
      <c r="G55" s="590" t="s">
        <v>113</v>
      </c>
      <c r="H55" s="590" t="s">
        <v>114</v>
      </c>
      <c r="I55" s="590" t="s">
        <v>115</v>
      </c>
      <c r="J55" s="592" t="s">
        <v>116</v>
      </c>
      <c r="K55" s="590" t="s">
        <v>15</v>
      </c>
      <c r="L55" s="590"/>
      <c r="M55" s="590" t="s">
        <v>131</v>
      </c>
      <c r="N55" s="590"/>
      <c r="O55" s="590"/>
      <c r="P55" s="590"/>
      <c r="Q55" s="590" t="s">
        <v>3284</v>
      </c>
      <c r="R55" s="592" t="s">
        <v>3277</v>
      </c>
      <c r="S55" s="592"/>
      <c r="T55" s="592"/>
      <c r="U55" s="592"/>
      <c r="V55" s="592"/>
      <c r="W55" s="592"/>
      <c r="X55" s="592"/>
      <c r="Y55" s="592"/>
      <c r="Z55" s="576" t="s">
        <v>33</v>
      </c>
      <c r="AA55" s="576" t="s">
        <v>3159</v>
      </c>
      <c r="AB55" s="593" t="s">
        <v>3158</v>
      </c>
      <c r="AC55" s="576" t="s">
        <v>3160</v>
      </c>
      <c r="AD55" s="576" t="s">
        <v>3162</v>
      </c>
      <c r="AE55" s="576" t="s">
        <v>3161</v>
      </c>
      <c r="AF55" s="594" t="s">
        <v>210</v>
      </c>
      <c r="AG55" s="589" t="s">
        <v>3327</v>
      </c>
      <c r="AH55" s="595" t="s">
        <v>3328</v>
      </c>
      <c r="AI55" s="589"/>
      <c r="AJ55" s="611" t="s">
        <v>3329</v>
      </c>
      <c r="AK55" s="595"/>
      <c r="AL55" s="614" t="s">
        <v>2360</v>
      </c>
      <c r="AM55" s="611" t="s">
        <v>3301</v>
      </c>
      <c r="AN55" s="589"/>
      <c r="AO55" s="594"/>
      <c r="AP55" s="589"/>
      <c r="AQ55" s="589"/>
      <c r="AR55" s="589">
        <v>4</v>
      </c>
      <c r="AS55" s="589"/>
      <c r="AT55" s="589"/>
      <c r="AU55" s="589">
        <v>260</v>
      </c>
    </row>
    <row r="56" spans="1:47" ht="57.6">
      <c r="A56" s="589"/>
      <c r="B56" s="621" t="s">
        <v>3276</v>
      </c>
      <c r="C56" s="589" t="s">
        <v>1678</v>
      </c>
      <c r="D56" s="589" t="s">
        <v>111</v>
      </c>
      <c r="E56" s="589" t="s">
        <v>112</v>
      </c>
      <c r="F56" s="589"/>
      <c r="G56" s="590" t="s">
        <v>113</v>
      </c>
      <c r="H56" s="590" t="s">
        <v>114</v>
      </c>
      <c r="I56" s="590" t="s">
        <v>115</v>
      </c>
      <c r="J56" s="592" t="s">
        <v>116</v>
      </c>
      <c r="K56" s="590" t="s">
        <v>15</v>
      </c>
      <c r="L56" s="590"/>
      <c r="M56" s="590" t="s">
        <v>131</v>
      </c>
      <c r="N56" s="590"/>
      <c r="O56" s="590"/>
      <c r="P56" s="590"/>
      <c r="Q56" s="590" t="s">
        <v>3284</v>
      </c>
      <c r="R56" s="592" t="s">
        <v>3277</v>
      </c>
      <c r="S56" s="592"/>
      <c r="T56" s="592"/>
      <c r="U56" s="592"/>
      <c r="V56" s="592"/>
      <c r="W56" s="592"/>
      <c r="X56" s="592"/>
      <c r="Y56" s="592"/>
      <c r="Z56" s="576" t="s">
        <v>33</v>
      </c>
      <c r="AA56" s="576" t="s">
        <v>3159</v>
      </c>
      <c r="AB56" s="593" t="s">
        <v>3158</v>
      </c>
      <c r="AC56" s="576" t="s">
        <v>3160</v>
      </c>
      <c r="AD56" s="576" t="s">
        <v>3162</v>
      </c>
      <c r="AE56" s="576" t="s">
        <v>3161</v>
      </c>
      <c r="AF56" s="594" t="s">
        <v>210</v>
      </c>
      <c r="AG56" s="589" t="s">
        <v>3330</v>
      </c>
      <c r="AH56" s="595" t="s">
        <v>3331</v>
      </c>
      <c r="AI56" s="589"/>
      <c r="AJ56" s="611" t="s">
        <v>3332</v>
      </c>
      <c r="AK56" s="595"/>
      <c r="AL56" s="614" t="s">
        <v>2360</v>
      </c>
      <c r="AM56" s="611" t="s">
        <v>3301</v>
      </c>
      <c r="AN56" s="589"/>
      <c r="AO56" s="594"/>
      <c r="AP56" s="589"/>
      <c r="AQ56" s="589"/>
      <c r="AR56" s="589">
        <v>3</v>
      </c>
      <c r="AS56" s="589"/>
      <c r="AT56" s="589"/>
      <c r="AU56" s="589">
        <f>400-160</f>
        <v>240</v>
      </c>
    </row>
    <row r="57" spans="1:47" ht="57.6">
      <c r="A57" s="589"/>
      <c r="B57" s="621" t="s">
        <v>3276</v>
      </c>
      <c r="C57" s="589" t="s">
        <v>1678</v>
      </c>
      <c r="D57" s="589" t="s">
        <v>111</v>
      </c>
      <c r="E57" s="589" t="s">
        <v>112</v>
      </c>
      <c r="F57" s="589"/>
      <c r="G57" s="590" t="s">
        <v>113</v>
      </c>
      <c r="H57" s="590" t="s">
        <v>114</v>
      </c>
      <c r="I57" s="590" t="s">
        <v>115</v>
      </c>
      <c r="J57" s="592" t="s">
        <v>116</v>
      </c>
      <c r="K57" s="590" t="s">
        <v>15</v>
      </c>
      <c r="L57" s="590"/>
      <c r="M57" s="590" t="s">
        <v>131</v>
      </c>
      <c r="N57" s="590"/>
      <c r="O57" s="590"/>
      <c r="P57" s="590"/>
      <c r="Q57" s="590" t="s">
        <v>3284</v>
      </c>
      <c r="R57" s="592" t="s">
        <v>3277</v>
      </c>
      <c r="S57" s="592"/>
      <c r="T57" s="592"/>
      <c r="U57" s="592"/>
      <c r="V57" s="592"/>
      <c r="W57" s="592"/>
      <c r="X57" s="592"/>
      <c r="Y57" s="592"/>
      <c r="Z57" s="576" t="s">
        <v>33</v>
      </c>
      <c r="AA57" s="576" t="s">
        <v>3159</v>
      </c>
      <c r="AB57" s="593" t="s">
        <v>3158</v>
      </c>
      <c r="AC57" s="576" t="s">
        <v>3160</v>
      </c>
      <c r="AD57" s="576" t="s">
        <v>3162</v>
      </c>
      <c r="AE57" s="576" t="s">
        <v>3161</v>
      </c>
      <c r="AF57" s="594" t="s">
        <v>210</v>
      </c>
      <c r="AG57" s="589" t="s">
        <v>3333</v>
      </c>
      <c r="AH57" s="595" t="s">
        <v>3334</v>
      </c>
      <c r="AI57" s="589"/>
      <c r="AJ57" s="611" t="s">
        <v>3335</v>
      </c>
      <c r="AK57" s="595">
        <v>22</v>
      </c>
      <c r="AL57" s="614" t="s">
        <v>2360</v>
      </c>
      <c r="AM57" s="611" t="s">
        <v>3301</v>
      </c>
      <c r="AN57" s="589"/>
      <c r="AO57" s="594"/>
      <c r="AP57" s="589"/>
      <c r="AQ57" s="589"/>
      <c r="AR57" s="589">
        <v>1</v>
      </c>
      <c r="AS57" s="589"/>
      <c r="AT57" s="589"/>
      <c r="AU57" s="589">
        <v>170</v>
      </c>
    </row>
    <row r="58" spans="1:47" ht="57.6">
      <c r="A58" s="589"/>
      <c r="B58" s="621" t="s">
        <v>3276</v>
      </c>
      <c r="C58" s="589" t="s">
        <v>1678</v>
      </c>
      <c r="D58" s="589" t="s">
        <v>111</v>
      </c>
      <c r="E58" s="589" t="s">
        <v>112</v>
      </c>
      <c r="F58" s="589"/>
      <c r="G58" s="590" t="s">
        <v>113</v>
      </c>
      <c r="H58" s="590" t="s">
        <v>114</v>
      </c>
      <c r="I58" s="590" t="s">
        <v>115</v>
      </c>
      <c r="J58" s="592" t="s">
        <v>116</v>
      </c>
      <c r="K58" s="590" t="s">
        <v>15</v>
      </c>
      <c r="L58" s="590"/>
      <c r="M58" s="590" t="s">
        <v>131</v>
      </c>
      <c r="N58" s="590"/>
      <c r="O58" s="590"/>
      <c r="P58" s="590"/>
      <c r="Q58" s="590" t="s">
        <v>3284</v>
      </c>
      <c r="R58" s="592" t="s">
        <v>3277</v>
      </c>
      <c r="S58" s="592"/>
      <c r="T58" s="592"/>
      <c r="U58" s="592"/>
      <c r="V58" s="592"/>
      <c r="W58" s="592"/>
      <c r="X58" s="592"/>
      <c r="Y58" s="592"/>
      <c r="Z58" s="576" t="s">
        <v>33</v>
      </c>
      <c r="AA58" s="576" t="s">
        <v>3159</v>
      </c>
      <c r="AB58" s="593" t="s">
        <v>3158</v>
      </c>
      <c r="AC58" s="576" t="s">
        <v>3160</v>
      </c>
      <c r="AD58" s="576" t="s">
        <v>3162</v>
      </c>
      <c r="AE58" s="576" t="s">
        <v>3161</v>
      </c>
      <c r="AF58" s="594" t="s">
        <v>210</v>
      </c>
      <c r="AG58" s="589" t="s">
        <v>3336</v>
      </c>
      <c r="AH58" s="595" t="s">
        <v>3337</v>
      </c>
      <c r="AI58" s="589"/>
      <c r="AJ58" s="611" t="s">
        <v>3338</v>
      </c>
      <c r="AK58" s="595"/>
      <c r="AL58" s="614" t="s">
        <v>2360</v>
      </c>
      <c r="AM58" s="611" t="s">
        <v>3339</v>
      </c>
      <c r="AN58" s="589"/>
      <c r="AO58" s="594"/>
      <c r="AP58" s="589"/>
      <c r="AQ58" s="589"/>
      <c r="AR58" s="589">
        <v>1</v>
      </c>
      <c r="AS58" s="589"/>
      <c r="AT58" s="589"/>
      <c r="AU58" s="589">
        <v>5920</v>
      </c>
    </row>
    <row r="59" spans="1:47" ht="86.4">
      <c r="A59" s="589"/>
      <c r="B59" s="621" t="s">
        <v>3276</v>
      </c>
      <c r="C59" s="589" t="s">
        <v>1678</v>
      </c>
      <c r="D59" s="589" t="s">
        <v>111</v>
      </c>
      <c r="E59" s="589" t="s">
        <v>112</v>
      </c>
      <c r="F59" s="589"/>
      <c r="G59" s="590" t="s">
        <v>113</v>
      </c>
      <c r="H59" s="590" t="s">
        <v>114</v>
      </c>
      <c r="I59" s="590" t="s">
        <v>115</v>
      </c>
      <c r="J59" s="592" t="s">
        <v>116</v>
      </c>
      <c r="K59" s="590" t="s">
        <v>15</v>
      </c>
      <c r="L59" s="590"/>
      <c r="M59" s="590" t="s">
        <v>131</v>
      </c>
      <c r="N59" s="590"/>
      <c r="O59" s="590"/>
      <c r="P59" s="590"/>
      <c r="Q59" s="590" t="s">
        <v>3284</v>
      </c>
      <c r="R59" s="592" t="s">
        <v>3277</v>
      </c>
      <c r="S59" s="592"/>
      <c r="T59" s="592"/>
      <c r="U59" s="592"/>
      <c r="V59" s="592"/>
      <c r="W59" s="592"/>
      <c r="X59" s="592"/>
      <c r="Y59" s="592"/>
      <c r="Z59" s="576" t="s">
        <v>33</v>
      </c>
      <c r="AA59" s="576" t="s">
        <v>3159</v>
      </c>
      <c r="AB59" s="593" t="s">
        <v>3158</v>
      </c>
      <c r="AC59" s="576" t="s">
        <v>3160</v>
      </c>
      <c r="AD59" s="576" t="s">
        <v>3162</v>
      </c>
      <c r="AE59" s="576" t="s">
        <v>3161</v>
      </c>
      <c r="AF59" s="594" t="s">
        <v>210</v>
      </c>
      <c r="AG59" s="589" t="s">
        <v>3340</v>
      </c>
      <c r="AH59" s="595" t="s">
        <v>3341</v>
      </c>
      <c r="AI59" s="589"/>
      <c r="AJ59" s="611" t="s">
        <v>3342</v>
      </c>
      <c r="AK59" s="595" t="s">
        <v>3343</v>
      </c>
      <c r="AL59" s="614" t="s">
        <v>2360</v>
      </c>
      <c r="AM59" s="611" t="s">
        <v>3301</v>
      </c>
      <c r="AN59" s="589"/>
      <c r="AO59" s="594"/>
      <c r="AP59" s="589"/>
      <c r="AQ59" s="589"/>
      <c r="AR59" s="589">
        <v>2</v>
      </c>
      <c r="AS59" s="589"/>
      <c r="AT59" s="589"/>
      <c r="AU59" s="589"/>
    </row>
    <row r="60" spans="1:47" ht="57.6">
      <c r="A60" s="589"/>
      <c r="B60" s="621" t="s">
        <v>3276</v>
      </c>
      <c r="C60" s="589" t="s">
        <v>1678</v>
      </c>
      <c r="D60" s="589" t="s">
        <v>111</v>
      </c>
      <c r="E60" s="589" t="s">
        <v>112</v>
      </c>
      <c r="F60" s="589"/>
      <c r="G60" s="590" t="s">
        <v>113</v>
      </c>
      <c r="H60" s="590" t="s">
        <v>114</v>
      </c>
      <c r="I60" s="590" t="s">
        <v>115</v>
      </c>
      <c r="J60" s="592" t="s">
        <v>116</v>
      </c>
      <c r="K60" s="590" t="s">
        <v>15</v>
      </c>
      <c r="L60" s="590"/>
      <c r="M60" s="589" t="s">
        <v>131</v>
      </c>
      <c r="N60" s="589"/>
      <c r="O60" s="589"/>
      <c r="P60" s="589"/>
      <c r="Q60" s="590" t="s">
        <v>3284</v>
      </c>
      <c r="R60" s="592" t="s">
        <v>3277</v>
      </c>
      <c r="S60" s="592"/>
      <c r="T60" s="592"/>
      <c r="U60" s="592"/>
      <c r="V60" s="592"/>
      <c r="W60" s="592"/>
      <c r="X60" s="592"/>
      <c r="Y60" s="592"/>
      <c r="Z60" s="575" t="s">
        <v>62</v>
      </c>
      <c r="AA60" s="575" t="s">
        <v>794</v>
      </c>
      <c r="AB60" s="593" t="s">
        <v>798</v>
      </c>
      <c r="AC60" s="576" t="s">
        <v>795</v>
      </c>
      <c r="AD60" s="576" t="s">
        <v>797</v>
      </c>
      <c r="AE60" s="576" t="s">
        <v>796</v>
      </c>
      <c r="AF60" s="594" t="s">
        <v>210</v>
      </c>
      <c r="AG60" s="589" t="s">
        <v>3574</v>
      </c>
      <c r="AH60" s="600" t="s">
        <v>3575</v>
      </c>
      <c r="AI60" s="589"/>
      <c r="AJ60" s="589" t="s">
        <v>3576</v>
      </c>
      <c r="AK60" s="595">
        <v>80</v>
      </c>
      <c r="AL60" s="598" t="s">
        <v>3572</v>
      </c>
      <c r="AM60" s="589" t="s">
        <v>3577</v>
      </c>
      <c r="AN60" s="589"/>
      <c r="AO60" s="594"/>
      <c r="AP60" s="589"/>
      <c r="AQ60" s="589"/>
      <c r="AR60" s="589">
        <v>2</v>
      </c>
      <c r="AS60" s="589"/>
      <c r="AT60" s="589">
        <v>8</v>
      </c>
      <c r="AU60" s="589">
        <f>6000-120</f>
        <v>5880</v>
      </c>
    </row>
    <row r="61" spans="1:47">
      <c r="A61" s="589"/>
      <c r="B61" s="621" t="s">
        <v>3276</v>
      </c>
      <c r="C61" s="589" t="s">
        <v>1678</v>
      </c>
      <c r="D61" s="589" t="s">
        <v>111</v>
      </c>
      <c r="E61" s="589" t="s">
        <v>112</v>
      </c>
      <c r="F61" s="589"/>
      <c r="G61" s="590" t="s">
        <v>113</v>
      </c>
      <c r="H61" s="590" t="s">
        <v>114</v>
      </c>
      <c r="I61" s="590" t="s">
        <v>115</v>
      </c>
      <c r="J61" s="592" t="s">
        <v>116</v>
      </c>
      <c r="K61" s="589" t="s">
        <v>15</v>
      </c>
      <c r="L61" s="589"/>
      <c r="M61" s="589" t="s">
        <v>131</v>
      </c>
      <c r="N61" s="589"/>
      <c r="O61" s="589"/>
      <c r="P61" s="589"/>
      <c r="Q61" s="590" t="s">
        <v>114</v>
      </c>
      <c r="R61" s="592" t="s">
        <v>3277</v>
      </c>
      <c r="S61" s="592"/>
      <c r="T61" s="592"/>
      <c r="U61" s="592"/>
      <c r="V61" s="592"/>
      <c r="W61" s="592"/>
      <c r="X61" s="592"/>
      <c r="Y61" s="592"/>
      <c r="Z61" s="575" t="s">
        <v>142</v>
      </c>
      <c r="AA61" s="575" t="s">
        <v>3665</v>
      </c>
      <c r="AB61" s="593" t="s">
        <v>3669</v>
      </c>
      <c r="AC61" s="576" t="s">
        <v>3666</v>
      </c>
      <c r="AD61" s="576" t="s">
        <v>3668</v>
      </c>
      <c r="AE61" s="576" t="s">
        <v>3667</v>
      </c>
      <c r="AF61" s="594" t="s">
        <v>210</v>
      </c>
      <c r="AG61" s="589" t="s">
        <v>3748</v>
      </c>
      <c r="AH61" s="600" t="s">
        <v>3749</v>
      </c>
      <c r="AI61" s="589"/>
      <c r="AJ61" s="589" t="s">
        <v>3750</v>
      </c>
      <c r="AK61" s="595" t="s">
        <v>2169</v>
      </c>
      <c r="AL61" s="596" t="s">
        <v>3687</v>
      </c>
      <c r="AM61" s="589" t="s">
        <v>3577</v>
      </c>
      <c r="AN61" s="589"/>
      <c r="AO61" s="594"/>
      <c r="AP61" s="589"/>
      <c r="AQ61" s="589"/>
      <c r="AR61" s="589">
        <v>1</v>
      </c>
      <c r="AS61" s="589">
        <v>1</v>
      </c>
      <c r="AT61" s="589">
        <v>6</v>
      </c>
      <c r="AU61" s="589">
        <v>200</v>
      </c>
    </row>
    <row r="62" spans="1:47" ht="57.6">
      <c r="A62" s="589"/>
      <c r="B62" s="621" t="s">
        <v>3276</v>
      </c>
      <c r="C62" s="589" t="s">
        <v>1678</v>
      </c>
      <c r="D62" s="589" t="s">
        <v>111</v>
      </c>
      <c r="E62" s="589" t="s">
        <v>112</v>
      </c>
      <c r="F62" s="589"/>
      <c r="G62" s="590" t="s">
        <v>113</v>
      </c>
      <c r="H62" s="590" t="s">
        <v>114</v>
      </c>
      <c r="I62" s="590" t="s">
        <v>115</v>
      </c>
      <c r="J62" s="592" t="s">
        <v>116</v>
      </c>
      <c r="K62" s="590" t="s">
        <v>15</v>
      </c>
      <c r="L62" s="590"/>
      <c r="M62" s="590" t="s">
        <v>131</v>
      </c>
      <c r="N62" s="590"/>
      <c r="O62" s="590"/>
      <c r="P62" s="590"/>
      <c r="Q62" s="590" t="s">
        <v>3284</v>
      </c>
      <c r="R62" s="592" t="s">
        <v>3277</v>
      </c>
      <c r="S62" s="592"/>
      <c r="T62" s="592"/>
      <c r="U62" s="592"/>
      <c r="V62" s="592"/>
      <c r="W62" s="592"/>
      <c r="X62" s="592"/>
      <c r="Y62" s="592"/>
      <c r="Z62" s="576" t="s">
        <v>33</v>
      </c>
      <c r="AA62" s="576" t="s">
        <v>3159</v>
      </c>
      <c r="AB62" s="593" t="s">
        <v>3158</v>
      </c>
      <c r="AC62" s="576" t="s">
        <v>3160</v>
      </c>
      <c r="AD62" s="576" t="s">
        <v>3162</v>
      </c>
      <c r="AE62" s="576" t="s">
        <v>3161</v>
      </c>
      <c r="AF62" s="594" t="s">
        <v>210</v>
      </c>
      <c r="AG62" s="589" t="s">
        <v>3850</v>
      </c>
      <c r="AH62" s="595" t="s">
        <v>3851</v>
      </c>
      <c r="AI62" s="589"/>
      <c r="AJ62" s="611" t="s">
        <v>3852</v>
      </c>
      <c r="AK62" s="595" t="s">
        <v>3853</v>
      </c>
      <c r="AL62" s="598" t="s">
        <v>2170</v>
      </c>
      <c r="AM62" s="611" t="s">
        <v>3854</v>
      </c>
      <c r="AN62" s="589"/>
      <c r="AO62" s="594"/>
      <c r="AP62" s="589"/>
      <c r="AQ62" s="589"/>
      <c r="AR62" s="589">
        <v>4</v>
      </c>
      <c r="AS62" s="589"/>
      <c r="AT62" s="589"/>
      <c r="AU62" s="589"/>
    </row>
    <row r="63" spans="1:47" ht="57.6">
      <c r="A63" s="589"/>
      <c r="B63" s="621" t="s">
        <v>3276</v>
      </c>
      <c r="C63" s="589" t="s">
        <v>1678</v>
      </c>
      <c r="D63" s="589" t="s">
        <v>111</v>
      </c>
      <c r="E63" s="589" t="s">
        <v>112</v>
      </c>
      <c r="F63" s="589"/>
      <c r="G63" s="590" t="s">
        <v>113</v>
      </c>
      <c r="H63" s="590" t="s">
        <v>114</v>
      </c>
      <c r="I63" s="590" t="s">
        <v>115</v>
      </c>
      <c r="J63" s="592" t="s">
        <v>116</v>
      </c>
      <c r="K63" s="590" t="s">
        <v>15</v>
      </c>
      <c r="L63" s="590"/>
      <c r="M63" s="590" t="s">
        <v>131</v>
      </c>
      <c r="N63" s="590"/>
      <c r="O63" s="590"/>
      <c r="P63" s="590"/>
      <c r="Q63" s="590" t="s">
        <v>3284</v>
      </c>
      <c r="R63" s="592" t="s">
        <v>3277</v>
      </c>
      <c r="S63" s="592"/>
      <c r="T63" s="592"/>
      <c r="U63" s="592"/>
      <c r="V63" s="592"/>
      <c r="W63" s="592"/>
      <c r="X63" s="592"/>
      <c r="Y63" s="592"/>
      <c r="Z63" s="576" t="s">
        <v>33</v>
      </c>
      <c r="AA63" s="576" t="s">
        <v>3159</v>
      </c>
      <c r="AB63" s="593" t="s">
        <v>3158</v>
      </c>
      <c r="AC63" s="576" t="s">
        <v>3160</v>
      </c>
      <c r="AD63" s="576" t="s">
        <v>3162</v>
      </c>
      <c r="AE63" s="576" t="s">
        <v>3161</v>
      </c>
      <c r="AF63" s="594" t="s">
        <v>210</v>
      </c>
      <c r="AG63" s="600" t="s">
        <v>3855</v>
      </c>
      <c r="AH63" s="600" t="s">
        <v>3855</v>
      </c>
      <c r="AI63" s="589"/>
      <c r="AJ63" s="611" t="s">
        <v>3856</v>
      </c>
      <c r="AK63" s="595"/>
      <c r="AL63" s="598" t="s">
        <v>2170</v>
      </c>
      <c r="AM63" s="611" t="s">
        <v>3857</v>
      </c>
      <c r="AN63" s="589"/>
      <c r="AO63" s="594"/>
      <c r="AP63" s="589"/>
      <c r="AQ63" s="589"/>
      <c r="AR63" s="589">
        <v>2</v>
      </c>
      <c r="AS63" s="589"/>
      <c r="AT63" s="589"/>
      <c r="AU63" s="589"/>
    </row>
    <row r="64" spans="1:47" ht="57.6">
      <c r="A64" s="589"/>
      <c r="B64" s="621" t="s">
        <v>3276</v>
      </c>
      <c r="C64" s="589" t="s">
        <v>1678</v>
      </c>
      <c r="D64" s="589" t="s">
        <v>111</v>
      </c>
      <c r="E64" s="589" t="s">
        <v>112</v>
      </c>
      <c r="F64" s="589"/>
      <c r="G64" s="590" t="s">
        <v>113</v>
      </c>
      <c r="H64" s="590" t="s">
        <v>114</v>
      </c>
      <c r="I64" s="590" t="s">
        <v>115</v>
      </c>
      <c r="J64" s="592" t="s">
        <v>116</v>
      </c>
      <c r="K64" s="590" t="s">
        <v>15</v>
      </c>
      <c r="L64" s="590"/>
      <c r="M64" s="590" t="s">
        <v>131</v>
      </c>
      <c r="N64" s="590"/>
      <c r="O64" s="590"/>
      <c r="P64" s="590"/>
      <c r="Q64" s="590" t="s">
        <v>3284</v>
      </c>
      <c r="R64" s="592" t="s">
        <v>3277</v>
      </c>
      <c r="S64" s="592"/>
      <c r="T64" s="592"/>
      <c r="U64" s="592"/>
      <c r="V64" s="592"/>
      <c r="W64" s="592"/>
      <c r="X64" s="592"/>
      <c r="Y64" s="592"/>
      <c r="Z64" s="576" t="s">
        <v>33</v>
      </c>
      <c r="AA64" s="576" t="s">
        <v>3159</v>
      </c>
      <c r="AB64" s="593" t="s">
        <v>3158</v>
      </c>
      <c r="AC64" s="576" t="s">
        <v>3160</v>
      </c>
      <c r="AD64" s="576" t="s">
        <v>3162</v>
      </c>
      <c r="AE64" s="576" t="s">
        <v>3161</v>
      </c>
      <c r="AF64" s="594" t="s">
        <v>210</v>
      </c>
      <c r="AG64" s="589" t="s">
        <v>3858</v>
      </c>
      <c r="AH64" s="595" t="s">
        <v>3859</v>
      </c>
      <c r="AI64" s="589"/>
      <c r="AJ64" s="611" t="s">
        <v>3860</v>
      </c>
      <c r="AK64" s="595"/>
      <c r="AL64" s="598" t="s">
        <v>2170</v>
      </c>
      <c r="AM64" s="611" t="s">
        <v>3369</v>
      </c>
      <c r="AN64" s="589"/>
      <c r="AO64" s="594"/>
      <c r="AP64" s="589"/>
      <c r="AQ64" s="589"/>
      <c r="AR64" s="589">
        <v>4</v>
      </c>
      <c r="AS64" s="589"/>
      <c r="AT64" s="589"/>
      <c r="AU64" s="589"/>
    </row>
    <row r="65" spans="1:47" ht="57.6">
      <c r="A65" s="589"/>
      <c r="B65" s="621" t="s">
        <v>3276</v>
      </c>
      <c r="C65" s="589" t="s">
        <v>1678</v>
      </c>
      <c r="D65" s="589" t="s">
        <v>111</v>
      </c>
      <c r="E65" s="589" t="s">
        <v>112</v>
      </c>
      <c r="F65" s="589"/>
      <c r="G65" s="590" t="s">
        <v>113</v>
      </c>
      <c r="H65" s="590" t="s">
        <v>114</v>
      </c>
      <c r="I65" s="590" t="s">
        <v>115</v>
      </c>
      <c r="J65" s="592" t="s">
        <v>116</v>
      </c>
      <c r="K65" s="590" t="s">
        <v>15</v>
      </c>
      <c r="L65" s="590"/>
      <c r="M65" s="590" t="s">
        <v>131</v>
      </c>
      <c r="N65" s="590"/>
      <c r="O65" s="590"/>
      <c r="P65" s="590"/>
      <c r="Q65" s="590" t="s">
        <v>3284</v>
      </c>
      <c r="R65" s="592" t="s">
        <v>3277</v>
      </c>
      <c r="S65" s="592"/>
      <c r="T65" s="592"/>
      <c r="U65" s="592"/>
      <c r="V65" s="592"/>
      <c r="W65" s="592"/>
      <c r="X65" s="592"/>
      <c r="Y65" s="592"/>
      <c r="Z65" s="576" t="s">
        <v>33</v>
      </c>
      <c r="AA65" s="576" t="s">
        <v>3159</v>
      </c>
      <c r="AB65" s="593" t="s">
        <v>3158</v>
      </c>
      <c r="AC65" s="576" t="s">
        <v>3160</v>
      </c>
      <c r="AD65" s="576" t="s">
        <v>3162</v>
      </c>
      <c r="AE65" s="576" t="s">
        <v>3161</v>
      </c>
      <c r="AF65" s="594" t="s">
        <v>210</v>
      </c>
      <c r="AG65" s="589" t="s">
        <v>3861</v>
      </c>
      <c r="AH65" s="595" t="s">
        <v>3862</v>
      </c>
      <c r="AI65" s="589">
        <v>22</v>
      </c>
      <c r="AJ65" s="611" t="s">
        <v>3863</v>
      </c>
      <c r="AK65" s="595"/>
      <c r="AL65" s="598" t="s">
        <v>2170</v>
      </c>
      <c r="AM65" s="611" t="s">
        <v>3369</v>
      </c>
      <c r="AN65" s="589"/>
      <c r="AO65" s="594"/>
      <c r="AP65" s="589"/>
      <c r="AQ65" s="589"/>
      <c r="AR65" s="589">
        <v>2</v>
      </c>
      <c r="AS65" s="589"/>
      <c r="AT65" s="589"/>
      <c r="AU65" s="589"/>
    </row>
    <row r="66" spans="1:47">
      <c r="A66" s="589"/>
      <c r="B66" s="583" t="s">
        <v>2810</v>
      </c>
      <c r="C66" s="589" t="s">
        <v>1678</v>
      </c>
      <c r="D66" s="581" t="s">
        <v>62</v>
      </c>
      <c r="E66" s="581" t="s">
        <v>794</v>
      </c>
      <c r="F66" s="581"/>
      <c r="G66" s="582" t="s">
        <v>795</v>
      </c>
      <c r="H66" s="582" t="s">
        <v>796</v>
      </c>
      <c r="I66" s="582" t="s">
        <v>797</v>
      </c>
      <c r="J66" s="584" t="s">
        <v>798</v>
      </c>
      <c r="K66" s="582" t="s">
        <v>15</v>
      </c>
      <c r="L66" s="582"/>
      <c r="M66" s="581" t="s">
        <v>2809</v>
      </c>
      <c r="N66" s="581"/>
      <c r="O66" s="581"/>
      <c r="P66" s="581"/>
      <c r="Q66" s="582" t="s">
        <v>2811</v>
      </c>
      <c r="R66" s="583" t="s">
        <v>2812</v>
      </c>
      <c r="S66" s="583"/>
      <c r="T66" s="583"/>
      <c r="U66" s="583"/>
      <c r="V66" s="583"/>
      <c r="W66" s="583"/>
      <c r="X66" s="583"/>
      <c r="Y66" s="583"/>
      <c r="Z66" s="576" t="s">
        <v>2526</v>
      </c>
      <c r="AA66" s="576" t="s">
        <v>2813</v>
      </c>
      <c r="AB66" s="593" t="s">
        <v>2817</v>
      </c>
      <c r="AC66" s="576" t="s">
        <v>2814</v>
      </c>
      <c r="AD66" s="576" t="s">
        <v>2816</v>
      </c>
      <c r="AE66" s="576" t="s">
        <v>2815</v>
      </c>
      <c r="AF66" s="594" t="s">
        <v>210</v>
      </c>
      <c r="AG66" s="581"/>
      <c r="AH66" s="595" t="s">
        <v>2818</v>
      </c>
      <c r="AI66" s="589"/>
      <c r="AJ66" s="589" t="s">
        <v>2819</v>
      </c>
      <c r="AK66" s="595"/>
      <c r="AL66" s="596" t="s">
        <v>2568</v>
      </c>
      <c r="AM66" s="595" t="s">
        <v>2820</v>
      </c>
      <c r="AN66" s="589"/>
      <c r="AO66" s="594"/>
      <c r="AP66" s="589"/>
      <c r="AQ66" s="589"/>
      <c r="AR66" s="589">
        <v>2</v>
      </c>
      <c r="AS66" s="589"/>
      <c r="AT66" s="589"/>
      <c r="AU66" s="589">
        <f>4100-120</f>
        <v>3980</v>
      </c>
    </row>
    <row r="67" spans="1:47">
      <c r="A67" s="589"/>
      <c r="B67" s="583" t="s">
        <v>2810</v>
      </c>
      <c r="C67" s="589" t="s">
        <v>1678</v>
      </c>
      <c r="D67" s="581" t="s">
        <v>62</v>
      </c>
      <c r="E67" s="581" t="s">
        <v>794</v>
      </c>
      <c r="F67" s="581"/>
      <c r="G67" s="582" t="s">
        <v>795</v>
      </c>
      <c r="H67" s="582" t="s">
        <v>2811</v>
      </c>
      <c r="I67" s="582" t="s">
        <v>797</v>
      </c>
      <c r="J67" s="584" t="s">
        <v>798</v>
      </c>
      <c r="K67" s="581" t="s">
        <v>15</v>
      </c>
      <c r="L67" s="581"/>
      <c r="M67" s="581" t="s">
        <v>2809</v>
      </c>
      <c r="N67" s="581"/>
      <c r="O67" s="581"/>
      <c r="P67" s="581"/>
      <c r="Q67" s="582" t="s">
        <v>2811</v>
      </c>
      <c r="R67" s="583" t="s">
        <v>2851</v>
      </c>
      <c r="S67" s="583"/>
      <c r="T67" s="583"/>
      <c r="U67" s="583"/>
      <c r="V67" s="583"/>
      <c r="W67" s="583"/>
      <c r="X67" s="583"/>
      <c r="Y67" s="583"/>
      <c r="Z67" s="575" t="s">
        <v>62</v>
      </c>
      <c r="AA67" s="575" t="s">
        <v>794</v>
      </c>
      <c r="AB67" s="593" t="s">
        <v>798</v>
      </c>
      <c r="AC67" s="576" t="s">
        <v>795</v>
      </c>
      <c r="AD67" s="576" t="s">
        <v>797</v>
      </c>
      <c r="AE67" s="576" t="s">
        <v>2811</v>
      </c>
      <c r="AF67" s="594" t="s">
        <v>210</v>
      </c>
      <c r="AG67" s="581"/>
      <c r="AH67" s="595" t="s">
        <v>2852</v>
      </c>
      <c r="AI67" s="589"/>
      <c r="AJ67" s="589" t="s">
        <v>2853</v>
      </c>
      <c r="AK67" s="595" t="s">
        <v>2637</v>
      </c>
      <c r="AL67" s="596" t="s">
        <v>2568</v>
      </c>
      <c r="AM67" s="600" t="s">
        <v>2854</v>
      </c>
      <c r="AN67" s="589"/>
      <c r="AO67" s="594"/>
      <c r="AP67" s="589"/>
      <c r="AQ67" s="589"/>
      <c r="AR67" s="589">
        <v>2</v>
      </c>
      <c r="AS67" s="589"/>
      <c r="AT67" s="589">
        <v>4</v>
      </c>
      <c r="AU67" s="589">
        <v>1880</v>
      </c>
    </row>
    <row r="68" spans="1:47">
      <c r="A68" s="589"/>
      <c r="B68" s="583" t="s">
        <v>2810</v>
      </c>
      <c r="C68" s="589" t="s">
        <v>1678</v>
      </c>
      <c r="D68" s="581" t="s">
        <v>62</v>
      </c>
      <c r="E68" s="581" t="s">
        <v>794</v>
      </c>
      <c r="F68" s="581"/>
      <c r="G68" s="582" t="s">
        <v>795</v>
      </c>
      <c r="H68" s="582" t="s">
        <v>796</v>
      </c>
      <c r="I68" s="582" t="s">
        <v>797</v>
      </c>
      <c r="J68" s="584" t="s">
        <v>798</v>
      </c>
      <c r="K68" s="582" t="s">
        <v>15</v>
      </c>
      <c r="L68" s="582"/>
      <c r="M68" s="581" t="s">
        <v>2809</v>
      </c>
      <c r="N68" s="581"/>
      <c r="O68" s="581"/>
      <c r="P68" s="581"/>
      <c r="Q68" s="582" t="s">
        <v>2811</v>
      </c>
      <c r="R68" s="583" t="s">
        <v>2812</v>
      </c>
      <c r="S68" s="583"/>
      <c r="T68" s="583"/>
      <c r="U68" s="583"/>
      <c r="V68" s="583"/>
      <c r="W68" s="583"/>
      <c r="X68" s="583"/>
      <c r="Y68" s="583"/>
      <c r="Z68" s="576" t="s">
        <v>2526</v>
      </c>
      <c r="AA68" s="576" t="s">
        <v>2813</v>
      </c>
      <c r="AB68" s="593" t="s">
        <v>2817</v>
      </c>
      <c r="AC68" s="576" t="s">
        <v>2814</v>
      </c>
      <c r="AD68" s="576" t="s">
        <v>2816</v>
      </c>
      <c r="AE68" s="576" t="s">
        <v>2917</v>
      </c>
      <c r="AF68" s="594" t="s">
        <v>210</v>
      </c>
      <c r="AG68" s="581"/>
      <c r="AH68" s="595" t="s">
        <v>2918</v>
      </c>
      <c r="AI68" s="589" t="s">
        <v>2919</v>
      </c>
      <c r="AJ68" s="589" t="s">
        <v>2920</v>
      </c>
      <c r="AK68" s="595" t="s">
        <v>2807</v>
      </c>
      <c r="AL68" s="595" t="s">
        <v>2568</v>
      </c>
      <c r="AM68" s="589" t="s">
        <v>2921</v>
      </c>
      <c r="AN68" s="589"/>
      <c r="AO68" s="594"/>
      <c r="AP68" s="589"/>
      <c r="AQ68" s="589"/>
      <c r="AR68" s="589">
        <v>1</v>
      </c>
      <c r="AS68" s="589"/>
      <c r="AT68" s="589"/>
      <c r="AU68" s="589">
        <v>620</v>
      </c>
    </row>
    <row r="69" spans="1:47" ht="57.6">
      <c r="A69" s="589"/>
      <c r="B69" s="583" t="s">
        <v>2810</v>
      </c>
      <c r="C69" s="589" t="s">
        <v>1678</v>
      </c>
      <c r="D69" s="581" t="s">
        <v>62</v>
      </c>
      <c r="E69" s="581" t="s">
        <v>794</v>
      </c>
      <c r="F69" s="581"/>
      <c r="G69" s="582" t="s">
        <v>795</v>
      </c>
      <c r="H69" s="582" t="s">
        <v>796</v>
      </c>
      <c r="I69" s="582" t="s">
        <v>797</v>
      </c>
      <c r="J69" s="584" t="s">
        <v>798</v>
      </c>
      <c r="K69" s="582" t="s">
        <v>15</v>
      </c>
      <c r="L69" s="582"/>
      <c r="M69" s="581" t="s">
        <v>2809</v>
      </c>
      <c r="N69" s="581"/>
      <c r="O69" s="581"/>
      <c r="P69" s="581"/>
      <c r="Q69" s="582" t="s">
        <v>2811</v>
      </c>
      <c r="R69" s="583" t="s">
        <v>2851</v>
      </c>
      <c r="S69" s="583"/>
      <c r="T69" s="583"/>
      <c r="U69" s="583"/>
      <c r="V69" s="583"/>
      <c r="W69" s="583"/>
      <c r="X69" s="583"/>
      <c r="Y69" s="583"/>
      <c r="Z69" s="575" t="s">
        <v>62</v>
      </c>
      <c r="AA69" s="575" t="s">
        <v>794</v>
      </c>
      <c r="AB69" s="593" t="s">
        <v>798</v>
      </c>
      <c r="AC69" s="576" t="s">
        <v>795</v>
      </c>
      <c r="AD69" s="576" t="s">
        <v>797</v>
      </c>
      <c r="AE69" s="576" t="s">
        <v>796</v>
      </c>
      <c r="AF69" s="594" t="s">
        <v>210</v>
      </c>
      <c r="AG69" s="581" t="s">
        <v>3492</v>
      </c>
      <c r="AH69" s="600" t="s">
        <v>3493</v>
      </c>
      <c r="AI69" s="589"/>
      <c r="AJ69" s="611" t="s">
        <v>3494</v>
      </c>
      <c r="AK69" s="595" t="s">
        <v>3495</v>
      </c>
      <c r="AL69" s="598" t="s">
        <v>3382</v>
      </c>
      <c r="AM69" s="611" t="s">
        <v>3496</v>
      </c>
      <c r="AN69" s="589"/>
      <c r="AO69" s="594"/>
      <c r="AP69" s="589"/>
      <c r="AQ69" s="589"/>
      <c r="AR69" s="589">
        <v>4</v>
      </c>
      <c r="AS69" s="589"/>
      <c r="AT69" s="589">
        <v>8</v>
      </c>
      <c r="AU69" s="589">
        <v>760</v>
      </c>
    </row>
    <row r="70" spans="1:47" ht="57.6">
      <c r="A70" s="589"/>
      <c r="B70" s="583" t="s">
        <v>2810</v>
      </c>
      <c r="C70" s="589" t="s">
        <v>1678</v>
      </c>
      <c r="D70" s="581" t="s">
        <v>62</v>
      </c>
      <c r="E70" s="581" t="s">
        <v>794</v>
      </c>
      <c r="F70" s="581"/>
      <c r="G70" s="582" t="s">
        <v>795</v>
      </c>
      <c r="H70" s="582" t="s">
        <v>2811</v>
      </c>
      <c r="I70" s="582" t="s">
        <v>797</v>
      </c>
      <c r="J70" s="584" t="s">
        <v>798</v>
      </c>
      <c r="K70" s="581" t="s">
        <v>15</v>
      </c>
      <c r="L70" s="581"/>
      <c r="M70" s="581" t="s">
        <v>2809</v>
      </c>
      <c r="N70" s="581"/>
      <c r="O70" s="581"/>
      <c r="P70" s="581"/>
      <c r="Q70" s="582" t="s">
        <v>2811</v>
      </c>
      <c r="R70" s="583" t="s">
        <v>2851</v>
      </c>
      <c r="S70" s="583"/>
      <c r="T70" s="583"/>
      <c r="U70" s="583"/>
      <c r="V70" s="583"/>
      <c r="W70" s="583"/>
      <c r="X70" s="583"/>
      <c r="Y70" s="583"/>
      <c r="Z70" s="575" t="s">
        <v>62</v>
      </c>
      <c r="AA70" s="575" t="s">
        <v>794</v>
      </c>
      <c r="AB70" s="593" t="s">
        <v>798</v>
      </c>
      <c r="AC70" s="576" t="s">
        <v>795</v>
      </c>
      <c r="AD70" s="576" t="s">
        <v>797</v>
      </c>
      <c r="AE70" s="576" t="s">
        <v>2811</v>
      </c>
      <c r="AF70" s="594" t="s">
        <v>210</v>
      </c>
      <c r="AG70" s="581"/>
      <c r="AH70" s="595" t="s">
        <v>3578</v>
      </c>
      <c r="AI70" s="589"/>
      <c r="AJ70" s="589" t="s">
        <v>3579</v>
      </c>
      <c r="AK70" s="595">
        <v>22</v>
      </c>
      <c r="AL70" s="598" t="s">
        <v>3572</v>
      </c>
      <c r="AM70" s="615" t="s">
        <v>2854</v>
      </c>
      <c r="AN70" s="589"/>
      <c r="AO70" s="594"/>
      <c r="AP70" s="589"/>
      <c r="AQ70" s="589"/>
      <c r="AR70" s="589">
        <v>2</v>
      </c>
      <c r="AS70" s="589"/>
      <c r="AT70" s="589">
        <v>2</v>
      </c>
      <c r="AU70" s="589">
        <v>3880</v>
      </c>
    </row>
    <row r="71" spans="1:47" ht="57.6">
      <c r="A71" s="589"/>
      <c r="B71" s="592" t="s">
        <v>2598</v>
      </c>
      <c r="C71" s="589" t="s">
        <v>1678</v>
      </c>
      <c r="D71" s="589" t="s">
        <v>2595</v>
      </c>
      <c r="E71" s="589" t="s">
        <v>2596</v>
      </c>
      <c r="F71" s="589"/>
      <c r="G71" s="590" t="s">
        <v>2599</v>
      </c>
      <c r="H71" s="590" t="s">
        <v>3249</v>
      </c>
      <c r="I71" s="590" t="s">
        <v>2600</v>
      </c>
      <c r="J71" s="591" t="s">
        <v>2597</v>
      </c>
      <c r="K71" s="590" t="s">
        <v>15</v>
      </c>
      <c r="L71" s="590"/>
      <c r="M71" s="589" t="s">
        <v>2604</v>
      </c>
      <c r="N71" s="589"/>
      <c r="O71" s="589"/>
      <c r="P71" s="589"/>
      <c r="Q71" s="590" t="s">
        <v>2606</v>
      </c>
      <c r="R71" s="650" t="s">
        <v>2597</v>
      </c>
      <c r="S71" s="650"/>
      <c r="T71" s="650"/>
      <c r="U71" s="650"/>
      <c r="V71" s="650"/>
      <c r="W71" s="650"/>
      <c r="X71" s="650"/>
      <c r="Y71" s="650"/>
      <c r="Z71" s="576" t="s">
        <v>3250</v>
      </c>
      <c r="AA71" s="576" t="s">
        <v>36</v>
      </c>
      <c r="AB71" s="593" t="s">
        <v>3253</v>
      </c>
      <c r="AC71" s="576" t="s">
        <v>3251</v>
      </c>
      <c r="AD71" s="576" t="s">
        <v>3252</v>
      </c>
      <c r="AE71" s="576" t="s">
        <v>3249</v>
      </c>
      <c r="AF71" s="594" t="s">
        <v>210</v>
      </c>
      <c r="AG71" s="589"/>
      <c r="AH71" s="600" t="s">
        <v>3254</v>
      </c>
      <c r="AI71" s="589"/>
      <c r="AJ71" s="589" t="s">
        <v>3255</v>
      </c>
      <c r="AK71" s="595" t="s">
        <v>3220</v>
      </c>
      <c r="AL71" s="614" t="s">
        <v>2360</v>
      </c>
      <c r="AM71" s="589" t="s">
        <v>3256</v>
      </c>
      <c r="AN71" s="589"/>
      <c r="AO71" s="594"/>
      <c r="AP71" s="589"/>
      <c r="AQ71" s="589"/>
      <c r="AR71" s="589">
        <v>4</v>
      </c>
      <c r="AS71" s="589"/>
      <c r="AT71" s="589"/>
      <c r="AU71" s="589"/>
    </row>
    <row r="72" spans="1:47" ht="57.6">
      <c r="A72" s="589"/>
      <c r="B72" s="583" t="s">
        <v>3129</v>
      </c>
      <c r="C72" s="589" t="s">
        <v>1678</v>
      </c>
      <c r="D72" s="581" t="s">
        <v>3123</v>
      </c>
      <c r="E72" s="581" t="s">
        <v>2485</v>
      </c>
      <c r="F72" s="581"/>
      <c r="G72" s="582" t="s">
        <v>3124</v>
      </c>
      <c r="H72" s="582" t="s">
        <v>3125</v>
      </c>
      <c r="I72" s="582" t="s">
        <v>3126</v>
      </c>
      <c r="J72" s="583" t="s">
        <v>3127</v>
      </c>
      <c r="K72" s="581" t="s">
        <v>15</v>
      </c>
      <c r="L72" s="581"/>
      <c r="M72" s="581" t="s">
        <v>3128</v>
      </c>
      <c r="N72" s="581"/>
      <c r="O72" s="581"/>
      <c r="P72" s="581"/>
      <c r="Q72" s="582" t="s">
        <v>3130</v>
      </c>
      <c r="R72" s="581"/>
      <c r="S72" s="581"/>
      <c r="T72" s="581"/>
      <c r="U72" s="581"/>
      <c r="V72" s="581"/>
      <c r="W72" s="581"/>
      <c r="X72" s="581"/>
      <c r="Y72" s="581"/>
      <c r="Z72" s="575" t="s">
        <v>34</v>
      </c>
      <c r="AA72" s="575" t="s">
        <v>3131</v>
      </c>
      <c r="AB72" s="593" t="s">
        <v>3134</v>
      </c>
      <c r="AC72" s="576" t="s">
        <v>3132</v>
      </c>
      <c r="AD72" s="576" t="s">
        <v>3133</v>
      </c>
      <c r="AE72" s="576"/>
      <c r="AF72" s="594" t="s">
        <v>210</v>
      </c>
      <c r="AG72" s="581"/>
      <c r="AH72" s="600" t="s">
        <v>3135</v>
      </c>
      <c r="AI72" s="589"/>
      <c r="AJ72" s="589" t="s">
        <v>3136</v>
      </c>
      <c r="AK72" s="595" t="s">
        <v>3137</v>
      </c>
      <c r="AL72" s="614" t="s">
        <v>2360</v>
      </c>
      <c r="AM72" s="615" t="s">
        <v>2854</v>
      </c>
      <c r="AN72" s="589"/>
      <c r="AO72" s="594"/>
      <c r="AP72" s="589"/>
      <c r="AQ72" s="589"/>
      <c r="AR72" s="589">
        <v>0</v>
      </c>
      <c r="AS72" s="589">
        <v>1</v>
      </c>
      <c r="AT72" s="589">
        <v>1</v>
      </c>
      <c r="AU72" s="589">
        <v>40</v>
      </c>
    </row>
    <row r="73" spans="1:47" ht="43.2">
      <c r="A73" s="627"/>
      <c r="B73" s="592" t="s">
        <v>2738</v>
      </c>
      <c r="C73" s="589" t="s">
        <v>1678</v>
      </c>
      <c r="D73" s="589" t="s">
        <v>2731</v>
      </c>
      <c r="E73" s="589" t="s">
        <v>2732</v>
      </c>
      <c r="F73" s="589"/>
      <c r="G73" s="590" t="s">
        <v>2733</v>
      </c>
      <c r="H73" s="590" t="s">
        <v>2734</v>
      </c>
      <c r="I73" s="590" t="s">
        <v>2735</v>
      </c>
      <c r="J73" s="591" t="s">
        <v>2736</v>
      </c>
      <c r="K73" s="590" t="s">
        <v>15</v>
      </c>
      <c r="L73" s="590"/>
      <c r="M73" s="589" t="s">
        <v>2737</v>
      </c>
      <c r="N73" s="589"/>
      <c r="O73" s="589"/>
      <c r="P73" s="589"/>
      <c r="Q73" s="590" t="s">
        <v>2734</v>
      </c>
      <c r="R73" s="592" t="s">
        <v>2736</v>
      </c>
      <c r="S73" s="592"/>
      <c r="T73" s="592"/>
      <c r="U73" s="592"/>
      <c r="V73" s="592"/>
      <c r="W73" s="592"/>
      <c r="X73" s="592"/>
      <c r="Y73" s="592"/>
      <c r="Z73" s="576" t="s">
        <v>866</v>
      </c>
      <c r="AA73" s="576" t="s">
        <v>2739</v>
      </c>
      <c r="AB73" s="593" t="s">
        <v>2743</v>
      </c>
      <c r="AC73" s="576" t="s">
        <v>2740</v>
      </c>
      <c r="AD73" s="576" t="s">
        <v>2742</v>
      </c>
      <c r="AE73" s="576" t="s">
        <v>2741</v>
      </c>
      <c r="AF73" s="594" t="s">
        <v>210</v>
      </c>
      <c r="AG73" s="589"/>
      <c r="AH73" s="595" t="s">
        <v>2744</v>
      </c>
      <c r="AI73" s="589"/>
      <c r="AJ73" s="589" t="s">
        <v>2745</v>
      </c>
      <c r="AK73" s="595" t="s">
        <v>2746</v>
      </c>
      <c r="AL73" s="586" t="s">
        <v>2747</v>
      </c>
      <c r="AM73" s="595" t="s">
        <v>2748</v>
      </c>
      <c r="AN73" s="589"/>
      <c r="AO73" s="594"/>
      <c r="AP73" s="589"/>
      <c r="AQ73" s="589"/>
      <c r="AR73" s="589">
        <v>4</v>
      </c>
      <c r="AS73" s="589"/>
      <c r="AT73" s="589"/>
      <c r="AU73" s="589">
        <f>2000-240</f>
        <v>1760</v>
      </c>
    </row>
    <row r="74" spans="1:47" ht="43.2">
      <c r="A74" s="589"/>
      <c r="B74" s="592" t="s">
        <v>2738</v>
      </c>
      <c r="C74" s="589" t="s">
        <v>1678</v>
      </c>
      <c r="D74" s="589" t="s">
        <v>2731</v>
      </c>
      <c r="E74" s="589" t="s">
        <v>2732</v>
      </c>
      <c r="F74" s="589"/>
      <c r="G74" s="590" t="s">
        <v>2733</v>
      </c>
      <c r="H74" s="590" t="s">
        <v>2734</v>
      </c>
      <c r="I74" s="590" t="s">
        <v>2735</v>
      </c>
      <c r="J74" s="591" t="s">
        <v>2736</v>
      </c>
      <c r="K74" s="590" t="s">
        <v>15</v>
      </c>
      <c r="L74" s="590"/>
      <c r="M74" s="589" t="s">
        <v>2737</v>
      </c>
      <c r="N74" s="589"/>
      <c r="O74" s="589"/>
      <c r="P74" s="589"/>
      <c r="Q74" s="590" t="s">
        <v>2734</v>
      </c>
      <c r="R74" s="592" t="s">
        <v>2736</v>
      </c>
      <c r="S74" s="592"/>
      <c r="T74" s="592"/>
      <c r="U74" s="592"/>
      <c r="V74" s="592"/>
      <c r="W74" s="592"/>
      <c r="X74" s="592"/>
      <c r="Y74" s="592"/>
      <c r="Z74" s="576" t="s">
        <v>866</v>
      </c>
      <c r="AA74" s="576" t="s">
        <v>2739</v>
      </c>
      <c r="AB74" s="593" t="s">
        <v>2743</v>
      </c>
      <c r="AC74" s="576" t="s">
        <v>2740</v>
      </c>
      <c r="AD74" s="576" t="s">
        <v>2742</v>
      </c>
      <c r="AE74" s="576" t="s">
        <v>2741</v>
      </c>
      <c r="AF74" s="594" t="s">
        <v>210</v>
      </c>
      <c r="AG74" s="589"/>
      <c r="AH74" s="595" t="s">
        <v>2765</v>
      </c>
      <c r="AI74" s="589"/>
      <c r="AJ74" s="589" t="s">
        <v>2766</v>
      </c>
      <c r="AK74" s="595" t="s">
        <v>2767</v>
      </c>
      <c r="AL74" s="586" t="s">
        <v>2747</v>
      </c>
      <c r="AM74" s="595" t="s">
        <v>2768</v>
      </c>
      <c r="AN74" s="589"/>
      <c r="AO74" s="594"/>
      <c r="AP74" s="589"/>
      <c r="AQ74" s="589"/>
      <c r="AR74" s="589">
        <v>4</v>
      </c>
      <c r="AS74" s="589">
        <v>8</v>
      </c>
      <c r="AT74" s="589">
        <v>8</v>
      </c>
      <c r="AU74" s="589"/>
    </row>
    <row r="75" spans="1:47" ht="43.2">
      <c r="A75" s="589"/>
      <c r="B75" s="592" t="s">
        <v>2738</v>
      </c>
      <c r="C75" s="589" t="s">
        <v>1678</v>
      </c>
      <c r="D75" s="589" t="s">
        <v>2731</v>
      </c>
      <c r="E75" s="589" t="s">
        <v>2732</v>
      </c>
      <c r="F75" s="589"/>
      <c r="G75" s="590" t="s">
        <v>2733</v>
      </c>
      <c r="H75" s="590" t="s">
        <v>2734</v>
      </c>
      <c r="I75" s="590" t="s">
        <v>2735</v>
      </c>
      <c r="J75" s="591" t="s">
        <v>2736</v>
      </c>
      <c r="K75" s="590" t="s">
        <v>15</v>
      </c>
      <c r="L75" s="590"/>
      <c r="M75" s="589" t="s">
        <v>2737</v>
      </c>
      <c r="N75" s="589"/>
      <c r="O75" s="589"/>
      <c r="P75" s="589"/>
      <c r="Q75" s="590" t="s">
        <v>2734</v>
      </c>
      <c r="R75" s="592" t="s">
        <v>2736</v>
      </c>
      <c r="S75" s="592"/>
      <c r="T75" s="592"/>
      <c r="U75" s="592"/>
      <c r="V75" s="592"/>
      <c r="W75" s="592"/>
      <c r="X75" s="592"/>
      <c r="Y75" s="592"/>
      <c r="Z75" s="576" t="s">
        <v>866</v>
      </c>
      <c r="AA75" s="576" t="s">
        <v>2739</v>
      </c>
      <c r="AB75" s="593" t="s">
        <v>2743</v>
      </c>
      <c r="AC75" s="576" t="s">
        <v>2740</v>
      </c>
      <c r="AD75" s="576" t="s">
        <v>2742</v>
      </c>
      <c r="AE75" s="576" t="s">
        <v>2741</v>
      </c>
      <c r="AF75" s="594" t="s">
        <v>210</v>
      </c>
      <c r="AG75" s="589"/>
      <c r="AH75" s="595" t="s">
        <v>2769</v>
      </c>
      <c r="AI75" s="589"/>
      <c r="AJ75" s="589" t="s">
        <v>2770</v>
      </c>
      <c r="AK75" s="595" t="s">
        <v>2771</v>
      </c>
      <c r="AL75" s="586" t="s">
        <v>2747</v>
      </c>
      <c r="AM75" s="595" t="s">
        <v>2748</v>
      </c>
      <c r="AN75" s="589"/>
      <c r="AO75" s="594"/>
      <c r="AP75" s="589"/>
      <c r="AQ75" s="589"/>
      <c r="AR75" s="589">
        <v>2</v>
      </c>
      <c r="AS75" s="589"/>
      <c r="AT75" s="589"/>
      <c r="AU75" s="589">
        <v>500</v>
      </c>
    </row>
    <row r="76" spans="1:47">
      <c r="A76" s="589"/>
      <c r="B76" s="592" t="s">
        <v>2738</v>
      </c>
      <c r="C76" s="589" t="s">
        <v>1678</v>
      </c>
      <c r="D76" s="589" t="s">
        <v>2731</v>
      </c>
      <c r="E76" s="589" t="s">
        <v>2732</v>
      </c>
      <c r="F76" s="589"/>
      <c r="G76" s="590" t="s">
        <v>2733</v>
      </c>
      <c r="H76" s="590" t="s">
        <v>2734</v>
      </c>
      <c r="I76" s="590" t="s">
        <v>2735</v>
      </c>
      <c r="J76" s="591" t="s">
        <v>2736</v>
      </c>
      <c r="K76" s="590" t="s">
        <v>15</v>
      </c>
      <c r="L76" s="590"/>
      <c r="M76" s="589" t="s">
        <v>2737</v>
      </c>
      <c r="N76" s="589"/>
      <c r="O76" s="589"/>
      <c r="P76" s="589"/>
      <c r="Q76" s="590" t="s">
        <v>2734</v>
      </c>
      <c r="R76" s="592" t="s">
        <v>2736</v>
      </c>
      <c r="S76" s="592"/>
      <c r="T76" s="592"/>
      <c r="U76" s="592"/>
      <c r="V76" s="592"/>
      <c r="W76" s="592"/>
      <c r="X76" s="592"/>
      <c r="Y76" s="592"/>
      <c r="Z76" s="576" t="s">
        <v>866</v>
      </c>
      <c r="AA76" s="576" t="s">
        <v>2739</v>
      </c>
      <c r="AB76" s="593" t="s">
        <v>2743</v>
      </c>
      <c r="AC76" s="576" t="s">
        <v>2740</v>
      </c>
      <c r="AD76" s="576" t="s">
        <v>2742</v>
      </c>
      <c r="AE76" s="576" t="s">
        <v>2741</v>
      </c>
      <c r="AF76" s="594" t="s">
        <v>210</v>
      </c>
      <c r="AG76" s="589"/>
      <c r="AH76" s="595" t="s">
        <v>3067</v>
      </c>
      <c r="AI76" s="589"/>
      <c r="AJ76" s="589" t="s">
        <v>3068</v>
      </c>
      <c r="AK76" s="595">
        <v>443</v>
      </c>
      <c r="AL76" s="596" t="s">
        <v>3069</v>
      </c>
      <c r="AM76" s="589" t="s">
        <v>2768</v>
      </c>
      <c r="AN76" s="589"/>
      <c r="AO76" s="594"/>
      <c r="AP76" s="589"/>
      <c r="AQ76" s="589"/>
      <c r="AR76" s="589">
        <v>2</v>
      </c>
      <c r="AS76" s="589"/>
      <c r="AT76" s="589">
        <v>4</v>
      </c>
      <c r="AU76" s="589"/>
    </row>
    <row r="77" spans="1:47">
      <c r="A77" s="589"/>
      <c r="B77" s="592" t="s">
        <v>2738</v>
      </c>
      <c r="C77" s="589" t="s">
        <v>1678</v>
      </c>
      <c r="D77" s="589" t="s">
        <v>2731</v>
      </c>
      <c r="E77" s="589" t="s">
        <v>2732</v>
      </c>
      <c r="F77" s="589"/>
      <c r="G77" s="590" t="s">
        <v>2733</v>
      </c>
      <c r="H77" s="590" t="s">
        <v>2734</v>
      </c>
      <c r="I77" s="590" t="s">
        <v>2735</v>
      </c>
      <c r="J77" s="591" t="s">
        <v>2736</v>
      </c>
      <c r="K77" s="590" t="s">
        <v>15</v>
      </c>
      <c r="L77" s="590"/>
      <c r="M77" s="589" t="s">
        <v>2737</v>
      </c>
      <c r="N77" s="589"/>
      <c r="O77" s="589"/>
      <c r="P77" s="589"/>
      <c r="Q77" s="590" t="s">
        <v>2734</v>
      </c>
      <c r="R77" s="592" t="s">
        <v>2736</v>
      </c>
      <c r="S77" s="592"/>
      <c r="T77" s="592"/>
      <c r="U77" s="592"/>
      <c r="V77" s="592"/>
      <c r="W77" s="592"/>
      <c r="X77" s="592"/>
      <c r="Y77" s="592"/>
      <c r="Z77" s="576" t="s">
        <v>866</v>
      </c>
      <c r="AA77" s="576" t="s">
        <v>2739</v>
      </c>
      <c r="AB77" s="593" t="s">
        <v>2743</v>
      </c>
      <c r="AC77" s="576" t="s">
        <v>2740</v>
      </c>
      <c r="AD77" s="576" t="s">
        <v>2742</v>
      </c>
      <c r="AE77" s="576" t="s">
        <v>2741</v>
      </c>
      <c r="AF77" s="594" t="s">
        <v>210</v>
      </c>
      <c r="AG77" s="589"/>
      <c r="AH77" s="595" t="s">
        <v>3516</v>
      </c>
      <c r="AI77" s="589"/>
      <c r="AJ77" s="589" t="s">
        <v>3517</v>
      </c>
      <c r="AK77" s="595">
        <v>3389</v>
      </c>
      <c r="AL77" s="595" t="s">
        <v>2250</v>
      </c>
      <c r="AM77" s="589" t="s">
        <v>3518</v>
      </c>
      <c r="AN77" s="589"/>
      <c r="AO77" s="594"/>
      <c r="AP77" s="589"/>
      <c r="AQ77" s="589"/>
      <c r="AR77" s="589">
        <v>3</v>
      </c>
      <c r="AS77" s="589"/>
      <c r="AT77" s="589"/>
      <c r="AU77" s="589"/>
    </row>
    <row r="78" spans="1:47">
      <c r="A78" s="589"/>
      <c r="B78" s="592" t="s">
        <v>2738</v>
      </c>
      <c r="C78" s="589" t="s">
        <v>1678</v>
      </c>
      <c r="D78" s="589" t="s">
        <v>2731</v>
      </c>
      <c r="E78" s="589" t="s">
        <v>2732</v>
      </c>
      <c r="F78" s="589"/>
      <c r="G78" s="590" t="s">
        <v>2733</v>
      </c>
      <c r="H78" s="590" t="s">
        <v>2734</v>
      </c>
      <c r="I78" s="590" t="s">
        <v>2735</v>
      </c>
      <c r="J78" s="591" t="s">
        <v>2736</v>
      </c>
      <c r="K78" s="590" t="s">
        <v>15</v>
      </c>
      <c r="L78" s="590"/>
      <c r="M78" s="589" t="s">
        <v>2737</v>
      </c>
      <c r="N78" s="589"/>
      <c r="O78" s="589"/>
      <c r="P78" s="589"/>
      <c r="Q78" s="590" t="s">
        <v>3757</v>
      </c>
      <c r="R78" s="592" t="s">
        <v>2736</v>
      </c>
      <c r="S78" s="592"/>
      <c r="T78" s="592"/>
      <c r="U78" s="592"/>
      <c r="V78" s="592"/>
      <c r="W78" s="592"/>
      <c r="X78" s="592"/>
      <c r="Y78" s="592"/>
      <c r="Z78" s="576" t="s">
        <v>866</v>
      </c>
      <c r="AA78" s="576" t="s">
        <v>2739</v>
      </c>
      <c r="AB78" s="593" t="s">
        <v>2743</v>
      </c>
      <c r="AC78" s="576" t="s">
        <v>2740</v>
      </c>
      <c r="AD78" s="576" t="s">
        <v>2742</v>
      </c>
      <c r="AE78" s="576" t="s">
        <v>2741</v>
      </c>
      <c r="AF78" s="594" t="s">
        <v>210</v>
      </c>
      <c r="AG78" s="589"/>
      <c r="AH78" s="595" t="s">
        <v>3758</v>
      </c>
      <c r="AI78" s="589"/>
      <c r="AJ78" s="589" t="s">
        <v>3759</v>
      </c>
      <c r="AK78" s="595">
        <v>8530</v>
      </c>
      <c r="AL78" s="596" t="s">
        <v>3687</v>
      </c>
      <c r="AM78" s="589" t="s">
        <v>3760</v>
      </c>
      <c r="AN78" s="589"/>
      <c r="AO78" s="594"/>
      <c r="AP78" s="589"/>
      <c r="AQ78" s="589"/>
      <c r="AR78" s="589">
        <v>2</v>
      </c>
      <c r="AS78" s="589"/>
      <c r="AT78" s="589"/>
      <c r="AU78" s="589">
        <v>180</v>
      </c>
    </row>
    <row r="79" spans="1:47" ht="57.6">
      <c r="A79" s="589"/>
      <c r="B79" s="592" t="s">
        <v>2738</v>
      </c>
      <c r="C79" s="589" t="s">
        <v>1678</v>
      </c>
      <c r="D79" s="589" t="s">
        <v>2731</v>
      </c>
      <c r="E79" s="589" t="s">
        <v>2732</v>
      </c>
      <c r="F79" s="589"/>
      <c r="G79" s="590" t="s">
        <v>2733</v>
      </c>
      <c r="H79" s="590" t="s">
        <v>2734</v>
      </c>
      <c r="I79" s="590" t="s">
        <v>2735</v>
      </c>
      <c r="J79" s="591" t="s">
        <v>2736</v>
      </c>
      <c r="K79" s="590" t="s">
        <v>15</v>
      </c>
      <c r="L79" s="590"/>
      <c r="M79" s="589" t="s">
        <v>2737</v>
      </c>
      <c r="N79" s="589"/>
      <c r="O79" s="589"/>
      <c r="P79" s="589"/>
      <c r="Q79" s="590" t="s">
        <v>3910</v>
      </c>
      <c r="R79" s="592" t="s">
        <v>2736</v>
      </c>
      <c r="S79" s="592"/>
      <c r="T79" s="592"/>
      <c r="U79" s="592"/>
      <c r="V79" s="592"/>
      <c r="W79" s="592"/>
      <c r="X79" s="592"/>
      <c r="Y79" s="592"/>
      <c r="Z79" s="576" t="s">
        <v>866</v>
      </c>
      <c r="AA79" s="576" t="s">
        <v>2739</v>
      </c>
      <c r="AB79" s="593" t="s">
        <v>2743</v>
      </c>
      <c r="AC79" s="576" t="s">
        <v>2740</v>
      </c>
      <c r="AD79" s="576" t="s">
        <v>2742</v>
      </c>
      <c r="AE79" s="576" t="s">
        <v>2741</v>
      </c>
      <c r="AF79" s="594" t="s">
        <v>210</v>
      </c>
      <c r="AG79" s="589"/>
      <c r="AH79" s="595" t="s">
        <v>3911</v>
      </c>
      <c r="AI79" s="589"/>
      <c r="AJ79" s="589" t="s">
        <v>3912</v>
      </c>
      <c r="AK79" s="595"/>
      <c r="AL79" s="598" t="s">
        <v>2170</v>
      </c>
      <c r="AM79" s="589" t="s">
        <v>3760</v>
      </c>
      <c r="AN79" s="589"/>
      <c r="AO79" s="594"/>
      <c r="AP79" s="589"/>
      <c r="AQ79" s="589"/>
      <c r="AR79" s="589">
        <v>2</v>
      </c>
      <c r="AS79" s="589"/>
      <c r="AT79" s="589"/>
      <c r="AU79" s="589">
        <v>80</v>
      </c>
    </row>
    <row r="80" spans="1:47" ht="57.6">
      <c r="A80" s="589"/>
      <c r="B80" s="592" t="s">
        <v>2738</v>
      </c>
      <c r="C80" s="589" t="s">
        <v>1678</v>
      </c>
      <c r="D80" s="589" t="s">
        <v>3913</v>
      </c>
      <c r="E80" s="589" t="s">
        <v>2732</v>
      </c>
      <c r="F80" s="589"/>
      <c r="G80" s="590" t="s">
        <v>2733</v>
      </c>
      <c r="H80" s="590" t="s">
        <v>2734</v>
      </c>
      <c r="I80" s="590" t="s">
        <v>2735</v>
      </c>
      <c r="J80" s="591" t="s">
        <v>2736</v>
      </c>
      <c r="K80" s="590" t="s">
        <v>15</v>
      </c>
      <c r="L80" s="590"/>
      <c r="M80" s="589" t="s">
        <v>2737</v>
      </c>
      <c r="N80" s="589"/>
      <c r="O80" s="589"/>
      <c r="P80" s="589"/>
      <c r="Q80" s="590" t="s">
        <v>3914</v>
      </c>
      <c r="R80" s="592" t="s">
        <v>2736</v>
      </c>
      <c r="S80" s="592"/>
      <c r="T80" s="592"/>
      <c r="U80" s="592"/>
      <c r="V80" s="592"/>
      <c r="W80" s="592"/>
      <c r="X80" s="592"/>
      <c r="Y80" s="592"/>
      <c r="Z80" s="576" t="s">
        <v>866</v>
      </c>
      <c r="AA80" s="576" t="s">
        <v>2739</v>
      </c>
      <c r="AB80" s="593" t="s">
        <v>2743</v>
      </c>
      <c r="AC80" s="576" t="s">
        <v>2740</v>
      </c>
      <c r="AD80" s="576" t="s">
        <v>2742</v>
      </c>
      <c r="AE80" s="576" t="s">
        <v>2741</v>
      </c>
      <c r="AF80" s="594" t="s">
        <v>210</v>
      </c>
      <c r="AG80" s="589"/>
      <c r="AH80" s="595" t="s">
        <v>3915</v>
      </c>
      <c r="AI80" s="589"/>
      <c r="AJ80" s="589" t="s">
        <v>3916</v>
      </c>
      <c r="AK80" s="595" t="s">
        <v>3917</v>
      </c>
      <c r="AL80" s="598" t="s">
        <v>2170</v>
      </c>
      <c r="AM80" s="589" t="s">
        <v>3760</v>
      </c>
      <c r="AN80" s="589"/>
      <c r="AO80" s="594"/>
      <c r="AP80" s="589"/>
      <c r="AQ80" s="589"/>
      <c r="AR80" s="589">
        <v>2</v>
      </c>
      <c r="AS80" s="589"/>
      <c r="AT80" s="589"/>
      <c r="AU80" s="589">
        <v>80</v>
      </c>
    </row>
    <row r="81" spans="1:47" ht="57.6">
      <c r="A81" s="589"/>
      <c r="B81" s="592" t="s">
        <v>2738</v>
      </c>
      <c r="C81" s="589" t="s">
        <v>1678</v>
      </c>
      <c r="D81" s="589" t="s">
        <v>2731</v>
      </c>
      <c r="E81" s="589" t="s">
        <v>2732</v>
      </c>
      <c r="F81" s="589"/>
      <c r="G81" s="590" t="s">
        <v>2733</v>
      </c>
      <c r="H81" s="590" t="s">
        <v>2734</v>
      </c>
      <c r="I81" s="590" t="s">
        <v>2735</v>
      </c>
      <c r="J81" s="591" t="s">
        <v>2736</v>
      </c>
      <c r="K81" s="590" t="s">
        <v>15</v>
      </c>
      <c r="L81" s="590"/>
      <c r="M81" s="589" t="s">
        <v>2737</v>
      </c>
      <c r="N81" s="589"/>
      <c r="O81" s="589"/>
      <c r="P81" s="589"/>
      <c r="Q81" s="590" t="s">
        <v>3918</v>
      </c>
      <c r="R81" s="592" t="s">
        <v>2736</v>
      </c>
      <c r="S81" s="592"/>
      <c r="T81" s="592"/>
      <c r="U81" s="592"/>
      <c r="V81" s="592"/>
      <c r="W81" s="592"/>
      <c r="X81" s="592"/>
      <c r="Y81" s="592"/>
      <c r="Z81" s="576" t="s">
        <v>866</v>
      </c>
      <c r="AA81" s="576" t="s">
        <v>2739</v>
      </c>
      <c r="AB81" s="593" t="s">
        <v>2743</v>
      </c>
      <c r="AC81" s="576" t="s">
        <v>2740</v>
      </c>
      <c r="AD81" s="576" t="s">
        <v>2742</v>
      </c>
      <c r="AE81" s="576" t="s">
        <v>2741</v>
      </c>
      <c r="AF81" s="594" t="s">
        <v>210</v>
      </c>
      <c r="AG81" s="589"/>
      <c r="AH81" s="595" t="s">
        <v>3919</v>
      </c>
      <c r="AI81" s="589"/>
      <c r="AJ81" s="589" t="s">
        <v>3920</v>
      </c>
      <c r="AK81" s="595"/>
      <c r="AL81" s="598" t="s">
        <v>2170</v>
      </c>
      <c r="AM81" s="589" t="s">
        <v>3760</v>
      </c>
      <c r="AN81" s="589"/>
      <c r="AO81" s="594"/>
      <c r="AP81" s="589"/>
      <c r="AQ81" s="589"/>
      <c r="AR81" s="589">
        <v>2</v>
      </c>
      <c r="AS81" s="589"/>
      <c r="AT81" s="589"/>
      <c r="AU81" s="589">
        <v>80</v>
      </c>
    </row>
    <row r="82" spans="1:47">
      <c r="A82" s="589"/>
      <c r="B82" s="591" t="s">
        <v>2677</v>
      </c>
      <c r="C82" s="589" t="s">
        <v>1678</v>
      </c>
      <c r="D82" s="589" t="s">
        <v>41</v>
      </c>
      <c r="E82" s="589" t="s">
        <v>2772</v>
      </c>
      <c r="F82" s="589"/>
      <c r="G82" s="590" t="s">
        <v>2773</v>
      </c>
      <c r="H82" s="590" t="s">
        <v>2682</v>
      </c>
      <c r="I82" s="590" t="s">
        <v>2678</v>
      </c>
      <c r="J82" s="591" t="s">
        <v>2676</v>
      </c>
      <c r="K82" s="590" t="s">
        <v>15</v>
      </c>
      <c r="L82" s="590"/>
      <c r="M82" s="590" t="s">
        <v>2680</v>
      </c>
      <c r="N82" s="590"/>
      <c r="O82" s="590"/>
      <c r="P82" s="590"/>
      <c r="Q82" s="590" t="s">
        <v>2682</v>
      </c>
      <c r="R82" s="592" t="s">
        <v>2683</v>
      </c>
      <c r="S82" s="592"/>
      <c r="T82" s="592"/>
      <c r="U82" s="592"/>
      <c r="V82" s="592"/>
      <c r="W82" s="592"/>
      <c r="X82" s="592"/>
      <c r="Y82" s="592"/>
      <c r="Z82" s="575" t="s">
        <v>41</v>
      </c>
      <c r="AA82" s="575" t="s">
        <v>2772</v>
      </c>
      <c r="AB82" s="593" t="s">
        <v>2676</v>
      </c>
      <c r="AC82" s="576" t="s">
        <v>2773</v>
      </c>
      <c r="AD82" s="576" t="s">
        <v>2678</v>
      </c>
      <c r="AE82" s="576" t="s">
        <v>2682</v>
      </c>
      <c r="AF82" s="594" t="s">
        <v>210</v>
      </c>
      <c r="AG82" s="589"/>
      <c r="AH82" s="595" t="s">
        <v>2774</v>
      </c>
      <c r="AI82" s="589"/>
      <c r="AJ82" s="589" t="s">
        <v>2775</v>
      </c>
      <c r="AK82" s="595" t="s">
        <v>2776</v>
      </c>
      <c r="AL82" s="596" t="s">
        <v>2568</v>
      </c>
      <c r="AM82" s="595" t="s">
        <v>2777</v>
      </c>
      <c r="AN82" s="589"/>
      <c r="AO82" s="594"/>
      <c r="AP82" s="589"/>
      <c r="AQ82" s="589"/>
      <c r="AR82" s="589">
        <v>1</v>
      </c>
      <c r="AS82" s="589">
        <v>2</v>
      </c>
      <c r="AT82" s="589">
        <v>2</v>
      </c>
      <c r="AU82" s="589">
        <v>20</v>
      </c>
    </row>
    <row r="83" spans="1:47" ht="28.8">
      <c r="A83" s="589"/>
      <c r="B83" s="584" t="s">
        <v>3013</v>
      </c>
      <c r="C83" s="589" t="s">
        <v>1678</v>
      </c>
      <c r="D83" s="581" t="s">
        <v>62</v>
      </c>
      <c r="E83" s="581" t="s">
        <v>794</v>
      </c>
      <c r="F83" s="581"/>
      <c r="G83" s="582" t="s">
        <v>795</v>
      </c>
      <c r="H83" s="582" t="s">
        <v>368</v>
      </c>
      <c r="I83" s="582" t="s">
        <v>797</v>
      </c>
      <c r="J83" s="584" t="s">
        <v>798</v>
      </c>
      <c r="K83" s="582" t="s">
        <v>15</v>
      </c>
      <c r="L83" s="582"/>
      <c r="M83" s="582" t="s">
        <v>139</v>
      </c>
      <c r="N83" s="582"/>
      <c r="O83" s="582"/>
      <c r="P83" s="582"/>
      <c r="Q83" s="582" t="s">
        <v>545</v>
      </c>
      <c r="R83" s="584" t="s">
        <v>546</v>
      </c>
      <c r="S83" s="584"/>
      <c r="T83" s="584"/>
      <c r="U83" s="584"/>
      <c r="V83" s="584"/>
      <c r="W83" s="584"/>
      <c r="X83" s="584"/>
      <c r="Y83" s="584"/>
      <c r="Z83" s="576" t="s">
        <v>3014</v>
      </c>
      <c r="AA83" s="576" t="s">
        <v>3015</v>
      </c>
      <c r="AB83" s="593" t="s">
        <v>3019</v>
      </c>
      <c r="AC83" s="576" t="s">
        <v>3016</v>
      </c>
      <c r="AD83" s="576" t="s">
        <v>3018</v>
      </c>
      <c r="AE83" s="576" t="s">
        <v>3017</v>
      </c>
      <c r="AF83" s="594" t="s">
        <v>210</v>
      </c>
      <c r="AG83" s="581"/>
      <c r="AH83" s="595" t="s">
        <v>3020</v>
      </c>
      <c r="AI83" s="589"/>
      <c r="AJ83" s="589" t="s">
        <v>3021</v>
      </c>
      <c r="AK83" s="595" t="s">
        <v>3022</v>
      </c>
      <c r="AL83" s="598" t="s">
        <v>2523</v>
      </c>
      <c r="AM83" s="589" t="s">
        <v>3023</v>
      </c>
      <c r="AN83" s="589"/>
      <c r="AO83" s="594"/>
      <c r="AP83" s="589"/>
      <c r="AQ83" s="589"/>
      <c r="AR83" s="589">
        <v>1</v>
      </c>
      <c r="AS83" s="589"/>
      <c r="AT83" s="589">
        <v>2</v>
      </c>
      <c r="AU83" s="589">
        <v>220</v>
      </c>
    </row>
    <row r="84" spans="1:47">
      <c r="A84" s="589"/>
      <c r="B84" s="584" t="s">
        <v>3013</v>
      </c>
      <c r="C84" s="589" t="s">
        <v>1678</v>
      </c>
      <c r="D84" s="581" t="s">
        <v>62</v>
      </c>
      <c r="E84" s="581" t="s">
        <v>794</v>
      </c>
      <c r="F84" s="581"/>
      <c r="G84" s="582" t="s">
        <v>795</v>
      </c>
      <c r="H84" s="582" t="s">
        <v>368</v>
      </c>
      <c r="I84" s="582" t="s">
        <v>797</v>
      </c>
      <c r="J84" s="584" t="s">
        <v>798</v>
      </c>
      <c r="K84" s="582" t="s">
        <v>15</v>
      </c>
      <c r="L84" s="582"/>
      <c r="M84" s="582" t="s">
        <v>139</v>
      </c>
      <c r="N84" s="582"/>
      <c r="O84" s="582"/>
      <c r="P84" s="582"/>
      <c r="Q84" s="582" t="s">
        <v>368</v>
      </c>
      <c r="R84" s="583" t="s">
        <v>3809</v>
      </c>
      <c r="S84" s="583"/>
      <c r="T84" s="583"/>
      <c r="U84" s="583"/>
      <c r="V84" s="583"/>
      <c r="W84" s="583"/>
      <c r="X84" s="583"/>
      <c r="Y84" s="583"/>
      <c r="Z84" s="576" t="s">
        <v>3643</v>
      </c>
      <c r="AA84" s="576" t="s">
        <v>3644</v>
      </c>
      <c r="AB84" s="593" t="s">
        <v>3810</v>
      </c>
      <c r="AC84" s="576" t="s">
        <v>3645</v>
      </c>
      <c r="AD84" s="576" t="s">
        <v>3646</v>
      </c>
      <c r="AE84" s="576" t="s">
        <v>3641</v>
      </c>
      <c r="AF84" s="594" t="s">
        <v>210</v>
      </c>
      <c r="AG84" s="581"/>
      <c r="AH84" s="595" t="s">
        <v>3811</v>
      </c>
      <c r="AI84" s="589" t="s">
        <v>3812</v>
      </c>
      <c r="AJ84" s="589" t="s">
        <v>3813</v>
      </c>
      <c r="AK84" s="595"/>
      <c r="AL84" s="595" t="s">
        <v>2170</v>
      </c>
      <c r="AM84" s="589" t="s">
        <v>3814</v>
      </c>
      <c r="AN84" s="589"/>
      <c r="AO84" s="594"/>
      <c r="AP84" s="589"/>
      <c r="AQ84" s="589"/>
      <c r="AR84" s="589">
        <v>1</v>
      </c>
      <c r="AS84" s="589"/>
      <c r="AT84" s="589">
        <v>6</v>
      </c>
      <c r="AU84" s="589">
        <v>170</v>
      </c>
    </row>
    <row r="85" spans="1:47" ht="57.6">
      <c r="A85" s="589"/>
      <c r="B85" s="584" t="s">
        <v>3013</v>
      </c>
      <c r="C85" s="589" t="s">
        <v>1678</v>
      </c>
      <c r="D85" s="581" t="s">
        <v>62</v>
      </c>
      <c r="E85" s="581" t="s">
        <v>794</v>
      </c>
      <c r="F85" s="581"/>
      <c r="G85" s="582" t="s">
        <v>795</v>
      </c>
      <c r="H85" s="582" t="s">
        <v>368</v>
      </c>
      <c r="I85" s="582" t="s">
        <v>797</v>
      </c>
      <c r="J85" s="584" t="s">
        <v>798</v>
      </c>
      <c r="K85" s="582" t="s">
        <v>15</v>
      </c>
      <c r="L85" s="582"/>
      <c r="M85" s="582" t="s">
        <v>139</v>
      </c>
      <c r="N85" s="582"/>
      <c r="O85" s="582"/>
      <c r="P85" s="582"/>
      <c r="Q85" s="582" t="s">
        <v>368</v>
      </c>
      <c r="R85" s="583" t="s">
        <v>3809</v>
      </c>
      <c r="S85" s="583"/>
      <c r="T85" s="583"/>
      <c r="U85" s="583"/>
      <c r="V85" s="583"/>
      <c r="W85" s="583"/>
      <c r="X85" s="583"/>
      <c r="Y85" s="583"/>
      <c r="Z85" s="576" t="s">
        <v>2159</v>
      </c>
      <c r="AA85" s="576" t="s">
        <v>2160</v>
      </c>
      <c r="AB85" s="593" t="s">
        <v>2161</v>
      </c>
      <c r="AC85" s="576" t="s">
        <v>3798</v>
      </c>
      <c r="AD85" s="576" t="s">
        <v>3800</v>
      </c>
      <c r="AE85" s="576" t="s">
        <v>3926</v>
      </c>
      <c r="AF85" s="594" t="s">
        <v>210</v>
      </c>
      <c r="AG85" s="581" t="s">
        <v>3925</v>
      </c>
      <c r="AH85" s="595" t="s">
        <v>3927</v>
      </c>
      <c r="AI85" s="589"/>
      <c r="AJ85" s="611" t="s">
        <v>3928</v>
      </c>
      <c r="AK85" s="595">
        <v>1433</v>
      </c>
      <c r="AL85" s="609" t="s">
        <v>2170</v>
      </c>
      <c r="AM85" s="611" t="s">
        <v>3929</v>
      </c>
      <c r="AN85" s="589"/>
      <c r="AO85" s="594"/>
      <c r="AP85" s="589"/>
      <c r="AQ85" s="589"/>
      <c r="AR85" s="589">
        <v>2</v>
      </c>
      <c r="AS85" s="589"/>
      <c r="AT85" s="589">
        <v>4</v>
      </c>
      <c r="AU85" s="589"/>
    </row>
    <row r="86" spans="1:47" ht="57.6">
      <c r="A86" s="589"/>
      <c r="B86" s="589" t="s">
        <v>3469</v>
      </c>
      <c r="C86" s="589" t="s">
        <v>1678</v>
      </c>
      <c r="D86" s="589" t="s">
        <v>14</v>
      </c>
      <c r="E86" s="589" t="s">
        <v>3463</v>
      </c>
      <c r="F86" s="589"/>
      <c r="G86" s="590" t="s">
        <v>3464</v>
      </c>
      <c r="H86" s="590" t="s">
        <v>3465</v>
      </c>
      <c r="I86" s="590" t="s">
        <v>3466</v>
      </c>
      <c r="J86" s="591" t="s">
        <v>3467</v>
      </c>
      <c r="K86" s="590" t="s">
        <v>15</v>
      </c>
      <c r="L86" s="590"/>
      <c r="M86" s="589" t="s">
        <v>3468</v>
      </c>
      <c r="N86" s="589"/>
      <c r="O86" s="589"/>
      <c r="P86" s="589"/>
      <c r="Q86" s="590" t="s">
        <v>3470</v>
      </c>
      <c r="R86" s="591" t="s">
        <v>3471</v>
      </c>
      <c r="S86" s="591"/>
      <c r="T86" s="591"/>
      <c r="U86" s="591"/>
      <c r="V86" s="591"/>
      <c r="W86" s="591"/>
      <c r="X86" s="591"/>
      <c r="Y86" s="591"/>
      <c r="Z86" s="575" t="s">
        <v>180</v>
      </c>
      <c r="AA86" s="575" t="s">
        <v>3472</v>
      </c>
      <c r="AB86" s="593" t="s">
        <v>3471</v>
      </c>
      <c r="AC86" s="576" t="s">
        <v>3473</v>
      </c>
      <c r="AD86" s="576" t="s">
        <v>3474</v>
      </c>
      <c r="AE86" s="576"/>
      <c r="AF86" s="594" t="s">
        <v>210</v>
      </c>
      <c r="AG86" s="589"/>
      <c r="AH86" s="595" t="s">
        <v>3475</v>
      </c>
      <c r="AI86" s="589"/>
      <c r="AJ86" s="589" t="s">
        <v>3476</v>
      </c>
      <c r="AK86" s="595" t="s">
        <v>3477</v>
      </c>
      <c r="AL86" s="598" t="s">
        <v>3382</v>
      </c>
      <c r="AM86" s="589" t="s">
        <v>3478</v>
      </c>
      <c r="AN86" s="589"/>
      <c r="AO86" s="594"/>
      <c r="AP86" s="589"/>
      <c r="AQ86" s="589"/>
      <c r="AR86" s="589">
        <v>2</v>
      </c>
      <c r="AS86" s="589"/>
      <c r="AT86" s="589"/>
      <c r="AU86" s="589"/>
    </row>
    <row r="87" spans="1:47" ht="57.6">
      <c r="A87" s="589"/>
      <c r="B87" s="592" t="s">
        <v>3212</v>
      </c>
      <c r="C87" s="589" t="s">
        <v>1818</v>
      </c>
      <c r="D87" s="589" t="s">
        <v>3205</v>
      </c>
      <c r="E87" s="589" t="s">
        <v>3206</v>
      </c>
      <c r="F87" s="589"/>
      <c r="G87" s="590" t="s">
        <v>3207</v>
      </c>
      <c r="H87" s="590" t="s">
        <v>3208</v>
      </c>
      <c r="I87" s="590" t="s">
        <v>3209</v>
      </c>
      <c r="J87" s="591" t="s">
        <v>3210</v>
      </c>
      <c r="K87" s="590" t="s">
        <v>15</v>
      </c>
      <c r="L87" s="590"/>
      <c r="M87" s="589" t="s">
        <v>3211</v>
      </c>
      <c r="N87" s="589"/>
      <c r="O87" s="589"/>
      <c r="P87" s="589"/>
      <c r="Q87" s="590" t="s">
        <v>3208</v>
      </c>
      <c r="R87" s="592" t="s">
        <v>3210</v>
      </c>
      <c r="S87" s="592"/>
      <c r="T87" s="592"/>
      <c r="U87" s="592"/>
      <c r="V87" s="592"/>
      <c r="W87" s="592"/>
      <c r="X87" s="592"/>
      <c r="Y87" s="592"/>
      <c r="Z87" s="575" t="s">
        <v>13</v>
      </c>
      <c r="AA87" s="575" t="s">
        <v>3213</v>
      </c>
      <c r="AB87" s="593" t="s">
        <v>3217</v>
      </c>
      <c r="AC87" s="576" t="s">
        <v>3214</v>
      </c>
      <c r="AD87" s="576" t="s">
        <v>3216</v>
      </c>
      <c r="AE87" s="576" t="s">
        <v>3215</v>
      </c>
      <c r="AF87" s="594" t="s">
        <v>210</v>
      </c>
      <c r="AG87" s="589"/>
      <c r="AH87" s="601" t="s">
        <v>3218</v>
      </c>
      <c r="AI87" s="589"/>
      <c r="AJ87" s="589" t="s">
        <v>3219</v>
      </c>
      <c r="AK87" s="595" t="s">
        <v>3220</v>
      </c>
      <c r="AL87" s="614" t="s">
        <v>2360</v>
      </c>
      <c r="AM87" s="589" t="s">
        <v>2894</v>
      </c>
      <c r="AN87" s="589"/>
      <c r="AO87" s="594"/>
      <c r="AP87" s="589"/>
      <c r="AQ87" s="589"/>
      <c r="AR87" s="589">
        <v>2</v>
      </c>
      <c r="AS87" s="589"/>
      <c r="AT87" s="589"/>
      <c r="AU87" s="589">
        <v>320</v>
      </c>
    </row>
    <row r="88" spans="1:47" ht="57.6">
      <c r="A88" s="589"/>
      <c r="B88" s="583" t="s">
        <v>3483</v>
      </c>
      <c r="C88" s="581" t="s">
        <v>1678</v>
      </c>
      <c r="D88" s="581" t="s">
        <v>87</v>
      </c>
      <c r="E88" s="581" t="s">
        <v>2410</v>
      </c>
      <c r="F88" s="581"/>
      <c r="G88" s="582" t="s">
        <v>3479</v>
      </c>
      <c r="H88" s="582" t="s">
        <v>3480</v>
      </c>
      <c r="I88" s="582" t="s">
        <v>2413</v>
      </c>
      <c r="J88" s="584" t="s">
        <v>3481</v>
      </c>
      <c r="K88" s="582" t="s">
        <v>15</v>
      </c>
      <c r="L88" s="582"/>
      <c r="M88" s="581" t="s">
        <v>3482</v>
      </c>
      <c r="N88" s="581"/>
      <c r="O88" s="581"/>
      <c r="P88" s="581"/>
      <c r="Q88" s="582" t="s">
        <v>3480</v>
      </c>
      <c r="R88" s="583" t="s">
        <v>3481</v>
      </c>
      <c r="S88" s="583"/>
      <c r="T88" s="583"/>
      <c r="U88" s="583"/>
      <c r="V88" s="583"/>
      <c r="W88" s="583"/>
      <c r="X88" s="583"/>
      <c r="Y88" s="583"/>
      <c r="Z88" s="575" t="s">
        <v>554</v>
      </c>
      <c r="AA88" s="575" t="s">
        <v>3484</v>
      </c>
      <c r="AB88" s="593" t="s">
        <v>3487</v>
      </c>
      <c r="AC88" s="576" t="s">
        <v>3485</v>
      </c>
      <c r="AD88" s="576" t="s">
        <v>3486</v>
      </c>
      <c r="AE88" s="576"/>
      <c r="AF88" s="594" t="s">
        <v>210</v>
      </c>
      <c r="AG88" s="581"/>
      <c r="AH88" s="595" t="s">
        <v>3488</v>
      </c>
      <c r="AI88" s="589"/>
      <c r="AJ88" s="589" t="s">
        <v>3489</v>
      </c>
      <c r="AK88" s="595" t="s">
        <v>3490</v>
      </c>
      <c r="AL88" s="598" t="s">
        <v>3382</v>
      </c>
      <c r="AM88" s="589" t="s">
        <v>3491</v>
      </c>
      <c r="AN88" s="589"/>
      <c r="AO88" s="594"/>
      <c r="AP88" s="589"/>
      <c r="AQ88" s="589"/>
      <c r="AR88" s="589">
        <v>1</v>
      </c>
      <c r="AS88" s="589">
        <v>2</v>
      </c>
      <c r="AT88" s="589">
        <v>2</v>
      </c>
      <c r="AU88" s="589">
        <v>500</v>
      </c>
    </row>
    <row r="89" spans="1:47" ht="43.2">
      <c r="A89" s="589"/>
      <c r="B89" s="592" t="s">
        <v>2487</v>
      </c>
      <c r="C89" s="581" t="s">
        <v>1678</v>
      </c>
      <c r="D89" s="589" t="s">
        <v>2484</v>
      </c>
      <c r="E89" s="589" t="s">
        <v>2485</v>
      </c>
      <c r="F89" s="589"/>
      <c r="G89" s="590" t="s">
        <v>3083</v>
      </c>
      <c r="H89" s="590" t="s">
        <v>2883</v>
      </c>
      <c r="I89" s="590" t="s">
        <v>2488</v>
      </c>
      <c r="J89" s="591" t="s">
        <v>3084</v>
      </c>
      <c r="K89" s="590" t="s">
        <v>15</v>
      </c>
      <c r="L89" s="590"/>
      <c r="M89" s="589" t="s">
        <v>2492</v>
      </c>
      <c r="N89" s="589"/>
      <c r="O89" s="589"/>
      <c r="P89" s="589"/>
      <c r="Q89" s="590" t="s">
        <v>3086</v>
      </c>
      <c r="R89" s="592" t="s">
        <v>2493</v>
      </c>
      <c r="S89" s="592"/>
      <c r="T89" s="592"/>
      <c r="U89" s="592"/>
      <c r="V89" s="592"/>
      <c r="W89" s="592"/>
      <c r="X89" s="592"/>
      <c r="Y89" s="592"/>
      <c r="Z89" s="576" t="s">
        <v>180</v>
      </c>
      <c r="AA89" s="576" t="s">
        <v>2499</v>
      </c>
      <c r="AB89" s="593" t="s">
        <v>3089</v>
      </c>
      <c r="AC89" s="576" t="s">
        <v>3087</v>
      </c>
      <c r="AD89" s="576" t="s">
        <v>3088</v>
      </c>
      <c r="AE89" s="576"/>
      <c r="AF89" s="594" t="s">
        <v>210</v>
      </c>
      <c r="AG89" s="589" t="s">
        <v>3085</v>
      </c>
      <c r="AH89" s="595" t="s">
        <v>3090</v>
      </c>
      <c r="AI89" s="589"/>
      <c r="AJ89" s="589" t="s">
        <v>3091</v>
      </c>
      <c r="AK89" s="595" t="s">
        <v>2294</v>
      </c>
      <c r="AL89" s="612" t="s">
        <v>3092</v>
      </c>
      <c r="AM89" s="589" t="s">
        <v>3093</v>
      </c>
      <c r="AN89" s="589"/>
      <c r="AO89" s="594"/>
      <c r="AP89" s="589"/>
      <c r="AQ89" s="589"/>
      <c r="AR89" s="589">
        <v>0</v>
      </c>
      <c r="AS89" s="589">
        <v>1</v>
      </c>
      <c r="AT89" s="589">
        <v>1</v>
      </c>
      <c r="AU89" s="589">
        <v>500</v>
      </c>
    </row>
    <row r="90" spans="1:47" ht="28.8">
      <c r="A90" s="589"/>
      <c r="B90" s="584" t="s">
        <v>3045</v>
      </c>
      <c r="C90" s="581" t="s">
        <v>1678</v>
      </c>
      <c r="D90" s="582" t="s">
        <v>180</v>
      </c>
      <c r="E90" s="582" t="s">
        <v>3040</v>
      </c>
      <c r="F90" s="582"/>
      <c r="G90" s="582" t="s">
        <v>3041</v>
      </c>
      <c r="H90" s="582" t="s">
        <v>3042</v>
      </c>
      <c r="I90" s="582" t="s">
        <v>3043</v>
      </c>
      <c r="J90" s="584" t="s">
        <v>3044</v>
      </c>
      <c r="K90" s="582" t="s">
        <v>15</v>
      </c>
      <c r="L90" s="582"/>
      <c r="M90" s="582" t="s">
        <v>228</v>
      </c>
      <c r="N90" s="582"/>
      <c r="O90" s="582"/>
      <c r="P90" s="582"/>
      <c r="Q90" s="582" t="s">
        <v>3042</v>
      </c>
      <c r="R90" s="584" t="s">
        <v>3044</v>
      </c>
      <c r="S90" s="584"/>
      <c r="T90" s="584"/>
      <c r="U90" s="584"/>
      <c r="V90" s="584"/>
      <c r="W90" s="584"/>
      <c r="X90" s="584"/>
      <c r="Y90" s="584"/>
      <c r="Z90" s="582" t="s">
        <v>180</v>
      </c>
      <c r="AA90" s="582" t="s">
        <v>3040</v>
      </c>
      <c r="AB90" s="584" t="s">
        <v>3044</v>
      </c>
      <c r="AC90" s="582" t="s">
        <v>3041</v>
      </c>
      <c r="AD90" s="582" t="s">
        <v>3043</v>
      </c>
      <c r="AE90" s="582" t="s">
        <v>3042</v>
      </c>
      <c r="AF90" s="585" t="s">
        <v>210</v>
      </c>
      <c r="AG90" s="582" t="s">
        <v>3046</v>
      </c>
      <c r="AH90" s="587" t="s">
        <v>3047</v>
      </c>
      <c r="AI90" s="581"/>
      <c r="AJ90" s="581" t="s">
        <v>3048</v>
      </c>
      <c r="AK90" s="587"/>
      <c r="AL90" s="598" t="s">
        <v>2523</v>
      </c>
      <c r="AM90" s="603" t="s">
        <v>3049</v>
      </c>
      <c r="AN90" s="581"/>
      <c r="AO90" s="585"/>
      <c r="AP90" s="581"/>
      <c r="AQ90" s="581"/>
      <c r="AR90" s="581">
        <v>1</v>
      </c>
      <c r="AS90" s="581"/>
      <c r="AT90" s="581"/>
      <c r="AU90" s="581"/>
    </row>
    <row r="91" spans="1:47" ht="28.8">
      <c r="A91" s="589"/>
      <c r="B91" s="584" t="s">
        <v>3045</v>
      </c>
      <c r="C91" s="581" t="s">
        <v>1678</v>
      </c>
      <c r="D91" s="582" t="s">
        <v>180</v>
      </c>
      <c r="E91" s="582" t="s">
        <v>3040</v>
      </c>
      <c r="F91" s="582"/>
      <c r="G91" s="582" t="s">
        <v>3041</v>
      </c>
      <c r="H91" s="582" t="s">
        <v>3042</v>
      </c>
      <c r="I91" s="582" t="s">
        <v>3043</v>
      </c>
      <c r="J91" s="584" t="s">
        <v>3044</v>
      </c>
      <c r="K91" s="582" t="s">
        <v>15</v>
      </c>
      <c r="L91" s="582"/>
      <c r="M91" s="582" t="s">
        <v>228</v>
      </c>
      <c r="N91" s="582"/>
      <c r="O91" s="582"/>
      <c r="P91" s="582"/>
      <c r="Q91" s="582" t="s">
        <v>3042</v>
      </c>
      <c r="R91" s="584" t="s">
        <v>3044</v>
      </c>
      <c r="S91" s="584"/>
      <c r="T91" s="584"/>
      <c r="U91" s="584"/>
      <c r="V91" s="584"/>
      <c r="W91" s="584"/>
      <c r="X91" s="584"/>
      <c r="Y91" s="584"/>
      <c r="Z91" s="582" t="s">
        <v>180</v>
      </c>
      <c r="AA91" s="582" t="s">
        <v>3040</v>
      </c>
      <c r="AB91" s="584" t="s">
        <v>3044</v>
      </c>
      <c r="AC91" s="582" t="s">
        <v>3041</v>
      </c>
      <c r="AD91" s="582" t="s">
        <v>3043</v>
      </c>
      <c r="AE91" s="582" t="s">
        <v>3042</v>
      </c>
      <c r="AF91" s="585" t="s">
        <v>210</v>
      </c>
      <c r="AG91" s="582" t="s">
        <v>3046</v>
      </c>
      <c r="AH91" s="587" t="s">
        <v>3050</v>
      </c>
      <c r="AI91" s="581"/>
      <c r="AJ91" s="581" t="s">
        <v>3051</v>
      </c>
      <c r="AK91" s="587"/>
      <c r="AL91" s="598" t="s">
        <v>2523</v>
      </c>
      <c r="AM91" s="603" t="s">
        <v>3049</v>
      </c>
      <c r="AN91" s="581"/>
      <c r="AO91" s="585"/>
      <c r="AP91" s="581"/>
      <c r="AQ91" s="581"/>
      <c r="AR91" s="581">
        <v>2</v>
      </c>
      <c r="AS91" s="581"/>
      <c r="AT91" s="581"/>
      <c r="AU91" s="581"/>
    </row>
    <row r="92" spans="1:47" ht="43.2">
      <c r="A92" s="589"/>
      <c r="B92" s="584" t="s">
        <v>3408</v>
      </c>
      <c r="C92" s="581" t="s">
        <v>1678</v>
      </c>
      <c r="D92" s="581" t="s">
        <v>3402</v>
      </c>
      <c r="E92" s="581" t="s">
        <v>3403</v>
      </c>
      <c r="F92" s="581"/>
      <c r="G92" s="582"/>
      <c r="H92" s="582" t="s">
        <v>3404</v>
      </c>
      <c r="I92" s="582" t="s">
        <v>3405</v>
      </c>
      <c r="J92" s="584" t="s">
        <v>3406</v>
      </c>
      <c r="K92" s="582" t="s">
        <v>15</v>
      </c>
      <c r="L92" s="582"/>
      <c r="M92" s="582" t="s">
        <v>3407</v>
      </c>
      <c r="N92" s="582"/>
      <c r="O92" s="582"/>
      <c r="P92" s="582"/>
      <c r="Q92" s="582" t="s">
        <v>3404</v>
      </c>
      <c r="R92" s="583" t="s">
        <v>3406</v>
      </c>
      <c r="S92" s="583"/>
      <c r="T92" s="583"/>
      <c r="U92" s="583"/>
      <c r="V92" s="583"/>
      <c r="W92" s="583"/>
      <c r="X92" s="583"/>
      <c r="Y92" s="583"/>
      <c r="Z92" s="576" t="s">
        <v>13</v>
      </c>
      <c r="AA92" s="576" t="s">
        <v>3409</v>
      </c>
      <c r="AB92" s="593" t="s">
        <v>3413</v>
      </c>
      <c r="AC92" s="576" t="s">
        <v>3410</v>
      </c>
      <c r="AD92" s="576" t="s">
        <v>3412</v>
      </c>
      <c r="AE92" s="576" t="s">
        <v>3411</v>
      </c>
      <c r="AF92" s="594" t="s">
        <v>210</v>
      </c>
      <c r="AG92" s="582"/>
      <c r="AH92" s="601" t="s">
        <v>3414</v>
      </c>
      <c r="AI92" s="589" t="s">
        <v>3415</v>
      </c>
      <c r="AJ92" s="589" t="s">
        <v>3416</v>
      </c>
      <c r="AK92" s="595" t="s">
        <v>3417</v>
      </c>
      <c r="AL92" s="595" t="s">
        <v>3382</v>
      </c>
      <c r="AM92" s="589" t="s">
        <v>3418</v>
      </c>
      <c r="AN92" s="589"/>
      <c r="AO92" s="594"/>
      <c r="AP92" s="589"/>
      <c r="AQ92" s="589"/>
      <c r="AR92" s="589">
        <v>4</v>
      </c>
      <c r="AS92" s="589"/>
      <c r="AT92" s="589"/>
      <c r="AU92" s="589"/>
    </row>
    <row r="93" spans="1:47">
      <c r="A93" s="589"/>
      <c r="B93" s="591" t="s">
        <v>2870</v>
      </c>
      <c r="C93" s="581" t="s">
        <v>1678</v>
      </c>
      <c r="D93" s="589" t="s">
        <v>2868</v>
      </c>
      <c r="E93" s="589" t="s">
        <v>314</v>
      </c>
      <c r="F93" s="589"/>
      <c r="G93" s="590" t="s">
        <v>315</v>
      </c>
      <c r="H93" s="590" t="s">
        <v>389</v>
      </c>
      <c r="I93" s="590" t="s">
        <v>317</v>
      </c>
      <c r="J93" s="591" t="s">
        <v>2869</v>
      </c>
      <c r="K93" s="590" t="s">
        <v>15</v>
      </c>
      <c r="L93" s="590"/>
      <c r="M93" s="590" t="s">
        <v>325</v>
      </c>
      <c r="N93" s="590"/>
      <c r="O93" s="590"/>
      <c r="P93" s="590"/>
      <c r="Q93" s="590" t="s">
        <v>389</v>
      </c>
      <c r="R93" s="591" t="s">
        <v>2871</v>
      </c>
      <c r="S93" s="591"/>
      <c r="T93" s="591"/>
      <c r="U93" s="591"/>
      <c r="V93" s="591"/>
      <c r="W93" s="591"/>
      <c r="X93" s="591"/>
      <c r="Y93" s="591"/>
      <c r="Z93" s="576" t="s">
        <v>319</v>
      </c>
      <c r="AA93" s="576" t="s">
        <v>320</v>
      </c>
      <c r="AB93" s="593" t="s">
        <v>2873</v>
      </c>
      <c r="AC93" s="576" t="s">
        <v>2872</v>
      </c>
      <c r="AD93" s="576" t="s">
        <v>323</v>
      </c>
      <c r="AE93" s="576" t="s">
        <v>322</v>
      </c>
      <c r="AF93" s="594" t="s">
        <v>210</v>
      </c>
      <c r="AG93" s="589"/>
      <c r="AH93" s="600" t="s">
        <v>2874</v>
      </c>
      <c r="AI93" s="589"/>
      <c r="AJ93" s="589" t="s">
        <v>2875</v>
      </c>
      <c r="AK93" s="595" t="s">
        <v>2876</v>
      </c>
      <c r="AL93" s="595" t="s">
        <v>2568</v>
      </c>
      <c r="AM93" s="600" t="s">
        <v>2877</v>
      </c>
      <c r="AN93" s="589"/>
      <c r="AO93" s="594"/>
      <c r="AP93" s="589"/>
      <c r="AQ93" s="589"/>
      <c r="AR93" s="589">
        <v>4</v>
      </c>
      <c r="AS93" s="589"/>
      <c r="AT93" s="589">
        <v>56</v>
      </c>
      <c r="AU93" s="589">
        <v>1760</v>
      </c>
    </row>
    <row r="94" spans="1:47" ht="28.8">
      <c r="A94" s="589"/>
      <c r="B94" s="591" t="s">
        <v>2870</v>
      </c>
      <c r="C94" s="581" t="s">
        <v>1678</v>
      </c>
      <c r="D94" s="589" t="s">
        <v>33</v>
      </c>
      <c r="E94" s="589" t="s">
        <v>314</v>
      </c>
      <c r="F94" s="589"/>
      <c r="G94" s="590" t="s">
        <v>315</v>
      </c>
      <c r="H94" s="590" t="s">
        <v>316</v>
      </c>
      <c r="I94" s="590" t="s">
        <v>317</v>
      </c>
      <c r="J94" s="591" t="s">
        <v>2869</v>
      </c>
      <c r="K94" s="590" t="s">
        <v>15</v>
      </c>
      <c r="L94" s="590"/>
      <c r="M94" s="590" t="s">
        <v>325</v>
      </c>
      <c r="N94" s="590"/>
      <c r="O94" s="590"/>
      <c r="P94" s="590"/>
      <c r="Q94" s="590" t="s">
        <v>389</v>
      </c>
      <c r="R94" s="591" t="s">
        <v>2871</v>
      </c>
      <c r="S94" s="591"/>
      <c r="T94" s="591"/>
      <c r="U94" s="591"/>
      <c r="V94" s="591"/>
      <c r="W94" s="591"/>
      <c r="X94" s="591"/>
      <c r="Y94" s="591"/>
      <c r="Z94" s="576" t="s">
        <v>319</v>
      </c>
      <c r="AA94" s="576" t="s">
        <v>320</v>
      </c>
      <c r="AB94" s="593" t="s">
        <v>2873</v>
      </c>
      <c r="AC94" s="576" t="s">
        <v>2872</v>
      </c>
      <c r="AD94" s="576" t="s">
        <v>323</v>
      </c>
      <c r="AE94" s="576" t="s">
        <v>322</v>
      </c>
      <c r="AF94" s="594" t="s">
        <v>210</v>
      </c>
      <c r="AG94" s="589"/>
      <c r="AH94" s="601" t="s">
        <v>2878</v>
      </c>
      <c r="AI94" s="589"/>
      <c r="AJ94" s="589" t="s">
        <v>2879</v>
      </c>
      <c r="AK94" s="595" t="s">
        <v>2807</v>
      </c>
      <c r="AL94" s="595" t="s">
        <v>2568</v>
      </c>
      <c r="AM94" s="601" t="s">
        <v>2880</v>
      </c>
      <c r="AN94" s="589"/>
      <c r="AO94" s="594"/>
      <c r="AP94" s="589"/>
      <c r="AQ94" s="589"/>
      <c r="AR94" s="589">
        <v>3</v>
      </c>
      <c r="AS94" s="589"/>
      <c r="AT94" s="589">
        <v>10</v>
      </c>
      <c r="AU94" s="589">
        <f>2000-160</f>
        <v>1840</v>
      </c>
    </row>
    <row r="95" spans="1:47">
      <c r="A95" s="589"/>
      <c r="B95" s="591" t="s">
        <v>2870</v>
      </c>
      <c r="C95" s="581" t="s">
        <v>1678</v>
      </c>
      <c r="D95" s="589" t="s">
        <v>33</v>
      </c>
      <c r="E95" s="589" t="s">
        <v>314</v>
      </c>
      <c r="F95" s="589"/>
      <c r="G95" s="590" t="s">
        <v>315</v>
      </c>
      <c r="H95" s="590" t="s">
        <v>316</v>
      </c>
      <c r="I95" s="590" t="s">
        <v>317</v>
      </c>
      <c r="J95" s="591" t="s">
        <v>2869</v>
      </c>
      <c r="K95" s="589" t="s">
        <v>15</v>
      </c>
      <c r="L95" s="589"/>
      <c r="M95" s="589" t="s">
        <v>325</v>
      </c>
      <c r="N95" s="589"/>
      <c r="O95" s="589"/>
      <c r="P95" s="589"/>
      <c r="Q95" s="590" t="s">
        <v>389</v>
      </c>
      <c r="R95" s="591" t="s">
        <v>2871</v>
      </c>
      <c r="S95" s="591"/>
      <c r="T95" s="591"/>
      <c r="U95" s="591"/>
      <c r="V95" s="591"/>
      <c r="W95" s="591"/>
      <c r="X95" s="591"/>
      <c r="Y95" s="591"/>
      <c r="Z95" s="576" t="s">
        <v>319</v>
      </c>
      <c r="AA95" s="576" t="s">
        <v>320</v>
      </c>
      <c r="AB95" s="593" t="s">
        <v>2873</v>
      </c>
      <c r="AC95" s="576" t="s">
        <v>2872</v>
      </c>
      <c r="AD95" s="576" t="s">
        <v>323</v>
      </c>
      <c r="AE95" s="576" t="s">
        <v>322</v>
      </c>
      <c r="AF95" s="594" t="s">
        <v>210</v>
      </c>
      <c r="AG95" s="589"/>
      <c r="AH95" s="595" t="s">
        <v>2949</v>
      </c>
      <c r="AI95" s="589"/>
      <c r="AJ95" s="589" t="s">
        <v>2950</v>
      </c>
      <c r="AK95" s="595" t="s">
        <v>375</v>
      </c>
      <c r="AL95" s="595" t="s">
        <v>2568</v>
      </c>
      <c r="AM95" s="589" t="s">
        <v>2951</v>
      </c>
      <c r="AN95" s="589"/>
      <c r="AO95" s="594"/>
      <c r="AP95" s="589"/>
      <c r="AQ95" s="589"/>
      <c r="AR95" s="589">
        <v>4</v>
      </c>
      <c r="AS95" s="589"/>
      <c r="AT95" s="589"/>
      <c r="AU95" s="589">
        <v>10</v>
      </c>
    </row>
    <row r="96" spans="1:47">
      <c r="A96" s="589"/>
      <c r="B96" s="592" t="s">
        <v>3774</v>
      </c>
      <c r="C96" s="581" t="s">
        <v>1678</v>
      </c>
      <c r="D96" s="589" t="s">
        <v>3768</v>
      </c>
      <c r="E96" s="589" t="s">
        <v>36</v>
      </c>
      <c r="F96" s="589"/>
      <c r="G96" s="590" t="s">
        <v>3769</v>
      </c>
      <c r="H96" s="590" t="s">
        <v>3770</v>
      </c>
      <c r="I96" s="590" t="s">
        <v>3771</v>
      </c>
      <c r="J96" s="591" t="s">
        <v>3772</v>
      </c>
      <c r="K96" s="590" t="s">
        <v>15</v>
      </c>
      <c r="L96" s="590"/>
      <c r="M96" s="590" t="s">
        <v>3773</v>
      </c>
      <c r="N96" s="590"/>
      <c r="O96" s="590"/>
      <c r="P96" s="590"/>
      <c r="Q96" s="590" t="s">
        <v>3776</v>
      </c>
      <c r="R96" s="591" t="s">
        <v>3772</v>
      </c>
      <c r="S96" s="591"/>
      <c r="T96" s="591"/>
      <c r="U96" s="591"/>
      <c r="V96" s="591"/>
      <c r="W96" s="591"/>
      <c r="X96" s="591"/>
      <c r="Y96" s="591"/>
      <c r="Z96" s="576" t="s">
        <v>13</v>
      </c>
      <c r="AA96" s="576" t="s">
        <v>400</v>
      </c>
      <c r="AB96" s="593" t="s">
        <v>3780</v>
      </c>
      <c r="AC96" s="576" t="s">
        <v>3777</v>
      </c>
      <c r="AD96" s="576" t="s">
        <v>3779</v>
      </c>
      <c r="AE96" s="576" t="s">
        <v>3778</v>
      </c>
      <c r="AF96" s="594" t="s">
        <v>210</v>
      </c>
      <c r="AG96" s="590" t="s">
        <v>3775</v>
      </c>
      <c r="AH96" s="595" t="s">
        <v>3781</v>
      </c>
      <c r="AI96" s="589"/>
      <c r="AJ96" s="589" t="s">
        <v>3782</v>
      </c>
      <c r="AK96" s="595" t="s">
        <v>3783</v>
      </c>
      <c r="AL96" s="596" t="s">
        <v>2170</v>
      </c>
      <c r="AM96" s="589" t="s">
        <v>3784</v>
      </c>
      <c r="AN96" s="589"/>
      <c r="AO96" s="594"/>
      <c r="AP96" s="589"/>
      <c r="AQ96" s="589"/>
      <c r="AR96" s="589">
        <v>4</v>
      </c>
      <c r="AS96" s="589"/>
      <c r="AT96" s="589">
        <v>8</v>
      </c>
      <c r="AU96" s="589">
        <v>510</v>
      </c>
    </row>
    <row r="97" spans="1:47" ht="57.6">
      <c r="A97" s="589"/>
      <c r="B97" s="592" t="s">
        <v>3774</v>
      </c>
      <c r="C97" s="581" t="s">
        <v>1678</v>
      </c>
      <c r="D97" s="589" t="s">
        <v>3768</v>
      </c>
      <c r="E97" s="589" t="s">
        <v>36</v>
      </c>
      <c r="F97" s="589"/>
      <c r="G97" s="590" t="s">
        <v>3769</v>
      </c>
      <c r="H97" s="590" t="s">
        <v>3770</v>
      </c>
      <c r="I97" s="590" t="s">
        <v>3771</v>
      </c>
      <c r="J97" s="591" t="s">
        <v>3772</v>
      </c>
      <c r="K97" s="590" t="s">
        <v>15</v>
      </c>
      <c r="L97" s="590"/>
      <c r="M97" s="590" t="s">
        <v>3773</v>
      </c>
      <c r="N97" s="590"/>
      <c r="O97" s="590"/>
      <c r="P97" s="590"/>
      <c r="Q97" s="590" t="s">
        <v>3864</v>
      </c>
      <c r="R97" s="589"/>
      <c r="S97" s="589"/>
      <c r="T97" s="589"/>
      <c r="U97" s="589"/>
      <c r="V97" s="589"/>
      <c r="W97" s="589"/>
      <c r="X97" s="589"/>
      <c r="Y97" s="589"/>
      <c r="Z97" s="576" t="s">
        <v>687</v>
      </c>
      <c r="AA97" s="576" t="s">
        <v>3865</v>
      </c>
      <c r="AB97" s="576"/>
      <c r="AC97" s="576" t="s">
        <v>3866</v>
      </c>
      <c r="AD97" s="576" t="s">
        <v>3868</v>
      </c>
      <c r="AE97" s="576" t="s">
        <v>3867</v>
      </c>
      <c r="AF97" s="594" t="s">
        <v>210</v>
      </c>
      <c r="AG97" s="589"/>
      <c r="AH97" s="600" t="s">
        <v>3869</v>
      </c>
      <c r="AI97" s="589"/>
      <c r="AJ97" s="589" t="s">
        <v>3870</v>
      </c>
      <c r="AK97" s="595" t="s">
        <v>3871</v>
      </c>
      <c r="AL97" s="598" t="s">
        <v>2170</v>
      </c>
      <c r="AM97" s="589" t="s">
        <v>3872</v>
      </c>
      <c r="AN97" s="589"/>
      <c r="AO97" s="594"/>
      <c r="AP97" s="589"/>
      <c r="AQ97" s="589"/>
      <c r="AR97" s="589">
        <v>4</v>
      </c>
      <c r="AS97" s="589"/>
      <c r="AT97" s="589"/>
      <c r="AU97" s="589">
        <v>260</v>
      </c>
    </row>
    <row r="98" spans="1:47" ht="57.6">
      <c r="A98" s="589"/>
      <c r="B98" s="592" t="s">
        <v>3774</v>
      </c>
      <c r="C98" s="581" t="s">
        <v>1678</v>
      </c>
      <c r="D98" s="589" t="s">
        <v>3768</v>
      </c>
      <c r="E98" s="589" t="s">
        <v>36</v>
      </c>
      <c r="F98" s="589"/>
      <c r="G98" s="590" t="s">
        <v>3769</v>
      </c>
      <c r="H98" s="590" t="s">
        <v>3778</v>
      </c>
      <c r="I98" s="590" t="s">
        <v>3771</v>
      </c>
      <c r="J98" s="591" t="s">
        <v>3772</v>
      </c>
      <c r="K98" s="590" t="s">
        <v>15</v>
      </c>
      <c r="L98" s="590"/>
      <c r="M98" s="589" t="s">
        <v>3773</v>
      </c>
      <c r="N98" s="589"/>
      <c r="O98" s="589"/>
      <c r="P98" s="589"/>
      <c r="Q98" s="590" t="s">
        <v>3874</v>
      </c>
      <c r="R98" s="592" t="s">
        <v>3780</v>
      </c>
      <c r="S98" s="592"/>
      <c r="T98" s="592"/>
      <c r="U98" s="592"/>
      <c r="V98" s="592"/>
      <c r="W98" s="592"/>
      <c r="X98" s="592"/>
      <c r="Y98" s="592"/>
      <c r="Z98" s="575" t="s">
        <v>13</v>
      </c>
      <c r="AA98" s="575" t="s">
        <v>400</v>
      </c>
      <c r="AB98" s="593" t="s">
        <v>3780</v>
      </c>
      <c r="AC98" s="576" t="s">
        <v>3777</v>
      </c>
      <c r="AD98" s="576" t="s">
        <v>3779</v>
      </c>
      <c r="AE98" s="576" t="s">
        <v>3778</v>
      </c>
      <c r="AF98" s="594" t="s">
        <v>210</v>
      </c>
      <c r="AG98" s="589" t="s">
        <v>3873</v>
      </c>
      <c r="AH98" s="595" t="s">
        <v>3875</v>
      </c>
      <c r="AI98" s="589"/>
      <c r="AJ98" s="589" t="s">
        <v>3876</v>
      </c>
      <c r="AK98" s="595" t="s">
        <v>3877</v>
      </c>
      <c r="AL98" s="598" t="s">
        <v>2170</v>
      </c>
      <c r="AM98" s="589" t="s">
        <v>3491</v>
      </c>
      <c r="AN98" s="589"/>
      <c r="AO98" s="594"/>
      <c r="AP98" s="589"/>
      <c r="AQ98" s="589"/>
      <c r="AR98" s="589">
        <v>2</v>
      </c>
      <c r="AS98" s="589"/>
      <c r="AT98" s="589">
        <v>4</v>
      </c>
      <c r="AU98" s="589">
        <v>120</v>
      </c>
    </row>
    <row r="99" spans="1:47" ht="57.6">
      <c r="A99" s="589"/>
      <c r="B99" s="584" t="s">
        <v>3193</v>
      </c>
      <c r="C99" s="581" t="s">
        <v>1678</v>
      </c>
      <c r="D99" s="581" t="s">
        <v>2299</v>
      </c>
      <c r="E99" s="581" t="s">
        <v>3187</v>
      </c>
      <c r="F99" s="581"/>
      <c r="G99" s="582" t="s">
        <v>3188</v>
      </c>
      <c r="H99" s="582" t="s">
        <v>3189</v>
      </c>
      <c r="I99" s="582" t="s">
        <v>3190</v>
      </c>
      <c r="J99" s="584" t="s">
        <v>3191</v>
      </c>
      <c r="K99" s="582" t="s">
        <v>15</v>
      </c>
      <c r="L99" s="582"/>
      <c r="M99" s="582" t="s">
        <v>3192</v>
      </c>
      <c r="N99" s="582"/>
      <c r="O99" s="582"/>
      <c r="P99" s="582"/>
      <c r="Q99" s="582" t="s">
        <v>3189</v>
      </c>
      <c r="R99" s="583" t="s">
        <v>3191</v>
      </c>
      <c r="S99" s="583"/>
      <c r="T99" s="583"/>
      <c r="U99" s="583"/>
      <c r="V99" s="583"/>
      <c r="W99" s="583"/>
      <c r="X99" s="583"/>
      <c r="Y99" s="583"/>
      <c r="Z99" s="576" t="s">
        <v>3195</v>
      </c>
      <c r="AA99" s="576" t="s">
        <v>3196</v>
      </c>
      <c r="AB99" s="593" t="s">
        <v>3200</v>
      </c>
      <c r="AC99" s="576" t="s">
        <v>3197</v>
      </c>
      <c r="AD99" s="576" t="s">
        <v>3199</v>
      </c>
      <c r="AE99" s="576" t="s">
        <v>3198</v>
      </c>
      <c r="AF99" s="594" t="s">
        <v>210</v>
      </c>
      <c r="AG99" s="582" t="s">
        <v>3194</v>
      </c>
      <c r="AH99" s="595" t="s">
        <v>3201</v>
      </c>
      <c r="AI99" s="589"/>
      <c r="AJ99" s="589" t="s">
        <v>3202</v>
      </c>
      <c r="AK99" s="595" t="s">
        <v>3203</v>
      </c>
      <c r="AL99" s="614" t="s">
        <v>2360</v>
      </c>
      <c r="AM99" s="589" t="s">
        <v>3204</v>
      </c>
      <c r="AN99" s="589"/>
      <c r="AO99" s="594"/>
      <c r="AP99" s="589"/>
      <c r="AQ99" s="589"/>
      <c r="AR99" s="589">
        <v>1</v>
      </c>
      <c r="AS99" s="589"/>
      <c r="AT99" s="589">
        <v>2</v>
      </c>
      <c r="AU99" s="589"/>
    </row>
    <row r="100" spans="1:47" ht="57.6">
      <c r="A100" s="589"/>
      <c r="B100" s="583" t="s">
        <v>3586</v>
      </c>
      <c r="C100" s="581" t="s">
        <v>1678</v>
      </c>
      <c r="D100" s="581" t="s">
        <v>554</v>
      </c>
      <c r="E100" s="581" t="s">
        <v>3580</v>
      </c>
      <c r="F100" s="581"/>
      <c r="G100" s="582" t="s">
        <v>3581</v>
      </c>
      <c r="H100" s="582" t="s">
        <v>3582</v>
      </c>
      <c r="I100" s="582" t="s">
        <v>3583</v>
      </c>
      <c r="J100" s="583" t="s">
        <v>3584</v>
      </c>
      <c r="K100" s="581" t="s">
        <v>15</v>
      </c>
      <c r="L100" s="581"/>
      <c r="M100" s="581" t="s">
        <v>3585</v>
      </c>
      <c r="N100" s="581"/>
      <c r="O100" s="581"/>
      <c r="P100" s="581"/>
      <c r="Q100" s="582" t="s">
        <v>3587</v>
      </c>
      <c r="R100" s="583" t="s">
        <v>3584</v>
      </c>
      <c r="S100" s="583"/>
      <c r="T100" s="583"/>
      <c r="U100" s="583"/>
      <c r="V100" s="583"/>
      <c r="W100" s="583"/>
      <c r="X100" s="583"/>
      <c r="Y100" s="583"/>
      <c r="Z100" s="575" t="s">
        <v>3588</v>
      </c>
      <c r="AA100" s="575" t="s">
        <v>3589</v>
      </c>
      <c r="AB100" s="593" t="s">
        <v>3593</v>
      </c>
      <c r="AC100" s="576" t="s">
        <v>3590</v>
      </c>
      <c r="AD100" s="576" t="s">
        <v>3592</v>
      </c>
      <c r="AE100" s="576" t="s">
        <v>3591</v>
      </c>
      <c r="AF100" s="594" t="s">
        <v>210</v>
      </c>
      <c r="AG100" s="581"/>
      <c r="AH100" s="595" t="s">
        <v>3594</v>
      </c>
      <c r="AI100" s="589"/>
      <c r="AJ100" s="589" t="s">
        <v>3595</v>
      </c>
      <c r="AK100" s="595" t="s">
        <v>3596</v>
      </c>
      <c r="AL100" s="598" t="s">
        <v>3597</v>
      </c>
      <c r="AM100" s="589" t="s">
        <v>3352</v>
      </c>
      <c r="AN100" s="589"/>
      <c r="AO100" s="594"/>
      <c r="AP100" s="589"/>
      <c r="AQ100" s="589"/>
      <c r="AR100" s="589">
        <v>2</v>
      </c>
      <c r="AS100" s="589">
        <v>4</v>
      </c>
      <c r="AT100" s="589">
        <v>32</v>
      </c>
      <c r="AU100" s="589">
        <v>1000</v>
      </c>
    </row>
    <row r="101" spans="1:47">
      <c r="A101" s="589"/>
      <c r="B101" s="583" t="s">
        <v>3586</v>
      </c>
      <c r="C101" s="581" t="s">
        <v>1678</v>
      </c>
      <c r="D101" s="581" t="s">
        <v>554</v>
      </c>
      <c r="E101" s="581" t="s">
        <v>3580</v>
      </c>
      <c r="F101" s="581"/>
      <c r="G101" s="582" t="s">
        <v>3581</v>
      </c>
      <c r="H101" s="582" t="s">
        <v>3582</v>
      </c>
      <c r="I101" s="582" t="s">
        <v>3583</v>
      </c>
      <c r="J101" s="583" t="s">
        <v>3584</v>
      </c>
      <c r="K101" s="581" t="s">
        <v>15</v>
      </c>
      <c r="L101" s="581"/>
      <c r="M101" s="581" t="s">
        <v>3585</v>
      </c>
      <c r="N101" s="581"/>
      <c r="O101" s="581"/>
      <c r="P101" s="581"/>
      <c r="Q101" s="582" t="s">
        <v>3587</v>
      </c>
      <c r="R101" s="583" t="s">
        <v>3584</v>
      </c>
      <c r="S101" s="583"/>
      <c r="T101" s="583"/>
      <c r="U101" s="583"/>
      <c r="V101" s="583"/>
      <c r="W101" s="583"/>
      <c r="X101" s="583"/>
      <c r="Y101" s="583"/>
      <c r="Z101" s="575" t="s">
        <v>3588</v>
      </c>
      <c r="AA101" s="575" t="s">
        <v>3589</v>
      </c>
      <c r="AB101" s="593" t="s">
        <v>3593</v>
      </c>
      <c r="AC101" s="576" t="s">
        <v>3590</v>
      </c>
      <c r="AD101" s="576" t="s">
        <v>3592</v>
      </c>
      <c r="AE101" s="576" t="s">
        <v>3591</v>
      </c>
      <c r="AF101" s="594" t="s">
        <v>210</v>
      </c>
      <c r="AG101" s="581"/>
      <c r="AH101" s="600" t="s">
        <v>3753</v>
      </c>
      <c r="AI101" s="589"/>
      <c r="AJ101" s="589" t="s">
        <v>3754</v>
      </c>
      <c r="AK101" s="595" t="s">
        <v>3755</v>
      </c>
      <c r="AL101" s="596" t="s">
        <v>3687</v>
      </c>
      <c r="AM101" s="589" t="s">
        <v>3756</v>
      </c>
      <c r="AN101" s="589"/>
      <c r="AO101" s="594"/>
      <c r="AP101" s="589"/>
      <c r="AQ101" s="589"/>
      <c r="AR101" s="589">
        <v>2</v>
      </c>
      <c r="AS101" s="589">
        <v>4</v>
      </c>
      <c r="AT101" s="589">
        <v>60</v>
      </c>
      <c r="AU101" s="589">
        <v>380</v>
      </c>
    </row>
    <row r="102" spans="1:47" ht="57.6">
      <c r="A102" s="589"/>
      <c r="B102" s="590" t="s">
        <v>3364</v>
      </c>
      <c r="C102" s="581" t="s">
        <v>1678</v>
      </c>
      <c r="D102" s="589" t="s">
        <v>34</v>
      </c>
      <c r="E102" s="589" t="s">
        <v>3267</v>
      </c>
      <c r="F102" s="589"/>
      <c r="G102" s="590" t="s">
        <v>3268</v>
      </c>
      <c r="H102" s="590" t="s">
        <v>3269</v>
      </c>
      <c r="I102" s="590" t="s">
        <v>3270</v>
      </c>
      <c r="J102" s="591" t="s">
        <v>3271</v>
      </c>
      <c r="K102" s="590" t="s">
        <v>15</v>
      </c>
      <c r="L102" s="590"/>
      <c r="M102" s="590" t="s">
        <v>3363</v>
      </c>
      <c r="N102" s="590"/>
      <c r="O102" s="590"/>
      <c r="P102" s="590"/>
      <c r="Q102" s="590"/>
      <c r="R102" s="592" t="s">
        <v>3365</v>
      </c>
      <c r="S102" s="592"/>
      <c r="T102" s="592"/>
      <c r="U102" s="592"/>
      <c r="V102" s="592"/>
      <c r="W102" s="592"/>
      <c r="X102" s="592"/>
      <c r="Y102" s="592"/>
      <c r="Z102" s="576" t="s">
        <v>13</v>
      </c>
      <c r="AA102" s="576" t="s">
        <v>3241</v>
      </c>
      <c r="AB102" s="593" t="s">
        <v>3366</v>
      </c>
      <c r="AC102" s="576" t="s">
        <v>3242</v>
      </c>
      <c r="AD102" s="576" t="s">
        <v>3244</v>
      </c>
      <c r="AE102" s="576"/>
      <c r="AF102" s="594" t="s">
        <v>210</v>
      </c>
      <c r="AG102" s="590"/>
      <c r="AH102" s="595" t="s">
        <v>3367</v>
      </c>
      <c r="AI102" s="589"/>
      <c r="AJ102" s="589" t="s">
        <v>3368</v>
      </c>
      <c r="AK102" s="595"/>
      <c r="AL102" s="614" t="s">
        <v>2360</v>
      </c>
      <c r="AM102" s="589" t="s">
        <v>3369</v>
      </c>
      <c r="AN102" s="589"/>
      <c r="AO102" s="594"/>
      <c r="AP102" s="589"/>
      <c r="AQ102" s="589"/>
      <c r="AR102" s="589">
        <v>1</v>
      </c>
      <c r="AS102" s="589"/>
      <c r="AT102" s="589"/>
      <c r="AU102" s="589"/>
    </row>
    <row r="103" spans="1:47" ht="57.6">
      <c r="A103" s="581"/>
      <c r="B103" s="584" t="s">
        <v>3112</v>
      </c>
      <c r="C103" s="581" t="s">
        <v>1678</v>
      </c>
      <c r="D103" s="581" t="s">
        <v>3107</v>
      </c>
      <c r="E103" s="581" t="s">
        <v>3108</v>
      </c>
      <c r="F103" s="581"/>
      <c r="G103" s="582" t="s">
        <v>3109</v>
      </c>
      <c r="H103" s="582" t="s">
        <v>271</v>
      </c>
      <c r="I103" s="582" t="s">
        <v>3110</v>
      </c>
      <c r="J103" s="584" t="s">
        <v>3111</v>
      </c>
      <c r="K103" s="582" t="s">
        <v>15</v>
      </c>
      <c r="L103" s="582"/>
      <c r="M103" s="582" t="s">
        <v>280</v>
      </c>
      <c r="N103" s="582"/>
      <c r="O103" s="582"/>
      <c r="P103" s="582"/>
      <c r="Q103" s="582"/>
      <c r="R103" s="584" t="s">
        <v>3111</v>
      </c>
      <c r="S103" s="584"/>
      <c r="T103" s="584"/>
      <c r="U103" s="584"/>
      <c r="V103" s="584"/>
      <c r="W103" s="584"/>
      <c r="X103" s="584"/>
      <c r="Y103" s="584"/>
      <c r="Z103" s="613" t="s">
        <v>3114</v>
      </c>
      <c r="AA103" s="613" t="s">
        <v>3115</v>
      </c>
      <c r="AB103" s="613" t="s">
        <v>3118</v>
      </c>
      <c r="AC103" s="613" t="s">
        <v>3116</v>
      </c>
      <c r="AD103" s="613" t="s">
        <v>3117</v>
      </c>
      <c r="AE103" s="584"/>
      <c r="AF103" s="585" t="s">
        <v>210</v>
      </c>
      <c r="AG103" s="582" t="s">
        <v>3113</v>
      </c>
      <c r="AH103" s="586" t="s">
        <v>3119</v>
      </c>
      <c r="AI103" s="581"/>
      <c r="AJ103" s="581" t="s">
        <v>3120</v>
      </c>
      <c r="AK103" s="587" t="s">
        <v>3121</v>
      </c>
      <c r="AL103" s="614" t="s">
        <v>2360</v>
      </c>
      <c r="AM103" s="581" t="s">
        <v>3122</v>
      </c>
      <c r="AN103" s="581"/>
      <c r="AO103" s="585"/>
      <c r="AP103" s="581"/>
      <c r="AQ103" s="581"/>
      <c r="AR103" s="581">
        <v>2</v>
      </c>
      <c r="AS103" s="581"/>
      <c r="AT103" s="581"/>
      <c r="AU103" s="581"/>
    </row>
    <row r="104" spans="1:47" ht="57.6">
      <c r="A104" s="581"/>
      <c r="B104" s="584" t="s">
        <v>3112</v>
      </c>
      <c r="C104" s="581" t="s">
        <v>1678</v>
      </c>
      <c r="D104" s="581" t="s">
        <v>3107</v>
      </c>
      <c r="E104" s="581" t="s">
        <v>3108</v>
      </c>
      <c r="F104" s="581"/>
      <c r="G104" s="582" t="s">
        <v>3109</v>
      </c>
      <c r="H104" s="582" t="s">
        <v>271</v>
      </c>
      <c r="I104" s="582" t="s">
        <v>3110</v>
      </c>
      <c r="J104" s="584" t="s">
        <v>3111</v>
      </c>
      <c r="K104" s="582" t="s">
        <v>15</v>
      </c>
      <c r="L104" s="582"/>
      <c r="M104" s="582" t="s">
        <v>280</v>
      </c>
      <c r="N104" s="582"/>
      <c r="O104" s="582"/>
      <c r="P104" s="582"/>
      <c r="Q104" s="582" t="s">
        <v>3240</v>
      </c>
      <c r="R104" s="584" t="s">
        <v>3111</v>
      </c>
      <c r="S104" s="584"/>
      <c r="T104" s="584"/>
      <c r="U104" s="584"/>
      <c r="V104" s="584"/>
      <c r="W104" s="584"/>
      <c r="X104" s="584"/>
      <c r="Y104" s="584"/>
      <c r="Z104" s="582" t="s">
        <v>13</v>
      </c>
      <c r="AA104" s="582" t="s">
        <v>3241</v>
      </c>
      <c r="AB104" s="584" t="s">
        <v>3245</v>
      </c>
      <c r="AC104" s="582" t="s">
        <v>3242</v>
      </c>
      <c r="AD104" s="582" t="s">
        <v>3244</v>
      </c>
      <c r="AE104" s="582" t="s">
        <v>3243</v>
      </c>
      <c r="AF104" s="585" t="s">
        <v>210</v>
      </c>
      <c r="AG104" s="582" t="s">
        <v>3239</v>
      </c>
      <c r="AH104" s="587" t="s">
        <v>3246</v>
      </c>
      <c r="AI104" s="581"/>
      <c r="AJ104" s="581" t="s">
        <v>3247</v>
      </c>
      <c r="AK104" s="587" t="s">
        <v>3220</v>
      </c>
      <c r="AL104" s="614" t="s">
        <v>2360</v>
      </c>
      <c r="AM104" s="581" t="s">
        <v>3248</v>
      </c>
      <c r="AN104" s="581"/>
      <c r="AO104" s="585"/>
      <c r="AP104" s="581"/>
      <c r="AQ104" s="581"/>
      <c r="AR104" s="581">
        <v>3</v>
      </c>
      <c r="AS104" s="581"/>
      <c r="AT104" s="581"/>
      <c r="AU104" s="581"/>
    </row>
    <row r="105" spans="1:47" ht="57.6">
      <c r="A105" s="581"/>
      <c r="B105" s="584" t="s">
        <v>3112</v>
      </c>
      <c r="C105" s="581" t="s">
        <v>1678</v>
      </c>
      <c r="D105" s="581" t="s">
        <v>3107</v>
      </c>
      <c r="E105" s="581" t="s">
        <v>3108</v>
      </c>
      <c r="F105" s="581"/>
      <c r="G105" s="582" t="s">
        <v>3109</v>
      </c>
      <c r="H105" s="582" t="s">
        <v>271</v>
      </c>
      <c r="I105" s="582" t="s">
        <v>3110</v>
      </c>
      <c r="J105" s="584" t="s">
        <v>3111</v>
      </c>
      <c r="K105" s="582" t="s">
        <v>15</v>
      </c>
      <c r="L105" s="582"/>
      <c r="M105" s="582" t="s">
        <v>280</v>
      </c>
      <c r="N105" s="582"/>
      <c r="O105" s="582"/>
      <c r="P105" s="582"/>
      <c r="Q105" s="582" t="s">
        <v>3266</v>
      </c>
      <c r="R105" s="584" t="s">
        <v>3111</v>
      </c>
      <c r="S105" s="584"/>
      <c r="T105" s="584"/>
      <c r="U105" s="584"/>
      <c r="V105" s="584"/>
      <c r="W105" s="584"/>
      <c r="X105" s="584"/>
      <c r="Y105" s="584"/>
      <c r="Z105" s="581" t="s">
        <v>34</v>
      </c>
      <c r="AA105" s="581" t="s">
        <v>3267</v>
      </c>
      <c r="AB105" s="584" t="s">
        <v>3271</v>
      </c>
      <c r="AC105" s="582" t="s">
        <v>3268</v>
      </c>
      <c r="AD105" s="582" t="s">
        <v>3270</v>
      </c>
      <c r="AE105" s="582" t="s">
        <v>3269</v>
      </c>
      <c r="AF105" s="585" t="s">
        <v>210</v>
      </c>
      <c r="AG105" s="581" t="s">
        <v>3265</v>
      </c>
      <c r="AH105" s="587" t="s">
        <v>3272</v>
      </c>
      <c r="AI105" s="581"/>
      <c r="AJ105" s="581" t="s">
        <v>3273</v>
      </c>
      <c r="AK105" s="587" t="s">
        <v>3274</v>
      </c>
      <c r="AL105" s="614" t="s">
        <v>2360</v>
      </c>
      <c r="AM105" s="581" t="s">
        <v>3275</v>
      </c>
      <c r="AN105" s="581"/>
      <c r="AO105" s="585"/>
      <c r="AP105" s="581"/>
      <c r="AQ105" s="581"/>
      <c r="AR105" s="581">
        <v>0</v>
      </c>
      <c r="AS105" s="581">
        <v>1</v>
      </c>
      <c r="AT105" s="581">
        <v>2</v>
      </c>
      <c r="AU105" s="581">
        <v>40</v>
      </c>
    </row>
    <row r="106" spans="1:47" ht="57.6">
      <c r="A106" s="589"/>
      <c r="B106" s="584" t="s">
        <v>3561</v>
      </c>
      <c r="C106" s="581" t="s">
        <v>1678</v>
      </c>
      <c r="D106" s="581" t="s">
        <v>554</v>
      </c>
      <c r="E106" s="581" t="s">
        <v>3555</v>
      </c>
      <c r="F106" s="581"/>
      <c r="G106" s="582" t="s">
        <v>3556</v>
      </c>
      <c r="H106" s="582" t="s">
        <v>3557</v>
      </c>
      <c r="I106" s="582" t="s">
        <v>3558</v>
      </c>
      <c r="J106" s="584" t="s">
        <v>3559</v>
      </c>
      <c r="K106" s="582" t="s">
        <v>15</v>
      </c>
      <c r="L106" s="582"/>
      <c r="M106" s="582" t="s">
        <v>3560</v>
      </c>
      <c r="N106" s="582"/>
      <c r="O106" s="582"/>
      <c r="P106" s="582"/>
      <c r="Q106" s="582" t="s">
        <v>3557</v>
      </c>
      <c r="R106" s="583" t="s">
        <v>3563</v>
      </c>
      <c r="S106" s="583"/>
      <c r="T106" s="583"/>
      <c r="U106" s="583"/>
      <c r="V106" s="583"/>
      <c r="W106" s="583"/>
      <c r="X106" s="583"/>
      <c r="Y106" s="583"/>
      <c r="Z106" s="576" t="s">
        <v>3564</v>
      </c>
      <c r="AA106" s="576" t="s">
        <v>3565</v>
      </c>
      <c r="AB106" s="593" t="s">
        <v>3569</v>
      </c>
      <c r="AC106" s="576" t="s">
        <v>3566</v>
      </c>
      <c r="AD106" s="576" t="s">
        <v>3568</v>
      </c>
      <c r="AE106" s="576" t="s">
        <v>3567</v>
      </c>
      <c r="AF106" s="594" t="s">
        <v>210</v>
      </c>
      <c r="AG106" s="581" t="s">
        <v>3562</v>
      </c>
      <c r="AH106" s="595" t="s">
        <v>3570</v>
      </c>
      <c r="AI106" s="589"/>
      <c r="AJ106" s="611" t="s">
        <v>3571</v>
      </c>
      <c r="AK106" s="595"/>
      <c r="AL106" s="598" t="s">
        <v>3572</v>
      </c>
      <c r="AM106" s="611" t="s">
        <v>3573</v>
      </c>
      <c r="AN106" s="589"/>
      <c r="AO106" s="594"/>
      <c r="AP106" s="589"/>
      <c r="AQ106" s="589"/>
      <c r="AR106" s="589">
        <v>1</v>
      </c>
      <c r="AS106" s="589"/>
      <c r="AT106" s="589"/>
      <c r="AU106" s="589"/>
    </row>
    <row r="107" spans="1:47">
      <c r="A107" s="589"/>
      <c r="B107" s="591" t="s">
        <v>3720</v>
      </c>
      <c r="C107" s="581" t="s">
        <v>1678</v>
      </c>
      <c r="D107" s="589" t="s">
        <v>3713</v>
      </c>
      <c r="E107" s="589" t="s">
        <v>3714</v>
      </c>
      <c r="F107" s="589"/>
      <c r="G107" s="590" t="s">
        <v>3715</v>
      </c>
      <c r="H107" s="590" t="s">
        <v>3716</v>
      </c>
      <c r="I107" s="590" t="s">
        <v>3717</v>
      </c>
      <c r="J107" s="591" t="s">
        <v>3718</v>
      </c>
      <c r="K107" s="590" t="s">
        <v>15</v>
      </c>
      <c r="L107" s="590"/>
      <c r="M107" s="590" t="s">
        <v>3719</v>
      </c>
      <c r="N107" s="590"/>
      <c r="O107" s="590"/>
      <c r="P107" s="590"/>
      <c r="Q107" s="590" t="s">
        <v>3722</v>
      </c>
      <c r="R107" s="592" t="s">
        <v>3723</v>
      </c>
      <c r="S107" s="592"/>
      <c r="T107" s="592"/>
      <c r="U107" s="592"/>
      <c r="V107" s="592"/>
      <c r="W107" s="592"/>
      <c r="X107" s="592"/>
      <c r="Y107" s="592"/>
      <c r="Z107" s="576" t="s">
        <v>639</v>
      </c>
      <c r="AA107" s="576" t="s">
        <v>3724</v>
      </c>
      <c r="AB107" s="593" t="s">
        <v>3728</v>
      </c>
      <c r="AC107" s="576" t="s">
        <v>3725</v>
      </c>
      <c r="AD107" s="576" t="s">
        <v>3727</v>
      </c>
      <c r="AE107" s="576" t="s">
        <v>3726</v>
      </c>
      <c r="AF107" s="594" t="s">
        <v>210</v>
      </c>
      <c r="AG107" s="589" t="s">
        <v>3721</v>
      </c>
      <c r="AH107" s="595" t="s">
        <v>3729</v>
      </c>
      <c r="AI107" s="589" t="s">
        <v>3730</v>
      </c>
      <c r="AJ107" s="589" t="s">
        <v>3731</v>
      </c>
      <c r="AK107" s="595" t="s">
        <v>3732</v>
      </c>
      <c r="AL107" s="596" t="s">
        <v>3687</v>
      </c>
      <c r="AM107" s="589" t="s">
        <v>3733</v>
      </c>
      <c r="AN107" s="589"/>
      <c r="AO107" s="594"/>
      <c r="AP107" s="589"/>
      <c r="AQ107" s="589"/>
      <c r="AR107" s="589">
        <v>2</v>
      </c>
      <c r="AS107" s="589"/>
      <c r="AT107" s="589"/>
      <c r="AU107" s="589"/>
    </row>
    <row r="108" spans="1:47">
      <c r="A108" s="581"/>
      <c r="B108" s="584" t="s">
        <v>2929</v>
      </c>
      <c r="C108" s="581" t="s">
        <v>1678</v>
      </c>
      <c r="D108" s="581" t="s">
        <v>2922</v>
      </c>
      <c r="E108" s="581" t="s">
        <v>2923</v>
      </c>
      <c r="F108" s="581"/>
      <c r="G108" s="582" t="s">
        <v>2924</v>
      </c>
      <c r="H108" s="582" t="s">
        <v>2925</v>
      </c>
      <c r="I108" s="582" t="s">
        <v>2926</v>
      </c>
      <c r="J108" s="584" t="s">
        <v>2927</v>
      </c>
      <c r="K108" s="582" t="s">
        <v>15</v>
      </c>
      <c r="L108" s="582"/>
      <c r="M108" s="582" t="s">
        <v>2928</v>
      </c>
      <c r="N108" s="582"/>
      <c r="O108" s="582"/>
      <c r="P108" s="582"/>
      <c r="Q108" s="582" t="s">
        <v>2930</v>
      </c>
      <c r="R108" s="583" t="s">
        <v>2927</v>
      </c>
      <c r="S108" s="583"/>
      <c r="T108" s="583"/>
      <c r="U108" s="583"/>
      <c r="V108" s="583"/>
      <c r="W108" s="583"/>
      <c r="X108" s="583"/>
      <c r="Y108" s="583"/>
      <c r="Z108" s="576" t="s">
        <v>2214</v>
      </c>
      <c r="AA108" s="576" t="s">
        <v>2931</v>
      </c>
      <c r="AB108" s="593" t="s">
        <v>2935</v>
      </c>
      <c r="AC108" s="576" t="s">
        <v>2932</v>
      </c>
      <c r="AD108" s="576" t="s">
        <v>2934</v>
      </c>
      <c r="AE108" s="576" t="s">
        <v>2933</v>
      </c>
      <c r="AF108" s="594" t="s">
        <v>210</v>
      </c>
      <c r="AG108" s="581"/>
      <c r="AH108" s="595" t="s">
        <v>2936</v>
      </c>
      <c r="AI108" s="589"/>
      <c r="AJ108" s="589" t="s">
        <v>2937</v>
      </c>
      <c r="AK108" s="595" t="s">
        <v>2938</v>
      </c>
      <c r="AL108" s="595" t="s">
        <v>2568</v>
      </c>
      <c r="AM108" s="589" t="s">
        <v>2939</v>
      </c>
      <c r="AN108" s="589"/>
      <c r="AO108" s="594"/>
      <c r="AP108" s="589"/>
      <c r="AQ108" s="589"/>
      <c r="AR108" s="589">
        <v>0</v>
      </c>
      <c r="AS108" s="589">
        <v>1</v>
      </c>
      <c r="AT108" s="589">
        <v>1</v>
      </c>
      <c r="AU108" s="589">
        <v>60</v>
      </c>
    </row>
    <row r="109" spans="1:47" ht="57.6">
      <c r="A109" s="581"/>
      <c r="B109" s="648" t="s">
        <v>3543</v>
      </c>
      <c r="C109" s="581" t="s">
        <v>1678</v>
      </c>
      <c r="D109" s="589" t="s">
        <v>14</v>
      </c>
      <c r="E109" s="589" t="s">
        <v>3463</v>
      </c>
      <c r="F109" s="589"/>
      <c r="G109" s="590" t="s">
        <v>3464</v>
      </c>
      <c r="H109" s="590" t="s">
        <v>3465</v>
      </c>
      <c r="I109" s="590" t="s">
        <v>3466</v>
      </c>
      <c r="J109" s="591" t="s">
        <v>3467</v>
      </c>
      <c r="K109" s="590" t="s">
        <v>15</v>
      </c>
      <c r="L109" s="590"/>
      <c r="M109" s="590" t="s">
        <v>3542</v>
      </c>
      <c r="N109" s="590"/>
      <c r="O109" s="590"/>
      <c r="P109" s="590"/>
      <c r="Q109" s="590" t="s">
        <v>3544</v>
      </c>
      <c r="R109" s="592" t="s">
        <v>3545</v>
      </c>
      <c r="S109" s="592"/>
      <c r="T109" s="592"/>
      <c r="U109" s="592"/>
      <c r="V109" s="592"/>
      <c r="W109" s="592"/>
      <c r="X109" s="592"/>
      <c r="Y109" s="592"/>
      <c r="Z109" s="637" t="s">
        <v>3546</v>
      </c>
      <c r="AA109" s="637" t="s">
        <v>3547</v>
      </c>
      <c r="AB109" s="593" t="s">
        <v>3545</v>
      </c>
      <c r="AC109" s="637" t="s">
        <v>3548</v>
      </c>
      <c r="AD109" s="637" t="s">
        <v>3549</v>
      </c>
      <c r="AE109" s="637" t="s">
        <v>3544</v>
      </c>
      <c r="AF109" s="594"/>
      <c r="AG109" s="590"/>
      <c r="AH109" s="598" t="s">
        <v>3550</v>
      </c>
      <c r="AI109" s="589" t="s">
        <v>3551</v>
      </c>
      <c r="AJ109" s="589" t="s">
        <v>3552</v>
      </c>
      <c r="AK109" s="595" t="s">
        <v>3553</v>
      </c>
      <c r="AL109" s="601" t="s">
        <v>3540</v>
      </c>
      <c r="AM109" s="589" t="s">
        <v>3554</v>
      </c>
      <c r="AN109" s="589"/>
      <c r="AO109" s="594"/>
      <c r="AP109" s="589"/>
      <c r="AQ109" s="589"/>
      <c r="AR109" s="589">
        <v>1</v>
      </c>
      <c r="AS109" s="589"/>
      <c r="AT109" s="589"/>
      <c r="AU109" s="589"/>
    </row>
    <row r="110" spans="1:47" ht="43.2">
      <c r="A110" s="581"/>
      <c r="B110" s="583" t="s">
        <v>2720</v>
      </c>
      <c r="C110" s="581" t="s">
        <v>1678</v>
      </c>
      <c r="D110" s="581" t="s">
        <v>826</v>
      </c>
      <c r="E110" s="581" t="s">
        <v>2714</v>
      </c>
      <c r="F110" s="581"/>
      <c r="G110" s="582" t="s">
        <v>2715</v>
      </c>
      <c r="H110" s="582" t="s">
        <v>2716</v>
      </c>
      <c r="I110" s="582" t="s">
        <v>2717</v>
      </c>
      <c r="J110" s="583" t="s">
        <v>2718</v>
      </c>
      <c r="K110" s="581" t="s">
        <v>15</v>
      </c>
      <c r="L110" s="581"/>
      <c r="M110" s="581" t="s">
        <v>2719</v>
      </c>
      <c r="N110" s="581"/>
      <c r="O110" s="581"/>
      <c r="P110" s="581"/>
      <c r="Q110" s="582" t="s">
        <v>2721</v>
      </c>
      <c r="R110" s="583" t="s">
        <v>2718</v>
      </c>
      <c r="S110" s="583"/>
      <c r="T110" s="583"/>
      <c r="U110" s="583"/>
      <c r="V110" s="583"/>
      <c r="W110" s="583"/>
      <c r="X110" s="583"/>
      <c r="Y110" s="583"/>
      <c r="Z110" s="581" t="s">
        <v>2214</v>
      </c>
      <c r="AA110" s="581" t="s">
        <v>2722</v>
      </c>
      <c r="AB110" s="584" t="s">
        <v>2726</v>
      </c>
      <c r="AC110" s="582" t="s">
        <v>2723</v>
      </c>
      <c r="AD110" s="582" t="s">
        <v>2725</v>
      </c>
      <c r="AE110" s="582" t="s">
        <v>2724</v>
      </c>
      <c r="AF110" s="585" t="s">
        <v>210</v>
      </c>
      <c r="AG110" s="581"/>
      <c r="AH110" s="586" t="s">
        <v>2727</v>
      </c>
      <c r="AI110" s="581"/>
      <c r="AJ110" s="581" t="s">
        <v>2728</v>
      </c>
      <c r="AK110" s="587">
        <v>80</v>
      </c>
      <c r="AL110" s="588" t="s">
        <v>2729</v>
      </c>
      <c r="AM110" s="587" t="s">
        <v>2730</v>
      </c>
      <c r="AN110" s="581"/>
      <c r="AO110" s="585"/>
      <c r="AP110" s="581"/>
      <c r="AQ110" s="581"/>
      <c r="AR110" s="581">
        <v>0</v>
      </c>
      <c r="AS110" s="581">
        <v>1</v>
      </c>
      <c r="AT110" s="581">
        <v>2</v>
      </c>
      <c r="AU110" s="581">
        <v>50</v>
      </c>
    </row>
    <row r="111" spans="1:47">
      <c r="A111" s="589"/>
      <c r="B111" s="583" t="s">
        <v>2720</v>
      </c>
      <c r="C111" s="581" t="s">
        <v>1678</v>
      </c>
      <c r="D111" s="581" t="s">
        <v>826</v>
      </c>
      <c r="E111" s="581" t="s">
        <v>2714</v>
      </c>
      <c r="F111" s="581"/>
      <c r="G111" s="582" t="s">
        <v>2715</v>
      </c>
      <c r="H111" s="582" t="s">
        <v>2716</v>
      </c>
      <c r="I111" s="582" t="s">
        <v>2717</v>
      </c>
      <c r="J111" s="583" t="s">
        <v>2718</v>
      </c>
      <c r="K111" s="581" t="s">
        <v>15</v>
      </c>
      <c r="L111" s="581"/>
      <c r="M111" s="581" t="s">
        <v>2719</v>
      </c>
      <c r="N111" s="581"/>
      <c r="O111" s="581"/>
      <c r="P111" s="581"/>
      <c r="Q111" s="582" t="s">
        <v>2716</v>
      </c>
      <c r="R111" s="583" t="s">
        <v>2718</v>
      </c>
      <c r="S111" s="583"/>
      <c r="T111" s="583"/>
      <c r="U111" s="583"/>
      <c r="V111" s="583"/>
      <c r="W111" s="583"/>
      <c r="X111" s="583"/>
      <c r="Y111" s="583"/>
      <c r="Z111" s="581" t="s">
        <v>72</v>
      </c>
      <c r="AA111" s="581" t="s">
        <v>2940</v>
      </c>
      <c r="AB111" s="584" t="s">
        <v>2944</v>
      </c>
      <c r="AC111" s="582" t="s">
        <v>2941</v>
      </c>
      <c r="AD111" s="582" t="s">
        <v>2943</v>
      </c>
      <c r="AE111" s="582" t="s">
        <v>2942</v>
      </c>
      <c r="AF111" s="585" t="s">
        <v>210</v>
      </c>
      <c r="AG111" s="581"/>
      <c r="AH111" s="587" t="s">
        <v>2945</v>
      </c>
      <c r="AI111" s="581"/>
      <c r="AJ111" s="581" t="s">
        <v>2946</v>
      </c>
      <c r="AK111" s="587" t="s">
        <v>2947</v>
      </c>
      <c r="AL111" s="595" t="s">
        <v>2568</v>
      </c>
      <c r="AM111" s="581" t="s">
        <v>2948</v>
      </c>
      <c r="AN111" s="581"/>
      <c r="AO111" s="585"/>
      <c r="AP111" s="581"/>
      <c r="AQ111" s="581"/>
      <c r="AR111" s="581">
        <v>4</v>
      </c>
      <c r="AS111" s="581"/>
      <c r="AT111" s="581"/>
      <c r="AU111" s="581"/>
    </row>
    <row r="112" spans="1:47" ht="43.2">
      <c r="A112" s="589"/>
      <c r="B112" s="583" t="s">
        <v>2720</v>
      </c>
      <c r="C112" s="581" t="s">
        <v>1678</v>
      </c>
      <c r="D112" s="581" t="s">
        <v>826</v>
      </c>
      <c r="E112" s="581" t="s">
        <v>2714</v>
      </c>
      <c r="F112" s="581"/>
      <c r="G112" s="582" t="s">
        <v>2715</v>
      </c>
      <c r="H112" s="582" t="s">
        <v>2716</v>
      </c>
      <c r="I112" s="582" t="s">
        <v>2717</v>
      </c>
      <c r="J112" s="583" t="s">
        <v>2718</v>
      </c>
      <c r="K112" s="581" t="s">
        <v>15</v>
      </c>
      <c r="L112" s="581"/>
      <c r="M112" s="581" t="s">
        <v>2719</v>
      </c>
      <c r="N112" s="581"/>
      <c r="O112" s="581"/>
      <c r="P112" s="581"/>
      <c r="Q112" s="582" t="s">
        <v>2716</v>
      </c>
      <c r="R112" s="583" t="s">
        <v>2718</v>
      </c>
      <c r="S112" s="583"/>
      <c r="T112" s="583"/>
      <c r="U112" s="583"/>
      <c r="V112" s="583"/>
      <c r="W112" s="583"/>
      <c r="X112" s="583"/>
      <c r="Y112" s="583"/>
      <c r="Z112" s="581" t="s">
        <v>2214</v>
      </c>
      <c r="AA112" s="581" t="s">
        <v>2722</v>
      </c>
      <c r="AB112" s="584" t="s">
        <v>2726</v>
      </c>
      <c r="AC112" s="582" t="s">
        <v>2723</v>
      </c>
      <c r="AD112" s="582" t="s">
        <v>2725</v>
      </c>
      <c r="AE112" s="582" t="s">
        <v>2724</v>
      </c>
      <c r="AF112" s="585" t="s">
        <v>210</v>
      </c>
      <c r="AG112" s="581"/>
      <c r="AH112" s="586" t="s">
        <v>3751</v>
      </c>
      <c r="AI112" s="581"/>
      <c r="AJ112" s="581" t="s">
        <v>3752</v>
      </c>
      <c r="AK112" s="587" t="s">
        <v>2169</v>
      </c>
      <c r="AL112" s="596" t="s">
        <v>3687</v>
      </c>
      <c r="AM112" s="619" t="s">
        <v>2507</v>
      </c>
      <c r="AN112" s="581"/>
      <c r="AO112" s="585"/>
      <c r="AP112" s="581"/>
      <c r="AQ112" s="581"/>
      <c r="AR112" s="581">
        <v>0</v>
      </c>
      <c r="AS112" s="581">
        <v>1</v>
      </c>
      <c r="AT112" s="581">
        <v>2</v>
      </c>
      <c r="AU112" s="581">
        <v>100</v>
      </c>
    </row>
    <row r="113" spans="1:47">
      <c r="A113" s="589"/>
      <c r="B113" s="592" t="s">
        <v>3679</v>
      </c>
      <c r="C113" s="581" t="s">
        <v>1678</v>
      </c>
      <c r="D113" s="589" t="s">
        <v>1748</v>
      </c>
      <c r="E113" s="589" t="s">
        <v>3673</v>
      </c>
      <c r="F113" s="589"/>
      <c r="G113" s="590" t="s">
        <v>3674</v>
      </c>
      <c r="H113" s="590" t="s">
        <v>3675</v>
      </c>
      <c r="I113" s="590" t="s">
        <v>3676</v>
      </c>
      <c r="J113" s="591" t="s">
        <v>3677</v>
      </c>
      <c r="K113" s="590" t="s">
        <v>15</v>
      </c>
      <c r="L113" s="590"/>
      <c r="M113" s="589" t="s">
        <v>3678</v>
      </c>
      <c r="N113" s="589"/>
      <c r="O113" s="589"/>
      <c r="P113" s="589"/>
      <c r="Q113" s="590" t="s">
        <v>3680</v>
      </c>
      <c r="R113" s="591" t="s">
        <v>3681</v>
      </c>
      <c r="S113" s="591"/>
      <c r="T113" s="591"/>
      <c r="U113" s="591"/>
      <c r="V113" s="591"/>
      <c r="W113" s="591"/>
      <c r="X113" s="591"/>
      <c r="Y113" s="591"/>
      <c r="Z113" s="589" t="s">
        <v>34</v>
      </c>
      <c r="AA113" s="589" t="s">
        <v>3682</v>
      </c>
      <c r="AB113" s="591" t="s">
        <v>3681</v>
      </c>
      <c r="AC113" s="590" t="s">
        <v>3683</v>
      </c>
      <c r="AD113" s="590" t="s">
        <v>3684</v>
      </c>
      <c r="AE113" s="589"/>
      <c r="AF113" s="594" t="s">
        <v>210</v>
      </c>
      <c r="AG113" s="589"/>
      <c r="AH113" s="595" t="s">
        <v>3685</v>
      </c>
      <c r="AI113" s="589"/>
      <c r="AJ113" s="589" t="s">
        <v>3686</v>
      </c>
      <c r="AK113" s="595"/>
      <c r="AL113" s="596" t="s">
        <v>3687</v>
      </c>
      <c r="AM113" s="589" t="s">
        <v>3080</v>
      </c>
      <c r="AN113" s="589"/>
      <c r="AO113" s="594"/>
      <c r="AP113" s="589"/>
      <c r="AQ113" s="589"/>
      <c r="AR113" s="589">
        <v>0</v>
      </c>
      <c r="AS113" s="589">
        <v>2</v>
      </c>
      <c r="AT113" s="589">
        <v>4</v>
      </c>
      <c r="AU113" s="589">
        <v>50</v>
      </c>
    </row>
    <row r="114" spans="1:47" ht="57.6">
      <c r="A114" s="589"/>
      <c r="B114" s="592" t="s">
        <v>3679</v>
      </c>
      <c r="C114" s="581" t="s">
        <v>1678</v>
      </c>
      <c r="D114" s="589" t="s">
        <v>1748</v>
      </c>
      <c r="E114" s="589" t="s">
        <v>3673</v>
      </c>
      <c r="F114" s="589"/>
      <c r="G114" s="590" t="s">
        <v>3674</v>
      </c>
      <c r="H114" s="590" t="s">
        <v>3688</v>
      </c>
      <c r="I114" s="590" t="s">
        <v>3676</v>
      </c>
      <c r="J114" s="591" t="s">
        <v>3677</v>
      </c>
      <c r="K114" s="590" t="s">
        <v>15</v>
      </c>
      <c r="L114" s="590"/>
      <c r="M114" s="589" t="s">
        <v>3678</v>
      </c>
      <c r="N114" s="589"/>
      <c r="O114" s="589"/>
      <c r="P114" s="589"/>
      <c r="Q114" s="590" t="s">
        <v>3690</v>
      </c>
      <c r="R114" s="591" t="s">
        <v>3681</v>
      </c>
      <c r="S114" s="591"/>
      <c r="T114" s="591"/>
      <c r="U114" s="591"/>
      <c r="V114" s="591"/>
      <c r="W114" s="591"/>
      <c r="X114" s="591"/>
      <c r="Y114" s="591"/>
      <c r="Z114" s="589" t="s">
        <v>826</v>
      </c>
      <c r="AA114" s="589" t="s">
        <v>3691</v>
      </c>
      <c r="AB114" s="591" t="s">
        <v>3695</v>
      </c>
      <c r="AC114" s="590" t="s">
        <v>3692</v>
      </c>
      <c r="AD114" s="590" t="s">
        <v>3694</v>
      </c>
      <c r="AE114" s="590" t="s">
        <v>3693</v>
      </c>
      <c r="AF114" s="594" t="s">
        <v>210</v>
      </c>
      <c r="AG114" s="589" t="s">
        <v>3689</v>
      </c>
      <c r="AH114" s="598" t="s">
        <v>3685</v>
      </c>
      <c r="AI114" s="589"/>
      <c r="AJ114" s="598" t="s">
        <v>3696</v>
      </c>
      <c r="AK114" s="595"/>
      <c r="AL114" s="596" t="s">
        <v>3687</v>
      </c>
      <c r="AM114" s="589" t="s">
        <v>3697</v>
      </c>
      <c r="AN114" s="589"/>
      <c r="AO114" s="594"/>
      <c r="AP114" s="589"/>
      <c r="AQ114" s="589"/>
      <c r="AR114" s="589">
        <v>0</v>
      </c>
      <c r="AS114" s="589">
        <v>2</v>
      </c>
      <c r="AT114" s="589">
        <v>4</v>
      </c>
      <c r="AU114" s="589">
        <v>50</v>
      </c>
    </row>
    <row r="115" spans="1:47">
      <c r="A115" s="589"/>
      <c r="B115" s="583" t="s">
        <v>2906</v>
      </c>
      <c r="C115" s="581" t="s">
        <v>1678</v>
      </c>
      <c r="D115" s="581" t="s">
        <v>14</v>
      </c>
      <c r="E115" s="581" t="s">
        <v>42</v>
      </c>
      <c r="F115" s="581"/>
      <c r="G115" s="582" t="s">
        <v>1262</v>
      </c>
      <c r="H115" s="582" t="s">
        <v>43</v>
      </c>
      <c r="I115" s="582" t="s">
        <v>2904</v>
      </c>
      <c r="J115" s="584" t="s">
        <v>2905</v>
      </c>
      <c r="K115" s="582" t="s">
        <v>15</v>
      </c>
      <c r="L115" s="582"/>
      <c r="M115" s="582" t="s">
        <v>109</v>
      </c>
      <c r="N115" s="582"/>
      <c r="O115" s="582"/>
      <c r="P115" s="582"/>
      <c r="Q115" s="582" t="s">
        <v>43</v>
      </c>
      <c r="R115" s="583" t="s">
        <v>2908</v>
      </c>
      <c r="S115" s="583"/>
      <c r="T115" s="583"/>
      <c r="U115" s="583"/>
      <c r="V115" s="583"/>
      <c r="W115" s="583"/>
      <c r="X115" s="583"/>
      <c r="Y115" s="583"/>
      <c r="Z115" s="582" t="s">
        <v>23</v>
      </c>
      <c r="AA115" s="582" t="s">
        <v>2909</v>
      </c>
      <c r="AB115" s="584" t="s">
        <v>2912</v>
      </c>
      <c r="AC115" s="582" t="s">
        <v>2910</v>
      </c>
      <c r="AD115" s="582" t="s">
        <v>2911</v>
      </c>
      <c r="AE115" s="582" t="s">
        <v>44</v>
      </c>
      <c r="AF115" s="585" t="s">
        <v>210</v>
      </c>
      <c r="AG115" s="582" t="s">
        <v>2907</v>
      </c>
      <c r="AH115" s="587" t="s">
        <v>2913</v>
      </c>
      <c r="AI115" s="581"/>
      <c r="AJ115" s="581" t="s">
        <v>2914</v>
      </c>
      <c r="AK115" s="587" t="s">
        <v>2915</v>
      </c>
      <c r="AL115" s="595" t="s">
        <v>2568</v>
      </c>
      <c r="AM115" s="587" t="s">
        <v>2916</v>
      </c>
      <c r="AN115" s="581"/>
      <c r="AO115" s="585"/>
      <c r="AP115" s="581"/>
      <c r="AQ115" s="581"/>
      <c r="AR115" s="581">
        <v>2</v>
      </c>
      <c r="AS115" s="581"/>
      <c r="AT115" s="581">
        <v>4</v>
      </c>
      <c r="AU115" s="581">
        <v>2040</v>
      </c>
    </row>
    <row r="116" spans="1:47">
      <c r="A116" s="581"/>
      <c r="B116" s="583" t="s">
        <v>2906</v>
      </c>
      <c r="C116" s="581" t="s">
        <v>1678</v>
      </c>
      <c r="D116" s="581" t="s">
        <v>14</v>
      </c>
      <c r="E116" s="581" t="s">
        <v>42</v>
      </c>
      <c r="F116" s="581"/>
      <c r="G116" s="582" t="s">
        <v>1262</v>
      </c>
      <c r="H116" s="582" t="s">
        <v>43</v>
      </c>
      <c r="I116" s="582" t="s">
        <v>2904</v>
      </c>
      <c r="J116" s="584" t="s">
        <v>2905</v>
      </c>
      <c r="K116" s="581" t="s">
        <v>15</v>
      </c>
      <c r="L116" s="581"/>
      <c r="M116" s="582" t="s">
        <v>109</v>
      </c>
      <c r="N116" s="582"/>
      <c r="O116" s="582"/>
      <c r="P116" s="582"/>
      <c r="Q116" s="582" t="s">
        <v>43</v>
      </c>
      <c r="R116" s="583" t="s">
        <v>104</v>
      </c>
      <c r="S116" s="583"/>
      <c r="T116" s="583"/>
      <c r="U116" s="583"/>
      <c r="V116" s="583"/>
      <c r="W116" s="583"/>
      <c r="X116" s="583"/>
      <c r="Y116" s="583"/>
      <c r="Z116" s="581" t="s">
        <v>3071</v>
      </c>
      <c r="AA116" s="581" t="s">
        <v>3072</v>
      </c>
      <c r="AB116" s="584" t="s">
        <v>3076</v>
      </c>
      <c r="AC116" s="582" t="s">
        <v>3073</v>
      </c>
      <c r="AD116" s="582" t="s">
        <v>3075</v>
      </c>
      <c r="AE116" s="582" t="s">
        <v>3074</v>
      </c>
      <c r="AF116" s="585" t="s">
        <v>210</v>
      </c>
      <c r="AG116" s="581" t="s">
        <v>3070</v>
      </c>
      <c r="AH116" s="587" t="s">
        <v>3077</v>
      </c>
      <c r="AI116" s="581"/>
      <c r="AJ116" s="581" t="s">
        <v>3078</v>
      </c>
      <c r="AK116" s="587" t="s">
        <v>2807</v>
      </c>
      <c r="AL116" s="610" t="s">
        <v>3079</v>
      </c>
      <c r="AM116" s="581" t="s">
        <v>3080</v>
      </c>
      <c r="AN116" s="581"/>
      <c r="AO116" s="585"/>
      <c r="AP116" s="581"/>
      <c r="AQ116" s="581"/>
      <c r="AR116" s="581">
        <v>4</v>
      </c>
      <c r="AS116" s="581">
        <v>24</v>
      </c>
      <c r="AT116" s="581">
        <v>56</v>
      </c>
      <c r="AU116" s="581">
        <v>260</v>
      </c>
    </row>
    <row r="117" spans="1:47">
      <c r="A117" s="581"/>
      <c r="B117" s="583" t="s">
        <v>2906</v>
      </c>
      <c r="C117" s="581" t="s">
        <v>1678</v>
      </c>
      <c r="D117" s="581" t="s">
        <v>14</v>
      </c>
      <c r="E117" s="581" t="s">
        <v>42</v>
      </c>
      <c r="F117" s="581"/>
      <c r="G117" s="582" t="s">
        <v>1262</v>
      </c>
      <c r="H117" s="582" t="s">
        <v>43</v>
      </c>
      <c r="I117" s="582" t="s">
        <v>2904</v>
      </c>
      <c r="J117" s="584" t="s">
        <v>2905</v>
      </c>
      <c r="K117" s="581" t="s">
        <v>15</v>
      </c>
      <c r="L117" s="581"/>
      <c r="M117" s="582" t="s">
        <v>109</v>
      </c>
      <c r="N117" s="582"/>
      <c r="O117" s="582"/>
      <c r="P117" s="582"/>
      <c r="Q117" s="582" t="s">
        <v>43</v>
      </c>
      <c r="R117" s="583" t="s">
        <v>104</v>
      </c>
      <c r="S117" s="583"/>
      <c r="T117" s="583"/>
      <c r="U117" s="583"/>
      <c r="V117" s="583"/>
      <c r="W117" s="583"/>
      <c r="X117" s="583"/>
      <c r="Y117" s="583"/>
      <c r="Z117" s="581" t="s">
        <v>3071</v>
      </c>
      <c r="AA117" s="581" t="s">
        <v>3072</v>
      </c>
      <c r="AB117" s="584" t="s">
        <v>3076</v>
      </c>
      <c r="AC117" s="582" t="s">
        <v>3073</v>
      </c>
      <c r="AD117" s="582" t="s">
        <v>3075</v>
      </c>
      <c r="AE117" s="582" t="s">
        <v>3074</v>
      </c>
      <c r="AF117" s="585" t="s">
        <v>210</v>
      </c>
      <c r="AG117" s="581" t="s">
        <v>3070</v>
      </c>
      <c r="AH117" s="587" t="s">
        <v>3081</v>
      </c>
      <c r="AI117" s="581"/>
      <c r="AJ117" s="581" t="s">
        <v>3082</v>
      </c>
      <c r="AK117" s="587" t="s">
        <v>2807</v>
      </c>
      <c r="AL117" s="610" t="s">
        <v>3079</v>
      </c>
      <c r="AM117" s="581" t="s">
        <v>3080</v>
      </c>
      <c r="AN117" s="581"/>
      <c r="AO117" s="585"/>
      <c r="AP117" s="581"/>
      <c r="AQ117" s="581"/>
      <c r="AR117" s="581">
        <v>2</v>
      </c>
      <c r="AS117" s="581">
        <v>12</v>
      </c>
      <c r="AT117" s="581">
        <v>28</v>
      </c>
      <c r="AU117" s="581">
        <v>30</v>
      </c>
    </row>
    <row r="118" spans="1:47" ht="57.6">
      <c r="A118" s="581"/>
      <c r="B118" s="583" t="s">
        <v>2906</v>
      </c>
      <c r="C118" s="581" t="s">
        <v>1678</v>
      </c>
      <c r="D118" s="581" t="s">
        <v>14</v>
      </c>
      <c r="E118" s="581" t="s">
        <v>42</v>
      </c>
      <c r="F118" s="581"/>
      <c r="G118" s="582" t="s">
        <v>1262</v>
      </c>
      <c r="H118" s="582" t="s">
        <v>43</v>
      </c>
      <c r="I118" s="582" t="s">
        <v>2904</v>
      </c>
      <c r="J118" s="584" t="s">
        <v>2905</v>
      </c>
      <c r="K118" s="582" t="s">
        <v>15</v>
      </c>
      <c r="L118" s="582"/>
      <c r="M118" s="582" t="s">
        <v>109</v>
      </c>
      <c r="N118" s="582"/>
      <c r="O118" s="582"/>
      <c r="P118" s="582"/>
      <c r="Q118" s="582" t="s">
        <v>3629</v>
      </c>
      <c r="R118" s="583" t="s">
        <v>3630</v>
      </c>
      <c r="S118" s="583"/>
      <c r="T118" s="583"/>
      <c r="U118" s="583"/>
      <c r="V118" s="583"/>
      <c r="W118" s="583"/>
      <c r="X118" s="583"/>
      <c r="Y118" s="583"/>
      <c r="Z118" s="582" t="s">
        <v>3631</v>
      </c>
      <c r="AA118" s="582" t="s">
        <v>3632</v>
      </c>
      <c r="AB118" s="584" t="s">
        <v>3630</v>
      </c>
      <c r="AC118" s="582" t="s">
        <v>3633</v>
      </c>
      <c r="AD118" s="582" t="s">
        <v>3634</v>
      </c>
      <c r="AE118" s="582" t="s">
        <v>3629</v>
      </c>
      <c r="AF118" s="585" t="s">
        <v>210</v>
      </c>
      <c r="AG118" s="581"/>
      <c r="AH118" s="587" t="s">
        <v>3635</v>
      </c>
      <c r="AI118" s="581"/>
      <c r="AJ118" s="581" t="s">
        <v>3636</v>
      </c>
      <c r="AK118" s="587" t="s">
        <v>3637</v>
      </c>
      <c r="AL118" s="598" t="s">
        <v>3597</v>
      </c>
      <c r="AM118" s="581" t="s">
        <v>3638</v>
      </c>
      <c r="AN118" s="581"/>
      <c r="AO118" s="585"/>
      <c r="AP118" s="581"/>
      <c r="AQ118" s="581"/>
      <c r="AR118" s="581">
        <v>2</v>
      </c>
      <c r="AS118" s="581"/>
      <c r="AT118" s="581">
        <f>32-4</f>
        <v>28</v>
      </c>
      <c r="AU118" s="581">
        <v>380</v>
      </c>
    </row>
    <row r="119" spans="1:47" ht="28.8">
      <c r="A119" s="581"/>
      <c r="B119" s="583" t="s">
        <v>2906</v>
      </c>
      <c r="C119" s="581" t="s">
        <v>1678</v>
      </c>
      <c r="D119" s="581" t="s">
        <v>14</v>
      </c>
      <c r="E119" s="581" t="s">
        <v>42</v>
      </c>
      <c r="F119" s="581"/>
      <c r="G119" s="582" t="s">
        <v>1262</v>
      </c>
      <c r="H119" s="582" t="s">
        <v>43</v>
      </c>
      <c r="I119" s="582" t="s">
        <v>2904</v>
      </c>
      <c r="J119" s="584" t="s">
        <v>2905</v>
      </c>
      <c r="K119" s="582" t="s">
        <v>15</v>
      </c>
      <c r="L119" s="582"/>
      <c r="M119" s="582" t="s">
        <v>109</v>
      </c>
      <c r="N119" s="582"/>
      <c r="O119" s="582"/>
      <c r="P119" s="582"/>
      <c r="Q119" s="582" t="s">
        <v>3629</v>
      </c>
      <c r="R119" s="583" t="s">
        <v>3630</v>
      </c>
      <c r="S119" s="583"/>
      <c r="T119" s="583"/>
      <c r="U119" s="583"/>
      <c r="V119" s="583"/>
      <c r="W119" s="583"/>
      <c r="X119" s="583"/>
      <c r="Y119" s="583"/>
      <c r="Z119" s="581" t="s">
        <v>3631</v>
      </c>
      <c r="AA119" s="581" t="s">
        <v>3632</v>
      </c>
      <c r="AB119" s="584" t="s">
        <v>3630</v>
      </c>
      <c r="AC119" s="582" t="s">
        <v>3633</v>
      </c>
      <c r="AD119" s="582" t="s">
        <v>3634</v>
      </c>
      <c r="AE119" s="582" t="s">
        <v>3629</v>
      </c>
      <c r="AF119" s="585" t="s">
        <v>210</v>
      </c>
      <c r="AG119" s="581" t="s">
        <v>3704</v>
      </c>
      <c r="AH119" s="586" t="s">
        <v>3705</v>
      </c>
      <c r="AI119" s="581"/>
      <c r="AJ119" s="581" t="s">
        <v>3706</v>
      </c>
      <c r="AK119" s="587" t="s">
        <v>2169</v>
      </c>
      <c r="AL119" s="596" t="s">
        <v>3687</v>
      </c>
      <c r="AM119" s="640" t="s">
        <v>3707</v>
      </c>
      <c r="AN119" s="581"/>
      <c r="AO119" s="585"/>
      <c r="AP119" s="581"/>
      <c r="AQ119" s="581"/>
      <c r="AR119" s="581">
        <v>4</v>
      </c>
      <c r="AS119" s="581"/>
      <c r="AT119" s="581">
        <v>24</v>
      </c>
      <c r="AU119" s="581">
        <v>260</v>
      </c>
    </row>
    <row r="120" spans="1:47">
      <c r="A120" s="581"/>
      <c r="B120" s="583" t="s">
        <v>2906</v>
      </c>
      <c r="C120" s="581" t="s">
        <v>1678</v>
      </c>
      <c r="D120" s="581" t="s">
        <v>14</v>
      </c>
      <c r="E120" s="581" t="s">
        <v>42</v>
      </c>
      <c r="F120" s="581"/>
      <c r="G120" s="582" t="s">
        <v>1262</v>
      </c>
      <c r="H120" s="582" t="s">
        <v>43</v>
      </c>
      <c r="I120" s="582" t="s">
        <v>2904</v>
      </c>
      <c r="J120" s="584" t="s">
        <v>2905</v>
      </c>
      <c r="K120" s="581" t="s">
        <v>15</v>
      </c>
      <c r="L120" s="581"/>
      <c r="M120" s="582" t="s">
        <v>109</v>
      </c>
      <c r="N120" s="582"/>
      <c r="O120" s="582"/>
      <c r="P120" s="582"/>
      <c r="Q120" s="582" t="s">
        <v>43</v>
      </c>
      <c r="R120" s="583" t="s">
        <v>104</v>
      </c>
      <c r="S120" s="583"/>
      <c r="T120" s="583"/>
      <c r="U120" s="583"/>
      <c r="V120" s="583"/>
      <c r="W120" s="583"/>
      <c r="X120" s="583"/>
      <c r="Y120" s="583"/>
      <c r="Z120" s="581" t="s">
        <v>3071</v>
      </c>
      <c r="AA120" s="581" t="s">
        <v>3072</v>
      </c>
      <c r="AB120" s="584" t="s">
        <v>3076</v>
      </c>
      <c r="AC120" s="582" t="s">
        <v>3073</v>
      </c>
      <c r="AD120" s="582" t="s">
        <v>3075</v>
      </c>
      <c r="AE120" s="582" t="s">
        <v>3074</v>
      </c>
      <c r="AF120" s="585" t="s">
        <v>210</v>
      </c>
      <c r="AG120" s="581" t="s">
        <v>3070</v>
      </c>
      <c r="AH120" s="587" t="s">
        <v>3761</v>
      </c>
      <c r="AI120" s="581"/>
      <c r="AJ120" s="581" t="s">
        <v>3762</v>
      </c>
      <c r="AK120" s="587" t="s">
        <v>2807</v>
      </c>
      <c r="AL120" s="596" t="s">
        <v>3687</v>
      </c>
      <c r="AM120" s="581" t="s">
        <v>3080</v>
      </c>
      <c r="AN120" s="581"/>
      <c r="AO120" s="585"/>
      <c r="AP120" s="581"/>
      <c r="AQ120" s="581"/>
      <c r="AR120" s="581">
        <v>4</v>
      </c>
      <c r="AS120" s="581"/>
      <c r="AT120" s="581">
        <v>24</v>
      </c>
      <c r="AU120" s="581">
        <v>40</v>
      </c>
    </row>
    <row r="121" spans="1:47" ht="57.6">
      <c r="A121" s="581"/>
      <c r="B121" s="583" t="s">
        <v>2906</v>
      </c>
      <c r="C121" s="581" t="s">
        <v>1678</v>
      </c>
      <c r="D121" s="581" t="s">
        <v>14</v>
      </c>
      <c r="E121" s="581" t="s">
        <v>42</v>
      </c>
      <c r="F121" s="581"/>
      <c r="G121" s="582" t="s">
        <v>1262</v>
      </c>
      <c r="H121" s="582" t="s">
        <v>43</v>
      </c>
      <c r="I121" s="582" t="s">
        <v>2904</v>
      </c>
      <c r="J121" s="584" t="s">
        <v>2905</v>
      </c>
      <c r="K121" s="582" t="s">
        <v>15</v>
      </c>
      <c r="L121" s="582"/>
      <c r="M121" s="582" t="s">
        <v>109</v>
      </c>
      <c r="N121" s="582"/>
      <c r="O121" s="582"/>
      <c r="P121" s="582"/>
      <c r="Q121" s="582" t="s">
        <v>43</v>
      </c>
      <c r="R121" s="583" t="s">
        <v>3797</v>
      </c>
      <c r="S121" s="583"/>
      <c r="T121" s="583"/>
      <c r="U121" s="583"/>
      <c r="V121" s="583"/>
      <c r="W121" s="583"/>
      <c r="X121" s="583"/>
      <c r="Y121" s="583"/>
      <c r="Z121" s="581" t="s">
        <v>2159</v>
      </c>
      <c r="AA121" s="581" t="s">
        <v>2160</v>
      </c>
      <c r="AB121" s="584" t="s">
        <v>3801</v>
      </c>
      <c r="AC121" s="582" t="s">
        <v>3798</v>
      </c>
      <c r="AD121" s="582" t="s">
        <v>3800</v>
      </c>
      <c r="AE121" s="582" t="s">
        <v>3799</v>
      </c>
      <c r="AF121" s="585" t="s">
        <v>210</v>
      </c>
      <c r="AG121" s="581" t="s">
        <v>3796</v>
      </c>
      <c r="AH121" s="587" t="s">
        <v>3802</v>
      </c>
      <c r="AI121" s="581"/>
      <c r="AJ121" s="581" t="s">
        <v>3803</v>
      </c>
      <c r="AK121" s="587" t="s">
        <v>3804</v>
      </c>
      <c r="AL121" s="642" t="s">
        <v>2170</v>
      </c>
      <c r="AM121" s="619" t="s">
        <v>3805</v>
      </c>
      <c r="AN121" s="581"/>
      <c r="AO121" s="585"/>
      <c r="AP121" s="581"/>
      <c r="AQ121" s="581"/>
      <c r="AR121" s="581">
        <v>2</v>
      </c>
      <c r="AS121" s="581"/>
      <c r="AT121" s="581"/>
      <c r="AU121" s="581"/>
    </row>
    <row r="122" spans="1:47">
      <c r="A122" s="581"/>
      <c r="B122" s="583" t="s">
        <v>2839</v>
      </c>
      <c r="C122" s="581" t="s">
        <v>1678</v>
      </c>
      <c r="D122" s="581" t="s">
        <v>2832</v>
      </c>
      <c r="E122" s="581" t="s">
        <v>2833</v>
      </c>
      <c r="F122" s="581"/>
      <c r="G122" s="582" t="s">
        <v>2834</v>
      </c>
      <c r="H122" s="582" t="s">
        <v>2835</v>
      </c>
      <c r="I122" s="582" t="s">
        <v>2836</v>
      </c>
      <c r="J122" s="584" t="s">
        <v>2837</v>
      </c>
      <c r="K122" s="581" t="s">
        <v>15</v>
      </c>
      <c r="L122" s="581"/>
      <c r="M122" s="581" t="s">
        <v>2838</v>
      </c>
      <c r="N122" s="581"/>
      <c r="O122" s="581"/>
      <c r="P122" s="581"/>
      <c r="Q122" s="582" t="s">
        <v>2840</v>
      </c>
      <c r="R122" s="583" t="s">
        <v>2841</v>
      </c>
      <c r="S122" s="583"/>
      <c r="T122" s="583"/>
      <c r="U122" s="583"/>
      <c r="V122" s="583"/>
      <c r="W122" s="583"/>
      <c r="X122" s="583"/>
      <c r="Y122" s="583"/>
      <c r="Z122" s="575" t="s">
        <v>2842</v>
      </c>
      <c r="AA122" s="575" t="s">
        <v>2843</v>
      </c>
      <c r="AB122" s="593" t="s">
        <v>2847</v>
      </c>
      <c r="AC122" s="576" t="s">
        <v>2844</v>
      </c>
      <c r="AD122" s="576" t="s">
        <v>2846</v>
      </c>
      <c r="AE122" s="576" t="s">
        <v>2845</v>
      </c>
      <c r="AF122" s="594" t="s">
        <v>210</v>
      </c>
      <c r="AG122" s="581"/>
      <c r="AH122" s="595" t="s">
        <v>2848</v>
      </c>
      <c r="AI122" s="589"/>
      <c r="AJ122" s="589" t="s">
        <v>2849</v>
      </c>
      <c r="AK122" s="595"/>
      <c r="AL122" s="596" t="s">
        <v>2568</v>
      </c>
      <c r="AM122" s="595" t="s">
        <v>2850</v>
      </c>
      <c r="AN122" s="589"/>
      <c r="AO122" s="594"/>
      <c r="AP122" s="589"/>
      <c r="AQ122" s="589"/>
      <c r="AR122" s="589">
        <v>2</v>
      </c>
      <c r="AS122" s="589"/>
      <c r="AT122" s="589"/>
      <c r="AU122" s="589">
        <v>80</v>
      </c>
    </row>
    <row r="123" spans="1:47" ht="57.6">
      <c r="A123" s="589"/>
      <c r="B123" s="584" t="s">
        <v>2887</v>
      </c>
      <c r="C123" s="581" t="s">
        <v>1678</v>
      </c>
      <c r="D123" s="581" t="s">
        <v>13</v>
      </c>
      <c r="E123" s="581" t="s">
        <v>2881</v>
      </c>
      <c r="F123" s="581"/>
      <c r="G123" s="582" t="s">
        <v>2882</v>
      </c>
      <c r="H123" s="582" t="s">
        <v>2883</v>
      </c>
      <c r="I123" s="582" t="s">
        <v>2884</v>
      </c>
      <c r="J123" s="584" t="s">
        <v>2885</v>
      </c>
      <c r="K123" s="582" t="s">
        <v>15</v>
      </c>
      <c r="L123" s="582"/>
      <c r="M123" s="582" t="s">
        <v>2886</v>
      </c>
      <c r="N123" s="582"/>
      <c r="O123" s="582"/>
      <c r="P123" s="582"/>
      <c r="Q123" s="582" t="s">
        <v>2883</v>
      </c>
      <c r="R123" s="583" t="s">
        <v>2885</v>
      </c>
      <c r="S123" s="583"/>
      <c r="T123" s="583"/>
      <c r="U123" s="583"/>
      <c r="V123" s="583"/>
      <c r="W123" s="583"/>
      <c r="X123" s="583"/>
      <c r="Y123" s="583"/>
      <c r="Z123" s="582" t="s">
        <v>72</v>
      </c>
      <c r="AA123" s="582" t="s">
        <v>2889</v>
      </c>
      <c r="AB123" s="584" t="s">
        <v>2891</v>
      </c>
      <c r="AC123" s="582" t="s">
        <v>588</v>
      </c>
      <c r="AD123" s="582" t="s">
        <v>2890</v>
      </c>
      <c r="AE123" s="582" t="s">
        <v>2883</v>
      </c>
      <c r="AF123" s="585" t="s">
        <v>210</v>
      </c>
      <c r="AG123" s="581" t="s">
        <v>2888</v>
      </c>
      <c r="AH123" s="587" t="s">
        <v>2892</v>
      </c>
      <c r="AI123" s="581"/>
      <c r="AJ123" s="603" t="s">
        <v>2893</v>
      </c>
      <c r="AK123" s="587" t="s">
        <v>2169</v>
      </c>
      <c r="AL123" s="595" t="s">
        <v>2568</v>
      </c>
      <c r="AM123" s="604" t="s">
        <v>2894</v>
      </c>
      <c r="AN123" s="581"/>
      <c r="AO123" s="585"/>
      <c r="AP123" s="581"/>
      <c r="AQ123" s="581"/>
      <c r="AR123" s="581">
        <v>4</v>
      </c>
      <c r="AS123" s="581"/>
      <c r="AT123" s="581"/>
      <c r="AU123" s="581">
        <v>260</v>
      </c>
    </row>
    <row r="124" spans="1:47" ht="57.6">
      <c r="A124" s="589"/>
      <c r="B124" s="584" t="s">
        <v>2887</v>
      </c>
      <c r="C124" s="581" t="s">
        <v>1678</v>
      </c>
      <c r="D124" s="581" t="s">
        <v>13</v>
      </c>
      <c r="E124" s="581" t="s">
        <v>2881</v>
      </c>
      <c r="F124" s="581"/>
      <c r="G124" s="582" t="s">
        <v>2882</v>
      </c>
      <c r="H124" s="582" t="s">
        <v>2883</v>
      </c>
      <c r="I124" s="582" t="s">
        <v>2884</v>
      </c>
      <c r="J124" s="584" t="s">
        <v>2885</v>
      </c>
      <c r="K124" s="582" t="s">
        <v>15</v>
      </c>
      <c r="L124" s="582"/>
      <c r="M124" s="582" t="s">
        <v>2886</v>
      </c>
      <c r="N124" s="582"/>
      <c r="O124" s="582"/>
      <c r="P124" s="582"/>
      <c r="Q124" s="582" t="s">
        <v>2883</v>
      </c>
      <c r="R124" s="583" t="s">
        <v>2885</v>
      </c>
      <c r="S124" s="583"/>
      <c r="T124" s="583"/>
      <c r="U124" s="583"/>
      <c r="V124" s="583"/>
      <c r="W124" s="583"/>
      <c r="X124" s="583"/>
      <c r="Y124" s="583"/>
      <c r="Z124" s="582" t="s">
        <v>13</v>
      </c>
      <c r="AA124" s="582" t="s">
        <v>3257</v>
      </c>
      <c r="AB124" s="584" t="s">
        <v>3260</v>
      </c>
      <c r="AC124" s="582" t="s">
        <v>3258</v>
      </c>
      <c r="AD124" s="582" t="s">
        <v>3259</v>
      </c>
      <c r="AE124" s="582" t="s">
        <v>755</v>
      </c>
      <c r="AF124" s="585" t="s">
        <v>210</v>
      </c>
      <c r="AG124" s="581"/>
      <c r="AH124" s="587" t="s">
        <v>3261</v>
      </c>
      <c r="AI124" s="581"/>
      <c r="AJ124" s="581" t="s">
        <v>3262</v>
      </c>
      <c r="AK124" s="587" t="s">
        <v>3263</v>
      </c>
      <c r="AL124" s="614" t="s">
        <v>2360</v>
      </c>
      <c r="AM124" s="619" t="s">
        <v>3264</v>
      </c>
      <c r="AN124" s="581"/>
      <c r="AO124" s="585"/>
      <c r="AP124" s="581"/>
      <c r="AQ124" s="581"/>
      <c r="AR124" s="581">
        <v>3</v>
      </c>
      <c r="AS124" s="581"/>
      <c r="AT124" s="581">
        <v>2</v>
      </c>
      <c r="AU124" s="581">
        <v>80</v>
      </c>
    </row>
    <row r="125" spans="1:47" ht="57.6">
      <c r="A125" s="589"/>
      <c r="B125" s="591" t="s">
        <v>3345</v>
      </c>
      <c r="C125" s="581" t="s">
        <v>1678</v>
      </c>
      <c r="D125" s="589" t="s">
        <v>524</v>
      </c>
      <c r="E125" s="589" t="s">
        <v>525</v>
      </c>
      <c r="F125" s="589"/>
      <c r="G125" s="590" t="s">
        <v>526</v>
      </c>
      <c r="H125" s="590" t="s">
        <v>527</v>
      </c>
      <c r="I125" s="590" t="s">
        <v>528</v>
      </c>
      <c r="J125" s="591" t="s">
        <v>529</v>
      </c>
      <c r="K125" s="590" t="s">
        <v>780</v>
      </c>
      <c r="L125" s="590"/>
      <c r="M125" s="590" t="s">
        <v>3344</v>
      </c>
      <c r="N125" s="590"/>
      <c r="O125" s="590"/>
      <c r="P125" s="590"/>
      <c r="Q125" s="590" t="s">
        <v>527</v>
      </c>
      <c r="R125" s="592" t="s">
        <v>529</v>
      </c>
      <c r="S125" s="592"/>
      <c r="T125" s="592"/>
      <c r="U125" s="592"/>
      <c r="V125" s="592"/>
      <c r="W125" s="592"/>
      <c r="X125" s="592"/>
      <c r="Y125" s="592"/>
      <c r="Z125" s="575" t="s">
        <v>530</v>
      </c>
      <c r="AA125" s="575" t="s">
        <v>3346</v>
      </c>
      <c r="AB125" s="593" t="s">
        <v>3347</v>
      </c>
      <c r="AC125" s="576" t="s">
        <v>532</v>
      </c>
      <c r="AD125" s="576" t="s">
        <v>534</v>
      </c>
      <c r="AE125" s="576" t="s">
        <v>533</v>
      </c>
      <c r="AF125" s="594" t="s">
        <v>210</v>
      </c>
      <c r="AG125" s="589"/>
      <c r="AH125" s="595" t="s">
        <v>3348</v>
      </c>
      <c r="AI125" s="589" t="s">
        <v>3349</v>
      </c>
      <c r="AJ125" s="589" t="s">
        <v>3350</v>
      </c>
      <c r="AK125" s="595" t="s">
        <v>3351</v>
      </c>
      <c r="AL125" s="614" t="s">
        <v>2360</v>
      </c>
      <c r="AM125" s="589" t="s">
        <v>3352</v>
      </c>
      <c r="AN125" s="589"/>
      <c r="AO125" s="594"/>
      <c r="AP125" s="589"/>
      <c r="AQ125" s="589"/>
      <c r="AR125" s="589">
        <v>1</v>
      </c>
      <c r="AS125" s="589"/>
      <c r="AT125" s="589"/>
      <c r="AU125" s="589"/>
    </row>
    <row r="126" spans="1:47" ht="43.2">
      <c r="A126" s="589"/>
      <c r="B126" s="584" t="s">
        <v>2988</v>
      </c>
      <c r="C126" s="581" t="s">
        <v>1678</v>
      </c>
      <c r="D126" s="581" t="s">
        <v>47</v>
      </c>
      <c r="E126" s="581" t="s">
        <v>67</v>
      </c>
      <c r="F126" s="581"/>
      <c r="G126" s="582" t="s">
        <v>68</v>
      </c>
      <c r="H126" s="582" t="s">
        <v>69</v>
      </c>
      <c r="I126" s="582" t="s">
        <v>70</v>
      </c>
      <c r="J126" s="584" t="s">
        <v>71</v>
      </c>
      <c r="K126" s="582" t="s">
        <v>15</v>
      </c>
      <c r="L126" s="582"/>
      <c r="M126" s="582" t="s">
        <v>2987</v>
      </c>
      <c r="N126" s="582"/>
      <c r="O126" s="582"/>
      <c r="P126" s="582"/>
      <c r="Q126" s="582" t="s">
        <v>69</v>
      </c>
      <c r="R126" s="583" t="s">
        <v>2989</v>
      </c>
      <c r="S126" s="583"/>
      <c r="T126" s="583"/>
      <c r="U126" s="583"/>
      <c r="V126" s="583"/>
      <c r="W126" s="583"/>
      <c r="X126" s="583"/>
      <c r="Y126" s="583"/>
      <c r="Z126" s="582" t="s">
        <v>72</v>
      </c>
      <c r="AA126" s="582" t="s">
        <v>73</v>
      </c>
      <c r="AB126" s="584" t="s">
        <v>2789</v>
      </c>
      <c r="AC126" s="582" t="s">
        <v>74</v>
      </c>
      <c r="AD126" s="582" t="s">
        <v>76</v>
      </c>
      <c r="AE126" s="582" t="s">
        <v>75</v>
      </c>
      <c r="AF126" s="585" t="s">
        <v>210</v>
      </c>
      <c r="AG126" s="582"/>
      <c r="AH126" s="604" t="s">
        <v>2990</v>
      </c>
      <c r="AI126" s="581" t="s">
        <v>2991</v>
      </c>
      <c r="AJ126" s="581" t="s">
        <v>2992</v>
      </c>
      <c r="AK126" s="587" t="s">
        <v>2993</v>
      </c>
      <c r="AL126" s="610" t="s">
        <v>2523</v>
      </c>
      <c r="AM126" s="586" t="s">
        <v>2994</v>
      </c>
      <c r="AN126" s="581"/>
      <c r="AO126" s="585"/>
      <c r="AP126" s="581"/>
      <c r="AQ126" s="581"/>
      <c r="AR126" s="581">
        <v>2</v>
      </c>
      <c r="AS126" s="581"/>
      <c r="AT126" s="581"/>
      <c r="AU126" s="581">
        <v>880</v>
      </c>
    </row>
    <row r="127" spans="1:47" ht="129.6">
      <c r="A127" s="589"/>
      <c r="B127" s="590" t="s">
        <v>3821</v>
      </c>
      <c r="C127" s="581" t="s">
        <v>1678</v>
      </c>
      <c r="D127" s="589" t="s">
        <v>105</v>
      </c>
      <c r="E127" s="589" t="s">
        <v>3815</v>
      </c>
      <c r="F127" s="589"/>
      <c r="G127" s="590" t="s">
        <v>3816</v>
      </c>
      <c r="H127" s="590" t="s">
        <v>3817</v>
      </c>
      <c r="I127" s="590" t="s">
        <v>3818</v>
      </c>
      <c r="J127" s="591" t="s">
        <v>3819</v>
      </c>
      <c r="K127" s="590" t="s">
        <v>15</v>
      </c>
      <c r="L127" s="590"/>
      <c r="M127" s="590" t="s">
        <v>3820</v>
      </c>
      <c r="N127" s="590"/>
      <c r="O127" s="590"/>
      <c r="P127" s="590"/>
      <c r="Q127" s="590" t="s">
        <v>3817</v>
      </c>
      <c r="R127" s="592" t="s">
        <v>3823</v>
      </c>
      <c r="S127" s="592"/>
      <c r="T127" s="592"/>
      <c r="U127" s="592"/>
      <c r="V127" s="592"/>
      <c r="W127" s="592"/>
      <c r="X127" s="592"/>
      <c r="Y127" s="592"/>
      <c r="Z127" s="590" t="s">
        <v>3824</v>
      </c>
      <c r="AA127" s="590" t="s">
        <v>3825</v>
      </c>
      <c r="AB127" s="643" t="s">
        <v>3829</v>
      </c>
      <c r="AC127" s="590" t="s">
        <v>3826</v>
      </c>
      <c r="AD127" s="590" t="s">
        <v>3828</v>
      </c>
      <c r="AE127" s="590" t="s">
        <v>3827</v>
      </c>
      <c r="AF127" s="594" t="s">
        <v>210</v>
      </c>
      <c r="AG127" s="590" t="s">
        <v>3822</v>
      </c>
      <c r="AH127" s="595" t="s">
        <v>3830</v>
      </c>
      <c r="AI127" s="611" t="s">
        <v>3831</v>
      </c>
      <c r="AJ127" s="611" t="s">
        <v>3832</v>
      </c>
      <c r="AK127" s="595">
        <v>80</v>
      </c>
      <c r="AL127" s="595" t="s">
        <v>2170</v>
      </c>
      <c r="AM127" s="611" t="s">
        <v>3833</v>
      </c>
      <c r="AN127" s="611"/>
      <c r="AO127" s="594"/>
      <c r="AP127" s="589"/>
      <c r="AQ127" s="589"/>
      <c r="AR127" s="589">
        <v>1</v>
      </c>
      <c r="AS127" s="589"/>
      <c r="AT127" s="589">
        <v>4</v>
      </c>
      <c r="AU127" s="589"/>
    </row>
    <row r="128" spans="1:47" ht="43.2">
      <c r="A128" s="589"/>
      <c r="B128" s="590" t="s">
        <v>3821</v>
      </c>
      <c r="C128" s="581" t="s">
        <v>1678</v>
      </c>
      <c r="D128" s="589" t="s">
        <v>105</v>
      </c>
      <c r="E128" s="589" t="s">
        <v>3815</v>
      </c>
      <c r="F128" s="589"/>
      <c r="G128" s="590" t="s">
        <v>3816</v>
      </c>
      <c r="H128" s="590" t="s">
        <v>3817</v>
      </c>
      <c r="I128" s="590" t="s">
        <v>3818</v>
      </c>
      <c r="J128" s="591" t="s">
        <v>3819</v>
      </c>
      <c r="K128" s="590" t="s">
        <v>15</v>
      </c>
      <c r="L128" s="590"/>
      <c r="M128" s="590" t="s">
        <v>3820</v>
      </c>
      <c r="N128" s="590"/>
      <c r="O128" s="590"/>
      <c r="P128" s="590"/>
      <c r="Q128" s="590" t="s">
        <v>3817</v>
      </c>
      <c r="R128" s="592" t="s">
        <v>3823</v>
      </c>
      <c r="S128" s="592"/>
      <c r="T128" s="592"/>
      <c r="U128" s="592"/>
      <c r="V128" s="592"/>
      <c r="W128" s="592"/>
      <c r="X128" s="592"/>
      <c r="Y128" s="592"/>
      <c r="Z128" s="590" t="s">
        <v>3824</v>
      </c>
      <c r="AA128" s="590" t="s">
        <v>3825</v>
      </c>
      <c r="AB128" s="643" t="s">
        <v>3829</v>
      </c>
      <c r="AC128" s="590" t="s">
        <v>3826</v>
      </c>
      <c r="AD128" s="590" t="s">
        <v>3828</v>
      </c>
      <c r="AE128" s="590" t="s">
        <v>3827</v>
      </c>
      <c r="AF128" s="594" t="s">
        <v>210</v>
      </c>
      <c r="AG128" s="590" t="s">
        <v>3834</v>
      </c>
      <c r="AH128" s="595" t="s">
        <v>3835</v>
      </c>
      <c r="AI128" s="589"/>
      <c r="AJ128" s="589" t="s">
        <v>3836</v>
      </c>
      <c r="AK128" s="595"/>
      <c r="AL128" s="595" t="s">
        <v>2170</v>
      </c>
      <c r="AM128" s="611" t="s">
        <v>3833</v>
      </c>
      <c r="AN128" s="589"/>
      <c r="AO128" s="594"/>
      <c r="AP128" s="589"/>
      <c r="AQ128" s="589"/>
      <c r="AR128" s="589">
        <v>2</v>
      </c>
      <c r="AS128" s="589"/>
      <c r="AT128" s="589">
        <v>6</v>
      </c>
      <c r="AU128" s="589"/>
    </row>
    <row r="129" spans="1:47" ht="43.2">
      <c r="A129" s="589"/>
      <c r="B129" s="590" t="s">
        <v>3821</v>
      </c>
      <c r="C129" s="581" t="s">
        <v>1678</v>
      </c>
      <c r="D129" s="589" t="s">
        <v>105</v>
      </c>
      <c r="E129" s="589" t="s">
        <v>3815</v>
      </c>
      <c r="F129" s="589"/>
      <c r="G129" s="590" t="s">
        <v>3816</v>
      </c>
      <c r="H129" s="590" t="s">
        <v>3817</v>
      </c>
      <c r="I129" s="590" t="s">
        <v>3818</v>
      </c>
      <c r="J129" s="591" t="s">
        <v>3819</v>
      </c>
      <c r="K129" s="590" t="s">
        <v>15</v>
      </c>
      <c r="L129" s="590"/>
      <c r="M129" s="590" t="s">
        <v>3820</v>
      </c>
      <c r="N129" s="590"/>
      <c r="O129" s="590"/>
      <c r="P129" s="590"/>
      <c r="Q129" s="590" t="s">
        <v>3817</v>
      </c>
      <c r="R129" s="592" t="s">
        <v>3823</v>
      </c>
      <c r="S129" s="592"/>
      <c r="T129" s="592"/>
      <c r="U129" s="592"/>
      <c r="V129" s="592"/>
      <c r="W129" s="592"/>
      <c r="X129" s="592"/>
      <c r="Y129" s="592"/>
      <c r="Z129" s="590" t="s">
        <v>3824</v>
      </c>
      <c r="AA129" s="590" t="s">
        <v>3825</v>
      </c>
      <c r="AB129" s="643" t="s">
        <v>3829</v>
      </c>
      <c r="AC129" s="590" t="s">
        <v>3826</v>
      </c>
      <c r="AD129" s="590" t="s">
        <v>3828</v>
      </c>
      <c r="AE129" s="590" t="s">
        <v>3827</v>
      </c>
      <c r="AF129" s="594" t="s">
        <v>210</v>
      </c>
      <c r="AG129" s="590" t="s">
        <v>3834</v>
      </c>
      <c r="AH129" s="595" t="s">
        <v>3837</v>
      </c>
      <c r="AI129" s="589"/>
      <c r="AJ129" s="589" t="s">
        <v>3838</v>
      </c>
      <c r="AK129" s="595"/>
      <c r="AL129" s="595" t="s">
        <v>2170</v>
      </c>
      <c r="AM129" s="611" t="s">
        <v>3833</v>
      </c>
      <c r="AN129" s="589"/>
      <c r="AO129" s="594"/>
      <c r="AP129" s="589"/>
      <c r="AQ129" s="589"/>
      <c r="AR129" s="589">
        <v>2</v>
      </c>
      <c r="AS129" s="589"/>
      <c r="AT129" s="589">
        <v>6</v>
      </c>
      <c r="AU129" s="589"/>
    </row>
    <row r="130" spans="1:47" ht="43.2">
      <c r="A130" s="589"/>
      <c r="B130" s="590" t="s">
        <v>3821</v>
      </c>
      <c r="C130" s="581" t="s">
        <v>1678</v>
      </c>
      <c r="D130" s="589" t="s">
        <v>105</v>
      </c>
      <c r="E130" s="589" t="s">
        <v>3815</v>
      </c>
      <c r="F130" s="589"/>
      <c r="G130" s="590" t="s">
        <v>3816</v>
      </c>
      <c r="H130" s="590" t="s">
        <v>3817</v>
      </c>
      <c r="I130" s="590" t="s">
        <v>3818</v>
      </c>
      <c r="J130" s="591" t="s">
        <v>3819</v>
      </c>
      <c r="K130" s="590" t="s">
        <v>15</v>
      </c>
      <c r="L130" s="590"/>
      <c r="M130" s="590" t="s">
        <v>3820</v>
      </c>
      <c r="N130" s="590"/>
      <c r="O130" s="590"/>
      <c r="P130" s="590"/>
      <c r="Q130" s="590" t="s">
        <v>3817</v>
      </c>
      <c r="R130" s="592" t="s">
        <v>3823</v>
      </c>
      <c r="S130" s="592"/>
      <c r="T130" s="592"/>
      <c r="U130" s="592"/>
      <c r="V130" s="592"/>
      <c r="W130" s="592"/>
      <c r="X130" s="592"/>
      <c r="Y130" s="592"/>
      <c r="Z130" s="590" t="s">
        <v>3824</v>
      </c>
      <c r="AA130" s="590" t="s">
        <v>3825</v>
      </c>
      <c r="AB130" s="643" t="s">
        <v>3829</v>
      </c>
      <c r="AC130" s="590" t="s">
        <v>3826</v>
      </c>
      <c r="AD130" s="590" t="s">
        <v>3828</v>
      </c>
      <c r="AE130" s="590" t="s">
        <v>3827</v>
      </c>
      <c r="AF130" s="594" t="s">
        <v>210</v>
      </c>
      <c r="AG130" s="590" t="s">
        <v>3839</v>
      </c>
      <c r="AH130" s="595" t="s">
        <v>3840</v>
      </c>
      <c r="AI130" s="589"/>
      <c r="AJ130" s="589" t="s">
        <v>3841</v>
      </c>
      <c r="AK130" s="595"/>
      <c r="AL130" s="595" t="s">
        <v>2170</v>
      </c>
      <c r="AM130" s="611" t="s">
        <v>3833</v>
      </c>
      <c r="AN130" s="589"/>
      <c r="AO130" s="594"/>
      <c r="AP130" s="589"/>
      <c r="AQ130" s="589"/>
      <c r="AR130" s="589">
        <v>3</v>
      </c>
      <c r="AS130" s="608">
        <v>2</v>
      </c>
      <c r="AT130" s="608">
        <v>14</v>
      </c>
      <c r="AU130" s="608">
        <v>330</v>
      </c>
    </row>
    <row r="131" spans="1:47" ht="57.6">
      <c r="A131" s="589"/>
      <c r="B131" s="590" t="s">
        <v>3821</v>
      </c>
      <c r="C131" s="581" t="s">
        <v>1678</v>
      </c>
      <c r="D131" s="608" t="s">
        <v>105</v>
      </c>
      <c r="E131" s="608" t="s">
        <v>3815</v>
      </c>
      <c r="F131" s="608"/>
      <c r="G131" s="644" t="s">
        <v>3816</v>
      </c>
      <c r="H131" s="644" t="s">
        <v>3817</v>
      </c>
      <c r="I131" s="644" t="s">
        <v>3818</v>
      </c>
      <c r="J131" s="591" t="s">
        <v>3819</v>
      </c>
      <c r="K131" s="644" t="s">
        <v>15</v>
      </c>
      <c r="L131" s="644"/>
      <c r="M131" s="644" t="s">
        <v>3820</v>
      </c>
      <c r="N131" s="644"/>
      <c r="O131" s="644"/>
      <c r="P131" s="644"/>
      <c r="Q131" s="644" t="s">
        <v>3817</v>
      </c>
      <c r="R131" s="592" t="s">
        <v>3823</v>
      </c>
      <c r="S131" s="592"/>
      <c r="T131" s="592"/>
      <c r="U131" s="592"/>
      <c r="V131" s="592"/>
      <c r="W131" s="592"/>
      <c r="X131" s="592"/>
      <c r="Y131" s="592"/>
      <c r="Z131" s="644" t="s">
        <v>3824</v>
      </c>
      <c r="AA131" s="644" t="s">
        <v>3825</v>
      </c>
      <c r="AB131" s="643" t="s">
        <v>3829</v>
      </c>
      <c r="AC131" s="644" t="s">
        <v>3826</v>
      </c>
      <c r="AD131" s="644" t="s">
        <v>3828</v>
      </c>
      <c r="AE131" s="644" t="s">
        <v>3827</v>
      </c>
      <c r="AF131" s="634" t="s">
        <v>210</v>
      </c>
      <c r="AG131" s="644" t="s">
        <v>3839</v>
      </c>
      <c r="AH131" s="635" t="s">
        <v>3842</v>
      </c>
      <c r="AI131" s="608"/>
      <c r="AJ131" s="608" t="s">
        <v>3843</v>
      </c>
      <c r="AK131" s="645" t="s">
        <v>3844</v>
      </c>
      <c r="AL131" s="595" t="s">
        <v>2170</v>
      </c>
      <c r="AM131" s="646" t="s">
        <v>3833</v>
      </c>
      <c r="AN131" s="608"/>
      <c r="AO131" s="634"/>
      <c r="AP131" s="608"/>
      <c r="AQ131" s="608"/>
      <c r="AR131" s="608">
        <v>3</v>
      </c>
      <c r="AS131" s="608">
        <v>2</v>
      </c>
      <c r="AT131" s="608">
        <v>14</v>
      </c>
      <c r="AU131" s="608">
        <f>490-160</f>
        <v>330</v>
      </c>
    </row>
    <row r="132" spans="1:47" ht="57.6">
      <c r="A132" s="589"/>
      <c r="B132" s="584" t="s">
        <v>3173</v>
      </c>
      <c r="C132" s="581" t="s">
        <v>1678</v>
      </c>
      <c r="D132" s="581" t="s">
        <v>2352</v>
      </c>
      <c r="E132" s="581" t="s">
        <v>3167</v>
      </c>
      <c r="F132" s="581"/>
      <c r="G132" s="582" t="s">
        <v>3168</v>
      </c>
      <c r="H132" s="582" t="s">
        <v>3169</v>
      </c>
      <c r="I132" s="582" t="s">
        <v>3170</v>
      </c>
      <c r="J132" s="584" t="s">
        <v>3171</v>
      </c>
      <c r="K132" s="582" t="s">
        <v>15</v>
      </c>
      <c r="L132" s="582"/>
      <c r="M132" s="582" t="s">
        <v>3172</v>
      </c>
      <c r="N132" s="582"/>
      <c r="O132" s="582"/>
      <c r="P132" s="582"/>
      <c r="Q132" s="582" t="s">
        <v>3174</v>
      </c>
      <c r="R132" s="583" t="s">
        <v>3175</v>
      </c>
      <c r="S132" s="583"/>
      <c r="T132" s="583"/>
      <c r="U132" s="583"/>
      <c r="V132" s="583"/>
      <c r="W132" s="583"/>
      <c r="X132" s="583"/>
      <c r="Y132" s="583"/>
      <c r="Z132" s="576" t="s">
        <v>3176</v>
      </c>
      <c r="AA132" s="576" t="s">
        <v>3177</v>
      </c>
      <c r="AB132" s="593" t="s">
        <v>3181</v>
      </c>
      <c r="AC132" s="576" t="s">
        <v>3178</v>
      </c>
      <c r="AD132" s="576" t="s">
        <v>3180</v>
      </c>
      <c r="AE132" s="576" t="s">
        <v>3179</v>
      </c>
      <c r="AF132" s="594" t="s">
        <v>210</v>
      </c>
      <c r="AG132" s="582"/>
      <c r="AH132" s="598" t="s">
        <v>3182</v>
      </c>
      <c r="AI132" s="589" t="s">
        <v>3183</v>
      </c>
      <c r="AJ132" s="589" t="s">
        <v>3184</v>
      </c>
      <c r="AK132" s="595" t="s">
        <v>3185</v>
      </c>
      <c r="AL132" s="614" t="s">
        <v>2360</v>
      </c>
      <c r="AM132" s="616" t="s">
        <v>3186</v>
      </c>
      <c r="AN132" s="589"/>
      <c r="AO132" s="594"/>
      <c r="AP132" s="589"/>
      <c r="AQ132" s="589"/>
      <c r="AR132" s="589">
        <v>2</v>
      </c>
      <c r="AS132" s="589"/>
      <c r="AT132" s="589"/>
      <c r="AU132" s="589"/>
    </row>
    <row r="133" spans="1:47" ht="28.8">
      <c r="A133" s="589"/>
      <c r="B133" s="591" t="s">
        <v>2977</v>
      </c>
      <c r="C133" s="581" t="s">
        <v>1678</v>
      </c>
      <c r="D133" s="589" t="s">
        <v>914</v>
      </c>
      <c r="E133" s="589" t="s">
        <v>2971</v>
      </c>
      <c r="F133" s="589"/>
      <c r="G133" s="590" t="s">
        <v>2972</v>
      </c>
      <c r="H133" s="590" t="s">
        <v>2973</v>
      </c>
      <c r="I133" s="590" t="s">
        <v>2974</v>
      </c>
      <c r="J133" s="591" t="s">
        <v>2975</v>
      </c>
      <c r="K133" s="590" t="s">
        <v>15</v>
      </c>
      <c r="L133" s="590"/>
      <c r="M133" s="590" t="s">
        <v>2976</v>
      </c>
      <c r="N133" s="590"/>
      <c r="O133" s="590"/>
      <c r="P133" s="590"/>
      <c r="Q133" s="590" t="s">
        <v>2973</v>
      </c>
      <c r="R133" s="591" t="s">
        <v>2975</v>
      </c>
      <c r="S133" s="591"/>
      <c r="T133" s="591"/>
      <c r="U133" s="591"/>
      <c r="V133" s="591"/>
      <c r="W133" s="591"/>
      <c r="X133" s="591"/>
      <c r="Y133" s="591"/>
      <c r="Z133" s="576" t="s">
        <v>2978</v>
      </c>
      <c r="AA133" s="576" t="s">
        <v>2979</v>
      </c>
      <c r="AB133" s="593" t="s">
        <v>2983</v>
      </c>
      <c r="AC133" s="576" t="s">
        <v>2980</v>
      </c>
      <c r="AD133" s="576" t="s">
        <v>2982</v>
      </c>
      <c r="AE133" s="576" t="s">
        <v>2981</v>
      </c>
      <c r="AF133" s="594" t="s">
        <v>210</v>
      </c>
      <c r="AG133" s="589"/>
      <c r="AH133" s="601" t="s">
        <v>2984</v>
      </c>
      <c r="AI133" s="589"/>
      <c r="AJ133" s="589" t="s">
        <v>2985</v>
      </c>
      <c r="AK133" s="595">
        <v>3389</v>
      </c>
      <c r="AL133" s="588" t="s">
        <v>2523</v>
      </c>
      <c r="AM133" s="589" t="s">
        <v>2986</v>
      </c>
      <c r="AN133" s="589"/>
      <c r="AO133" s="594"/>
      <c r="AP133" s="589"/>
      <c r="AQ133" s="589"/>
      <c r="AR133" s="589">
        <v>1</v>
      </c>
      <c r="AS133" s="589"/>
      <c r="AT133" s="589"/>
      <c r="AU133" s="589"/>
    </row>
    <row r="134" spans="1:47" ht="57.6">
      <c r="A134" s="589"/>
      <c r="B134" s="584" t="s">
        <v>3144</v>
      </c>
      <c r="C134" s="581" t="s">
        <v>1678</v>
      </c>
      <c r="D134" s="581" t="s">
        <v>133</v>
      </c>
      <c r="E134" s="581" t="s">
        <v>3138</v>
      </c>
      <c r="F134" s="581"/>
      <c r="G134" s="582" t="s">
        <v>3139</v>
      </c>
      <c r="H134" s="582" t="s">
        <v>3140</v>
      </c>
      <c r="I134" s="582" t="s">
        <v>3141</v>
      </c>
      <c r="J134" s="584" t="s">
        <v>3142</v>
      </c>
      <c r="K134" s="582" t="s">
        <v>15</v>
      </c>
      <c r="L134" s="582"/>
      <c r="M134" s="582" t="s">
        <v>3143</v>
      </c>
      <c r="N134" s="582"/>
      <c r="O134" s="582"/>
      <c r="P134" s="582"/>
      <c r="Q134" s="582" t="s">
        <v>3140</v>
      </c>
      <c r="R134" s="583" t="s">
        <v>3142</v>
      </c>
      <c r="S134" s="583"/>
      <c r="T134" s="583"/>
      <c r="U134" s="583"/>
      <c r="V134" s="583"/>
      <c r="W134" s="583"/>
      <c r="X134" s="583"/>
      <c r="Y134" s="583"/>
      <c r="Z134" s="576" t="s">
        <v>3146</v>
      </c>
      <c r="AA134" s="576" t="s">
        <v>3147</v>
      </c>
      <c r="AB134" s="593" t="s">
        <v>3151</v>
      </c>
      <c r="AC134" s="576" t="s">
        <v>3148</v>
      </c>
      <c r="AD134" s="576" t="s">
        <v>3150</v>
      </c>
      <c r="AE134" s="576" t="s">
        <v>3149</v>
      </c>
      <c r="AF134" s="594" t="s">
        <v>210</v>
      </c>
      <c r="AG134" s="582" t="s">
        <v>3145</v>
      </c>
      <c r="AH134" s="601" t="s">
        <v>3152</v>
      </c>
      <c r="AI134" s="589" t="s">
        <v>3153</v>
      </c>
      <c r="AJ134" s="589" t="s">
        <v>3154</v>
      </c>
      <c r="AK134" s="595" t="s">
        <v>3155</v>
      </c>
      <c r="AL134" s="614" t="s">
        <v>2360</v>
      </c>
      <c r="AM134" s="616" t="s">
        <v>3156</v>
      </c>
      <c r="AN134" s="589"/>
      <c r="AO134" s="594"/>
      <c r="AP134" s="589"/>
      <c r="AQ134" s="589"/>
      <c r="AR134" s="589">
        <v>2</v>
      </c>
      <c r="AS134" s="589"/>
      <c r="AT134" s="589"/>
      <c r="AU134" s="589"/>
    </row>
    <row r="135" spans="1:47">
      <c r="A135" s="589"/>
      <c r="B135" s="591" t="s">
        <v>2958</v>
      </c>
      <c r="C135" s="581" t="s">
        <v>1678</v>
      </c>
      <c r="D135" s="589" t="s">
        <v>14</v>
      </c>
      <c r="E135" s="589" t="s">
        <v>2952</v>
      </c>
      <c r="F135" s="589"/>
      <c r="G135" s="590" t="s">
        <v>2953</v>
      </c>
      <c r="H135" s="590" t="s">
        <v>2954</v>
      </c>
      <c r="I135" s="590" t="s">
        <v>2955</v>
      </c>
      <c r="J135" s="591" t="s">
        <v>2956</v>
      </c>
      <c r="K135" s="590" t="s">
        <v>15</v>
      </c>
      <c r="L135" s="590"/>
      <c r="M135" s="590" t="s">
        <v>2957</v>
      </c>
      <c r="N135" s="590"/>
      <c r="O135" s="590"/>
      <c r="P135" s="590"/>
      <c r="Q135" s="590" t="s">
        <v>2959</v>
      </c>
      <c r="R135" s="592" t="s">
        <v>2960</v>
      </c>
      <c r="S135" s="592"/>
      <c r="T135" s="592"/>
      <c r="U135" s="592"/>
      <c r="V135" s="592"/>
      <c r="W135" s="592"/>
      <c r="X135" s="592"/>
      <c r="Y135" s="592"/>
      <c r="Z135" s="576" t="s">
        <v>2961</v>
      </c>
      <c r="AA135" s="576" t="s">
        <v>2962</v>
      </c>
      <c r="AB135" s="593" t="s">
        <v>2966</v>
      </c>
      <c r="AC135" s="576" t="s">
        <v>2963</v>
      </c>
      <c r="AD135" s="576" t="s">
        <v>2965</v>
      </c>
      <c r="AE135" s="576" t="s">
        <v>2964</v>
      </c>
      <c r="AF135" s="594" t="s">
        <v>210</v>
      </c>
      <c r="AG135" s="589"/>
      <c r="AH135" s="595" t="s">
        <v>2967</v>
      </c>
      <c r="AI135" s="589"/>
      <c r="AJ135" s="589" t="s">
        <v>2968</v>
      </c>
      <c r="AK135" s="595" t="s">
        <v>2969</v>
      </c>
      <c r="AL135" s="609" t="s">
        <v>2523</v>
      </c>
      <c r="AM135" s="589" t="s">
        <v>2970</v>
      </c>
      <c r="AN135" s="589"/>
      <c r="AO135" s="594"/>
      <c r="AP135" s="589"/>
      <c r="AQ135" s="589"/>
      <c r="AR135" s="589">
        <v>2</v>
      </c>
      <c r="AS135" s="589"/>
      <c r="AT135" s="589"/>
      <c r="AU135" s="589">
        <v>180</v>
      </c>
    </row>
    <row r="136" spans="1:47">
      <c r="A136" s="589"/>
      <c r="B136" s="591" t="s">
        <v>2958</v>
      </c>
      <c r="C136" s="581" t="s">
        <v>1678</v>
      </c>
      <c r="D136" s="589" t="s">
        <v>14</v>
      </c>
      <c r="E136" s="589" t="s">
        <v>2952</v>
      </c>
      <c r="F136" s="589"/>
      <c r="G136" s="590" t="s">
        <v>2953</v>
      </c>
      <c r="H136" s="590" t="s">
        <v>2959</v>
      </c>
      <c r="I136" s="590" t="s">
        <v>2955</v>
      </c>
      <c r="J136" s="591" t="s">
        <v>2956</v>
      </c>
      <c r="K136" s="590" t="s">
        <v>15</v>
      </c>
      <c r="L136" s="590"/>
      <c r="M136" s="590" t="s">
        <v>2957</v>
      </c>
      <c r="N136" s="590"/>
      <c r="O136" s="590"/>
      <c r="P136" s="590"/>
      <c r="Q136" s="590" t="s">
        <v>2959</v>
      </c>
      <c r="R136" s="592" t="s">
        <v>2960</v>
      </c>
      <c r="S136" s="592"/>
      <c r="T136" s="592"/>
      <c r="U136" s="592"/>
      <c r="V136" s="592"/>
      <c r="W136" s="592"/>
      <c r="X136" s="592"/>
      <c r="Y136" s="592"/>
      <c r="Z136" s="576" t="s">
        <v>3734</v>
      </c>
      <c r="AA136" s="576" t="s">
        <v>902</v>
      </c>
      <c r="AB136" s="593" t="s">
        <v>3737</v>
      </c>
      <c r="AC136" s="576" t="s">
        <v>3735</v>
      </c>
      <c r="AD136" s="576" t="s">
        <v>3736</v>
      </c>
      <c r="AE136" s="576"/>
      <c r="AF136" s="594" t="s">
        <v>210</v>
      </c>
      <c r="AG136" s="590"/>
      <c r="AH136" s="595" t="s">
        <v>3738</v>
      </c>
      <c r="AI136" s="589" t="s">
        <v>3739</v>
      </c>
      <c r="AJ136" s="589" t="s">
        <v>3740</v>
      </c>
      <c r="AK136" s="595" t="s">
        <v>2169</v>
      </c>
      <c r="AL136" s="596" t="s">
        <v>3687</v>
      </c>
      <c r="AM136" s="589" t="s">
        <v>3500</v>
      </c>
      <c r="AN136" s="589"/>
      <c r="AO136" s="594"/>
      <c r="AP136" s="589"/>
      <c r="AQ136" s="589"/>
      <c r="AR136" s="589">
        <v>2</v>
      </c>
      <c r="AS136" s="589"/>
      <c r="AT136" s="589">
        <v>14</v>
      </c>
      <c r="AU136" s="589">
        <f>500-80</f>
        <v>420</v>
      </c>
    </row>
    <row r="137" spans="1:47">
      <c r="A137" s="589"/>
      <c r="B137" s="591" t="s">
        <v>2958</v>
      </c>
      <c r="C137" s="581" t="s">
        <v>1678</v>
      </c>
      <c r="D137" s="589" t="s">
        <v>14</v>
      </c>
      <c r="E137" s="589" t="s">
        <v>2952</v>
      </c>
      <c r="F137" s="589"/>
      <c r="G137" s="590" t="s">
        <v>2953</v>
      </c>
      <c r="H137" s="590" t="s">
        <v>2959</v>
      </c>
      <c r="I137" s="590" t="s">
        <v>2955</v>
      </c>
      <c r="J137" s="591" t="s">
        <v>2956</v>
      </c>
      <c r="K137" s="590" t="s">
        <v>15</v>
      </c>
      <c r="L137" s="590"/>
      <c r="M137" s="590" t="s">
        <v>2957</v>
      </c>
      <c r="N137" s="590"/>
      <c r="O137" s="590"/>
      <c r="P137" s="590"/>
      <c r="Q137" s="590" t="s">
        <v>2959</v>
      </c>
      <c r="R137" s="592" t="s">
        <v>2960</v>
      </c>
      <c r="S137" s="592"/>
      <c r="T137" s="592"/>
      <c r="U137" s="592"/>
      <c r="V137" s="592"/>
      <c r="W137" s="592"/>
      <c r="X137" s="592"/>
      <c r="Y137" s="592"/>
      <c r="Z137" s="576" t="s">
        <v>3734</v>
      </c>
      <c r="AA137" s="576" t="s">
        <v>902</v>
      </c>
      <c r="AB137" s="593" t="s">
        <v>3737</v>
      </c>
      <c r="AC137" s="576" t="s">
        <v>3735</v>
      </c>
      <c r="AD137" s="576" t="s">
        <v>3736</v>
      </c>
      <c r="AE137" s="576"/>
      <c r="AF137" s="594" t="s">
        <v>210</v>
      </c>
      <c r="AG137" s="590"/>
      <c r="AH137" s="595" t="s">
        <v>3741</v>
      </c>
      <c r="AI137" s="589" t="s">
        <v>3739</v>
      </c>
      <c r="AJ137" s="589" t="s">
        <v>3742</v>
      </c>
      <c r="AK137" s="595" t="s">
        <v>2169</v>
      </c>
      <c r="AL137" s="596" t="s">
        <v>3687</v>
      </c>
      <c r="AM137" s="589" t="s">
        <v>3500</v>
      </c>
      <c r="AN137" s="589"/>
      <c r="AO137" s="594"/>
      <c r="AP137" s="589"/>
      <c r="AQ137" s="589"/>
      <c r="AR137" s="589">
        <v>2</v>
      </c>
      <c r="AS137" s="589"/>
      <c r="AT137" s="589">
        <v>14</v>
      </c>
      <c r="AU137" s="589">
        <v>420</v>
      </c>
    </row>
    <row r="138" spans="1:47">
      <c r="A138" s="589"/>
      <c r="B138" s="591" t="s">
        <v>2958</v>
      </c>
      <c r="C138" s="581" t="s">
        <v>1678</v>
      </c>
      <c r="D138" s="589" t="s">
        <v>14</v>
      </c>
      <c r="E138" s="589" t="s">
        <v>2952</v>
      </c>
      <c r="F138" s="589"/>
      <c r="G138" s="590" t="s">
        <v>2953</v>
      </c>
      <c r="H138" s="590" t="s">
        <v>2959</v>
      </c>
      <c r="I138" s="590" t="s">
        <v>2955</v>
      </c>
      <c r="J138" s="591" t="s">
        <v>2956</v>
      </c>
      <c r="K138" s="590" t="s">
        <v>15</v>
      </c>
      <c r="L138" s="590"/>
      <c r="M138" s="590" t="s">
        <v>2957</v>
      </c>
      <c r="N138" s="590"/>
      <c r="O138" s="590"/>
      <c r="P138" s="590"/>
      <c r="Q138" s="590" t="s">
        <v>2959</v>
      </c>
      <c r="R138" s="592" t="s">
        <v>2960</v>
      </c>
      <c r="S138" s="592"/>
      <c r="T138" s="592"/>
      <c r="U138" s="592"/>
      <c r="V138" s="592"/>
      <c r="W138" s="592"/>
      <c r="X138" s="592"/>
      <c r="Y138" s="592"/>
      <c r="Z138" s="576" t="s">
        <v>3734</v>
      </c>
      <c r="AA138" s="576" t="s">
        <v>902</v>
      </c>
      <c r="AB138" s="593" t="s">
        <v>3737</v>
      </c>
      <c r="AC138" s="576" t="s">
        <v>3735</v>
      </c>
      <c r="AD138" s="576" t="s">
        <v>3736</v>
      </c>
      <c r="AE138" s="576"/>
      <c r="AF138" s="594" t="s">
        <v>210</v>
      </c>
      <c r="AG138" s="590"/>
      <c r="AH138" s="595" t="s">
        <v>3743</v>
      </c>
      <c r="AI138" s="589" t="s">
        <v>3739</v>
      </c>
      <c r="AJ138" s="589" t="s">
        <v>3744</v>
      </c>
      <c r="AK138" s="595" t="s">
        <v>2169</v>
      </c>
      <c r="AL138" s="596" t="s">
        <v>3687</v>
      </c>
      <c r="AM138" s="589" t="s">
        <v>3500</v>
      </c>
      <c r="AN138" s="589"/>
      <c r="AO138" s="594"/>
      <c r="AP138" s="589"/>
      <c r="AQ138" s="589"/>
      <c r="AR138" s="589">
        <v>2</v>
      </c>
      <c r="AS138" s="589"/>
      <c r="AT138" s="589">
        <v>14</v>
      </c>
      <c r="AU138" s="589">
        <v>420</v>
      </c>
    </row>
    <row r="139" spans="1:47" ht="28.8">
      <c r="A139" s="589"/>
      <c r="B139" s="591" t="s">
        <v>2958</v>
      </c>
      <c r="C139" s="581" t="s">
        <v>1678</v>
      </c>
      <c r="D139" s="589" t="s">
        <v>14</v>
      </c>
      <c r="E139" s="589" t="s">
        <v>2952</v>
      </c>
      <c r="F139" s="589"/>
      <c r="G139" s="590" t="s">
        <v>2953</v>
      </c>
      <c r="H139" s="590" t="s">
        <v>2959</v>
      </c>
      <c r="I139" s="590" t="s">
        <v>2955</v>
      </c>
      <c r="J139" s="591" t="s">
        <v>2956</v>
      </c>
      <c r="K139" s="590" t="s">
        <v>15</v>
      </c>
      <c r="L139" s="590"/>
      <c r="M139" s="590" t="s">
        <v>2957</v>
      </c>
      <c r="N139" s="590"/>
      <c r="O139" s="590"/>
      <c r="P139" s="590"/>
      <c r="Q139" s="590" t="s">
        <v>2959</v>
      </c>
      <c r="R139" s="592" t="s">
        <v>2960</v>
      </c>
      <c r="S139" s="592"/>
      <c r="T139" s="592"/>
      <c r="U139" s="592"/>
      <c r="V139" s="592"/>
      <c r="W139" s="592"/>
      <c r="X139" s="592"/>
      <c r="Y139" s="592"/>
      <c r="Z139" s="576" t="s">
        <v>3734</v>
      </c>
      <c r="AA139" s="576" t="s">
        <v>902</v>
      </c>
      <c r="AB139" s="593" t="s">
        <v>3737</v>
      </c>
      <c r="AC139" s="576" t="s">
        <v>3735</v>
      </c>
      <c r="AD139" s="576" t="s">
        <v>3736</v>
      </c>
      <c r="AE139" s="576"/>
      <c r="AF139" s="594" t="s">
        <v>210</v>
      </c>
      <c r="AG139" s="590"/>
      <c r="AH139" s="601" t="s">
        <v>3745</v>
      </c>
      <c r="AI139" s="595"/>
      <c r="AJ139" s="618" t="s">
        <v>3746</v>
      </c>
      <c r="AK139" s="595" t="s">
        <v>3747</v>
      </c>
      <c r="AL139" s="596" t="s">
        <v>3687</v>
      </c>
      <c r="AM139" s="589" t="s">
        <v>3500</v>
      </c>
      <c r="AN139" s="589"/>
      <c r="AO139" s="589"/>
      <c r="AP139" s="589"/>
      <c r="AQ139" s="589"/>
      <c r="AR139" s="589">
        <v>2</v>
      </c>
      <c r="AS139" s="589"/>
      <c r="AT139" s="589">
        <v>14</v>
      </c>
      <c r="AU139" s="589">
        <f>500-80</f>
        <v>420</v>
      </c>
    </row>
    <row r="140" spans="1:47">
      <c r="A140" s="589"/>
      <c r="B140" s="591" t="s">
        <v>2958</v>
      </c>
      <c r="C140" s="581" t="s">
        <v>1678</v>
      </c>
      <c r="D140" s="589" t="s">
        <v>14</v>
      </c>
      <c r="E140" s="589" t="s">
        <v>2952</v>
      </c>
      <c r="F140" s="589"/>
      <c r="G140" s="590" t="s">
        <v>2953</v>
      </c>
      <c r="H140" s="590" t="s">
        <v>2959</v>
      </c>
      <c r="I140" s="590" t="s">
        <v>2955</v>
      </c>
      <c r="J140" s="591" t="s">
        <v>2956</v>
      </c>
      <c r="K140" s="590" t="s">
        <v>15</v>
      </c>
      <c r="L140" s="590"/>
      <c r="M140" s="590" t="s">
        <v>2957</v>
      </c>
      <c r="N140" s="590"/>
      <c r="O140" s="590"/>
      <c r="P140" s="590"/>
      <c r="Q140" s="590" t="s">
        <v>2959</v>
      </c>
      <c r="R140" s="592" t="s">
        <v>2960</v>
      </c>
      <c r="S140" s="592"/>
      <c r="T140" s="592"/>
      <c r="U140" s="592"/>
      <c r="V140" s="592"/>
      <c r="W140" s="592"/>
      <c r="X140" s="592"/>
      <c r="Y140" s="592"/>
      <c r="Z140" s="576" t="s">
        <v>3734</v>
      </c>
      <c r="AA140" s="576" t="s">
        <v>902</v>
      </c>
      <c r="AB140" s="593" t="s">
        <v>3737</v>
      </c>
      <c r="AC140" s="576" t="s">
        <v>3735</v>
      </c>
      <c r="AD140" s="576" t="s">
        <v>3736</v>
      </c>
      <c r="AE140" s="576"/>
      <c r="AF140" s="594" t="s">
        <v>210</v>
      </c>
      <c r="AG140" s="590" t="s">
        <v>3763</v>
      </c>
      <c r="AH140" s="595" t="s">
        <v>3764</v>
      </c>
      <c r="AI140" s="589"/>
      <c r="AJ140" s="589" t="s">
        <v>3765</v>
      </c>
      <c r="AK140" s="595" t="s">
        <v>3766</v>
      </c>
      <c r="AL140" s="596" t="s">
        <v>3687</v>
      </c>
      <c r="AM140" s="589" t="s">
        <v>3767</v>
      </c>
      <c r="AN140" s="589"/>
      <c r="AO140" s="594"/>
      <c r="AP140" s="589"/>
      <c r="AQ140" s="589"/>
      <c r="AR140" s="589">
        <v>4</v>
      </c>
      <c r="AS140" s="589"/>
      <c r="AT140" s="589">
        <v>8</v>
      </c>
      <c r="AU140" s="589">
        <v>260</v>
      </c>
    </row>
    <row r="141" spans="1:47">
      <c r="A141" s="589"/>
      <c r="B141" s="591" t="s">
        <v>2958</v>
      </c>
      <c r="C141" s="581" t="s">
        <v>1678</v>
      </c>
      <c r="D141" s="589" t="s">
        <v>14</v>
      </c>
      <c r="E141" s="589" t="s">
        <v>2952</v>
      </c>
      <c r="F141" s="589"/>
      <c r="G141" s="590" t="s">
        <v>2953</v>
      </c>
      <c r="H141" s="590" t="s">
        <v>2954</v>
      </c>
      <c r="I141" s="590" t="s">
        <v>2955</v>
      </c>
      <c r="J141" s="591" t="s">
        <v>2956</v>
      </c>
      <c r="K141" s="590" t="s">
        <v>15</v>
      </c>
      <c r="L141" s="590"/>
      <c r="M141" s="590" t="s">
        <v>2957</v>
      </c>
      <c r="N141" s="590"/>
      <c r="O141" s="590"/>
      <c r="P141" s="590"/>
      <c r="Q141" s="590" t="s">
        <v>2959</v>
      </c>
      <c r="R141" s="592" t="s">
        <v>2960</v>
      </c>
      <c r="S141" s="592"/>
      <c r="T141" s="592"/>
      <c r="U141" s="592"/>
      <c r="V141" s="592"/>
      <c r="W141" s="592"/>
      <c r="X141" s="592"/>
      <c r="Y141" s="592"/>
      <c r="Z141" s="576" t="s">
        <v>3734</v>
      </c>
      <c r="AA141" s="576" t="s">
        <v>902</v>
      </c>
      <c r="AB141" s="593" t="s">
        <v>3737</v>
      </c>
      <c r="AC141" s="576" t="s">
        <v>3735</v>
      </c>
      <c r="AD141" s="576" t="s">
        <v>3736</v>
      </c>
      <c r="AE141" s="576"/>
      <c r="AF141" s="594" t="s">
        <v>210</v>
      </c>
      <c r="AG141" s="589"/>
      <c r="AH141" s="595" t="s">
        <v>3845</v>
      </c>
      <c r="AI141" s="589"/>
      <c r="AJ141" s="589" t="s">
        <v>3846</v>
      </c>
      <c r="AK141" s="595" t="s">
        <v>2169</v>
      </c>
      <c r="AL141" s="595" t="s">
        <v>2170</v>
      </c>
      <c r="AM141" s="611" t="s">
        <v>3847</v>
      </c>
      <c r="AN141" s="589"/>
      <c r="AO141" s="594"/>
      <c r="AP141" s="589"/>
      <c r="AQ141" s="589"/>
      <c r="AR141" s="589">
        <v>2</v>
      </c>
      <c r="AS141" s="589">
        <v>4</v>
      </c>
      <c r="AT141" s="589">
        <v>12</v>
      </c>
      <c r="AU141" s="589">
        <f>300-120</f>
        <v>180</v>
      </c>
    </row>
    <row r="142" spans="1:47" ht="57.6">
      <c r="A142" s="589"/>
      <c r="B142" s="591" t="s">
        <v>2958</v>
      </c>
      <c r="C142" s="581" t="s">
        <v>1678</v>
      </c>
      <c r="D142" s="589" t="s">
        <v>14</v>
      </c>
      <c r="E142" s="589" t="s">
        <v>2952</v>
      </c>
      <c r="F142" s="589"/>
      <c r="G142" s="590" t="s">
        <v>2953</v>
      </c>
      <c r="H142" s="590" t="s">
        <v>2959</v>
      </c>
      <c r="I142" s="590" t="s">
        <v>2955</v>
      </c>
      <c r="J142" s="591" t="s">
        <v>2956</v>
      </c>
      <c r="K142" s="590" t="s">
        <v>15</v>
      </c>
      <c r="L142" s="590"/>
      <c r="M142" s="589" t="s">
        <v>2957</v>
      </c>
      <c r="N142" s="589"/>
      <c r="O142" s="589"/>
      <c r="P142" s="589"/>
      <c r="Q142" s="590" t="s">
        <v>2959</v>
      </c>
      <c r="R142" s="591" t="s">
        <v>2960</v>
      </c>
      <c r="S142" s="591"/>
      <c r="T142" s="591"/>
      <c r="U142" s="591"/>
      <c r="V142" s="591"/>
      <c r="W142" s="591"/>
      <c r="X142" s="591"/>
      <c r="Y142" s="591"/>
      <c r="Z142" s="576" t="s">
        <v>3734</v>
      </c>
      <c r="AA142" s="576" t="s">
        <v>902</v>
      </c>
      <c r="AB142" s="593" t="s">
        <v>3737</v>
      </c>
      <c r="AC142" s="576" t="s">
        <v>3735</v>
      </c>
      <c r="AD142" s="576" t="s">
        <v>3736</v>
      </c>
      <c r="AE142" s="576"/>
      <c r="AF142" s="594" t="s">
        <v>210</v>
      </c>
      <c r="AG142" s="589" t="s">
        <v>3886</v>
      </c>
      <c r="AH142" s="595" t="s">
        <v>3887</v>
      </c>
      <c r="AI142" s="589"/>
      <c r="AJ142" s="589" t="s">
        <v>3888</v>
      </c>
      <c r="AK142" s="595" t="s">
        <v>3889</v>
      </c>
      <c r="AL142" s="598" t="s">
        <v>2170</v>
      </c>
      <c r="AM142" s="589" t="s">
        <v>3890</v>
      </c>
      <c r="AN142" s="589"/>
      <c r="AO142" s="594"/>
      <c r="AP142" s="589"/>
      <c r="AQ142" s="589"/>
      <c r="AR142" s="589">
        <v>3</v>
      </c>
      <c r="AS142" s="589"/>
      <c r="AT142" s="589">
        <v>6</v>
      </c>
      <c r="AU142" s="589">
        <v>140</v>
      </c>
    </row>
    <row r="143" spans="1:47" ht="57.6">
      <c r="A143" s="589"/>
      <c r="B143" s="583" t="s">
        <v>3662</v>
      </c>
      <c r="C143" s="581" t="s">
        <v>1678</v>
      </c>
      <c r="D143" s="581" t="s">
        <v>3659</v>
      </c>
      <c r="E143" s="581" t="s">
        <v>394</v>
      </c>
      <c r="F143" s="581"/>
      <c r="G143" s="582" t="s">
        <v>397</v>
      </c>
      <c r="H143" s="582" t="s">
        <v>396</v>
      </c>
      <c r="I143" s="582" t="s">
        <v>398</v>
      </c>
      <c r="J143" s="583" t="s">
        <v>3660</v>
      </c>
      <c r="K143" s="581" t="s">
        <v>15</v>
      </c>
      <c r="L143" s="581"/>
      <c r="M143" s="581" t="s">
        <v>3661</v>
      </c>
      <c r="N143" s="581"/>
      <c r="O143" s="581"/>
      <c r="P143" s="581"/>
      <c r="Q143" s="582" t="s">
        <v>3663</v>
      </c>
      <c r="R143" s="583" t="s">
        <v>3664</v>
      </c>
      <c r="S143" s="583"/>
      <c r="T143" s="583"/>
      <c r="U143" s="583"/>
      <c r="V143" s="583"/>
      <c r="W143" s="583"/>
      <c r="X143" s="583"/>
      <c r="Y143" s="583"/>
      <c r="Z143" s="575" t="s">
        <v>142</v>
      </c>
      <c r="AA143" s="575" t="s">
        <v>3665</v>
      </c>
      <c r="AB143" s="593" t="s">
        <v>3669</v>
      </c>
      <c r="AC143" s="576" t="s">
        <v>3666</v>
      </c>
      <c r="AD143" s="576" t="s">
        <v>3668</v>
      </c>
      <c r="AE143" s="576" t="s">
        <v>3667</v>
      </c>
      <c r="AF143" s="594" t="s">
        <v>210</v>
      </c>
      <c r="AG143" s="581"/>
      <c r="AH143" s="601" t="s">
        <v>3670</v>
      </c>
      <c r="AI143" s="589"/>
      <c r="AJ143" s="589" t="s">
        <v>3671</v>
      </c>
      <c r="AK143" s="595" t="s">
        <v>3672</v>
      </c>
      <c r="AL143" s="598" t="s">
        <v>3597</v>
      </c>
      <c r="AM143" s="589" t="s">
        <v>3658</v>
      </c>
      <c r="AN143" s="589"/>
      <c r="AO143" s="594"/>
      <c r="AP143" s="589"/>
      <c r="AQ143" s="589"/>
      <c r="AR143" s="589">
        <v>1</v>
      </c>
      <c r="AS143" s="589">
        <v>2</v>
      </c>
      <c r="AT143" s="589">
        <v>6</v>
      </c>
      <c r="AU143" s="589"/>
    </row>
    <row r="144" spans="1:47">
      <c r="A144" s="589"/>
      <c r="B144" s="584" t="s">
        <v>2861</v>
      </c>
      <c r="C144" s="581" t="s">
        <v>1678</v>
      </c>
      <c r="D144" s="581" t="s">
        <v>41</v>
      </c>
      <c r="E144" s="581" t="s">
        <v>2855</v>
      </c>
      <c r="F144" s="581"/>
      <c r="G144" s="582" t="s">
        <v>2856</v>
      </c>
      <c r="H144" s="582" t="s">
        <v>2857</v>
      </c>
      <c r="I144" s="582" t="s">
        <v>2858</v>
      </c>
      <c r="J144" s="584" t="s">
        <v>2859</v>
      </c>
      <c r="K144" s="582" t="s">
        <v>15</v>
      </c>
      <c r="L144" s="582"/>
      <c r="M144" s="582" t="s">
        <v>2860</v>
      </c>
      <c r="N144" s="582"/>
      <c r="O144" s="582"/>
      <c r="P144" s="582"/>
      <c r="Q144" s="582" t="s">
        <v>2862</v>
      </c>
      <c r="R144" s="583" t="s">
        <v>2863</v>
      </c>
      <c r="S144" s="583"/>
      <c r="T144" s="583"/>
      <c r="U144" s="583"/>
      <c r="V144" s="583"/>
      <c r="W144" s="583"/>
      <c r="X144" s="583"/>
      <c r="Y144" s="583"/>
      <c r="Z144" s="575" t="s">
        <v>41</v>
      </c>
      <c r="AA144" s="575" t="s">
        <v>2855</v>
      </c>
      <c r="AB144" s="593" t="s">
        <v>2859</v>
      </c>
      <c r="AC144" s="576" t="s">
        <v>2856</v>
      </c>
      <c r="AD144" s="576" t="s">
        <v>2858</v>
      </c>
      <c r="AE144" s="576" t="s">
        <v>2857</v>
      </c>
      <c r="AF144" s="594" t="s">
        <v>210</v>
      </c>
      <c r="AG144" s="581"/>
      <c r="AH144" s="595" t="s">
        <v>2864</v>
      </c>
      <c r="AI144" s="589"/>
      <c r="AJ144" s="589" t="s">
        <v>2865</v>
      </c>
      <c r="AK144" s="595" t="s">
        <v>2866</v>
      </c>
      <c r="AL144" s="596" t="s">
        <v>2568</v>
      </c>
      <c r="AM144" s="595" t="s">
        <v>2867</v>
      </c>
      <c r="AN144" s="589"/>
      <c r="AO144" s="594"/>
      <c r="AP144" s="589"/>
      <c r="AQ144" s="589"/>
      <c r="AR144" s="589">
        <v>2</v>
      </c>
      <c r="AS144" s="589">
        <v>4</v>
      </c>
      <c r="AT144" s="589"/>
      <c r="AU144" s="589">
        <v>680</v>
      </c>
    </row>
    <row r="145" spans="1:47" ht="57.6">
      <c r="A145" s="589"/>
      <c r="B145" s="584" t="s">
        <v>2861</v>
      </c>
      <c r="C145" s="581" t="s">
        <v>1678</v>
      </c>
      <c r="D145" s="581" t="s">
        <v>41</v>
      </c>
      <c r="E145" s="581" t="s">
        <v>2855</v>
      </c>
      <c r="F145" s="581"/>
      <c r="G145" s="582" t="s">
        <v>2856</v>
      </c>
      <c r="H145" s="582" t="s">
        <v>3598</v>
      </c>
      <c r="I145" s="582" t="s">
        <v>3599</v>
      </c>
      <c r="J145" s="584" t="s">
        <v>2859</v>
      </c>
      <c r="K145" s="582" t="s">
        <v>15</v>
      </c>
      <c r="L145" s="582"/>
      <c r="M145" s="582" t="s">
        <v>3600</v>
      </c>
      <c r="N145" s="582"/>
      <c r="O145" s="582"/>
      <c r="P145" s="582"/>
      <c r="Q145" s="582" t="s">
        <v>2857</v>
      </c>
      <c r="R145" s="583" t="s">
        <v>2859</v>
      </c>
      <c r="S145" s="583"/>
      <c r="T145" s="583"/>
      <c r="U145" s="583"/>
      <c r="V145" s="583"/>
      <c r="W145" s="583"/>
      <c r="X145" s="583"/>
      <c r="Y145" s="583"/>
      <c r="Z145" s="575" t="s">
        <v>41</v>
      </c>
      <c r="AA145" s="575" t="s">
        <v>2855</v>
      </c>
      <c r="AB145" s="593" t="s">
        <v>2859</v>
      </c>
      <c r="AC145" s="576" t="s">
        <v>2856</v>
      </c>
      <c r="AD145" s="576" t="s">
        <v>2858</v>
      </c>
      <c r="AE145" s="576" t="s">
        <v>2857</v>
      </c>
      <c r="AF145" s="594" t="s">
        <v>210</v>
      </c>
      <c r="AG145" s="581"/>
      <c r="AH145" s="595" t="s">
        <v>3601</v>
      </c>
      <c r="AI145" s="589"/>
      <c r="AJ145" s="589" t="s">
        <v>3602</v>
      </c>
      <c r="AK145" s="595" t="s">
        <v>3603</v>
      </c>
      <c r="AL145" s="598" t="s">
        <v>3597</v>
      </c>
      <c r="AM145" s="589" t="s">
        <v>3604</v>
      </c>
      <c r="AN145" s="589"/>
      <c r="AO145" s="594"/>
      <c r="AP145" s="589"/>
      <c r="AQ145" s="589"/>
      <c r="AR145" s="589">
        <v>2</v>
      </c>
      <c r="AS145" s="589">
        <v>4</v>
      </c>
      <c r="AT145" s="589">
        <v>12</v>
      </c>
      <c r="AU145" s="589">
        <v>380</v>
      </c>
    </row>
    <row r="146" spans="1:47" ht="57.6">
      <c r="A146" s="589"/>
      <c r="B146" s="584" t="s">
        <v>2861</v>
      </c>
      <c r="C146" s="581" t="s">
        <v>1678</v>
      </c>
      <c r="D146" s="581" t="s">
        <v>41</v>
      </c>
      <c r="E146" s="581" t="s">
        <v>2855</v>
      </c>
      <c r="F146" s="581"/>
      <c r="G146" s="582" t="s">
        <v>2856</v>
      </c>
      <c r="H146" s="582" t="s">
        <v>3598</v>
      </c>
      <c r="I146" s="582" t="s">
        <v>3599</v>
      </c>
      <c r="J146" s="584" t="s">
        <v>2859</v>
      </c>
      <c r="K146" s="582" t="s">
        <v>15</v>
      </c>
      <c r="L146" s="582"/>
      <c r="M146" s="582" t="s">
        <v>3600</v>
      </c>
      <c r="N146" s="582"/>
      <c r="O146" s="582"/>
      <c r="P146" s="582"/>
      <c r="Q146" s="582" t="s">
        <v>3598</v>
      </c>
      <c r="R146" s="584" t="s">
        <v>2859</v>
      </c>
      <c r="S146" s="584"/>
      <c r="T146" s="584"/>
      <c r="U146" s="584"/>
      <c r="V146" s="584"/>
      <c r="W146" s="584"/>
      <c r="X146" s="584"/>
      <c r="Y146" s="584"/>
      <c r="Z146" s="575" t="s">
        <v>41</v>
      </c>
      <c r="AA146" s="575" t="s">
        <v>2855</v>
      </c>
      <c r="AB146" s="593" t="s">
        <v>2859</v>
      </c>
      <c r="AC146" s="576" t="s">
        <v>2856</v>
      </c>
      <c r="AD146" s="576" t="s">
        <v>3599</v>
      </c>
      <c r="AE146" s="576" t="s">
        <v>2857</v>
      </c>
      <c r="AF146" s="594" t="s">
        <v>210</v>
      </c>
      <c r="AG146" s="582" t="s">
        <v>3878</v>
      </c>
      <c r="AH146" s="595" t="s">
        <v>3879</v>
      </c>
      <c r="AI146" s="589" t="s">
        <v>3880</v>
      </c>
      <c r="AJ146" s="589" t="s">
        <v>3881</v>
      </c>
      <c r="AK146" s="595"/>
      <c r="AL146" s="598" t="s">
        <v>2170</v>
      </c>
      <c r="AM146" s="589" t="s">
        <v>3454</v>
      </c>
      <c r="AN146" s="589"/>
      <c r="AO146" s="594"/>
      <c r="AP146" s="589"/>
      <c r="AQ146" s="589"/>
      <c r="AR146" s="589">
        <v>1</v>
      </c>
      <c r="AS146" s="589"/>
      <c r="AT146" s="589"/>
      <c r="AU146" s="589"/>
    </row>
    <row r="147" spans="1:47" ht="57.6">
      <c r="A147" s="581"/>
      <c r="B147" s="584" t="s">
        <v>2861</v>
      </c>
      <c r="C147" s="581" t="s">
        <v>1678</v>
      </c>
      <c r="D147" s="581" t="s">
        <v>41</v>
      </c>
      <c r="E147" s="581" t="s">
        <v>2855</v>
      </c>
      <c r="F147" s="581"/>
      <c r="G147" s="582" t="s">
        <v>2856</v>
      </c>
      <c r="H147" s="582" t="s">
        <v>3598</v>
      </c>
      <c r="I147" s="582" t="s">
        <v>3599</v>
      </c>
      <c r="J147" s="584" t="s">
        <v>2859</v>
      </c>
      <c r="K147" s="582" t="s">
        <v>15</v>
      </c>
      <c r="L147" s="582"/>
      <c r="M147" s="582" t="s">
        <v>3600</v>
      </c>
      <c r="N147" s="582"/>
      <c r="O147" s="582"/>
      <c r="P147" s="582"/>
      <c r="Q147" s="582" t="s">
        <v>3598</v>
      </c>
      <c r="R147" s="584" t="s">
        <v>2859</v>
      </c>
      <c r="S147" s="584"/>
      <c r="T147" s="584"/>
      <c r="U147" s="584"/>
      <c r="V147" s="584"/>
      <c r="W147" s="584"/>
      <c r="X147" s="584"/>
      <c r="Y147" s="584"/>
      <c r="Z147" s="575" t="s">
        <v>41</v>
      </c>
      <c r="AA147" s="575" t="s">
        <v>2855</v>
      </c>
      <c r="AB147" s="593" t="s">
        <v>2859</v>
      </c>
      <c r="AC147" s="576" t="s">
        <v>2856</v>
      </c>
      <c r="AD147" s="576" t="s">
        <v>3599</v>
      </c>
      <c r="AE147" s="576" t="s">
        <v>2857</v>
      </c>
      <c r="AF147" s="594" t="s">
        <v>210</v>
      </c>
      <c r="AG147" s="582" t="s">
        <v>3882</v>
      </c>
      <c r="AH147" s="595" t="s">
        <v>3883</v>
      </c>
      <c r="AI147" s="589" t="s">
        <v>3884</v>
      </c>
      <c r="AJ147" s="589" t="s">
        <v>3885</v>
      </c>
      <c r="AK147" s="595"/>
      <c r="AL147" s="598" t="s">
        <v>2170</v>
      </c>
      <c r="AM147" s="589" t="s">
        <v>3454</v>
      </c>
      <c r="AN147" s="589"/>
      <c r="AO147" s="594"/>
      <c r="AP147" s="589"/>
      <c r="AQ147" s="589"/>
      <c r="AR147" s="589">
        <v>1</v>
      </c>
      <c r="AS147" s="589"/>
      <c r="AT147" s="589"/>
      <c r="AU147" s="589"/>
    </row>
    <row r="148" spans="1:47">
      <c r="A148" s="581"/>
      <c r="B148" s="591" t="s">
        <v>3532</v>
      </c>
      <c r="C148" s="581" t="s">
        <v>1678</v>
      </c>
      <c r="D148" s="589" t="s">
        <v>300</v>
      </c>
      <c r="E148" s="589" t="s">
        <v>301</v>
      </c>
      <c r="F148" s="589"/>
      <c r="G148" s="590" t="s">
        <v>3528</v>
      </c>
      <c r="H148" s="590" t="s">
        <v>3529</v>
      </c>
      <c r="I148" s="590" t="s">
        <v>304</v>
      </c>
      <c r="J148" s="591" t="s">
        <v>3530</v>
      </c>
      <c r="K148" s="590" t="s">
        <v>15</v>
      </c>
      <c r="L148" s="590"/>
      <c r="M148" s="590" t="s">
        <v>3531</v>
      </c>
      <c r="N148" s="700"/>
      <c r="O148" s="700"/>
      <c r="P148" s="700"/>
      <c r="Q148" s="590" t="s">
        <v>3529</v>
      </c>
      <c r="R148" s="592" t="s">
        <v>3533</v>
      </c>
      <c r="S148" s="592"/>
      <c r="T148" s="592"/>
      <c r="U148" s="592"/>
      <c r="V148" s="592"/>
      <c r="W148" s="592"/>
      <c r="X148" s="592"/>
      <c r="Y148" s="592"/>
      <c r="Z148" s="576" t="s">
        <v>33</v>
      </c>
      <c r="AA148" s="576" t="s">
        <v>3534</v>
      </c>
      <c r="AB148" s="593" t="s">
        <v>3537</v>
      </c>
      <c r="AC148" s="576" t="s">
        <v>3535</v>
      </c>
      <c r="AD148" s="576" t="s">
        <v>3536</v>
      </c>
      <c r="AE148" s="576" t="s">
        <v>3529</v>
      </c>
      <c r="AF148" s="594" t="s">
        <v>210</v>
      </c>
      <c r="AG148" s="649"/>
      <c r="AH148" s="636" t="s">
        <v>3538</v>
      </c>
      <c r="AI148" s="589"/>
      <c r="AJ148" s="589" t="s">
        <v>3539</v>
      </c>
      <c r="AK148" s="595">
        <v>1433</v>
      </c>
      <c r="AL148" s="595" t="s">
        <v>3540</v>
      </c>
      <c r="AM148" s="589" t="s">
        <v>3541</v>
      </c>
      <c r="AN148" s="589"/>
      <c r="AO148" s="594"/>
      <c r="AP148" s="589"/>
      <c r="AQ148" s="589"/>
      <c r="AR148" s="589">
        <v>4</v>
      </c>
      <c r="AS148" s="589"/>
      <c r="AT148" s="589">
        <v>8</v>
      </c>
      <c r="AU148" s="589">
        <v>250</v>
      </c>
    </row>
    <row r="149" spans="1:47" ht="28.8">
      <c r="A149" s="581"/>
      <c r="B149" s="584" t="s">
        <v>3002</v>
      </c>
      <c r="C149" s="581" t="s">
        <v>1678</v>
      </c>
      <c r="D149" s="581" t="s">
        <v>2995</v>
      </c>
      <c r="E149" s="581" t="s">
        <v>2996</v>
      </c>
      <c r="F149" s="581"/>
      <c r="G149" s="582" t="s">
        <v>2997</v>
      </c>
      <c r="H149" s="582" t="s">
        <v>2998</v>
      </c>
      <c r="I149" s="582" t="s">
        <v>2999</v>
      </c>
      <c r="J149" s="584" t="s">
        <v>3000</v>
      </c>
      <c r="K149" s="582" t="s">
        <v>15</v>
      </c>
      <c r="L149" s="582"/>
      <c r="M149" s="582" t="s">
        <v>3001</v>
      </c>
      <c r="N149" s="582"/>
      <c r="O149" s="582"/>
      <c r="P149" s="582"/>
      <c r="Q149" s="582" t="s">
        <v>3003</v>
      </c>
      <c r="R149" s="583" t="s">
        <v>3004</v>
      </c>
      <c r="S149" s="583"/>
      <c r="T149" s="583"/>
      <c r="U149" s="583"/>
      <c r="V149" s="583"/>
      <c r="W149" s="583"/>
      <c r="X149" s="583"/>
      <c r="Y149" s="583"/>
      <c r="Z149" s="576" t="s">
        <v>639</v>
      </c>
      <c r="AA149" s="576" t="s">
        <v>3005</v>
      </c>
      <c r="AB149" s="593" t="s">
        <v>3008</v>
      </c>
      <c r="AC149" s="576" t="s">
        <v>3006</v>
      </c>
      <c r="AD149" s="576" t="s">
        <v>3007</v>
      </c>
      <c r="AE149" s="576" t="s">
        <v>3003</v>
      </c>
      <c r="AF149" s="594" t="s">
        <v>210</v>
      </c>
      <c r="AG149" s="581"/>
      <c r="AH149" s="595" t="s">
        <v>3009</v>
      </c>
      <c r="AI149" s="589"/>
      <c r="AJ149" s="589" t="s">
        <v>3010</v>
      </c>
      <c r="AK149" s="595" t="s">
        <v>3011</v>
      </c>
      <c r="AL149" s="598" t="s">
        <v>2523</v>
      </c>
      <c r="AM149" s="611" t="s">
        <v>3012</v>
      </c>
      <c r="AN149" s="589"/>
      <c r="AO149" s="594"/>
      <c r="AP149" s="589"/>
      <c r="AQ149" s="589"/>
      <c r="AR149" s="589">
        <v>2</v>
      </c>
      <c r="AS149" s="589"/>
      <c r="AT149" s="589"/>
      <c r="AU149" s="589"/>
    </row>
  </sheetData>
  <hyperlinks>
    <hyperlink ref="J3" r:id="rId1" xr:uid="{B06699C5-093E-40A7-A6F2-5CC643694A53}"/>
    <hyperlink ref="R3" r:id="rId2" xr:uid="{BEF4F324-64EE-4FAF-9B6D-92B231A0256E}"/>
    <hyperlink ref="J4" r:id="rId3" xr:uid="{E0EBFC05-600D-4EC4-8538-D049868EA38E}"/>
    <hyperlink ref="R4" r:id="rId4" xr:uid="{304C2338-290C-4599-9D81-170B0B1D4E4B}"/>
    <hyperlink ref="J5" r:id="rId5" xr:uid="{E1C4F62C-7690-473F-8872-F8BC4312C65F}"/>
    <hyperlink ref="R5" r:id="rId6" xr:uid="{1D52181D-6ADA-401B-B5D0-2F67E38B3D64}"/>
    <hyperlink ref="J6" r:id="rId7" xr:uid="{457AFEA7-4B6B-4D73-BC87-D7537028AC88}"/>
    <hyperlink ref="R6" r:id="rId8" xr:uid="{8D7F1DC4-7B99-4B11-AE79-6B8A7BB64524}"/>
    <hyperlink ref="J8" r:id="rId9" xr:uid="{5BFB7A41-25C6-4A48-872E-852CBF2703B5}"/>
    <hyperlink ref="R8" r:id="rId10" xr:uid="{C9547D4A-2842-4849-A777-E444A2187806}"/>
    <hyperlink ref="J7" r:id="rId11" xr:uid="{00D77D0F-4D68-4DC3-BAC1-2545DB734B61}"/>
    <hyperlink ref="R7" r:id="rId12" xr:uid="{55ED4D83-BF3D-4AC8-819D-5D9A95384127}"/>
    <hyperlink ref="J9" r:id="rId13" xr:uid="{3167CC05-1249-4C6E-884F-4EEDA36C01F8}"/>
    <hyperlink ref="R9" r:id="rId14" xr:uid="{102843FF-A26D-4269-B46F-3D7B2DF3C249}"/>
    <hyperlink ref="J10" r:id="rId15" xr:uid="{770DD072-662B-474C-B136-890A64F1CE8C}"/>
    <hyperlink ref="J14" r:id="rId16" xr:uid="{B924A101-AFDF-4A1F-B57B-3FA78EA33220}"/>
    <hyperlink ref="R14" r:id="rId17" xr:uid="{8EBA54B9-2D42-4002-8703-18A2D1904C7F}"/>
    <hyperlink ref="J15" r:id="rId18" xr:uid="{A69E11AB-2280-4343-8A07-E05561B28C12}"/>
    <hyperlink ref="R15" r:id="rId19" xr:uid="{A0EED386-B76B-4F53-959B-39ED6209B14D}"/>
    <hyperlink ref="J16" r:id="rId20" xr:uid="{A96C73F5-31F7-46A7-B2FE-827EE21FA732}"/>
    <hyperlink ref="R16" r:id="rId21" xr:uid="{F957B096-36BF-4542-8322-F9BFDB6BCEA0}"/>
    <hyperlink ref="J17" r:id="rId22" xr:uid="{27775F87-F52E-434D-ABC9-EC3BA732C650}"/>
    <hyperlink ref="R17" r:id="rId23" xr:uid="{32340D87-ABDB-4BA4-8355-D006EEE37E9D}"/>
    <hyperlink ref="J18" r:id="rId24" xr:uid="{C96784CD-2737-4584-BC47-371522405DE8}"/>
    <hyperlink ref="R18" r:id="rId25" xr:uid="{F03BADE5-9E9F-47DC-B75E-A9DCDCCD969A}"/>
    <hyperlink ref="J13" r:id="rId26" xr:uid="{CD9DFCA8-9005-4946-9B6D-2916FEE25F6D}"/>
    <hyperlink ref="R13" r:id="rId27" xr:uid="{100D1E18-C937-469A-97ED-62069B2EBBC4}"/>
    <hyperlink ref="J12" r:id="rId28" xr:uid="{C79033EC-B7EF-4699-A4F7-637DA3D8E4C6}"/>
    <hyperlink ref="R12" r:id="rId29" xr:uid="{51B37502-A181-4094-A3AD-042BE8BC5FF1}"/>
    <hyperlink ref="J19" r:id="rId30" xr:uid="{F20A4CB6-BB1F-4B5A-A5E6-FBC580653947}"/>
    <hyperlink ref="R19" r:id="rId31" xr:uid="{CEA4204D-7D5A-407C-9BC9-24CF2C2194F2}"/>
    <hyperlink ref="J11" r:id="rId32" xr:uid="{816E300C-FE73-4653-854A-742E8CF9B8C0}"/>
    <hyperlink ref="R11" r:id="rId33" xr:uid="{5307C665-66D0-4E79-B8E0-78007213899F}"/>
    <hyperlink ref="J20" r:id="rId34" xr:uid="{9DC3F9DD-6F3B-46B6-84B5-654E755ED625}"/>
    <hyperlink ref="R20" r:id="rId35" xr:uid="{A3D19B77-54A4-4E88-BD36-5B470E72A13D}"/>
    <hyperlink ref="J22" r:id="rId36" xr:uid="{BAEB19D9-4E3A-470A-B497-2ECA7573C3DF}"/>
    <hyperlink ref="R22" r:id="rId37" xr:uid="{FC6B84FD-9408-445A-A001-9D7E1C758871}"/>
    <hyperlink ref="J21" r:id="rId38" xr:uid="{F9D0F441-5F74-481F-BA4F-68E0D21A734D}"/>
    <hyperlink ref="R21" r:id="rId39" xr:uid="{60FD734A-85C2-490E-B5A3-550CD88DE2F2}"/>
    <hyperlink ref="J23" r:id="rId40" xr:uid="{4A3FF330-B417-4E36-9248-262F63BF2041}"/>
    <hyperlink ref="R23" r:id="rId41" xr:uid="{7890EADF-B564-429F-8ED9-0FD0603B643F}"/>
    <hyperlink ref="J28" r:id="rId42" xr:uid="{34AE4782-439F-43DA-BA19-315587E3AADA}"/>
    <hyperlink ref="R28" r:id="rId43" xr:uid="{A588EBAB-16E4-4BFF-930F-8CA89A48BEEF}"/>
    <hyperlink ref="J27" r:id="rId44" xr:uid="{8F0B42DA-35F0-48A7-A85E-249A7B09AA68}"/>
    <hyperlink ref="R27" r:id="rId45" xr:uid="{74D2F594-1D42-4788-B382-1A59F546C8B5}"/>
    <hyperlink ref="J24" r:id="rId46" xr:uid="{B7E41A91-7728-4F64-B656-AD6DD18D6349}"/>
    <hyperlink ref="R24" r:id="rId47" xr:uid="{95348E48-9802-43F9-9F7F-C47980C84C1D}"/>
    <hyperlink ref="J25" r:id="rId48" xr:uid="{0FB7F63E-BA1E-4476-A255-D9F49FF748C9}"/>
    <hyperlink ref="R25" r:id="rId49" xr:uid="{7865BE3F-6644-46A2-A4A0-3EB2F0A7AD13}"/>
    <hyperlink ref="J26" r:id="rId50" xr:uid="{16CBD453-83B8-43C3-A987-85B9073C5851}"/>
    <hyperlink ref="R26" r:id="rId51" xr:uid="{2AD2EED6-FCBB-4C64-9F7F-10481926C321}"/>
    <hyperlink ref="J29" r:id="rId52" xr:uid="{763C0CC7-F5E1-409B-BE26-2E63E0EFC37E}"/>
    <hyperlink ref="J30" r:id="rId53" xr:uid="{4505B1E4-E406-4135-8B4C-507DC3968A8A}"/>
    <hyperlink ref="R30" r:id="rId54" xr:uid="{915B77F7-E85F-412F-BEB0-EFFB0A979D8B}"/>
    <hyperlink ref="J31" r:id="rId55" xr:uid="{9E3833B8-0E97-42C0-9DD1-B56295ADD030}"/>
    <hyperlink ref="R31" r:id="rId56" xr:uid="{656AFCDD-FD1C-4BA4-86C3-E65BC796484E}"/>
    <hyperlink ref="J32" r:id="rId57" xr:uid="{29BA8BDF-3E53-44A7-AC13-E54AA8CBE159}"/>
    <hyperlink ref="R32" r:id="rId58" xr:uid="{42E01A58-825A-4B84-A14F-379DAA7ABB72}"/>
    <hyperlink ref="J33" r:id="rId59" xr:uid="{CA20783C-E202-462C-BD5B-DD842BAAA321}"/>
    <hyperlink ref="R33" r:id="rId60" xr:uid="{767FF3AE-CA92-4CB5-86A3-C7E9E3FEB7E1}"/>
    <hyperlink ref="J36" r:id="rId61" xr:uid="{842E0CCE-3E5D-4201-B1AE-9216292C4581}"/>
    <hyperlink ref="R36" r:id="rId62" xr:uid="{A676C075-5E0C-4D97-A1E2-15D8AB3B4ECC}"/>
    <hyperlink ref="J37" r:id="rId63" xr:uid="{DBA167FA-F66C-463A-94D6-BC26E3649F40}"/>
    <hyperlink ref="J38" r:id="rId64" xr:uid="{53C97F5B-FFDB-4FD9-B297-FBE0E8798052}"/>
    <hyperlink ref="J39" r:id="rId65" xr:uid="{4E426DF1-A520-4F83-B6C4-32B402B5E9AE}"/>
    <hyperlink ref="J35" r:id="rId66" xr:uid="{5664A50F-9FA5-4F57-A488-ADFBA37592FD}"/>
    <hyperlink ref="J34" r:id="rId67" xr:uid="{66B265F6-A9B9-47DB-8CD8-66BDE00E4E15}"/>
    <hyperlink ref="J40" r:id="rId68" xr:uid="{F6850CD7-9C01-4123-BD25-C4A29D1F1351}"/>
    <hyperlink ref="J60" r:id="rId69" xr:uid="{2DB8D445-9F37-4B42-8538-5BB21E31A116}"/>
    <hyperlink ref="R60" r:id="rId70" xr:uid="{56A978CB-769C-46A6-8E9C-666530E271E8}"/>
    <hyperlink ref="J61" r:id="rId71" xr:uid="{744917A2-607F-41C2-8A3F-7CADA4B341F4}"/>
    <hyperlink ref="R61" r:id="rId72" xr:uid="{D213DE61-C56E-47E7-81E1-96E1CF4037F7}"/>
    <hyperlink ref="J62" r:id="rId73" xr:uid="{BB15FDF1-1B34-4C46-BB46-AC4B26B29EE8}"/>
    <hyperlink ref="R62" r:id="rId74" xr:uid="{5D039AEB-384A-4405-B070-AA09470F6F0A}"/>
    <hyperlink ref="J57" r:id="rId75" xr:uid="{9D238426-FED6-4EC8-9BE1-B548BC6BFF92}"/>
    <hyperlink ref="R57" r:id="rId76" xr:uid="{A2FABA4B-7D44-45F7-817F-19C004B4C617}"/>
    <hyperlink ref="J58" r:id="rId77" xr:uid="{5FDFE9CF-97C3-41B5-8FA3-ACCE3F849728}"/>
    <hyperlink ref="R58" r:id="rId78" xr:uid="{A483175D-6305-4C7A-B9C7-A7D56A6DA476}"/>
    <hyperlink ref="J63" r:id="rId79" xr:uid="{6441BC4B-210A-49FA-A2A2-464A2241748D}"/>
    <hyperlink ref="R63" r:id="rId80" xr:uid="{78248EF9-0659-434A-9C2F-DA411B1EE471}"/>
    <hyperlink ref="J64" r:id="rId81" xr:uid="{EE2F66DD-5C85-4BEC-BF52-3D3B29DABA7E}"/>
    <hyperlink ref="R64" r:id="rId82" xr:uid="{2C9F7893-2D94-415B-9A87-DA14AAC867FB}"/>
    <hyperlink ref="J65" r:id="rId83" xr:uid="{0C86BADE-B262-4B5A-A0DE-4A91B15C51C3}"/>
    <hyperlink ref="R65" r:id="rId84" xr:uid="{955B7696-C719-402B-8A78-761CCDA93AA9}"/>
    <hyperlink ref="J42" r:id="rId85" xr:uid="{4EFDFBA4-446C-43A7-B755-0E6B4628125E}"/>
    <hyperlink ref="R42" r:id="rId86" xr:uid="{4AD002BC-E982-4C8C-80AE-E7E9A488CC18}"/>
    <hyperlink ref="J43" r:id="rId87" xr:uid="{F1238A65-101A-4E3C-A285-96E73286FD7A}"/>
    <hyperlink ref="R43" r:id="rId88" xr:uid="{2F850D05-4ECC-4432-B24C-BF66745DDECC}"/>
    <hyperlink ref="J44" r:id="rId89" xr:uid="{52625A7A-8BA1-4689-A4A5-069DAB00235E}"/>
    <hyperlink ref="R44" r:id="rId90" xr:uid="{DDF0E50A-37C8-47E2-BC90-8006793B8C77}"/>
    <hyperlink ref="J45" r:id="rId91" xr:uid="{0BC02A2C-5B57-4957-ADD8-84A047191C8A}"/>
    <hyperlink ref="R45" r:id="rId92" xr:uid="{D8376093-2F24-4F7C-86F4-077D0E15B213}"/>
    <hyperlink ref="J46" r:id="rId93" xr:uid="{A732E761-DBEB-49C2-901B-A86D179FA833}"/>
    <hyperlink ref="R46" r:id="rId94" xr:uid="{71258F14-42DC-4352-A721-E773E3202163}"/>
    <hyperlink ref="J47" r:id="rId95" xr:uid="{B98C7439-0C70-4CBC-88AE-19663D7E0BA3}"/>
    <hyperlink ref="R47" r:id="rId96" xr:uid="{EE2ED90F-2378-4EAF-BF67-ED18E98DF2D9}"/>
    <hyperlink ref="J48" r:id="rId97" xr:uid="{0BF52D71-0E21-46BD-9355-EC049BF63027}"/>
    <hyperlink ref="R48" r:id="rId98" xr:uid="{CF95856B-5ADE-44E2-A643-6BD03AB7799C}"/>
    <hyperlink ref="J49" r:id="rId99" xr:uid="{562CA53C-B6B1-428F-8620-C7B3D9230877}"/>
    <hyperlink ref="R49" r:id="rId100" xr:uid="{C1913A56-ACB3-4ABD-937F-E2D98B5DA12A}"/>
    <hyperlink ref="J50" r:id="rId101" xr:uid="{AA5AC604-6B19-455E-A7D4-D2804240A52E}"/>
    <hyperlink ref="R50" r:id="rId102" xr:uid="{B2DFE629-2CDB-4092-A335-B66721C75CF6}"/>
    <hyperlink ref="J51" r:id="rId103" xr:uid="{C79F0B4E-6ABF-4C7A-BF9C-BB3749404A7B}"/>
    <hyperlink ref="R51" r:id="rId104" xr:uid="{4625E7EC-EE4E-4BDD-BDA8-564463FBDB13}"/>
    <hyperlink ref="J52" r:id="rId105" xr:uid="{6B0E90ED-17DC-48F6-A6EC-9619917F94A4}"/>
    <hyperlink ref="R52" r:id="rId106" xr:uid="{4473DEBF-5777-4B7F-9DA3-6B4534E118F6}"/>
    <hyperlink ref="J53" r:id="rId107" xr:uid="{40075886-AD3C-462D-B17E-7A40A853F977}"/>
    <hyperlink ref="R53" r:id="rId108" xr:uid="{E05E041D-62D5-4051-80D5-50384A552E43}"/>
    <hyperlink ref="J54" r:id="rId109" xr:uid="{65AA1548-6C43-411A-8C7C-2620163EDF27}"/>
    <hyperlink ref="R54" r:id="rId110" xr:uid="{1B0A2A7B-5CBE-4AC2-87E1-16969EB0A043}"/>
    <hyperlink ref="J55" r:id="rId111" xr:uid="{4A4F876E-26F5-44EA-B934-8E6CEF1B1C11}"/>
    <hyperlink ref="R55" r:id="rId112" xr:uid="{AFC34EA7-ED85-4C64-9F13-A710B1B8EDC3}"/>
    <hyperlink ref="J56" r:id="rId113" xr:uid="{ABB4B6B7-219F-49C7-974A-B570EDEB2D45}"/>
    <hyperlink ref="R56" r:id="rId114" xr:uid="{9E827109-A000-4647-937B-84DFA4EEE1A7}"/>
    <hyperlink ref="J59" r:id="rId115" xr:uid="{9027DBD9-145E-4881-8646-CED204AA207F}"/>
    <hyperlink ref="R59" r:id="rId116" xr:uid="{5340AC1E-C7EF-4C0C-BE4D-6DD4E72AE674}"/>
    <hyperlink ref="J41" r:id="rId117" xr:uid="{65E3295C-6E14-4CB3-9F21-E7A2CABE1AA3}"/>
    <hyperlink ref="R41" r:id="rId118" xr:uid="{5FC766C8-A2D4-4494-83E2-DD65DFD386EE}"/>
    <hyperlink ref="J67" r:id="rId119" xr:uid="{B18C4FAB-5D93-4407-8838-DD151C73FE81}"/>
    <hyperlink ref="R67" r:id="rId120" xr:uid="{E5E337AA-4D0F-45B7-AF7D-7FA1AD00FBB9}"/>
    <hyperlink ref="J70" r:id="rId121" xr:uid="{9645A3EE-FE06-4007-9A0E-86AB2F65166B}"/>
    <hyperlink ref="R70" r:id="rId122" xr:uid="{2D38D73F-2926-440F-A4F7-6140C09469CB}"/>
    <hyperlink ref="J68" r:id="rId123" xr:uid="{F1FDF28A-71BE-41C7-9732-820A91BD687D}"/>
    <hyperlink ref="R68" r:id="rId124" xr:uid="{6CD33B75-FD3D-4F4D-AA18-27273B0D51AF}"/>
    <hyperlink ref="J69" r:id="rId125" xr:uid="{8D0E9B20-ED4C-4482-8DF1-DACA07E81A1E}"/>
    <hyperlink ref="R69" r:id="rId126" xr:uid="{04C17522-F03E-46E3-936D-3706B7B0627C}"/>
    <hyperlink ref="J66" r:id="rId127" xr:uid="{CE6ACBA2-709C-4E83-B254-D4EC62049418}"/>
    <hyperlink ref="R66" r:id="rId128" xr:uid="{245DE8EA-91D8-4233-8915-C6FC63C29FFD}"/>
    <hyperlink ref="J71" r:id="rId129" xr:uid="{8C2BF901-021F-440A-9C28-77D9C3F12386}"/>
    <hyperlink ref="J72" r:id="rId130" xr:uid="{70744EF5-281D-4A54-8B15-4036C437B2DE}"/>
    <hyperlink ref="J78" r:id="rId131" xr:uid="{587242F6-3EC9-4388-98CF-308D0A9F8B6D}"/>
    <hyperlink ref="R78" r:id="rId132" xr:uid="{49499692-B41C-4C80-A6D4-9BC1E31F24BF}"/>
    <hyperlink ref="J79" r:id="rId133" xr:uid="{AC33A05E-C98A-4A20-B354-30BE8504B2E0}"/>
    <hyperlink ref="R79" r:id="rId134" xr:uid="{06B3FEE6-286C-4A19-B0A3-ECB6E0A777A4}"/>
    <hyperlink ref="J80" r:id="rId135" xr:uid="{9514913F-4107-4AAB-92DB-4A431B17F1C0}"/>
    <hyperlink ref="R80" r:id="rId136" xr:uid="{15D19E34-911F-478B-BC9F-916D12AE8F8E}"/>
    <hyperlink ref="J81" r:id="rId137" xr:uid="{20AAFBB1-695A-4639-A6CB-EBE2EF7B6BAB}"/>
    <hyperlink ref="R81" r:id="rId138" xr:uid="{34C6B3F2-5D8D-4E85-832D-0EE1C5C95332}"/>
    <hyperlink ref="J73" r:id="rId139" xr:uid="{F4D8C2A6-3E9B-4332-ADA8-F9801817924F}"/>
    <hyperlink ref="R73" r:id="rId140" xr:uid="{40EC6613-2A60-4D46-9EAE-CF1239A8C64F}"/>
    <hyperlink ref="J74" r:id="rId141" xr:uid="{FDE23B32-E07C-487F-81ED-2956A3A920CF}"/>
    <hyperlink ref="R74" r:id="rId142" xr:uid="{0632675A-A8F8-4E72-A30D-DDC7840DFB4A}"/>
    <hyperlink ref="J76" r:id="rId143" xr:uid="{61693560-4CA6-4380-9351-D1EC8AED736A}"/>
    <hyperlink ref="R76" r:id="rId144" xr:uid="{5352B6EB-E3FF-49F9-B44B-F7F8C6DBACD4}"/>
    <hyperlink ref="J75" r:id="rId145" xr:uid="{A548B27F-2248-4FCD-B60C-C1009C9ABD89}"/>
    <hyperlink ref="R75" r:id="rId146" xr:uid="{A58E6318-D0B3-4009-B461-69EF72ACF50C}"/>
    <hyperlink ref="J77" r:id="rId147" xr:uid="{7530E2F7-BAD3-48A3-80DC-EB438AD1C73B}"/>
    <hyperlink ref="R77" r:id="rId148" xr:uid="{0DAF206F-D905-470F-BDC0-F7B0CF4988E9}"/>
    <hyperlink ref="J82" r:id="rId149" xr:uid="{32524513-B7AE-4EC4-AD78-D58071273D80}"/>
    <hyperlink ref="R82" r:id="rId150" xr:uid="{DDCB60BA-0F90-43CC-9697-185DF2320504}"/>
    <hyperlink ref="J83" r:id="rId151" xr:uid="{D1B5FEC8-2D79-4404-9F07-E50B720B90AD}"/>
    <hyperlink ref="R83" r:id="rId152" xr:uid="{FB297B11-417E-49D6-8EBC-7F60AD09D926}"/>
    <hyperlink ref="J84" r:id="rId153" xr:uid="{AA6265BE-3801-4C33-9A2A-1A38A8CA5128}"/>
    <hyperlink ref="R84" r:id="rId154" xr:uid="{30B1A7FD-A6FD-40D2-B811-6AF2CAC04022}"/>
    <hyperlink ref="J85" r:id="rId155" xr:uid="{5CAB0034-3467-4884-B47F-546676B2659A}"/>
    <hyperlink ref="R85" r:id="rId156" xr:uid="{40865A17-B0E2-49A9-AAEB-642B9CF603A6}"/>
    <hyperlink ref="J86" r:id="rId157" xr:uid="{180803C1-F25F-490F-8CE0-0EF9F9A5FB14}"/>
    <hyperlink ref="R86" r:id="rId158" xr:uid="{A28CEAF8-EF3A-46A9-A19C-3BEA51DB2350}"/>
    <hyperlink ref="J88" r:id="rId159" xr:uid="{6B395B77-E4CB-46A9-B25F-BABEBD34DE7C}"/>
    <hyperlink ref="R88" r:id="rId160" xr:uid="{ACC5AC0B-B20E-4503-8FE6-87AFCE5FA082}"/>
    <hyperlink ref="J89" r:id="rId161" xr:uid="{1CC16903-E74A-4B15-A0B3-A207BA3732D4}"/>
    <hyperlink ref="R89" r:id="rId162" xr:uid="{8EEA71B9-4666-4450-AC33-AB320D5827FD}"/>
    <hyperlink ref="J90" r:id="rId163" xr:uid="{E038B55C-64E3-4DFB-BDC4-96B7E970557E}"/>
    <hyperlink ref="R90" r:id="rId164" xr:uid="{8FF26D05-5586-4424-AC60-7221E7B5DC5B}"/>
    <hyperlink ref="J91" r:id="rId165" xr:uid="{D2D7432B-CB12-40F8-A2DD-762A0B1FE5B3}"/>
    <hyperlink ref="R91" r:id="rId166" xr:uid="{4B1CA2A4-572F-4C09-9351-BD1BEE6F5DEE}"/>
    <hyperlink ref="J92" r:id="rId167" xr:uid="{DB298D5F-8827-4936-A686-8E02A1992D03}"/>
    <hyperlink ref="R92" r:id="rId168" xr:uid="{DE98B4A5-6B0A-4ECE-8A72-7C0F63C5B92F}"/>
    <hyperlink ref="J93" r:id="rId169" xr:uid="{2B4AC29C-6072-4345-8BA7-A5DDE17B7672}"/>
    <hyperlink ref="R93" r:id="rId170" xr:uid="{2AF91C82-B99E-449E-8DB2-39993B878645}"/>
    <hyperlink ref="J94" r:id="rId171" xr:uid="{28B14105-B70E-410A-B83C-D61541E1E934}"/>
    <hyperlink ref="R94" r:id="rId172" xr:uid="{2AD2CF37-7603-4FC8-929E-68E8159F8E0E}"/>
    <hyperlink ref="J95" r:id="rId173" xr:uid="{7CD2A796-949B-4E64-92BA-AE07B3D5CB78}"/>
    <hyperlink ref="R95" r:id="rId174" xr:uid="{21ED852A-30B2-44C6-8869-99D19D1DB68F}"/>
    <hyperlink ref="J97" r:id="rId175" xr:uid="{F0AF78DC-B95C-4B11-B095-FB57D2961E8E}"/>
    <hyperlink ref="J96" r:id="rId176" xr:uid="{ADC9B1EA-7BB2-479B-AFDD-D0770F4317DC}"/>
    <hyperlink ref="R96" r:id="rId177" xr:uid="{14E6B0E2-E80B-4D98-AD1C-EF6A27240E49}"/>
    <hyperlink ref="J98" r:id="rId178" xr:uid="{C8565ACA-E651-4D4C-8072-A0FF7655EF03}"/>
    <hyperlink ref="R98" r:id="rId179" xr:uid="{951B7D1F-627F-43D5-8AC1-91FFE175D8C1}"/>
    <hyperlink ref="J99" r:id="rId180" xr:uid="{7327358E-954A-4621-BD56-18662E0C52F6}"/>
    <hyperlink ref="R99" r:id="rId181" xr:uid="{7C153542-2C25-4BA9-8FD5-DC2E0DDD7559}"/>
    <hyperlink ref="J101" r:id="rId182" xr:uid="{0AA41FE9-3C81-49C1-A504-95D15C639D62}"/>
    <hyperlink ref="R101" r:id="rId183" xr:uid="{82BDD66B-E523-437D-84DC-142F3FA3E641}"/>
    <hyperlink ref="J100" r:id="rId184" xr:uid="{F4CE9D65-20A3-4B09-8BF6-5FB67FA4B419}"/>
    <hyperlink ref="R100" r:id="rId185" xr:uid="{03ACF2AB-0B4A-440B-8B7E-976BF9FF49A0}"/>
    <hyperlink ref="J102" r:id="rId186" xr:uid="{C7ADE66E-E4CE-43F1-84DE-F27EB3CF5176}"/>
    <hyperlink ref="R102" r:id="rId187" xr:uid="{F565BAD4-76B2-41CC-BAAF-B1E626E35C0F}"/>
    <hyperlink ref="J105" r:id="rId188" xr:uid="{EC9D2CA2-5871-47DE-B02E-3A993FA2DF83}"/>
    <hyperlink ref="R105" r:id="rId189" xr:uid="{C1B65DB0-4D10-46E0-AB19-8CCBBCF1BB1A}"/>
    <hyperlink ref="J103" r:id="rId190" xr:uid="{DD6470A1-7B6C-44E9-9477-DDF1F3CAFF06}"/>
    <hyperlink ref="R103" r:id="rId191" xr:uid="{4F264A2D-9DDD-46A7-B550-A173F5B71DDD}"/>
    <hyperlink ref="J104" r:id="rId192" xr:uid="{331FF673-1BB4-4898-BADA-65F29190B7CD}"/>
    <hyperlink ref="R104" r:id="rId193" xr:uid="{C9AB9F2A-BE9B-4B09-B389-8596E63E1DA9}"/>
    <hyperlink ref="J106" r:id="rId194" xr:uid="{BA4043C9-0283-46C1-B7B0-5C3562FA8F21}"/>
    <hyperlink ref="R106" r:id="rId195" xr:uid="{966EF8E3-843E-463D-926B-689781E025D1}"/>
    <hyperlink ref="J107" r:id="rId196" xr:uid="{F8DCB196-DD19-411B-9D3F-F86F6D913C47}"/>
    <hyperlink ref="R107" r:id="rId197" xr:uid="{4A73BA6E-C44F-45F1-A566-6282281626D0}"/>
    <hyperlink ref="J122" r:id="rId198" xr:uid="{0884C688-3373-44CE-AB0A-4C9AC84A6653}"/>
    <hyperlink ref="R122" r:id="rId199" xr:uid="{E20AD38E-FC5F-4515-916A-B629F1EB33A0}"/>
    <hyperlink ref="J108" r:id="rId200" xr:uid="{5F8E46A3-7CAB-4E85-9A9E-EACF1254049C}"/>
    <hyperlink ref="R108" r:id="rId201" xr:uid="{63C56A54-2A89-4603-BE5F-378D4DBF1C42}"/>
    <hyperlink ref="J109" r:id="rId202" xr:uid="{6F1410E7-EB6B-4810-93FC-827DF8C85F84}"/>
    <hyperlink ref="R109" r:id="rId203" xr:uid="{C1326F95-F965-444B-93A6-28E0487D9C4A}"/>
    <hyperlink ref="J110" r:id="rId204" xr:uid="{93CA0F6A-7E12-475C-A1B4-18C95F998B46}"/>
    <hyperlink ref="R110" r:id="rId205" xr:uid="{0DEA07C1-5774-46E9-8D5E-B4971E50139E}"/>
    <hyperlink ref="J112" r:id="rId206" xr:uid="{B14B0A33-8870-453B-A840-13B2AF5444B9}"/>
    <hyperlink ref="R112" r:id="rId207" xr:uid="{F73F0180-45C9-4D09-BE67-BA2712AB5C5D}"/>
    <hyperlink ref="J111" r:id="rId208" xr:uid="{C4B2B15E-3743-458D-A864-BEDAEDAF63FC}"/>
    <hyperlink ref="R111" r:id="rId209" xr:uid="{2C0FBA84-8029-498F-AB97-681F7A29A6B7}"/>
    <hyperlink ref="J113" r:id="rId210" xr:uid="{EDCD6003-5507-4FD2-B35F-7E205366A8D4}"/>
    <hyperlink ref="R113" r:id="rId211" xr:uid="{E5AF3943-94CD-4D39-9110-2D2722E735DF}"/>
    <hyperlink ref="J114" r:id="rId212" xr:uid="{A79C317B-F241-40E3-9535-3E5315233588}"/>
    <hyperlink ref="R114" r:id="rId213" xr:uid="{DED0C3B7-E326-4750-9056-681B006E2A4B}"/>
    <hyperlink ref="J119" r:id="rId214" xr:uid="{AFA40476-98F2-40DC-9381-338ABA2B5355}"/>
    <hyperlink ref="R119" r:id="rId215" xr:uid="{40E8F33C-B42B-422B-A4B1-DE8AD81F40DD}"/>
    <hyperlink ref="J121" r:id="rId216" xr:uid="{9E16831C-920C-4515-B887-6FAFB397DD52}"/>
    <hyperlink ref="R121" r:id="rId217" xr:uid="{609733CB-93DA-4696-B970-893B35CE160A}"/>
    <hyperlink ref="J118" r:id="rId218" xr:uid="{3179CAE0-42EF-4806-88A8-D763AC9EF24D}"/>
    <hyperlink ref="R118" r:id="rId219" xr:uid="{3C285E68-D180-4FBA-943C-57C5341B5C2A}"/>
    <hyperlink ref="J115" r:id="rId220" xr:uid="{047AC8FF-7279-4DA3-8E8E-C695921501CC}"/>
    <hyperlink ref="R115" r:id="rId221" xr:uid="{5360F1F0-7F06-4F92-8E62-2B5B50B05498}"/>
    <hyperlink ref="J116" r:id="rId222" xr:uid="{E8133B00-280F-4902-AFD1-AF9C547497BE}"/>
    <hyperlink ref="R116" r:id="rId223" xr:uid="{5ECE6B71-2A49-46AC-8C5C-244E68067C5F}"/>
    <hyperlink ref="J117" r:id="rId224" xr:uid="{82E42F2A-2620-4663-8229-1CEAB3055F13}"/>
    <hyperlink ref="R117" r:id="rId225" xr:uid="{678454DC-8EE4-4CF6-8C60-2A10844D9B30}"/>
    <hyperlink ref="J120" r:id="rId226" xr:uid="{C9273623-E3DC-489F-9058-36E04F7EAE28}"/>
    <hyperlink ref="R120" r:id="rId227" xr:uid="{7944C6BA-319D-47FB-816B-C97547A3AF80}"/>
    <hyperlink ref="J125" r:id="rId228" xr:uid="{FB446BF9-6A0E-4620-B9FE-5C08E4BAF3C4}"/>
    <hyperlink ref="R125" r:id="rId229" xr:uid="{7A789137-E392-4206-AF27-B0A9F5ADEA4C}"/>
    <hyperlink ref="J126" r:id="rId230" xr:uid="{06DFCE4E-FE22-461E-A33D-700BF804FE34}"/>
    <hyperlink ref="R126" r:id="rId231" xr:uid="{74000084-320C-4243-B0D4-2AC92C965DF4}"/>
    <hyperlink ref="J127" r:id="rId232" xr:uid="{6A908733-2231-489F-990C-D73059D4B3AB}"/>
    <hyperlink ref="R127" r:id="rId233" xr:uid="{93D56A11-1A2A-4555-A282-00C7FEE49829}"/>
    <hyperlink ref="J128" r:id="rId234" xr:uid="{97E83163-0AFF-43C8-A740-A28F6ACBAC55}"/>
    <hyperlink ref="R128" r:id="rId235" xr:uid="{6ADCFDC8-9C5A-4B27-A912-B42FA77A5F26}"/>
    <hyperlink ref="J129" r:id="rId236" xr:uid="{5AED7BA0-828A-498C-8AC9-3EC3E2E02CFD}"/>
    <hyperlink ref="R129" r:id="rId237" xr:uid="{EBCB55FB-357C-4247-BD4B-0EB241040D7D}"/>
    <hyperlink ref="J130" r:id="rId238" xr:uid="{BD05D197-B12B-4CE3-ADA9-81DC74514CA7}"/>
    <hyperlink ref="R130" r:id="rId239" xr:uid="{00234A22-C309-49BD-BFA8-BB785853C8A5}"/>
    <hyperlink ref="J131" r:id="rId240" xr:uid="{3CEB5F36-64DE-4996-A809-132EBC4D5055}"/>
    <hyperlink ref="R131" r:id="rId241" xr:uid="{853C0E92-FDC8-46E0-A882-D2E5E42AA145}"/>
    <hyperlink ref="J132" r:id="rId242" xr:uid="{49387191-BA7B-4E83-B0AD-2A7A8511C513}"/>
    <hyperlink ref="R132" r:id="rId243" xr:uid="{1FE2EA35-8236-4666-86AA-8EC8D7EEA7CA}"/>
    <hyperlink ref="J133" r:id="rId244" xr:uid="{78C3E83B-BCE8-4408-A514-F4799BB653BC}"/>
    <hyperlink ref="R133" r:id="rId245" xr:uid="{4F8DE2B0-7BF6-42FA-B1FD-5CC25FF8CB76}"/>
    <hyperlink ref="J134" r:id="rId246" xr:uid="{7DB6ED48-DB83-4C4C-9487-B818E122A020}"/>
    <hyperlink ref="R134" r:id="rId247" xr:uid="{06EF8DFF-790B-40C9-BE94-6428D12CAC38}"/>
    <hyperlink ref="J135" r:id="rId248" xr:uid="{516FBEC9-9979-4FFB-AEFC-41164F9123B0}"/>
    <hyperlink ref="R135" r:id="rId249" xr:uid="{04B53951-4BD4-4BDE-8A13-B948AF8B08EC}"/>
    <hyperlink ref="J141" r:id="rId250" xr:uid="{052B5D3B-AF2E-4FDF-B4C4-4DB69E845A9B}"/>
    <hyperlink ref="R141" r:id="rId251" xr:uid="{950D4326-DE14-4084-B8C6-D2A7547C1E08}"/>
    <hyperlink ref="J140" r:id="rId252" xr:uid="{2E26493E-C9E6-483D-9E1B-019FA7F84395}"/>
    <hyperlink ref="R140" r:id="rId253" xr:uid="{CC4D8D1D-B164-48F8-B393-FC0EF4ACEDB3}"/>
    <hyperlink ref="J136" r:id="rId254" xr:uid="{B399366D-ECA1-44DC-9A7A-4E5A5201CE78}"/>
    <hyperlink ref="R136" r:id="rId255" xr:uid="{C3D41E3E-D1BF-4892-9A59-EA8A4D9F9588}"/>
    <hyperlink ref="J137" r:id="rId256" xr:uid="{933C3AB3-AE46-49A5-A21A-A695284D96C4}"/>
    <hyperlink ref="R137" r:id="rId257" xr:uid="{5F1DDFE4-AF7D-4E07-AA70-4492350D1C75}"/>
    <hyperlink ref="J138" r:id="rId258" xr:uid="{4E38A76B-E2FC-4A09-ADCF-52BD78818DF5}"/>
    <hyperlink ref="R138" r:id="rId259" xr:uid="{5248DD3E-6F8E-44B6-B857-525D7994A190}"/>
    <hyperlink ref="J142" r:id="rId260" xr:uid="{B2DA9EBE-EABD-47E6-83CC-2F027448D26B}"/>
    <hyperlink ref="R142" r:id="rId261" xr:uid="{FC4278EF-5230-4D0A-B685-D96D0A32D77F}"/>
    <hyperlink ref="J139" r:id="rId262" xr:uid="{5484D1EB-EDCF-45A0-BA4B-18BE99136E16}"/>
    <hyperlink ref="R139" r:id="rId263" xr:uid="{41A4DCD7-2425-4598-838F-3E0B677E6BF1}"/>
    <hyperlink ref="J143" r:id="rId264" xr:uid="{9B7775E8-DC2E-445D-82F2-D2C5DC86731F}"/>
    <hyperlink ref="R143" r:id="rId265" xr:uid="{C9B14F7D-8D64-4608-B7D8-C147F051BEDC}"/>
    <hyperlink ref="J144" r:id="rId266" xr:uid="{9AB41385-1427-43FD-80CB-77A71A940C00}"/>
    <hyperlink ref="R144" r:id="rId267" xr:uid="{9C4C1DCF-E423-4543-AF88-372CFE46F506}"/>
    <hyperlink ref="J146" r:id="rId268" xr:uid="{1DCE1C61-DFE3-47D2-A8A6-025456426268}"/>
    <hyperlink ref="R146" r:id="rId269" xr:uid="{0FC91E1B-44CE-40B8-B1A5-6FC5E0A9C37A}"/>
    <hyperlink ref="J147" r:id="rId270" xr:uid="{D3CB3DCC-0E47-4564-84E3-A1FEF59FDDB2}"/>
    <hyperlink ref="R147" r:id="rId271" xr:uid="{31F9CE85-9EC5-4AC6-806B-71BDD5874E96}"/>
    <hyperlink ref="J145" r:id="rId272" xr:uid="{DF797C5C-D73E-4052-BB78-8B7F321D26D1}"/>
    <hyperlink ref="R145" r:id="rId273" xr:uid="{EB168A69-66A7-436D-B0FC-946B3C2FB24C}"/>
    <hyperlink ref="J148" r:id="rId274" xr:uid="{05080137-15B4-4108-956D-066F190F7C98}"/>
    <hyperlink ref="R148" r:id="rId275" xr:uid="{C3105E6A-B415-4785-95AB-2FCEF3A155C9}"/>
    <hyperlink ref="AH148" r:id="rId276" xr:uid="{5EB7D0D3-2769-4B89-AF8D-E6D08218B1CE}"/>
    <hyperlink ref="J123" r:id="rId277" xr:uid="{DA973926-9907-45BB-A419-BDC7E883D4A8}"/>
    <hyperlink ref="R123" r:id="rId278" xr:uid="{BE941FD1-75A5-47A5-8A66-9A6A0B920DD4}"/>
    <hyperlink ref="J124" r:id="rId279" xr:uid="{1223D0A3-D45C-432C-91AA-537D349FB015}"/>
    <hyperlink ref="R124" r:id="rId280" xr:uid="{D5C8A934-48F1-4E32-B2A3-AB8C149BDF85}"/>
    <hyperlink ref="J149" r:id="rId281" xr:uid="{7943F857-6F76-439C-9B16-3022132B0FEB}"/>
    <hyperlink ref="R149" r:id="rId282" xr:uid="{33BCFFB3-7D55-4536-AA40-F79756A7D398}"/>
    <hyperlink ref="B3" r:id="rId283" xr:uid="{876349A6-BE48-4E26-8685-8D5AB3A73EBF}"/>
    <hyperlink ref="B4" r:id="rId284" xr:uid="{BB601E53-F47A-4F64-8EBF-8F10F8836A18}"/>
    <hyperlink ref="B5" r:id="rId285" xr:uid="{53EA20AA-5B07-421C-8DAD-9B1C6175A87C}"/>
    <hyperlink ref="B6" r:id="rId286" xr:uid="{9612A6FE-0D51-4D13-9A09-083B2C84AD21}"/>
    <hyperlink ref="B8" r:id="rId287" xr:uid="{58728988-FC78-4CFE-85B2-9F462E7BB08D}"/>
    <hyperlink ref="B7" r:id="rId288" xr:uid="{7EDE51A8-FDD0-4741-8D58-3927E1A2F975}"/>
    <hyperlink ref="B9" r:id="rId289" xr:uid="{8D787797-195E-43C7-B698-E40AA6BE54BF}"/>
    <hyperlink ref="B10" r:id="rId290" xr:uid="{1ABA8A5C-3ED8-4BFE-9806-5770FC18BAD6}"/>
    <hyperlink ref="B14" r:id="rId291" xr:uid="{B215888A-D733-4854-8196-3A495B87567C}"/>
    <hyperlink ref="B15" r:id="rId292" xr:uid="{6331066A-8B8B-4C19-8200-5B6803F402E9}"/>
    <hyperlink ref="B16" r:id="rId293" xr:uid="{B695F9F4-F2BC-4420-A76D-B00558E98DCB}"/>
    <hyperlink ref="B17" r:id="rId294" xr:uid="{55CB5A62-69A0-4B82-AB82-30CA367898A7}"/>
    <hyperlink ref="B18" r:id="rId295" xr:uid="{BD6DE097-FC08-430A-8721-C7B0CDC68A13}"/>
    <hyperlink ref="B13" r:id="rId296" xr:uid="{65C48C22-5013-4F8F-8DB7-B6E5A8941C0E}"/>
    <hyperlink ref="B12" r:id="rId297" xr:uid="{71FBEC85-29E9-401A-B70E-8684EB836DD2}"/>
    <hyperlink ref="B19" r:id="rId298" xr:uid="{D1CB8CE2-B78A-4F26-8153-965F63A0D3FE}"/>
    <hyperlink ref="B11" r:id="rId299" xr:uid="{CC3BD87B-E054-48D2-B52D-4480E07728CC}"/>
    <hyperlink ref="B20" r:id="rId300" xr:uid="{A79B6459-206A-46D8-8EC9-05F3CB8161B5}"/>
    <hyperlink ref="B22" r:id="rId301" xr:uid="{B3A86F9B-ECDD-4AB7-AEED-15FE34978EDD}"/>
    <hyperlink ref="B21" r:id="rId302" xr:uid="{7F88476D-9164-475C-AD32-374EAA197486}"/>
    <hyperlink ref="B23" r:id="rId303" xr:uid="{7D7E8E80-3CCF-4DF3-9DEA-03C8318A0DBB}"/>
    <hyperlink ref="B28" r:id="rId304" xr:uid="{72C6560F-7027-47FF-A09D-41234E3181AC}"/>
    <hyperlink ref="B27" r:id="rId305" xr:uid="{A28FFD8E-FA67-4804-84CB-08208958AAF1}"/>
    <hyperlink ref="B24" r:id="rId306" xr:uid="{6F3386B7-01DC-47D7-A327-60B929C47FAA}"/>
    <hyperlink ref="B25" r:id="rId307" xr:uid="{D1494FF8-6167-48D5-AA52-2A2AFEBFA1D6}"/>
    <hyperlink ref="B26" r:id="rId308" xr:uid="{97A4A225-F940-4AFD-928C-A10D4448A77B}"/>
    <hyperlink ref="B29" r:id="rId309" xr:uid="{6771D073-B780-478E-BDAE-AB431B062470}"/>
    <hyperlink ref="B30" r:id="rId310" xr:uid="{3232625E-92E1-486A-BFBD-30954A5A8FF5}"/>
    <hyperlink ref="B31" r:id="rId311" xr:uid="{BDC2E2E7-2138-415A-B01A-A919298B1416}"/>
    <hyperlink ref="B32" r:id="rId312" xr:uid="{71BD101B-6EBE-4CC2-A0F1-711777738683}"/>
    <hyperlink ref="B33" r:id="rId313" xr:uid="{B2A9C48F-4429-4ED1-90D5-EA4512770C20}"/>
    <hyperlink ref="B36" r:id="rId314" xr:uid="{282CAEAA-86A6-4860-A72F-51931D51EBD1}"/>
    <hyperlink ref="B37" r:id="rId315" xr:uid="{77A7E19F-5C2C-4F2A-B4A5-6FCB96C73313}"/>
    <hyperlink ref="B38" r:id="rId316" xr:uid="{6CA96784-838C-47ED-BBFC-EEE980F4A71B}"/>
    <hyperlink ref="B39" r:id="rId317" xr:uid="{85708CD6-73E4-422F-8B19-E1477B1EDE8D}"/>
    <hyperlink ref="B35" r:id="rId318" xr:uid="{7D2DF848-6379-4646-BE4B-96C708DE15BD}"/>
    <hyperlink ref="B34" r:id="rId319" xr:uid="{F15C04ED-6202-466E-9493-19FAAC249DDA}"/>
    <hyperlink ref="B40" r:id="rId320" xr:uid="{ADAC59B6-AA46-4873-9E3F-043CE40A057A}"/>
    <hyperlink ref="B60" r:id="rId321" xr:uid="{815D6C70-E529-4AA6-8C6C-4105E21F2D2E}"/>
    <hyperlink ref="B61" r:id="rId322" xr:uid="{BB0AA1F2-5591-4B9F-951F-4680DAF4DFE2}"/>
    <hyperlink ref="B62" r:id="rId323" xr:uid="{1DEC0B48-B4C2-4310-84AA-73D9F3709010}"/>
    <hyperlink ref="B57" r:id="rId324" xr:uid="{9AEBF474-5197-45AD-9B3C-48409C3790E1}"/>
    <hyperlink ref="B58" r:id="rId325" xr:uid="{0EE65B68-2B26-4C3E-B50A-2BBFE36E9092}"/>
    <hyperlink ref="B63" r:id="rId326" xr:uid="{3D56BA2F-A09B-46DA-95B1-CE776AD9C7F1}"/>
    <hyperlink ref="B64" r:id="rId327" xr:uid="{5F2E4BFB-E971-4652-BA9E-783C6FFA3D1A}"/>
    <hyperlink ref="B65" r:id="rId328" xr:uid="{3ACF567B-7A5E-428A-AE2D-ADCEAEF1986E}"/>
    <hyperlink ref="B42" r:id="rId329" xr:uid="{23AAFB5E-37A6-49D5-B6D2-9F497B435743}"/>
    <hyperlink ref="B43" r:id="rId330" xr:uid="{DBE0ECF0-A092-4BB3-BC21-4C4BB982A1F5}"/>
    <hyperlink ref="B44" r:id="rId331" xr:uid="{09D2C809-BBFE-454B-A0B8-606F29D6A838}"/>
    <hyperlink ref="B45" r:id="rId332" xr:uid="{72EC571B-DC8A-46CE-AF38-3FDE5B3EA4E5}"/>
    <hyperlink ref="B46" r:id="rId333" xr:uid="{88D59E20-988C-4EBE-8487-3BB78113F4AF}"/>
    <hyperlink ref="B47" r:id="rId334" xr:uid="{061A9F14-869E-44EC-A1DD-310019F53260}"/>
    <hyperlink ref="B48" r:id="rId335" xr:uid="{81E103BA-FB3C-4334-9EFC-4928D26B3740}"/>
    <hyperlink ref="B49" r:id="rId336" xr:uid="{02B0B0A4-E7DD-49A8-AF79-F461E6C1A1CB}"/>
    <hyperlink ref="B50" r:id="rId337" xr:uid="{64A7C257-1172-4F54-83FA-43BC8FE29FBC}"/>
    <hyperlink ref="B51" r:id="rId338" xr:uid="{F334E9CA-52F4-4046-B3B2-4F0C13D7FE6F}"/>
    <hyperlink ref="B52" r:id="rId339" xr:uid="{85B7F39A-AA94-4843-8949-2961D21D79F2}"/>
    <hyperlink ref="B53" r:id="rId340" xr:uid="{7C5C29A3-C81F-4C1A-8D38-902F58E02297}"/>
    <hyperlink ref="B54" r:id="rId341" xr:uid="{B04EAAD2-913E-47B9-B831-95FD3E1D0D2A}"/>
    <hyperlink ref="B55" r:id="rId342" xr:uid="{A1F81BD1-D0D6-4F77-9695-08A29A1F748B}"/>
    <hyperlink ref="B56" r:id="rId343" xr:uid="{284ABD91-94E5-4E8A-80B0-453F923588C6}"/>
    <hyperlink ref="B59" r:id="rId344" xr:uid="{CF205C27-E70B-4177-84F4-DFC934FD9542}"/>
    <hyperlink ref="B41" r:id="rId345" xr:uid="{7788093C-4485-40E5-8836-D96FBF88D9FE}"/>
    <hyperlink ref="B67" r:id="rId346" xr:uid="{E3B1AD7F-0E86-482A-8261-E4015CD1B074}"/>
    <hyperlink ref="B70" r:id="rId347" xr:uid="{61713135-3E24-41D3-BB6D-9030A3B92E0F}"/>
    <hyperlink ref="B68" r:id="rId348" xr:uid="{4AE3C3D3-5A70-42F3-9E65-6042DB88323C}"/>
    <hyperlink ref="B69" r:id="rId349" xr:uid="{B14850C6-0D78-4A62-8921-AD2539CC3FDC}"/>
    <hyperlink ref="B66" r:id="rId350" xr:uid="{5CC7FC00-B320-4C09-B330-DAD0BC8168F4}"/>
    <hyperlink ref="B71" r:id="rId351" xr:uid="{6CA121A5-1A75-428D-AE65-92E4C452B5B9}"/>
    <hyperlink ref="B72" r:id="rId352" xr:uid="{E531FFF5-4483-4F4A-B8AE-9E555891EF8B}"/>
    <hyperlink ref="B78" r:id="rId353" xr:uid="{1B288AE6-8068-4406-84D4-6C098CFC1463}"/>
    <hyperlink ref="B79" r:id="rId354" xr:uid="{3724C61D-ADCE-4F2A-940E-3D61E6FA7027}"/>
    <hyperlink ref="B80" r:id="rId355" xr:uid="{D9556BBF-81E0-4D4D-9F72-04B88FDFA8D0}"/>
    <hyperlink ref="B81" r:id="rId356" xr:uid="{EEB1C11C-9D3D-421F-89DD-5205DD5A3042}"/>
    <hyperlink ref="B73" r:id="rId357" xr:uid="{F5B51216-BEB9-488F-A634-8D4585A79059}"/>
    <hyperlink ref="B74" r:id="rId358" xr:uid="{446C7575-B673-4318-A0D9-992D0314C44D}"/>
    <hyperlink ref="B76" r:id="rId359" xr:uid="{D54F6AE4-65CF-47D0-A6BE-E08E562E99B4}"/>
    <hyperlink ref="B75" r:id="rId360" xr:uid="{D8BB6474-9C52-4104-8CC1-242A19507F8F}"/>
    <hyperlink ref="B77" r:id="rId361" xr:uid="{E456160D-8CF7-4FDB-B347-C4651522DAF6}"/>
    <hyperlink ref="B82" r:id="rId362" xr:uid="{C2B97527-6231-40C1-8541-ADC4BF806A70}"/>
    <hyperlink ref="B83" r:id="rId363" xr:uid="{C9CB4267-BDEA-4F35-8366-8C783DF30D76}"/>
    <hyperlink ref="B84" r:id="rId364" xr:uid="{A97C3254-DC1A-4001-80CE-B2B6929666DA}"/>
    <hyperlink ref="B85" r:id="rId365" xr:uid="{46793EBC-8B39-419F-9FDD-2682C2B65DDC}"/>
    <hyperlink ref="B87" r:id="rId366" xr:uid="{587BDD96-E1C8-4268-908F-F8532B3FA25D}"/>
    <hyperlink ref="B88" r:id="rId367" xr:uid="{2E8269CA-325D-430A-81F1-0BAFEA6CF8EB}"/>
    <hyperlink ref="B89" r:id="rId368" xr:uid="{85E042E2-F8A1-4F0F-AC57-920610E35B9E}"/>
    <hyperlink ref="B90" r:id="rId369" xr:uid="{F55F200D-B4E9-4454-AE05-6C531EFD1D5A}"/>
    <hyperlink ref="B91" r:id="rId370" xr:uid="{632AAF88-CE09-4E68-9D18-3D1FAF3AF2C5}"/>
    <hyperlink ref="B92" r:id="rId371" xr:uid="{5556D5A2-8B86-4DF5-86B6-B35FE0839D8B}"/>
    <hyperlink ref="B93" r:id="rId372" xr:uid="{5BC0C025-0C36-4C58-A6CB-0C079B88CB34}"/>
    <hyperlink ref="B94" r:id="rId373" xr:uid="{D6CC5A0F-FA14-4C2F-BAC5-5F0233337CBA}"/>
    <hyperlink ref="B95" r:id="rId374" xr:uid="{C1FCB7FD-222B-4795-9C75-79B7EE06753A}"/>
    <hyperlink ref="B97" r:id="rId375" xr:uid="{C2C60CA5-D792-4172-B53E-94EA85E2E780}"/>
    <hyperlink ref="B96" r:id="rId376" xr:uid="{3C051DAC-543D-4A8B-9FA3-1190492F9420}"/>
    <hyperlink ref="B98" r:id="rId377" xr:uid="{44AFBB3D-1B4B-4BC7-A586-8FA560E0B3C6}"/>
    <hyperlink ref="B99" r:id="rId378" xr:uid="{E9F2244D-387F-499B-9A01-9DA9645FE3A6}"/>
    <hyperlink ref="B101" r:id="rId379" xr:uid="{8EA5040A-3386-4464-8BB8-64C654B09258}"/>
    <hyperlink ref="B100" r:id="rId380" xr:uid="{99221CCD-9938-4AD8-B57C-185AE2D1B15E}"/>
    <hyperlink ref="B105" r:id="rId381" xr:uid="{6204CEFC-D54F-4BEC-9483-14D42E1CB64A}"/>
    <hyperlink ref="B103" r:id="rId382" xr:uid="{ADDD567A-EBF4-4B10-BF86-B511758EDFA3}"/>
    <hyperlink ref="B104" r:id="rId383" xr:uid="{5925D86C-5149-4CBA-8E8E-DE3ADF0379FA}"/>
    <hyperlink ref="B106" r:id="rId384" xr:uid="{0EBA0DDD-081A-4392-93A2-84EFA9997838}"/>
    <hyperlink ref="B107" r:id="rId385" xr:uid="{3B175D2A-5D06-47B4-BCE9-381E42C7523E}"/>
    <hyperlink ref="B122" r:id="rId386" xr:uid="{4D79BA05-62BC-4DF1-87C0-B8F96175F7AD}"/>
    <hyperlink ref="B108" r:id="rId387" xr:uid="{E1FD8A08-5197-4A56-A69F-386A643008E8}"/>
    <hyperlink ref="B109" r:id="rId388" xr:uid="{3C46D302-B709-43F0-AD92-43D482BE0C08}"/>
    <hyperlink ref="B110" r:id="rId389" xr:uid="{362EE3D6-1793-43DB-8187-11BBCEECD9DC}"/>
    <hyperlink ref="B112" r:id="rId390" xr:uid="{4567FC2E-B25E-4FC4-B941-05473DBD8FD1}"/>
    <hyperlink ref="B111" r:id="rId391" xr:uid="{FB3F4E98-00E9-41C3-A3D1-E2D1DCF1A64D}"/>
    <hyperlink ref="B113" r:id="rId392" xr:uid="{C109E439-AD5D-4C09-AAFC-F9F705771867}"/>
    <hyperlink ref="B114" r:id="rId393" xr:uid="{17EDD6CC-6AC8-4CF8-BDAE-006E966C9990}"/>
    <hyperlink ref="B119" r:id="rId394" xr:uid="{6CD7AC88-37F5-4184-9A7B-EC9A9B1E7BC8}"/>
    <hyperlink ref="B121" r:id="rId395" xr:uid="{0D8872C8-7DA7-4CD5-AC26-A9D4261195B1}"/>
    <hyperlink ref="B118" r:id="rId396" xr:uid="{FBAD32AB-559C-4AED-8A88-704327D088A2}"/>
    <hyperlink ref="B115" r:id="rId397" xr:uid="{493C5854-A3C0-40D8-A3A7-092F472B65C9}"/>
    <hyperlink ref="B116" r:id="rId398" xr:uid="{FE32634B-05F8-40C4-839A-E3F05FDF273E}"/>
    <hyperlink ref="B117" r:id="rId399" xr:uid="{6D094C37-2E71-434E-B880-540E8488B9FA}"/>
    <hyperlink ref="B120" r:id="rId400" xr:uid="{10269B74-95CE-4560-8B0C-3EC670073D32}"/>
    <hyperlink ref="B125" r:id="rId401" xr:uid="{3AFDF53C-4E15-42C5-9AE8-63A43C218C30}"/>
    <hyperlink ref="B126" r:id="rId402" xr:uid="{2DFD15FF-B4AF-4630-A967-8811210B43EB}"/>
    <hyperlink ref="B132" r:id="rId403" xr:uid="{C4D89900-F9FF-403D-9834-B02E808BFC8D}"/>
    <hyperlink ref="B133" r:id="rId404" xr:uid="{81D609DF-638C-4519-B0A7-A0D32D108AA4}"/>
    <hyperlink ref="B134" r:id="rId405" xr:uid="{2A24A945-EEC0-4988-91A9-4A861CBC3DE2}"/>
    <hyperlink ref="B135" r:id="rId406" xr:uid="{361F28FE-E444-45DA-85A7-9E50BE1D70CA}"/>
    <hyperlink ref="B141" r:id="rId407" xr:uid="{7A1C96C8-6394-44D2-AFB6-CEC66A9D94DF}"/>
    <hyperlink ref="B140" r:id="rId408" xr:uid="{8A78E2D8-BB5B-457F-82BC-2DDA6C535566}"/>
    <hyperlink ref="B136" r:id="rId409" xr:uid="{6DFD41B1-1A32-4CB2-A0D4-BECB4B0D9EFD}"/>
    <hyperlink ref="B137" r:id="rId410" xr:uid="{A1FAC6EC-91EC-4AD2-B902-4EDCBFFFFC84}"/>
    <hyperlink ref="B138" r:id="rId411" xr:uid="{E37C91B2-7E27-4119-BBA1-5F28D9A27DE8}"/>
    <hyperlink ref="B142" r:id="rId412" xr:uid="{97BADBE9-1756-4185-A74D-DE3156E7E739}"/>
    <hyperlink ref="B139" r:id="rId413" xr:uid="{69A51CB8-30FE-4B75-8BD3-D68FD2F29C8F}"/>
    <hyperlink ref="B143" r:id="rId414" xr:uid="{1CDF749C-4AA2-4086-87DE-F0253D1D1032}"/>
    <hyperlink ref="B144" r:id="rId415" xr:uid="{C8FF5777-FA84-4FEE-AE14-6957319C52EC}"/>
    <hyperlink ref="B146" r:id="rId416" xr:uid="{8C3F3F0C-88CF-4595-B5C7-36A668373529}"/>
    <hyperlink ref="B147" r:id="rId417" xr:uid="{481BE4B0-94CC-46B0-806F-3140DA59605E}"/>
    <hyperlink ref="B145" r:id="rId418" xr:uid="{153F47B8-706A-4318-883A-8861F5B7FCC7}"/>
    <hyperlink ref="B148" r:id="rId419" xr:uid="{6164E206-6D0F-4FA5-B214-F3D74DF03827}"/>
    <hyperlink ref="B123" r:id="rId420" xr:uid="{4F787221-D6B6-4AB2-9468-A14DB53920A8}"/>
    <hyperlink ref="B124" r:id="rId421" xr:uid="{0CBA7726-BB82-4741-85D2-882C7F2F384E}"/>
    <hyperlink ref="B149" r:id="rId422" xr:uid="{137A3E95-4470-435C-B1DE-28184A4D2320}"/>
    <hyperlink ref="AB149" r:id="rId423" xr:uid="{5ACF188A-DFFC-413F-8634-CD035AA233BF}"/>
    <hyperlink ref="AB124" r:id="rId424" xr:uid="{FA9B6B94-B8BE-4BF6-8E54-0165968C82AD}"/>
    <hyperlink ref="AB123" r:id="rId425" xr:uid="{E28D897F-5418-4CF8-BF80-635ED49DC5A1}"/>
    <hyperlink ref="AB148" r:id="rId426" xr:uid="{30CF638A-C25A-497F-BA23-C080D62F49A9}"/>
    <hyperlink ref="AB145" r:id="rId427" xr:uid="{11A55BFF-B5AE-4D0E-A81D-75699C7D07A0}"/>
    <hyperlink ref="AB147" r:id="rId428" xr:uid="{3AE40D3E-6053-488E-B19C-621B5960CADA}"/>
    <hyperlink ref="AB146" r:id="rId429" xr:uid="{AFA9EE29-FA9F-49A8-AC16-AE4F6F9FD4D6}"/>
    <hyperlink ref="AB144" r:id="rId430" xr:uid="{F23F3585-502D-4F64-90C5-433E2A0B4712}"/>
    <hyperlink ref="AB143" r:id="rId431" xr:uid="{776347B5-5575-4376-9B37-23C655E4DCAE}"/>
    <hyperlink ref="AB137" r:id="rId432" xr:uid="{B8FEB501-A6B3-435B-A095-06FCB2770919}"/>
    <hyperlink ref="AB136" r:id="rId433" xr:uid="{DA6B4429-4213-42A1-87D4-E0360B4EBC20}"/>
    <hyperlink ref="AB140" r:id="rId434" xr:uid="{541CC7C4-C3BD-4485-ACA3-6D82E32AC878}"/>
    <hyperlink ref="AB141" r:id="rId435" xr:uid="{0E24FBC2-2397-4F42-BE74-043C14D93312}"/>
    <hyperlink ref="AB135" r:id="rId436" xr:uid="{8B210960-9448-437A-B524-0EE157C5477F}"/>
    <hyperlink ref="AB134" r:id="rId437" xr:uid="{8889BC70-D74E-43A9-A472-9D382D67C586}"/>
    <hyperlink ref="AB133" r:id="rId438" xr:uid="{F3DF2116-F077-4580-A0E6-909113634C9E}"/>
    <hyperlink ref="AB132" r:id="rId439" xr:uid="{C67A0D71-A6CC-433B-AD31-4D05406E07A0}"/>
    <hyperlink ref="AB131" r:id="rId440" xr:uid="{7DA13252-3656-4ADE-A946-313E4E984F11}"/>
    <hyperlink ref="AB130" r:id="rId441" xr:uid="{8CAA653C-F106-4231-9A1C-BEC65CA079B8}"/>
    <hyperlink ref="AB129" r:id="rId442" xr:uid="{2FFCA695-6C1A-47B8-AFDE-931A029AF93A}"/>
    <hyperlink ref="AB128" r:id="rId443" xr:uid="{9F1AA2A8-317B-4980-9372-F67440291BE0}"/>
    <hyperlink ref="AB127" r:id="rId444" xr:uid="{7DDF328D-6CF8-4ED0-8AD9-1FD4158FDBDA}"/>
    <hyperlink ref="AB126" r:id="rId445" xr:uid="{C6295C27-115A-4DFE-9359-98FB4C5283DB}"/>
    <hyperlink ref="AB125" r:id="rId446" xr:uid="{C75BE345-BA26-46F8-9462-2BE708CD5584}"/>
    <hyperlink ref="AB120" r:id="rId447" xr:uid="{A8FC53CE-CA43-48BB-85A7-A96AF95B0BC8}"/>
    <hyperlink ref="AB117" r:id="rId448" xr:uid="{DA4E56A6-A8EB-478E-84AF-64FB557310EC}"/>
    <hyperlink ref="AB116" r:id="rId449" xr:uid="{C7873AF9-2BDA-4C5B-AD00-0220714D567A}"/>
    <hyperlink ref="AB115" r:id="rId450" xr:uid="{5C202893-E70F-4725-9E75-441DE18F7D05}"/>
    <hyperlink ref="AB118" r:id="rId451" xr:uid="{515C5DDD-0CA9-4152-87E0-0FCCAA58DC3B}"/>
    <hyperlink ref="AB121" r:id="rId452" xr:uid="{D4DF897A-9BC1-43DF-A095-B2F9F9BC3286}"/>
    <hyperlink ref="AB119" r:id="rId453" xr:uid="{C99A989C-5718-48F4-8221-63503F0593A0}"/>
    <hyperlink ref="AB114" r:id="rId454" xr:uid="{52791EE7-E5D1-495D-90B9-9599250BB019}"/>
    <hyperlink ref="AB113" r:id="rId455" xr:uid="{0E88608A-110E-416E-AC75-0E3DCDC88B90}"/>
    <hyperlink ref="AB111" r:id="rId456" xr:uid="{67AD770E-13F5-4022-8092-3275DDC65826}"/>
    <hyperlink ref="AB112" r:id="rId457" xr:uid="{D7337F22-A733-4864-A4EF-53B567A71920}"/>
    <hyperlink ref="AB110" r:id="rId458" xr:uid="{42889323-0B09-42A3-ABF7-B56D45F69434}"/>
    <hyperlink ref="AB109" r:id="rId459" xr:uid="{701F6C7D-167D-4AB2-803A-2630713B4141}"/>
    <hyperlink ref="AB108" r:id="rId460" xr:uid="{C63A8427-4017-4900-856B-F39E4FF4F985}"/>
    <hyperlink ref="AB122" r:id="rId461" xr:uid="{1464E182-482F-4118-873A-DFDB95513A14}"/>
    <hyperlink ref="AB107" r:id="rId462" xr:uid="{F53728BB-1C00-4277-A787-0ADE7C852FFE}"/>
    <hyperlink ref="AB106" r:id="rId463" xr:uid="{57472015-0CF2-4345-8767-F51ECCC8F02D}"/>
    <hyperlink ref="AB104" r:id="rId464" xr:uid="{9EBB6F7E-C508-45F9-B4BF-EFE1E386AE46}"/>
    <hyperlink ref="AB103" r:id="rId465" xr:uid="{1B88BBD7-CEC3-41FB-92AA-2E9666931907}"/>
    <hyperlink ref="AB105" r:id="rId466" xr:uid="{109558FA-24A4-478B-B3A5-0A88C7645AC8}"/>
    <hyperlink ref="AB102" r:id="rId467" xr:uid="{75EB9A72-6C6E-41F2-9E30-BB4DDABABAA7}"/>
    <hyperlink ref="AB100" r:id="rId468" xr:uid="{1EE901C6-8B6B-4348-828F-D25B21FFE1E9}"/>
    <hyperlink ref="AB101" r:id="rId469" xr:uid="{D9748568-F4E4-40C9-AB7D-615EEA9B5F26}"/>
    <hyperlink ref="AB99" r:id="rId470" xr:uid="{527BA3DA-086C-4FDB-9890-CB44E1607F83}"/>
    <hyperlink ref="AB98" r:id="rId471" xr:uid="{E89B108D-A678-40E7-AD8F-4E734C2E520B}"/>
    <hyperlink ref="AB96" r:id="rId472" xr:uid="{208E219B-B982-47FE-AD9E-D7CC233D2172}"/>
    <hyperlink ref="AB95" r:id="rId473" xr:uid="{9821AFB7-2030-45EF-8054-6F4E8CDDD604}"/>
    <hyperlink ref="AB94" r:id="rId474" xr:uid="{BEA5A65B-038E-4C79-96B1-5E5391AB6628}"/>
    <hyperlink ref="AB93" r:id="rId475" xr:uid="{7BF3FB3B-D9EB-4469-A4DD-69820E3174C0}"/>
    <hyperlink ref="AB92" r:id="rId476" xr:uid="{6336C69B-38E3-4560-AFAA-305300197DB0}"/>
    <hyperlink ref="AB91" r:id="rId477" xr:uid="{236BB6A0-4693-4D52-8948-5268458C230C}"/>
    <hyperlink ref="AB90" r:id="rId478" xr:uid="{97A7AB37-535F-44BC-B1BC-DF35605752C1}"/>
    <hyperlink ref="AB89" r:id="rId479" xr:uid="{7569ECFE-FD22-4FAF-B213-68716147AE75}"/>
    <hyperlink ref="AB88" r:id="rId480" xr:uid="{23577E3D-9D70-4380-864C-83234886D5FA}"/>
    <hyperlink ref="AB86" r:id="rId481" xr:uid="{51FE082E-E665-4D4E-A19A-EEDF86407C11}"/>
    <hyperlink ref="AB85" r:id="rId482" xr:uid="{5C85482E-4F66-4C22-BB51-A5CA1274FEA1}"/>
    <hyperlink ref="AB84" r:id="rId483" xr:uid="{4F0BB2B4-741A-4B95-8DA3-ADAD04E349C2}"/>
    <hyperlink ref="AB83" r:id="rId484" xr:uid="{C59133FD-91C7-4EEC-A202-06F3A14CE797}"/>
    <hyperlink ref="AB82" r:id="rId485" xr:uid="{14DEF0D1-F65A-4110-9288-FECC7792A81D}"/>
    <hyperlink ref="AB72" r:id="rId486" xr:uid="{D6972B8F-C878-48FA-9E7B-B1742C4403EB}"/>
    <hyperlink ref="AB71" r:id="rId487" xr:uid="{EBAB23BE-2CCA-4419-94AD-A5AEDDED569F}"/>
    <hyperlink ref="AB66" r:id="rId488" xr:uid="{F4541670-31FF-42E4-808D-29D7134BC915}"/>
    <hyperlink ref="AB69" r:id="rId489" xr:uid="{FE9F84E3-2AA6-4787-8ACA-CBA505A51E6C}"/>
    <hyperlink ref="AB68" r:id="rId490" xr:uid="{E47CD961-E236-4714-923C-A0FE1CD16B39}"/>
    <hyperlink ref="AB70" r:id="rId491" xr:uid="{DFC047FF-1389-46DD-8AF9-DC1A32ECE7C2}"/>
    <hyperlink ref="AB67" r:id="rId492" xr:uid="{A1AEEC64-9D76-4B9D-A977-CF95293E10CC}"/>
    <hyperlink ref="AB41" r:id="rId493" xr:uid="{6F7B7F80-0A4C-4D23-9C8B-D8555842A950}"/>
    <hyperlink ref="AB59" r:id="rId494" xr:uid="{7E70B77C-E455-4602-8143-B9A745C25CEE}"/>
    <hyperlink ref="AB56" r:id="rId495" xr:uid="{4C813791-5696-468A-B786-DD3EEE8D03D9}"/>
    <hyperlink ref="AB55" r:id="rId496" xr:uid="{97EB731E-35D1-491B-A4B1-55869AC4D2B2}"/>
    <hyperlink ref="AB54" r:id="rId497" xr:uid="{59C0F586-48B9-41D9-9262-2AEA52E7C39A}"/>
    <hyperlink ref="AB53" r:id="rId498" xr:uid="{D2AC7403-71F9-4F46-8C66-FA160C4CCFB0}"/>
    <hyperlink ref="AB52" r:id="rId499" xr:uid="{E06087A1-2337-47A1-8D1E-478AC75901A5}"/>
    <hyperlink ref="AB51" r:id="rId500" xr:uid="{3FF4C25E-07C5-4E80-AD6B-63B0E530EA3E}"/>
    <hyperlink ref="AB50" r:id="rId501" xr:uid="{F152C029-EAE4-486A-97AE-96A87A211F4E}"/>
    <hyperlink ref="AB49" r:id="rId502" xr:uid="{43B3FDF4-6C84-48DD-8B62-D42131072E04}"/>
    <hyperlink ref="AB48" r:id="rId503" xr:uid="{571CC5D5-3956-42C7-8C06-628491FD56B0}"/>
    <hyperlink ref="AB47" r:id="rId504" xr:uid="{47C3EFCB-88DD-4421-BB77-F8A33D2A8048}"/>
    <hyperlink ref="AB46" r:id="rId505" xr:uid="{F5649772-62BA-49E9-9C3C-C58D76F2E6E1}"/>
    <hyperlink ref="AB45" r:id="rId506" xr:uid="{3E33E03A-AF8C-42E2-A9B7-74BC63A66E07}"/>
    <hyperlink ref="AB44" r:id="rId507" xr:uid="{13431B27-6158-42C8-A4F5-AF01796F3582}"/>
    <hyperlink ref="AB43" r:id="rId508" xr:uid="{2F5E9050-8E7B-4C95-A93B-34952A9F6333}"/>
    <hyperlink ref="AB42" r:id="rId509" xr:uid="{85A6ADF0-A197-47EF-B153-86C600424E2D}"/>
    <hyperlink ref="AB65" r:id="rId510" xr:uid="{9D8A04FD-6A76-4B76-95C9-6C4F5495A8BB}"/>
    <hyperlink ref="AB64" r:id="rId511" xr:uid="{A40986CE-8B28-41AF-B04A-71A0DA14DEE0}"/>
    <hyperlink ref="AB63" r:id="rId512" xr:uid="{39E1A8D3-8AD1-4DA1-8401-893F6E132B50}"/>
    <hyperlink ref="AB58" r:id="rId513" xr:uid="{09F9920A-602A-42E7-9AE1-19545DEBD703}"/>
    <hyperlink ref="AB57" r:id="rId514" xr:uid="{5299E78C-AA45-4FA7-A7D8-34631AE96379}"/>
    <hyperlink ref="AB62" r:id="rId515" xr:uid="{ED91AA0A-0DB0-4F1F-89A1-21AC48EB474D}"/>
    <hyperlink ref="AB61" r:id="rId516" xr:uid="{D4B0794A-8E9D-4014-9DE5-FA8109404F8D}"/>
    <hyperlink ref="AB60" r:id="rId517" xr:uid="{71CE3C99-4B3C-4FA3-BF62-D0775508F269}"/>
    <hyperlink ref="AB40" r:id="rId518" xr:uid="{A06369D9-4C49-4DA8-AD4A-81A08D3AFFAE}"/>
    <hyperlink ref="AB34" r:id="rId519" xr:uid="{86C2FD60-01FB-4CDF-B6D7-6CD3D957FCF9}"/>
    <hyperlink ref="AB35" r:id="rId520" xr:uid="{B1B0748E-0DB6-47DE-85AA-69037C5F5103}"/>
    <hyperlink ref="AB39" r:id="rId521" xr:uid="{9019F8E5-76F6-4584-A279-A245663B55B0}"/>
    <hyperlink ref="AB38" r:id="rId522" xr:uid="{3D37CC76-9644-4679-8BB9-85693CA4FB14}"/>
    <hyperlink ref="AB37" r:id="rId523" xr:uid="{97FB1734-6ECC-4AC4-BB7A-D0FEA625F1D8}"/>
    <hyperlink ref="AB36" r:id="rId524" xr:uid="{907BE1AC-D4E1-4002-8A9A-406289BBAF72}"/>
    <hyperlink ref="AB33" r:id="rId525" xr:uid="{5A4658D0-12BB-4C37-A76C-A60AEDAAD3BF}"/>
    <hyperlink ref="AB32" r:id="rId526" xr:uid="{E0137122-6CF7-487E-9BBA-6479A54F1458}"/>
    <hyperlink ref="AB31" r:id="rId527" xr:uid="{71C3A9FA-7D67-44D4-AFA5-CD65ED0472C3}"/>
    <hyperlink ref="AB30" r:id="rId528" xr:uid="{EA546902-60EA-4739-9BCE-68699F4ABBCF}"/>
    <hyperlink ref="AB29" r:id="rId529" xr:uid="{86E9BC5F-002E-4F91-86D8-83A8FCD517C5}"/>
    <hyperlink ref="AB26" r:id="rId530" xr:uid="{AB2E3BA8-F08E-4710-8A99-A1FD367B69B5}"/>
    <hyperlink ref="AB25" r:id="rId531" xr:uid="{ED1A6BB7-022B-4D42-8E8D-D1DADA55D4B7}"/>
    <hyperlink ref="AB24" r:id="rId532" xr:uid="{472059D8-D016-47F7-B338-A3A9B5856C27}"/>
    <hyperlink ref="AB27" r:id="rId533" xr:uid="{5FE8F11F-8AFA-4A12-887C-3F09BB20ECE3}"/>
    <hyperlink ref="AB28" r:id="rId534" xr:uid="{87A48832-B531-48D9-ABFC-43DAC79F2284}"/>
    <hyperlink ref="AB23" r:id="rId535" xr:uid="{9E4FA9AC-3C5A-487C-AE14-1F51B5FB29BB}"/>
    <hyperlink ref="AB21" r:id="rId536" xr:uid="{16A7576B-6CF9-4B5A-BACC-9A3626192FBD}"/>
    <hyperlink ref="AB22" r:id="rId537" xr:uid="{C1E1A2B4-C626-4D14-AEDA-A50C7470987A}"/>
    <hyperlink ref="AB20" r:id="rId538" xr:uid="{56D72C15-9B6B-4B56-ACA6-21C0D0C88682}"/>
    <hyperlink ref="AB11" r:id="rId539" xr:uid="{FC5EF613-6CAF-4127-9D41-45DA12EE9A01}"/>
    <hyperlink ref="AB19" r:id="rId540" xr:uid="{DCC8ADED-C97D-40AB-956D-FB8036A4F768}"/>
    <hyperlink ref="AB12" r:id="rId541" xr:uid="{79DFD1D6-1C92-4655-BC06-452E593D7E61}"/>
    <hyperlink ref="AB13" r:id="rId542" xr:uid="{C91BC452-B4BB-4D9F-B236-7CA75BE782D3}"/>
    <hyperlink ref="AB18" r:id="rId543" xr:uid="{45090BC6-763F-45A9-BA0D-9D0712BF4B50}"/>
    <hyperlink ref="AB17" r:id="rId544" xr:uid="{D6DC3C84-107C-43F8-A7F0-AD8DF0E5DBAD}"/>
    <hyperlink ref="AB16" r:id="rId545" xr:uid="{0658CAE1-CE7B-4C5E-943F-4A2C9F264208}"/>
    <hyperlink ref="AB15" r:id="rId546" xr:uid="{81D6901D-AF5F-4DD4-877F-899FF727CE26}"/>
    <hyperlink ref="AB14" r:id="rId547" xr:uid="{91AE6434-265A-4AAE-97CC-2684D5B304BC}"/>
    <hyperlink ref="AB10" r:id="rId548" xr:uid="{B0CD4C7B-3CB8-4119-A4F2-D14D2BE199B8}"/>
    <hyperlink ref="AB9" r:id="rId549" xr:uid="{A2392F33-338E-4329-917B-C56EA52A88FB}"/>
    <hyperlink ref="AB7" r:id="rId550" xr:uid="{E610794C-37A1-4AEB-9107-83D243B6E264}"/>
    <hyperlink ref="AB8" r:id="rId551" xr:uid="{C8BEA9F0-FD0E-4C7C-B2D4-385F3A1CE162}"/>
    <hyperlink ref="AB6" r:id="rId552" xr:uid="{F0907A2A-4988-4FF4-918F-5A096C0C084F}"/>
    <hyperlink ref="AB5" r:id="rId553" xr:uid="{6A006C89-906C-404F-AFE5-ED618BD657FF}"/>
    <hyperlink ref="AB4" r:id="rId554" xr:uid="{D953EE11-1F44-4545-B38B-8ABEDE92200F}"/>
    <hyperlink ref="AB3" r:id="rId555" xr:uid="{B0F95DF9-B173-4763-8233-2526E65205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B199-0FCF-4E3D-98BF-BC54E32874DB}">
  <dimension ref="A1:C20"/>
  <sheetViews>
    <sheetView rightToLeft="1" workbookViewId="0">
      <selection activeCell="F21" sqref="F21"/>
    </sheetView>
  </sheetViews>
  <sheetFormatPr defaultRowHeight="14.4"/>
  <cols>
    <col min="1" max="1" width="11.3125" bestFit="1" customWidth="1"/>
    <col min="2" max="2" width="34.1015625" bestFit="1" customWidth="1"/>
  </cols>
  <sheetData>
    <row r="1" spans="1:3">
      <c r="A1" t="s">
        <v>3992</v>
      </c>
      <c r="B1" t="s">
        <v>3991</v>
      </c>
      <c r="C1" t="s">
        <v>3993</v>
      </c>
    </row>
    <row r="2" spans="1:3">
      <c r="A2">
        <v>1</v>
      </c>
      <c r="B2" s="711" t="s">
        <v>2729</v>
      </c>
    </row>
    <row r="3" spans="1:3">
      <c r="A3">
        <v>2</v>
      </c>
      <c r="B3" s="711" t="s">
        <v>2747</v>
      </c>
    </row>
    <row r="4" spans="1:3">
      <c r="A4">
        <v>3</v>
      </c>
      <c r="B4" s="713" t="s">
        <v>2568</v>
      </c>
    </row>
    <row r="5" spans="1:3">
      <c r="A5">
        <v>4</v>
      </c>
      <c r="B5" s="716" t="s">
        <v>2541</v>
      </c>
    </row>
    <row r="6" spans="1:3">
      <c r="A6">
        <v>5</v>
      </c>
      <c r="B6" s="712" t="s">
        <v>2523</v>
      </c>
    </row>
    <row r="7" spans="1:3">
      <c r="A7">
        <v>6</v>
      </c>
      <c r="B7" s="713" t="s">
        <v>3069</v>
      </c>
    </row>
    <row r="8" spans="1:3">
      <c r="A8">
        <v>7</v>
      </c>
      <c r="B8" s="713" t="s">
        <v>3079</v>
      </c>
    </row>
    <row r="9" spans="1:3">
      <c r="A9">
        <v>8</v>
      </c>
      <c r="B9" s="716" t="s">
        <v>2506</v>
      </c>
    </row>
    <row r="10" spans="1:3">
      <c r="A10">
        <v>9</v>
      </c>
      <c r="B10" s="712" t="s">
        <v>3092</v>
      </c>
      <c r="C10" t="b">
        <v>0</v>
      </c>
    </row>
    <row r="11" spans="1:3">
      <c r="A11">
        <v>10</v>
      </c>
      <c r="B11" s="711" t="s">
        <v>2360</v>
      </c>
    </row>
    <row r="12" spans="1:3">
      <c r="A12">
        <v>11</v>
      </c>
      <c r="B12" s="716" t="s">
        <v>2343</v>
      </c>
      <c r="C12" t="b">
        <v>0</v>
      </c>
    </row>
    <row r="13" spans="1:3">
      <c r="A13">
        <v>12</v>
      </c>
      <c r="B13" s="712" t="s">
        <v>2295</v>
      </c>
    </row>
    <row r="14" spans="1:3">
      <c r="A14">
        <v>13</v>
      </c>
      <c r="B14" s="713" t="s">
        <v>2250</v>
      </c>
    </row>
    <row r="15" spans="1:3">
      <c r="A15">
        <v>14</v>
      </c>
      <c r="B15" s="714" t="s">
        <v>3526</v>
      </c>
      <c r="C15" t="b">
        <v>0</v>
      </c>
    </row>
    <row r="16" spans="1:3">
      <c r="A16">
        <v>15</v>
      </c>
      <c r="B16" s="715" t="s">
        <v>2231</v>
      </c>
      <c r="C16" t="b">
        <v>0</v>
      </c>
    </row>
    <row r="17" spans="1:3">
      <c r="A17">
        <v>16</v>
      </c>
      <c r="B17" s="712" t="s">
        <v>3572</v>
      </c>
      <c r="C17" t="b">
        <v>0</v>
      </c>
    </row>
    <row r="18" spans="1:3">
      <c r="A18">
        <v>17</v>
      </c>
      <c r="B18" s="712" t="s">
        <v>3597</v>
      </c>
    </row>
    <row r="19" spans="1:3">
      <c r="A19">
        <v>18</v>
      </c>
      <c r="B19" s="713" t="s">
        <v>3687</v>
      </c>
    </row>
    <row r="20" spans="1:3">
      <c r="A20">
        <v>19</v>
      </c>
      <c r="B20" s="712" t="s">
        <v>2170</v>
      </c>
    </row>
  </sheetData>
  <sortState xmlns:xlrd2="http://schemas.microsoft.com/office/spreadsheetml/2017/richdata2" ref="B2:B22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77DF-3E85-4AEA-B0CA-FA266EADE22D}">
  <dimension ref="A1:AA2"/>
  <sheetViews>
    <sheetView rightToLeft="1" workbookViewId="0">
      <selection activeCell="G9" sqref="G9"/>
    </sheetView>
  </sheetViews>
  <sheetFormatPr defaultRowHeight="14.4"/>
  <cols>
    <col min="9" max="9" width="19.1015625" bestFit="1" customWidth="1"/>
  </cols>
  <sheetData>
    <row r="1" spans="1:27" s="164" customFormat="1" ht="35.25" customHeight="1">
      <c r="A1" s="152" t="s">
        <v>1682</v>
      </c>
      <c r="B1" s="123" t="s">
        <v>1784</v>
      </c>
      <c r="C1" s="146" t="s">
        <v>1696</v>
      </c>
      <c r="D1" s="123" t="s">
        <v>199</v>
      </c>
      <c r="E1" s="123" t="s">
        <v>202</v>
      </c>
      <c r="F1" s="123" t="s">
        <v>1697</v>
      </c>
      <c r="G1" s="87" t="s">
        <v>204</v>
      </c>
      <c r="H1" s="87" t="s">
        <v>205</v>
      </c>
      <c r="I1" s="87" t="s">
        <v>1663</v>
      </c>
      <c r="J1" s="123" t="s">
        <v>1231</v>
      </c>
      <c r="K1" s="123" t="s">
        <v>1230</v>
      </c>
      <c r="L1" s="144" t="s">
        <v>1692</v>
      </c>
      <c r="M1" s="123" t="s">
        <v>1693</v>
      </c>
      <c r="N1" s="123" t="s">
        <v>1666</v>
      </c>
      <c r="O1" s="123" t="s">
        <v>1667</v>
      </c>
      <c r="P1" s="123" t="s">
        <v>1671</v>
      </c>
      <c r="Q1" s="123" t="s">
        <v>1672</v>
      </c>
      <c r="R1" s="87"/>
      <c r="S1" s="123" t="s">
        <v>1718</v>
      </c>
      <c r="T1" s="123" t="s">
        <v>1719</v>
      </c>
      <c r="U1" s="363" t="s">
        <v>1720</v>
      </c>
      <c r="V1" s="158" t="s">
        <v>17</v>
      </c>
      <c r="W1" s="158" t="s">
        <v>18</v>
      </c>
      <c r="X1" s="158" t="s">
        <v>19</v>
      </c>
      <c r="Y1" s="158" t="s">
        <v>20</v>
      </c>
      <c r="Z1" s="158" t="s">
        <v>21</v>
      </c>
      <c r="AA1" s="158" t="s">
        <v>22</v>
      </c>
    </row>
    <row r="2" spans="1:27" ht="28.8">
      <c r="A2" s="1">
        <v>11</v>
      </c>
      <c r="B2" s="321">
        <v>8</v>
      </c>
      <c r="C2" s="321" t="s">
        <v>552</v>
      </c>
      <c r="D2" s="321" t="s">
        <v>1685</v>
      </c>
      <c r="E2" s="321">
        <v>181</v>
      </c>
      <c r="F2" s="3" t="s">
        <v>1716</v>
      </c>
      <c r="G2" s="321" t="s">
        <v>592</v>
      </c>
      <c r="H2" s="321" t="s">
        <v>593</v>
      </c>
      <c r="I2" s="324">
        <v>2098140000</v>
      </c>
      <c r="J2" s="321">
        <v>0.5</v>
      </c>
      <c r="K2" s="9">
        <v>30795000</v>
      </c>
      <c r="L2" s="9"/>
      <c r="M2" s="62" t="s">
        <v>1596</v>
      </c>
      <c r="N2" s="187" t="s">
        <v>1717</v>
      </c>
      <c r="O2" s="9" t="s">
        <v>1669</v>
      </c>
      <c r="P2" s="321">
        <v>600000</v>
      </c>
      <c r="Q2">
        <v>50000</v>
      </c>
      <c r="R2">
        <v>85095000</v>
      </c>
      <c r="S2" s="176" t="s">
        <v>1995</v>
      </c>
      <c r="T2" s="9" t="s">
        <v>1669</v>
      </c>
      <c r="V2" s="161" t="s">
        <v>72</v>
      </c>
      <c r="W2" s="161" t="s">
        <v>587</v>
      </c>
      <c r="X2" s="162" t="s">
        <v>588</v>
      </c>
      <c r="Y2" s="162" t="s">
        <v>561</v>
      </c>
      <c r="Z2" s="162" t="s">
        <v>589</v>
      </c>
      <c r="AA2" s="197" t="s">
        <v>590</v>
      </c>
    </row>
  </sheetData>
  <hyperlinks>
    <hyperlink ref="AA2" r:id="rId1" xr:uid="{17E55D4C-FA2A-43BC-B1B5-BC9B65392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Colocation</vt:lpstr>
      <vt:lpstr>Sanitizied-Users</vt:lpstr>
      <vt:lpstr>Sanitized-Contract</vt:lpstr>
      <vt:lpstr>Sanitized-VPSContract</vt:lpstr>
      <vt:lpstr>Sanitized-Devices</vt:lpstr>
      <vt:lpstr>HPC</vt:lpstr>
      <vt:lpstr>خروجی</vt:lpstr>
      <vt:lpstr>Non-Setadi</vt:lpstr>
      <vt:lpstr>Setadi</vt:lpstr>
      <vt:lpstr>OS</vt:lpstr>
      <vt:lpstr>Expired Contracts 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Gharehyazie</cp:lastModifiedBy>
  <cp:lastPrinted>2019-11-12T10:40:59Z</cp:lastPrinted>
  <dcterms:created xsi:type="dcterms:W3CDTF">2019-04-15T03:09:08Z</dcterms:created>
  <dcterms:modified xsi:type="dcterms:W3CDTF">2020-04-27T08:08:12Z</dcterms:modified>
</cp:coreProperties>
</file>