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location" sheetId="1" state="visible" r:id="rId2"/>
    <sheet name="Sanitizied-Users" sheetId="2" state="visible" r:id="rId3"/>
    <sheet name="Sanitized-Contract" sheetId="3" state="visible" r:id="rId4"/>
    <sheet name="Sanitized-VPSContract" sheetId="4" state="visible" r:id="rId5"/>
    <sheet name="Sanitized-Devices" sheetId="5" state="visible" r:id="rId6"/>
    <sheet name="HPC" sheetId="6" state="visible" r:id="rId7"/>
    <sheet name="خروجی" sheetId="7" state="visible" r:id="rId8"/>
    <sheet name="Non-Setadi" sheetId="8" state="visible" r:id="rId9"/>
    <sheet name="Setadi" sheetId="9" state="visible" r:id="rId10"/>
    <sheet name="OS" sheetId="10" state="visible" r:id="rId11"/>
    <sheet name="Expired Contracts CLC" sheetId="11" state="visible" r:id="rId12"/>
  </sheets>
  <definedNames>
    <definedName function="false" hidden="true" localSheetId="7" name="_xlnm._FilterDatabase" vbProcedure="false">'Non-Setadi'!$A$1:$AO$45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<sst xmlns="http://schemas.openxmlformats.org/spreadsheetml/2006/main" count="14023" uniqueCount="4161">
  <si>
    <r>
      <rPr>
        <b val="true"/>
        <sz val="12"/>
        <color rgb="FF000000"/>
        <rFont val="B Mitra"/>
        <family val="0"/>
        <charset val="178"/>
      </rPr>
      <t xml:space="preserve">ردیف </t>
    </r>
    <r>
      <rPr>
        <b val="true"/>
        <sz val="12"/>
        <color rgb="FF000000"/>
        <rFont val="Calibri"/>
        <family val="2"/>
        <charset val="1"/>
      </rPr>
      <t xml:space="preserve">( </t>
    </r>
    <r>
      <rPr>
        <b val="true"/>
        <sz val="12"/>
        <color rgb="FF000000"/>
        <rFont val="B Mitra"/>
        <family val="0"/>
        <charset val="178"/>
      </rPr>
      <t xml:space="preserve">شماره مشتری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</si>
  <si>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نام مشتری</t>
  </si>
  <si>
    <t xml:space="preserve">نام خانوادگی</t>
  </si>
  <si>
    <t xml:space="preserve">کد ملی</t>
  </si>
  <si>
    <t xml:space="preserve">شماره تلفن</t>
  </si>
  <si>
    <t xml:space="preserve">شماره موبایل</t>
  </si>
  <si>
    <t xml:space="preserve">آدرس ایمیل</t>
  </si>
  <si>
    <t xml:space="preserve">نام نماینده فنی</t>
  </si>
  <si>
    <t xml:space="preserve">نام خانوادگی نماینده فنی</t>
  </si>
  <si>
    <t xml:space="preserve">کد ملی نماینده فنی</t>
  </si>
  <si>
    <t xml:space="preserve">شماره ثابت نماینده فنی</t>
  </si>
  <si>
    <t xml:space="preserve">شماره همراه نماینده فنی</t>
  </si>
  <si>
    <t xml:space="preserve">آدرس ایمیل نماینده فنی</t>
  </si>
  <si>
    <r>
      <rPr>
        <b val="true"/>
        <sz val="12"/>
        <color rgb="FF000000"/>
        <rFont val="B Mitra"/>
        <family val="0"/>
        <charset val="178"/>
      </rPr>
      <t xml:space="preserve">نوع </t>
    </r>
    <r>
      <rPr>
        <b val="true"/>
        <sz val="12"/>
        <color rgb="FF000000"/>
        <rFont val="Calibri"/>
        <family val="2"/>
        <charset val="1"/>
      </rPr>
      <t xml:space="preserve">( </t>
    </r>
    <r>
      <rPr>
        <b val="true"/>
        <sz val="12"/>
        <color rgb="FF000000"/>
        <rFont val="B Mitra"/>
        <family val="0"/>
        <charset val="178"/>
      </rPr>
      <t xml:space="preserve">حقیقی </t>
    </r>
    <r>
      <rPr>
        <b val="true"/>
        <sz val="12"/>
        <color rgb="FF000000"/>
        <rFont val="Calibri"/>
        <family val="2"/>
        <charset val="1"/>
      </rPr>
      <t xml:space="preserve">-</t>
    </r>
    <r>
      <rPr>
        <b val="true"/>
        <sz val="12"/>
        <color rgb="FF000000"/>
        <rFont val="B Mitra"/>
        <family val="0"/>
        <charset val="178"/>
      </rPr>
      <t xml:space="preserve">شرکت </t>
    </r>
    <r>
      <rPr>
        <b val="true"/>
        <sz val="12"/>
        <color rgb="FF000000"/>
        <rFont val="Calibri"/>
        <family val="2"/>
        <charset val="1"/>
      </rPr>
      <t xml:space="preserve">- </t>
    </r>
    <r>
      <rPr>
        <b val="true"/>
        <sz val="12"/>
        <color rgb="FF000000"/>
        <rFont val="B Mitra"/>
        <family val="0"/>
        <charset val="178"/>
      </rPr>
      <t xml:space="preserve">دانشگاهی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</si>
  <si>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عنوان شرکت</t>
  </si>
  <si>
    <t xml:space="preserve">عنوان پروژه</t>
  </si>
  <si>
    <t xml:space="preserve">شناسه ملی</t>
  </si>
  <si>
    <t xml:space="preserve">کد اقتصادی</t>
  </si>
  <si>
    <t xml:space="preserve">شناسه ثبت</t>
  </si>
  <si>
    <r>
      <rPr>
        <b val="true"/>
        <sz val="12"/>
        <color rgb="FF000000"/>
        <rFont val="B Mitra"/>
        <family val="0"/>
        <charset val="178"/>
      </rPr>
      <t xml:space="preserve">تلفن شرکت</t>
    </r>
    <r>
      <rPr>
        <b val="true"/>
        <sz val="12"/>
        <color rgb="FF000000"/>
        <rFont val="Calibri"/>
        <family val="2"/>
        <charset val="1"/>
      </rPr>
      <t xml:space="preserve">/ </t>
    </r>
    <r>
      <rPr>
        <b val="true"/>
        <sz val="12"/>
        <color rgb="FF000000"/>
        <rFont val="B Mitra"/>
        <family val="0"/>
        <charset val="178"/>
      </rPr>
      <t xml:space="preserve">دفتر</t>
    </r>
  </si>
  <si>
    <t xml:space="preserve">سایر توضیحات</t>
  </si>
  <si>
    <t xml:space="preserve">ایمیل مجموعه</t>
  </si>
  <si>
    <t xml:space="preserve">عنوان سرویس</t>
  </si>
  <si>
    <t xml:space="preserve">برند</t>
  </si>
  <si>
    <r>
      <rPr>
        <b val="true"/>
        <sz val="12"/>
        <color rgb="FF000000"/>
        <rFont val="B Mitra"/>
        <family val="0"/>
        <charset val="178"/>
      </rPr>
      <t xml:space="preserve">آدرس آی‌پی </t>
    </r>
    <r>
      <rPr>
        <b val="true"/>
        <sz val="12"/>
        <color rgb="FF000000"/>
        <rFont val="Calibri"/>
        <family val="2"/>
        <charset val="1"/>
      </rPr>
      <t xml:space="preserve">(</t>
    </r>
    <r>
      <rPr>
        <b val="true"/>
        <sz val="12"/>
        <color rgb="FF000000"/>
        <rFont val="B Mitra"/>
        <family val="0"/>
        <charset val="178"/>
      </rPr>
      <t xml:space="preserve">آدرس‌ها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</si>
  <si>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پورتهای باز</t>
  </si>
  <si>
    <t xml:space="preserve">تعداد یونیت</t>
  </si>
  <si>
    <r>
      <rPr>
        <b val="true"/>
        <sz val="12"/>
        <color rgb="FF000000"/>
        <rFont val="B Mitra"/>
        <family val="0"/>
        <charset val="178"/>
      </rPr>
      <t xml:space="preserve">نوع قرارداد </t>
    </r>
    <r>
      <rPr>
        <b val="true"/>
        <sz val="12"/>
        <color rgb="FF000000"/>
        <rFont val="Calibri"/>
        <family val="2"/>
        <charset val="1"/>
      </rPr>
      <t xml:space="preserve">( </t>
    </r>
    <r>
      <rPr>
        <b val="true"/>
        <sz val="12"/>
        <color rgb="FF000000"/>
        <rFont val="B Mitra"/>
        <family val="0"/>
        <charset val="178"/>
      </rPr>
      <t xml:space="preserve">طلایی </t>
    </r>
    <r>
      <rPr>
        <b val="true"/>
        <sz val="12"/>
        <color rgb="FF000000"/>
        <rFont val="Calibri"/>
        <family val="2"/>
        <charset val="1"/>
      </rPr>
      <t xml:space="preserve">- </t>
    </r>
    <r>
      <rPr>
        <b val="true"/>
        <sz val="12"/>
        <color rgb="FF000000"/>
        <rFont val="B Mitra"/>
        <family val="0"/>
        <charset val="178"/>
      </rPr>
      <t xml:space="preserve">نقره‌ای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</si>
  <si>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شروع قرارداد</t>
  </si>
  <si>
    <t xml:space="preserve">پایان قرارداد</t>
  </si>
  <si>
    <r>
      <rPr>
        <b val="true"/>
        <sz val="12"/>
        <color rgb="FF000000"/>
        <rFont val="B Mitra"/>
        <family val="0"/>
        <charset val="178"/>
      </rPr>
      <t xml:space="preserve">مبلغ قرارداد</t>
    </r>
    <r>
      <rPr>
        <b val="true"/>
        <sz val="12"/>
        <color rgb="FF000000"/>
        <rFont val="Calibri"/>
        <family val="2"/>
        <charset val="1"/>
      </rPr>
      <t xml:space="preserve">- </t>
    </r>
    <r>
      <rPr>
        <b val="true"/>
        <sz val="12"/>
        <color rgb="FF000000"/>
        <rFont val="B Mitra"/>
        <family val="0"/>
        <charset val="178"/>
      </rPr>
      <t xml:space="preserve">سالیانه با تخفیف</t>
    </r>
  </si>
  <si>
    <t xml:space="preserve">میزان تخفیف</t>
  </si>
  <si>
    <t xml:space="preserve">پردازنده</t>
  </si>
  <si>
    <t xml:space="preserve">RAM/GB</t>
  </si>
  <si>
    <t xml:space="preserve">HDD/GB</t>
  </si>
  <si>
    <t xml:space="preserve">مبلغ دریافتی مازاد</t>
  </si>
  <si>
    <t xml:space="preserve">شماره اموال</t>
  </si>
  <si>
    <t xml:space="preserve"> Valid IP Address/Valid IP Range</t>
  </si>
  <si>
    <t xml:space="preserve">Invalid IP Address/Invalid IP Range</t>
  </si>
  <si>
    <t xml:space="preserve">CS-98-3014</t>
  </si>
  <si>
    <t xml:space="preserve">امین</t>
  </si>
  <si>
    <t xml:space="preserve">رضایی زاده</t>
  </si>
  <si>
    <t xml:space="preserve">0078857325</t>
  </si>
  <si>
    <t xml:space="preserve">66164345</t>
  </si>
  <si>
    <t xml:space="preserve">09127041107</t>
  </si>
  <si>
    <t xml:space="preserve">aminre@sharif.edu</t>
  </si>
  <si>
    <t xml:space="preserve">علی</t>
  </si>
  <si>
    <t xml:space="preserve">محسنی</t>
  </si>
  <si>
    <t xml:space="preserve">4569343015</t>
  </si>
  <si>
    <t xml:space="preserve">66164161</t>
  </si>
  <si>
    <t xml:space="preserve">09123719676</t>
  </si>
  <si>
    <t xml:space="preserve">mohseni@sharif.edu</t>
  </si>
  <si>
    <t xml:space="preserve">دانشگاهی</t>
  </si>
  <si>
    <t xml:space="preserve">دانشکده مهندسی برق</t>
  </si>
  <si>
    <t xml:space="preserve">کارهای پردازشی دانشکده</t>
  </si>
  <si>
    <t xml:space="preserve">66164538</t>
  </si>
  <si>
    <r>
      <rPr>
        <sz val="12"/>
        <color rgb="FF000000"/>
        <rFont val="B Mitra"/>
        <family val="0"/>
        <charset val="178"/>
      </rPr>
      <t xml:space="preserve">اجاره فضای فیزیکی سرور </t>
    </r>
    <r>
      <rPr>
        <sz val="12"/>
        <color rgb="FF000000"/>
        <rFont val="Calibri"/>
        <family val="2"/>
        <charset val="1"/>
      </rPr>
      <t xml:space="preserve">-</t>
    </r>
    <r>
      <rPr>
        <sz val="12"/>
        <color rgb="FF000000"/>
        <rFont val="B Mitra"/>
        <family val="0"/>
        <charset val="178"/>
      </rPr>
      <t xml:space="preserve">ستادی</t>
    </r>
  </si>
  <si>
    <t xml:space="preserve">ASUS Server Plat Form
RS520-E8-RS8V2</t>
  </si>
  <si>
    <t xml:space="preserve">213.233.161.228</t>
  </si>
  <si>
    <t xml:space="preserve">22-8484-443-8-Remt Desk Top</t>
  </si>
  <si>
    <t xml:space="preserve">نقره ای</t>
  </si>
  <si>
    <t xml:space="preserve">98/03/01</t>
  </si>
  <si>
    <t xml:space="preserve">ستادی</t>
  </si>
  <si>
    <t xml:space="preserve">Dual Intel Xeon E5-2620v4</t>
  </si>
  <si>
    <t xml:space="preserve">2*16</t>
  </si>
  <si>
    <t xml:space="preserve">2*500</t>
  </si>
  <si>
    <t xml:space="preserve">Dr. Rezaeezadeh</t>
  </si>
  <si>
    <t xml:space="preserve">Asus</t>
  </si>
  <si>
    <t xml:space="preserve">RS520</t>
  </si>
  <si>
    <t xml:space="preserve">ندارد</t>
  </si>
  <si>
    <r>
      <rPr>
        <sz val="11"/>
        <color rgb="FF000000"/>
        <rFont val="Calibri"/>
        <family val="2"/>
        <charset val="1"/>
      </rPr>
      <t xml:space="preserve">Storage: 2*500 GB HDD
unit 18-19
</t>
    </r>
    <r>
      <rPr>
        <sz val="11"/>
        <color rgb="FF000000"/>
        <rFont val="DejaVu Sans"/>
        <family val="2"/>
        <charset val="1"/>
      </rPr>
      <t xml:space="preserve">دکتر رضایی زاده دانشکده برق</t>
    </r>
  </si>
  <si>
    <t xml:space="preserve">R27 F3</t>
  </si>
  <si>
    <t xml:space="preserve">CS-97-2820</t>
  </si>
  <si>
    <t xml:space="preserve">صابر</t>
  </si>
  <si>
    <t xml:space="preserve"> صالح کلیبر</t>
  </si>
  <si>
    <t xml:space="preserve">09126210635</t>
  </si>
  <si>
    <t xml:space="preserve">saleh@sharif.edu</t>
  </si>
  <si>
    <t xml:space="preserve">محاسبات و کارهای پردازشی دانشجویان</t>
  </si>
  <si>
    <t xml:space="preserve">Asus- GPV 1080TI</t>
  </si>
  <si>
    <t xml:space="preserve">192.168.240.191-192.168.240.192-192.168.240.193-192.168.240.194-192.168.240.195-192.168.240.196-192.168.240.197-192.168.240.198-
192.168.240.199</t>
  </si>
  <si>
    <t xml:space="preserve">22-1212-5900-5999</t>
  </si>
  <si>
    <t xml:space="preserve">97/12/20</t>
  </si>
  <si>
    <t xml:space="preserve">Intel I7-7820X, 250 GB SFD</t>
  </si>
  <si>
    <t xml:space="preserve">1TB</t>
  </si>
  <si>
    <t xml:space="preserve">Dr. Saleh Keleybar</t>
  </si>
  <si>
    <r>
      <rPr>
        <sz val="11"/>
        <color rgb="FF000000"/>
        <rFont val="Calibri"/>
        <family val="2"/>
        <charset val="1"/>
      </rPr>
      <t xml:space="preserve">Storage: 250 GB SSD
GPU: -
unit 29-33
</t>
    </r>
    <r>
      <rPr>
        <sz val="11"/>
        <color rgb="FF000000"/>
        <rFont val="DejaVu Sans"/>
        <family val="2"/>
        <charset val="1"/>
      </rPr>
      <t xml:space="preserve">دکتر صالح کلیبر دانشکده برق</t>
    </r>
  </si>
  <si>
    <t xml:space="preserve">213.233.161.191</t>
  </si>
  <si>
    <t xml:space="preserve">R41 H4</t>
  </si>
  <si>
    <t xml:space="preserve">192.168.240.191
 192.168.240.192
 192.168.240.193
 192.168.240.194
 192.168.240.195
 192.168.240.196
 192.168.240.197
 192.168.240.198
 192.168.240.199</t>
  </si>
  <si>
    <t xml:space="preserve">CS-97-2766</t>
  </si>
  <si>
    <t xml:space="preserve">امیر</t>
  </si>
  <si>
    <t xml:space="preserve">دانشگر</t>
  </si>
  <si>
    <t xml:space="preserve">0040829693</t>
  </si>
  <si>
    <t xml:space="preserve">66165601</t>
  </si>
  <si>
    <t xml:space="preserve">09121971889</t>
  </si>
  <si>
    <t xml:space="preserve">daneshgar@sharif.edu</t>
  </si>
  <si>
    <t xml:space="preserve">مریم</t>
  </si>
  <si>
    <t xml:space="preserve">صادقیان</t>
  </si>
  <si>
    <t xml:space="preserve">2219095770</t>
  </si>
  <si>
    <t xml:space="preserve">66165635</t>
  </si>
  <si>
    <t xml:space="preserve">09128017883</t>
  </si>
  <si>
    <t xml:space="preserve">sadeghian@sharif.edu</t>
  </si>
  <si>
    <t xml:space="preserve">دانشکده علوم ریاضی</t>
  </si>
  <si>
    <t xml:space="preserve">سرور اول دانشکده ریاضی</t>
  </si>
  <si>
    <t xml:space="preserve">66165634</t>
  </si>
  <si>
    <t xml:space="preserve">hp-Pro DL380 G5</t>
  </si>
  <si>
    <t xml:space="preserve">192.168.240.110-192.168.240.111</t>
  </si>
  <si>
    <t xml:space="preserve">اضافه ندارد</t>
  </si>
  <si>
    <t xml:space="preserve">97/12/01</t>
  </si>
  <si>
    <t xml:space="preserve">Xeon *5420 Quadcore 2.5</t>
  </si>
  <si>
    <t xml:space="preserve">2*146+3*33+3*900</t>
  </si>
  <si>
    <t xml:space="preserve">Math 1</t>
  </si>
  <si>
    <t xml:space="preserve">HP</t>
  </si>
  <si>
    <t xml:space="preserve">DL380 G5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</si>
  <si>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32420/13</t>
    </r>
  </si>
  <si>
    <r>
      <rPr>
        <sz val="11"/>
        <color rgb="FF000000"/>
        <rFont val="Calibri"/>
        <family val="2"/>
        <charset val="1"/>
      </rPr>
      <t xml:space="preserve">Storage: 2*146 GB , 3*300 GB, 3*900 GB
unit 37-38
</t>
    </r>
    <r>
      <rPr>
        <sz val="11"/>
        <color rgb="FF000000"/>
        <rFont val="DejaVu Sans"/>
        <family val="2"/>
        <charset val="1"/>
      </rPr>
      <t xml:space="preserve">سرور سوم دانشکده ریاضی</t>
    </r>
  </si>
  <si>
    <t xml:space="preserve">R26 E3</t>
  </si>
  <si>
    <t xml:space="preserve">192.168.240.110</t>
  </si>
  <si>
    <t xml:space="preserve">CS-97-2863</t>
  </si>
  <si>
    <t xml:space="preserve">عباس</t>
  </si>
  <si>
    <t xml:space="preserve">ابراهیمی</t>
  </si>
  <si>
    <t xml:space="preserve">1289474478</t>
  </si>
  <si>
    <t xml:space="preserve">66164632</t>
  </si>
  <si>
    <t xml:space="preserve">09124255489</t>
  </si>
  <si>
    <t xml:space="preserve">ebrahimi_a@sharif.edu</t>
  </si>
  <si>
    <t xml:space="preserve">محمدحسین</t>
  </si>
  <si>
    <t xml:space="preserve">صفری بلیلی</t>
  </si>
  <si>
    <t xml:space="preserve">2640148621</t>
  </si>
  <si>
    <t xml:space="preserve">66166214</t>
  </si>
  <si>
    <t xml:space="preserve">09224737181</t>
  </si>
  <si>
    <t xml:space="preserve">m.h.safari@email.kntu.ac.ir</t>
  </si>
  <si>
    <t xml:space="preserve">دانشکده مهندسی هوافضا</t>
  </si>
  <si>
    <t xml:space="preserve">سرور دوم دانشجویی</t>
  </si>
  <si>
    <t xml:space="preserve">Super Micro X9DRH-7TF</t>
  </si>
  <si>
    <t xml:space="preserve">213.233.161.248-192.168.240.136-192.168.240.137-192.168.240.138-192.168.240.139-192.168.240.140</t>
  </si>
  <si>
    <t xml:space="preserve">98/02/03</t>
  </si>
  <si>
    <t xml:space="preserve">2* Xeon E5-2650</t>
  </si>
  <si>
    <t xml:space="preserve">8*2</t>
  </si>
  <si>
    <t xml:space="preserve">Dr. Ebrahimi 2 (HavaFaza)</t>
  </si>
  <si>
    <t xml:space="preserve">supermicro</t>
  </si>
  <si>
    <t xml:space="preserve">X9DRH-7TF</t>
  </si>
  <si>
    <r>
      <rPr>
        <sz val="11"/>
        <color rgb="FF000000"/>
        <rFont val="Calibri"/>
        <family val="2"/>
        <charset val="1"/>
      </rPr>
      <t xml:space="preserve">Storage: 8*2 TB
unit 44-45
</t>
    </r>
    <r>
      <rPr>
        <sz val="11"/>
        <color rgb="FF000000"/>
        <rFont val="DejaVu Sans"/>
        <family val="2"/>
        <charset val="1"/>
      </rPr>
      <t xml:space="preserve">سرور دوم دکتر ابراهیمی هوافضا</t>
    </r>
  </si>
  <si>
    <t xml:space="preserve">213.233.161.248</t>
  </si>
  <si>
    <t xml:space="preserve">192.168.240.136
192.168.240.137
192.168.240.138
192.168.240.139
192.168.240.140</t>
  </si>
  <si>
    <t xml:space="preserve">CS-97-2481</t>
  </si>
  <si>
    <t xml:space="preserve">مجید</t>
  </si>
  <si>
    <t xml:space="preserve">زارع</t>
  </si>
  <si>
    <t xml:space="preserve">1270932519</t>
  </si>
  <si>
    <t xml:space="preserve">09353801144</t>
  </si>
  <si>
    <t xml:space="preserve">zare@ae.sharif.edu</t>
  </si>
  <si>
    <t xml:space="preserve">سرور اول دانشجویی ارشد و دکتری</t>
  </si>
  <si>
    <t xml:space="preserve">hp G6</t>
  </si>
  <si>
    <t xml:space="preserve">213.233.161.205</t>
  </si>
  <si>
    <t xml:space="preserve">97/09/06</t>
  </si>
  <si>
    <t xml:space="preserve">2*X5560</t>
  </si>
  <si>
    <t xml:space="preserve">5*300</t>
  </si>
  <si>
    <t xml:space="preserve">Dr. Ebrahimi 1 (Havafaza Server daneshjooei)</t>
  </si>
  <si>
    <t xml:space="preserve">DL 380 G6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</si>
  <si>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77602/13</t>
    </r>
  </si>
  <si>
    <r>
      <rPr>
        <sz val="11"/>
        <color rgb="FF000000"/>
        <rFont val="Calibri"/>
        <family val="2"/>
        <charset val="1"/>
      </rPr>
      <t xml:space="preserve">Storage: 5*300 GB
unit 42-43
</t>
    </r>
    <r>
      <rPr>
        <sz val="11"/>
        <color rgb="FF000000"/>
        <rFont val="DejaVu Sans"/>
        <family val="2"/>
        <charset val="1"/>
      </rPr>
      <t xml:space="preserve">سرور دانشجویی دکتر ابراهیمی دانشکده هوافضا</t>
    </r>
  </si>
  <si>
    <t xml:space="preserve">CS-97-2440</t>
  </si>
  <si>
    <t xml:space="preserve">حسین</t>
  </si>
  <si>
    <t xml:space="preserve">پورزاهدی</t>
  </si>
  <si>
    <t xml:space="preserve">2709198673</t>
  </si>
  <si>
    <t xml:space="preserve">66164189</t>
  </si>
  <si>
    <t xml:space="preserve">09127148797</t>
  </si>
  <si>
    <t xml:space="preserve">porzahed@sharif.edu</t>
  </si>
  <si>
    <t xml:space="preserve">وحید</t>
  </si>
  <si>
    <t xml:space="preserve">مافی</t>
  </si>
  <si>
    <t xml:space="preserve">3255896681</t>
  </si>
  <si>
    <t xml:space="preserve">33050288</t>
  </si>
  <si>
    <t xml:space="preserve">09123382887</t>
  </si>
  <si>
    <t xml:space="preserve">mrvahid@gmail.com</t>
  </si>
  <si>
    <t xml:space="preserve">دانشکده مهندسی عمران</t>
  </si>
  <si>
    <t xml:space="preserve">مرکز پژوهشی پایداری و تاب آوری </t>
  </si>
  <si>
    <t xml:space="preserve">380P G8</t>
  </si>
  <si>
    <t xml:space="preserve">213.233.161.151-213.233.161.152-213.233.161.153</t>
  </si>
  <si>
    <t xml:space="preserve">Email+full Port</t>
  </si>
  <si>
    <t xml:space="preserve">97/08/26</t>
  </si>
  <si>
    <t xml:space="preserve">2* 2620</t>
  </si>
  <si>
    <t xml:space="preserve">16 TB</t>
  </si>
  <si>
    <t xml:space="preserve">Markaz Tabavari Omran</t>
  </si>
  <si>
    <t xml:space="preserve">DL380 G8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</si>
  <si>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84016/13</t>
    </r>
  </si>
  <si>
    <r>
      <rPr>
        <sz val="11"/>
        <color rgb="FF000000"/>
        <rFont val="Calibri"/>
        <family val="2"/>
        <charset val="1"/>
      </rPr>
      <t xml:space="preserve">Storage: 16 TB
unit 11-12
</t>
    </r>
    <r>
      <rPr>
        <sz val="11"/>
        <color rgb="FF000000"/>
        <rFont val="DejaVu Sans"/>
        <family val="2"/>
        <charset val="1"/>
      </rPr>
      <t xml:space="preserve">مرکز پژوهشی پایداری و تاب آوری دانشکده عمران</t>
    </r>
  </si>
  <si>
    <t xml:space="preserve">213.233.161.151
213.233.161.152
213.233.161.153</t>
  </si>
  <si>
    <t xml:space="preserve">R39 F4</t>
  </si>
  <si>
    <t xml:space="preserve">192.168.240.152
192.168.240.153
</t>
  </si>
  <si>
    <t xml:space="preserve">CS-96-1279</t>
  </si>
  <si>
    <t xml:space="preserve">سرور دوم سایت دانشکده</t>
  </si>
  <si>
    <t xml:space="preserve">hp- DL380 G5</t>
  </si>
  <si>
    <t xml:space="preserve">213.233.161.220</t>
  </si>
  <si>
    <t xml:space="preserve">20-21-22-25-80-443</t>
  </si>
  <si>
    <t xml:space="preserve">96/09/01</t>
  </si>
  <si>
    <t xml:space="preserve">Xeon *5420 Quad Core 25-ESXI</t>
  </si>
  <si>
    <t xml:space="preserve">8*146</t>
  </si>
  <si>
    <t xml:space="preserve">Math 2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</si>
  <si>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35394/13</t>
    </r>
  </si>
  <si>
    <r>
      <rPr>
        <sz val="11"/>
        <color rgb="FF000000"/>
        <rFont val="Calibri"/>
        <family val="2"/>
        <charset val="1"/>
      </rPr>
      <t xml:space="preserve">Storage: 8*146 GB 
unit 39-40
</t>
    </r>
    <r>
      <rPr>
        <sz val="11"/>
        <color rgb="FF000000"/>
        <rFont val="DejaVu Sans"/>
        <family val="2"/>
        <charset val="1"/>
      </rPr>
      <t xml:space="preserve">سرور دوم دانشکده ریاضی</t>
    </r>
  </si>
  <si>
    <t xml:space="preserve">213.233.161.219</t>
  </si>
  <si>
    <t xml:space="preserve">192.168.240.219</t>
  </si>
  <si>
    <t xml:space="preserve">CS-94-727</t>
  </si>
  <si>
    <t xml:space="preserve">مرتضی</t>
  </si>
  <si>
    <t xml:space="preserve">فتوحی فیروزآباد</t>
  </si>
  <si>
    <t xml:space="preserve">00692220727</t>
  </si>
  <si>
    <t xml:space="preserve">09126702978</t>
  </si>
  <si>
    <t xml:space="preserve">fotouhi@sharif.edu</t>
  </si>
  <si>
    <t xml:space="preserve">سرور ویدئوی دانشکده</t>
  </si>
  <si>
    <t xml:space="preserve">hp</t>
  </si>
  <si>
    <t xml:space="preserve">80-8080-21-22</t>
  </si>
  <si>
    <t xml:space="preserve">94/12/10</t>
  </si>
  <si>
    <t xml:space="preserve">2* Xeon *5420 Quad 2.5</t>
  </si>
  <si>
    <t xml:space="preserve"> 2*146+3*33+3*900</t>
  </si>
  <si>
    <t xml:space="preserve">Videos.math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</si>
  <si>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32421/13</t>
    </r>
  </si>
  <si>
    <r>
      <rPr>
        <sz val="11"/>
        <color rgb="FF000000"/>
        <rFont val="Calibri"/>
        <family val="2"/>
        <charset val="1"/>
      </rPr>
      <t xml:space="preserve">Storage: 3*900 GB
unit 3-4
</t>
    </r>
    <r>
      <rPr>
        <sz val="11"/>
        <color rgb="FF000000"/>
        <rFont val="DejaVu Sans"/>
        <family val="2"/>
        <charset val="1"/>
      </rPr>
      <t xml:space="preserve">سرور اول دانشکده ریاضی</t>
    </r>
  </si>
  <si>
    <t xml:space="preserve">213.233.161.91</t>
  </si>
  <si>
    <t xml:space="preserve">CS-97-2182</t>
  </si>
  <si>
    <t xml:space="preserve">صفدریان</t>
  </si>
  <si>
    <t xml:space="preserve">3875444159</t>
  </si>
  <si>
    <t xml:space="preserve">66164801</t>
  </si>
  <si>
    <t xml:space="preserve">09128118981</t>
  </si>
  <si>
    <t xml:space="preserve">safdarian@sharif.ir</t>
  </si>
  <si>
    <t xml:space="preserve">دفتر امور شاهد و ایثارگران</t>
  </si>
  <si>
    <t xml:space="preserve">وب سرور و ایمیل سرور اصلی</t>
  </si>
  <si>
    <t xml:space="preserve">shahed@sharif.edu</t>
  </si>
  <si>
    <t xml:space="preserve">Data Sheem</t>
  </si>
  <si>
    <t xml:space="preserve">213.233.161.158</t>
  </si>
  <si>
    <t xml:space="preserve">20-21-22-80-110-143-443-587-993-995-8484</t>
  </si>
  <si>
    <t xml:space="preserve">97/06/19</t>
  </si>
  <si>
    <t xml:space="preserve">Intel P4</t>
  </si>
  <si>
    <t xml:space="preserve">Shahed</t>
  </si>
  <si>
    <t xml:space="preserve">Case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</si>
  <si>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55645/13</t>
    </r>
  </si>
  <si>
    <r>
      <rPr>
        <sz val="11"/>
        <color rgb="FF000000"/>
        <rFont val="Calibri"/>
        <family val="2"/>
        <charset val="1"/>
      </rPr>
      <t xml:space="preserve">Storage: 2*500 GB
unit 13-16
</t>
    </r>
    <r>
      <rPr>
        <sz val="11"/>
        <color rgb="FF000000"/>
        <rFont val="DejaVu Sans"/>
        <family val="2"/>
        <charset val="1"/>
      </rPr>
      <t xml:space="preserve">دفتر امور شاهد و ایثارگران
درخواست دهنده اصلی: دکتر صفدریان</t>
    </r>
  </si>
  <si>
    <t xml:space="preserve">CS-97-2167</t>
  </si>
  <si>
    <t xml:space="preserve">محمدعلی</t>
  </si>
  <si>
    <t xml:space="preserve">کوچک زاده</t>
  </si>
  <si>
    <t xml:space="preserve">4430635358</t>
  </si>
  <si>
    <t xml:space="preserve">66164601</t>
  </si>
  <si>
    <t xml:space="preserve">09123707966</t>
  </si>
  <si>
    <t xml:space="preserve">mak@sharif.edu</t>
  </si>
  <si>
    <t xml:space="preserve">info@sharif.edu</t>
  </si>
  <si>
    <t xml:space="preserve">گیگابایت</t>
  </si>
  <si>
    <t xml:space="preserve">213.233.161.128</t>
  </si>
  <si>
    <t xml:space="preserve">20-21-22-23-53-80-110-143-443-995-993-587-8484</t>
  </si>
  <si>
    <t xml:space="preserve">97/06/17</t>
  </si>
  <si>
    <t xml:space="preserve">Hava faza Server</t>
  </si>
  <si>
    <t xml:space="preserve">Gigabyte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</si>
  <si>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12435/13</t>
    </r>
  </si>
  <si>
    <r>
      <rPr>
        <sz val="11"/>
        <color rgb="FF000000"/>
        <rFont val="Calibri"/>
        <family val="2"/>
        <charset val="1"/>
      </rPr>
      <t xml:space="preserve">Storage: 2*500 GB
unit 6-10
</t>
    </r>
    <r>
      <rPr>
        <sz val="11"/>
        <color rgb="FF000000"/>
        <rFont val="DejaVu Sans"/>
        <family val="2"/>
        <charset val="1"/>
      </rPr>
      <t xml:space="preserve">دانشکده مهندسی هوافضا
درخواست دهنده اصلی: دکتر کوچک زاده</t>
    </r>
  </si>
  <si>
    <t xml:space="preserve">CS-97-2166</t>
  </si>
  <si>
    <t xml:space="preserve">رسول</t>
  </si>
  <si>
    <t xml:space="preserve">حجی</t>
  </si>
  <si>
    <t xml:space="preserve">3932558936</t>
  </si>
  <si>
    <t xml:space="preserve">66165701</t>
  </si>
  <si>
    <t xml:space="preserve">09123031961</t>
  </si>
  <si>
    <t xml:space="preserve">ahaji@shairf.edi</t>
  </si>
  <si>
    <t xml:space="preserve">دانشکده مهندسی صنایع</t>
  </si>
  <si>
    <t xml:space="preserve">info@ie.sharif.edi</t>
  </si>
  <si>
    <t xml:space="preserve">213.233.161.129</t>
  </si>
  <si>
    <t xml:space="preserve">20-21-22-23-53-80-110-143-443-587--993-995-8484</t>
  </si>
  <si>
    <t xml:space="preserve">Intel </t>
  </si>
  <si>
    <t xml:space="preserve">Sanaye Server</t>
  </si>
  <si>
    <r>
      <rPr>
        <sz val="11"/>
        <color rgb="FF000000"/>
        <rFont val="Calibri"/>
        <family val="2"/>
        <charset val="1"/>
      </rPr>
      <t xml:space="preserve">Storage: 2*500 GB
unit 5-8
</t>
    </r>
    <r>
      <rPr>
        <sz val="11"/>
        <color rgb="FF000000"/>
        <rFont val="DejaVu Sans"/>
        <family val="2"/>
        <charset val="1"/>
      </rPr>
      <t xml:space="preserve">دانشکده مهندسی صنایع
درخواست دهنده اصلی: دکتر حجی</t>
    </r>
  </si>
  <si>
    <t xml:space="preserve">CS-97-2165</t>
  </si>
  <si>
    <t xml:space="preserve">باقرزاده</t>
  </si>
  <si>
    <t xml:space="preserve">1754708625</t>
  </si>
  <si>
    <t xml:space="preserve">66165301</t>
  </si>
  <si>
    <t xml:space="preserve">09126188901</t>
  </si>
  <si>
    <t xml:space="preserve">bagherzadeh@sharif.edu</t>
  </si>
  <si>
    <t xml:space="preserve">دانشکده شیمی</t>
  </si>
  <si>
    <t xml:space="preserve">info@ch.sharif.ir</t>
  </si>
  <si>
    <t xml:space="preserve">213.233.161.138</t>
  </si>
  <si>
    <t xml:space="preserve">2*1 TB</t>
  </si>
  <si>
    <t xml:space="preserve">Chemistry server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</si>
  <si>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80921/13</t>
    </r>
  </si>
  <si>
    <r>
      <rPr>
        <sz val="11"/>
        <color rgb="FF000000"/>
        <rFont val="Calibri"/>
        <family val="2"/>
        <charset val="1"/>
      </rPr>
      <t xml:space="preserve">Storage: 2*1 TB
unit 1-4
</t>
    </r>
    <r>
      <rPr>
        <sz val="11"/>
        <color rgb="FF000000"/>
        <rFont val="DejaVu Sans"/>
        <family val="2"/>
        <charset val="1"/>
      </rPr>
      <t xml:space="preserve">دانشکده شیمی
درخواست دهنده اصلی: دکتر باقرزاده</t>
    </r>
  </si>
  <si>
    <t xml:space="preserve">CS-97-2185</t>
  </si>
  <si>
    <t xml:space="preserve">محمدرضا</t>
  </si>
  <si>
    <t xml:space="preserve">موحدی</t>
  </si>
  <si>
    <t xml:space="preserve">0380863421</t>
  </si>
  <si>
    <t xml:space="preserve">66164026</t>
  </si>
  <si>
    <t xml:space="preserve">09123958491</t>
  </si>
  <si>
    <t xml:space="preserve">sutresearch@sharif.edu</t>
  </si>
  <si>
    <t xml:space="preserve">رضا</t>
  </si>
  <si>
    <t xml:space="preserve">اسکویی</t>
  </si>
  <si>
    <t xml:space="preserve">1382537891</t>
  </si>
  <si>
    <t xml:space="preserve">66164019</t>
  </si>
  <si>
    <t xml:space="preserve">oskouie@sharif.edu</t>
  </si>
  <si>
    <t xml:space="preserve">معاونت پژوهش و فناوری</t>
  </si>
  <si>
    <t xml:space="preserve">پرتال پژوهشی سایت قدیم</t>
  </si>
  <si>
    <t xml:space="preserve">Green G480</t>
  </si>
  <si>
    <t xml:space="preserve">ننوشته اند</t>
  </si>
  <si>
    <t xml:space="preserve">1433-137-139-80-3389</t>
  </si>
  <si>
    <t xml:space="preserve">97/06/20</t>
  </si>
  <si>
    <t xml:space="preserve">2*Intel 2Quad</t>
  </si>
  <si>
    <t xml:space="preserve">Portal Pajooheshi old</t>
  </si>
  <si>
    <t xml:space="preserve">Green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</si>
  <si>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27114/13</t>
    </r>
  </si>
  <si>
    <r>
      <rPr>
        <sz val="11"/>
        <color rgb="FF000000"/>
        <rFont val="Calibri"/>
        <family val="2"/>
        <charset val="1"/>
      </rPr>
      <t xml:space="preserve">Storage: 250 GB
unit 25-28
</t>
    </r>
    <r>
      <rPr>
        <sz val="11"/>
        <color rgb="FF000000"/>
        <rFont val="DejaVu Sans"/>
        <family val="2"/>
        <charset val="1"/>
      </rPr>
      <t xml:space="preserve">معاونت پژوهش و فناوری</t>
    </r>
  </si>
  <si>
    <t xml:space="preserve">213.233.161.221</t>
  </si>
  <si>
    <t xml:space="preserve">CS-97-1989</t>
  </si>
  <si>
    <t xml:space="preserve">داوود</t>
  </si>
  <si>
    <t xml:space="preserve">رشتچیان</t>
  </si>
  <si>
    <t xml:space="preserve">4284122241</t>
  </si>
  <si>
    <t xml:space="preserve">66165050</t>
  </si>
  <si>
    <t xml:space="preserve">09121591028</t>
  </si>
  <si>
    <t xml:space="preserve">rashtchian@sharif.edu</t>
  </si>
  <si>
    <t xml:space="preserve">معاونت آموزشی و تحصیلات تکمیلی</t>
  </si>
  <si>
    <t xml:space="preserve">وب سرور و ایمیل سرور اصلی پردیش کیش</t>
  </si>
  <si>
    <t xml:space="preserve">Asus H81 plus</t>
  </si>
  <si>
    <t xml:space="preserve">213.233.161.21</t>
  </si>
  <si>
    <t xml:space="preserve">21-22-25-80-110-111-143-443-587-993-995-8484</t>
  </si>
  <si>
    <t xml:space="preserve">97/04/16</t>
  </si>
  <si>
    <r>
      <rPr>
        <sz val="12"/>
        <color rgb="FF000000"/>
        <rFont val="Times New Roman"/>
        <family val="1"/>
        <charset val="1"/>
      </rPr>
      <t xml:space="preserve">P4,  </t>
    </r>
    <r>
      <rPr>
        <sz val="12"/>
        <color rgb="FF000000"/>
        <rFont val="B Zar"/>
        <family val="0"/>
        <charset val="178"/>
      </rPr>
      <t xml:space="preserve">سیستم عامل لینوکس</t>
    </r>
  </si>
  <si>
    <t xml:space="preserve">500MGB</t>
  </si>
  <si>
    <t xml:space="preserve">Kish</t>
  </si>
  <si>
    <t xml:space="preserve">H81 plus</t>
  </si>
  <si>
    <r>
      <rPr>
        <sz val="11"/>
        <color rgb="FF000000"/>
        <rFont val="Calibri"/>
        <family val="2"/>
        <charset val="1"/>
      </rPr>
      <t xml:space="preserve">Storage: 2*1 TB
unit 16-19
</t>
    </r>
    <r>
      <rPr>
        <sz val="11"/>
        <color rgb="FF000000"/>
        <rFont val="DejaVu Sans"/>
        <family val="2"/>
        <charset val="1"/>
      </rPr>
      <t xml:space="preserve">پردیس کیش - معاونت آموزشی
درخواست دهنده اصلی: دکتر رشتچیان</t>
    </r>
  </si>
  <si>
    <t xml:space="preserve">CS-97-1784</t>
  </si>
  <si>
    <t xml:space="preserve">علیرضا</t>
  </si>
  <si>
    <t xml:space="preserve">اژدری</t>
  </si>
  <si>
    <t xml:space="preserve">0032298897</t>
  </si>
  <si>
    <t xml:space="preserve">66165078</t>
  </si>
  <si>
    <t xml:space="preserve">09365300673</t>
  </si>
  <si>
    <t xml:space="preserve">azhdari@shrif.edu</t>
  </si>
  <si>
    <r>
      <rPr>
        <sz val="12"/>
        <color rgb="FF000000"/>
        <rFont val="B Mitra"/>
        <family val="0"/>
        <charset val="178"/>
      </rPr>
      <t xml:space="preserve">آزمون دکتری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تحصیلات تکمیلی</t>
    </r>
  </si>
  <si>
    <t xml:space="preserve">66165062</t>
  </si>
  <si>
    <t xml:space="preserve">Super Micro</t>
  </si>
  <si>
    <t xml:space="preserve">213.233.161.212-192.168.240.212</t>
  </si>
  <si>
    <t xml:space="preserve">SMTP+full Port</t>
  </si>
  <si>
    <t xml:space="preserve">97/02/02</t>
  </si>
  <si>
    <t xml:space="preserve">2 Xeon 2660</t>
  </si>
  <si>
    <t xml:space="preserve">4*2</t>
  </si>
  <si>
    <t xml:space="preserve">Tahsilat Takmili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</si>
  <si>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78607/13</t>
    </r>
  </si>
  <si>
    <t xml:space="preserve">unit 35-36</t>
  </si>
  <si>
    <t xml:space="preserve">213.233.161.212
213.233.161.213</t>
  </si>
  <si>
    <t xml:space="preserve">192.168.240.212
192.168.240.213
</t>
  </si>
  <si>
    <t xml:space="preserve">CS-96-1452</t>
  </si>
  <si>
    <t xml:space="preserve">سید حسن</t>
  </si>
  <si>
    <t xml:space="preserve">حسینی</t>
  </si>
  <si>
    <t xml:space="preserve">2295233798</t>
  </si>
  <si>
    <t xml:space="preserve">66165815</t>
  </si>
  <si>
    <t xml:space="preserve">09122975730</t>
  </si>
  <si>
    <t xml:space="preserve">hoseinih@sharif.edu</t>
  </si>
  <si>
    <t xml:space="preserve">عربی</t>
  </si>
  <si>
    <t xml:space="preserve">0081388561</t>
  </si>
  <si>
    <t xml:space="preserve">66165814</t>
  </si>
  <si>
    <t xml:space="preserve">09123469883</t>
  </si>
  <si>
    <t xml:space="preserve">m.arabi@sharif.edu</t>
  </si>
  <si>
    <t xml:space="preserve">معاونت فرهنگی اجتماعی دانشگاه</t>
  </si>
  <si>
    <t xml:space="preserve">اتوماسیون معاونت فرهنگی</t>
  </si>
  <si>
    <t xml:space="preserve">66165821</t>
  </si>
  <si>
    <t xml:space="preserve">hp-Pro DL380 G7</t>
  </si>
  <si>
    <t xml:space="preserve">192.168.240.150-192.168.240.151</t>
  </si>
  <si>
    <t xml:space="preserve">Lan 2-4 USB</t>
  </si>
  <si>
    <t xml:space="preserve">96/12/27</t>
  </si>
  <si>
    <t xml:space="preserve">2-Intel Xeon, 4 USB, 2 LAN</t>
  </si>
  <si>
    <t xml:space="preserve">2*300GB 6GSAS 2.5 Inch</t>
  </si>
  <si>
    <t xml:space="preserve">Moavenat Farhangi</t>
  </si>
  <si>
    <t xml:space="preserve">DL380 G7</t>
  </si>
  <si>
    <r>
      <rPr>
        <sz val="11"/>
        <color rgb="FF000000"/>
        <rFont val="Calibri"/>
        <family val="2"/>
        <charset val="1"/>
      </rPr>
      <t xml:space="preserve">Storage: 2*300 GB
unit 12-13
</t>
    </r>
    <r>
      <rPr>
        <sz val="11"/>
        <color rgb="FF000000"/>
        <rFont val="DejaVu Sans"/>
        <family val="2"/>
        <charset val="1"/>
      </rPr>
      <t xml:space="preserve">معاونت فرهنگی و اجتماعی</t>
    </r>
  </si>
  <si>
    <t xml:space="preserve">192.168.240.151
192.168.240.150</t>
  </si>
  <si>
    <t xml:space="preserve">CS-97-2745</t>
  </si>
  <si>
    <t xml:space="preserve">سعید</t>
  </si>
  <si>
    <t xml:space="preserve">باقری شورکی</t>
  </si>
  <si>
    <t xml:space="preserve">4432172401</t>
  </si>
  <si>
    <t xml:space="preserve">66165901</t>
  </si>
  <si>
    <t xml:space="preserve">09123008639</t>
  </si>
  <si>
    <t xml:space="preserve">baghri_s@sharif.edu</t>
  </si>
  <si>
    <t xml:space="preserve">مرضیه</t>
  </si>
  <si>
    <t xml:space="preserve">رکن الدینی</t>
  </si>
  <si>
    <t xml:space="preserve">0011327359</t>
  </si>
  <si>
    <t xml:space="preserve">66165908</t>
  </si>
  <si>
    <t xml:space="preserve">09352523014</t>
  </si>
  <si>
    <t xml:space="preserve">m.rokneddini@ee.sharif.edu</t>
  </si>
  <si>
    <r>
      <rPr>
        <sz val="12"/>
        <color rgb="FF000000"/>
        <rFont val="B Mitra"/>
        <family val="0"/>
        <charset val="178"/>
      </rPr>
      <t xml:space="preserve">سرور سوم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وب سرور</t>
    </r>
    <r>
      <rPr>
        <sz val="12"/>
        <color rgb="FF000000"/>
        <rFont val="Calibri"/>
        <family val="2"/>
        <charset val="1"/>
      </rPr>
      <t xml:space="preserve">ICI.EE.sharif.edu</t>
    </r>
  </si>
  <si>
    <t xml:space="preserve">info@ee.sharif.edu</t>
  </si>
  <si>
    <t xml:space="preserve">Desk Top</t>
  </si>
  <si>
    <t xml:space="preserve">213.233.161.159</t>
  </si>
  <si>
    <t xml:space="preserve">25-111-80-8322-631-3306-21-53-67</t>
  </si>
  <si>
    <t xml:space="preserve">97/11/17</t>
  </si>
  <si>
    <t xml:space="preserve">Intel Pentium G2030</t>
  </si>
  <si>
    <t xml:space="preserve">EE server 3</t>
  </si>
  <si>
    <r>
      <rPr>
        <sz val="11"/>
        <color rgb="FF000000"/>
        <rFont val="Calibri"/>
        <family val="2"/>
        <charset val="1"/>
      </rPr>
      <t xml:space="preserve">Storage: 500 GB
unit 34-37
</t>
    </r>
    <r>
      <rPr>
        <sz val="11"/>
        <color rgb="FF000000"/>
        <rFont val="DejaVu Sans"/>
        <family val="2"/>
        <charset val="1"/>
      </rPr>
      <t xml:space="preserve">دانشکده مهندسی برق</t>
    </r>
  </si>
  <si>
    <t xml:space="preserve">CS-97-2521</t>
  </si>
  <si>
    <t xml:space="preserve">دکتر مهدی</t>
  </si>
  <si>
    <t xml:space="preserve">جعفری سیاوشانی</t>
  </si>
  <si>
    <t xml:space="preserve">0065962453</t>
  </si>
  <si>
    <t xml:space="preserve">66166681</t>
  </si>
  <si>
    <t xml:space="preserve">09128358267</t>
  </si>
  <si>
    <t xml:space="preserve">mjafari@sharif.edu</t>
  </si>
  <si>
    <t xml:space="preserve">دانشکده مهندسی کامپیوتر</t>
  </si>
  <si>
    <t xml:space="preserve">کارهای پردازشی برای مباحث شیکه و یادگیری ماشین</t>
  </si>
  <si>
    <t xml:space="preserve">Case Green</t>
  </si>
  <si>
    <t xml:space="preserve">213.233.180.105</t>
  </si>
  <si>
    <t xml:space="preserve">10050-220222-443-80</t>
  </si>
  <si>
    <t xml:space="preserve">97/09/07</t>
  </si>
  <si>
    <t xml:space="preserve">i7-6900K</t>
  </si>
  <si>
    <t xml:space="preserve">`</t>
  </si>
  <si>
    <t xml:space="preserve"> SSD 220G- 2*4 TB</t>
  </si>
  <si>
    <t xml:space="preserve">CE lab Dr. Jafari Siavoshani</t>
  </si>
  <si>
    <r>
      <rPr>
        <sz val="11"/>
        <color rgb="FF000000"/>
        <rFont val="Calibri"/>
        <family val="2"/>
        <charset val="1"/>
      </rPr>
      <t xml:space="preserve">Storage: 220 GB SSD , 2*4 TB HDD
unit 30-34
</t>
    </r>
    <r>
      <rPr>
        <sz val="11"/>
        <color rgb="FF000000"/>
        <rFont val="DejaVu Sans"/>
        <family val="2"/>
        <charset val="1"/>
      </rPr>
      <t xml:space="preserve">دکتر سیاوشانی دانشکده کامپیوتر</t>
    </r>
  </si>
  <si>
    <t xml:space="preserve">213.233.180.0/24</t>
  </si>
  <si>
    <t xml:space="preserve">R38 E4</t>
  </si>
  <si>
    <t xml:space="preserve">172.28.180.0/24</t>
  </si>
  <si>
    <t xml:space="preserve">CS-97-2455</t>
  </si>
  <si>
    <r>
      <rPr>
        <sz val="12"/>
        <color rgb="FF000000"/>
        <rFont val="B Mitra"/>
        <family val="0"/>
        <charset val="178"/>
      </rPr>
      <t xml:space="preserve">سرور دوم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وب سایت و دیتابس دانشکده</t>
    </r>
  </si>
  <si>
    <t xml:space="preserve">XPC</t>
  </si>
  <si>
    <t xml:space="preserve">213.233.161.216</t>
  </si>
  <si>
    <t xml:space="preserve">22-80-443</t>
  </si>
  <si>
    <t xml:space="preserve">97/08/27</t>
  </si>
  <si>
    <t xml:space="preserve">Pentium 4 G3250</t>
  </si>
  <si>
    <t xml:space="preserve">EE Server 2</t>
  </si>
  <si>
    <r>
      <rPr>
        <sz val="11"/>
        <color rgb="FF000000"/>
        <rFont val="Calibri"/>
        <family val="2"/>
        <charset val="1"/>
      </rPr>
      <t xml:space="preserve">Storage: 2*500 GB
unit 33-36
</t>
    </r>
    <r>
      <rPr>
        <sz val="11"/>
        <color rgb="FF000000"/>
        <rFont val="DejaVu Sans"/>
        <family val="2"/>
        <charset val="1"/>
      </rPr>
      <t xml:space="preserve">دانشکده مهندسی برق</t>
    </r>
  </si>
  <si>
    <t xml:space="preserve">CS-97-2233</t>
  </si>
  <si>
    <t xml:space="preserve">مهدی</t>
  </si>
  <si>
    <t xml:space="preserve">وکیلیان</t>
  </si>
  <si>
    <t xml:space="preserve">0040588572</t>
  </si>
  <si>
    <t xml:space="preserve">09121482357</t>
  </si>
  <si>
    <t xml:space="preserve">vakilian@sharif.edu</t>
  </si>
  <si>
    <r>
      <rPr>
        <sz val="12"/>
        <color rgb="FF000000"/>
        <rFont val="B Mitra"/>
        <family val="0"/>
        <charset val="178"/>
      </rPr>
      <t xml:space="preserve">سرور اول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ایمیل سرور و وب سایت شخصی اساتید و دانشجویان</t>
    </r>
  </si>
  <si>
    <t xml:space="preserve">کیس معمولی</t>
  </si>
  <si>
    <t xml:space="preserve">213.233.161.208</t>
  </si>
  <si>
    <t xml:space="preserve">8484-20-21-22-25-80-110-143-443-587-993-995</t>
  </si>
  <si>
    <t xml:space="preserve">97/07/09</t>
  </si>
  <si>
    <t xml:space="preserve">INTEL</t>
  </si>
  <si>
    <t xml:space="preserve">2-2 TB</t>
  </si>
  <si>
    <t xml:space="preserve">EE Server 1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</si>
  <si>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47698/13</t>
    </r>
  </si>
  <si>
    <r>
      <rPr>
        <sz val="11"/>
        <color rgb="FF000000"/>
        <rFont val="Calibri"/>
        <family val="2"/>
        <charset val="1"/>
      </rPr>
      <t xml:space="preserve">Storage: 2*2 TB
unit 9-12
</t>
    </r>
    <r>
      <rPr>
        <sz val="11"/>
        <color rgb="FF000000"/>
        <rFont val="DejaVu Sans"/>
        <family val="2"/>
        <charset val="1"/>
      </rPr>
      <t xml:space="preserve">دانشکده مهندسی برق
درخواست دهنده اصلی: مهدی وکیلیان</t>
    </r>
  </si>
  <si>
    <t xml:space="preserve">CS-97-2453</t>
  </si>
  <si>
    <t xml:space="preserve">قاضی زاده</t>
  </si>
  <si>
    <t xml:space="preserve">0063032971</t>
  </si>
  <si>
    <t xml:space="preserve">66164364</t>
  </si>
  <si>
    <t xml:space="preserve">09902153462</t>
  </si>
  <si>
    <t xml:space="preserve">ghazizadeh@sharif.edu</t>
  </si>
  <si>
    <t xml:space="preserve">فرخ</t>
  </si>
  <si>
    <t xml:space="preserve">کریمی</t>
  </si>
  <si>
    <t xml:space="preserve">5100085118</t>
  </si>
  <si>
    <t xml:space="preserve">09107607514</t>
  </si>
  <si>
    <t xml:space="preserve">farrokh.karimi@sharif.edu</t>
  </si>
  <si>
    <t xml:space="preserve">هسته پژوهشی هوش زیستی</t>
  </si>
  <si>
    <t xml:space="preserve">GPV 1080TI</t>
  </si>
  <si>
    <t xml:space="preserve">213.233.161.27</t>
  </si>
  <si>
    <t xml:space="preserve">97/08/15</t>
  </si>
  <si>
    <t xml:space="preserve">1 TB</t>
  </si>
  <si>
    <t xml:space="preserve">Dr. Ghazizadeh</t>
  </si>
  <si>
    <t xml:space="preserve">1080 TI</t>
  </si>
  <si>
    <r>
      <rPr>
        <sz val="11"/>
        <color rgb="FF000000"/>
        <rFont val="Calibri"/>
        <family val="2"/>
        <charset val="1"/>
      </rPr>
      <t xml:space="preserve">Storage: 1 TB HDD , 250 GB SSD
unit 30-33
</t>
    </r>
    <r>
      <rPr>
        <sz val="11"/>
        <color rgb="FF000000"/>
        <rFont val="DejaVu Sans"/>
        <family val="2"/>
        <charset val="1"/>
      </rPr>
      <t xml:space="preserve">دکتر قاضی زاده هسته پژوهشی هوش زیستی دانشکده برق</t>
    </r>
  </si>
  <si>
    <t xml:space="preserve">192.168.240.27</t>
  </si>
  <si>
    <t xml:space="preserve">CS-97-2031</t>
  </si>
  <si>
    <t xml:space="preserve">حمید</t>
  </si>
  <si>
    <t xml:space="preserve">بهروزی</t>
  </si>
  <si>
    <t xml:space="preserve">4431722335</t>
  </si>
  <si>
    <t xml:space="preserve">66165946</t>
  </si>
  <si>
    <t xml:space="preserve">09128145272</t>
  </si>
  <si>
    <t xml:space="preserve">behroozi@sharif.edu</t>
  </si>
  <si>
    <t xml:space="preserve">هاتف</t>
  </si>
  <si>
    <t xml:space="preserve">اطریشی</t>
  </si>
  <si>
    <t xml:space="preserve">1190156881</t>
  </si>
  <si>
    <t xml:space="preserve">09132216402</t>
  </si>
  <si>
    <t xml:space="preserve">hatef.otroshi@ee.sharif.edu</t>
  </si>
  <si>
    <r>
      <rPr>
        <sz val="12"/>
        <color rgb="FF000000"/>
        <rFont val="B Mitra"/>
        <family val="0"/>
        <charset val="178"/>
      </rPr>
      <t xml:space="preserve">پروژه یادگیری ماشین و یادگیری عمیق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بنیاد نخبگان</t>
    </r>
  </si>
  <si>
    <t xml:space="preserve">Green Rackmount</t>
  </si>
  <si>
    <t xml:space="preserve">192.168.240.200-213.233.161.200</t>
  </si>
  <si>
    <t xml:space="preserve">97/04/21</t>
  </si>
  <si>
    <t xml:space="preserve">INTEL 8700 K, 2 * TB HDD WD</t>
  </si>
  <si>
    <t xml:space="preserve"> Hard- 1TB SSD SAMSUNG PRO 960</t>
  </si>
  <si>
    <t xml:space="preserve">Dr. Behroozi 1 (Bargh project)</t>
  </si>
  <si>
    <t xml:space="preserve">G600</t>
  </si>
  <si>
    <r>
      <rPr>
        <sz val="11"/>
        <color rgb="FF000000"/>
        <rFont val="Calibri"/>
        <family val="2"/>
        <charset val="1"/>
      </rPr>
      <t xml:space="preserve">Storage: 2 TB HDD , 1 TB SSD
unit 14-17
</t>
    </r>
    <r>
      <rPr>
        <sz val="11"/>
        <color rgb="FF000000"/>
        <rFont val="DejaVu Sans"/>
        <family val="2"/>
        <charset val="1"/>
      </rPr>
      <t xml:space="preserve">دانشکده مهندسی برق دکتر بهروزی</t>
    </r>
  </si>
  <si>
    <t xml:space="preserve">213.233.161.200</t>
  </si>
  <si>
    <t xml:space="preserve">192.168.240.200</t>
  </si>
  <si>
    <t xml:space="preserve">CS-97-2456</t>
  </si>
  <si>
    <t xml:space="preserve">اجلالی</t>
  </si>
  <si>
    <t xml:space="preserve">0070606986</t>
  </si>
  <si>
    <t xml:space="preserve">66166600</t>
  </si>
  <si>
    <t xml:space="preserve">09122904789</t>
  </si>
  <si>
    <t xml:space="preserve">ejlali@sharif.edu</t>
  </si>
  <si>
    <t xml:space="preserve">مرجان</t>
  </si>
  <si>
    <t xml:space="preserve">نیک بین</t>
  </si>
  <si>
    <t xml:space="preserve">0074307738</t>
  </si>
  <si>
    <t xml:space="preserve">66166641</t>
  </si>
  <si>
    <t xml:space="preserve">09127637688</t>
  </si>
  <si>
    <t xml:space="preserve">nikbin@ce.sharif.edu</t>
  </si>
  <si>
    <t xml:space="preserve">سرور های وب سرور و ایمیل سرور و احراز هویت و کار آموزی و دیتابس</t>
  </si>
  <si>
    <t xml:space="preserve">97/08/20</t>
  </si>
  <si>
    <t xml:space="preserve">2*Intel Xeon E5-2630-2*GeForce Titan X12 GB</t>
  </si>
  <si>
    <t xml:space="preserve"> 3.6 TB</t>
  </si>
  <si>
    <t xml:space="preserve">CE Supermicro 1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</si>
  <si>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76466/13</t>
    </r>
  </si>
  <si>
    <r>
      <rPr>
        <sz val="11"/>
        <color rgb="FF000000"/>
        <rFont val="Calibri"/>
        <family val="2"/>
        <charset val="1"/>
      </rPr>
      <t xml:space="preserve">Storage: 3.6 TB
unit 4-7
</t>
    </r>
    <r>
      <rPr>
        <sz val="11"/>
        <color rgb="FF000000"/>
        <rFont val="DejaVu Sans"/>
        <family val="2"/>
        <charset val="1"/>
      </rPr>
      <t xml:space="preserve">دانشکده مهندسی کامپیوتر</t>
    </r>
  </si>
  <si>
    <t xml:space="preserve">2*Intel Xeon E5-2630- MSL 1080Ti+ Titanx</t>
  </si>
  <si>
    <t xml:space="preserve">CE Supermicro 2</t>
  </si>
  <si>
    <r>
      <rPr>
        <sz val="11"/>
        <color rgb="FF000000"/>
        <rFont val="Calibri"/>
        <family val="2"/>
        <charset val="1"/>
      </rPr>
      <t xml:space="preserve">unit 8-11
</t>
    </r>
    <r>
      <rPr>
        <sz val="11"/>
        <color rgb="FF000000"/>
        <rFont val="DejaVu Sans"/>
        <family val="2"/>
        <charset val="1"/>
      </rPr>
      <t xml:space="preserve">دانشکده مهندسی کامپیوتر</t>
    </r>
  </si>
  <si>
    <t xml:space="preserve">2*Intel Xeon E5-2630- MSL 1080Ti+ Titanx- 2*Gigabyte 1080 Ti</t>
  </si>
  <si>
    <t xml:space="preserve">CE Supermicro 3</t>
  </si>
  <si>
    <r>
      <rPr>
        <sz val="11"/>
        <color rgb="FF000000"/>
        <rFont val="Calibri"/>
        <family val="2"/>
        <charset val="1"/>
      </rPr>
      <t xml:space="preserve">unit 12-15
</t>
    </r>
    <r>
      <rPr>
        <sz val="11"/>
        <color rgb="FF000000"/>
        <rFont val="DejaVu Sans"/>
        <family val="2"/>
        <charset val="1"/>
      </rPr>
      <t xml:space="preserve">دانشکده مهندسی کامپیوتر</t>
    </r>
  </si>
  <si>
    <t xml:space="preserve">hp G8</t>
  </si>
  <si>
    <t xml:space="preserve">32 Core 2.6GHz</t>
  </si>
  <si>
    <t xml:space="preserve"> HDD- 1.6 TB</t>
  </si>
  <si>
    <t xml:space="preserve">CE HP G8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</si>
  <si>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72333/13</t>
    </r>
  </si>
  <si>
    <r>
      <rPr>
        <sz val="11"/>
        <color rgb="FF000000"/>
        <rFont val="Calibri"/>
        <family val="2"/>
        <charset val="1"/>
      </rPr>
      <t xml:space="preserve">Storage: 1.6 TB
unit 18-19
</t>
    </r>
    <r>
      <rPr>
        <sz val="11"/>
        <color rgb="FF000000"/>
        <rFont val="DejaVu Sans"/>
        <family val="2"/>
        <charset val="1"/>
      </rPr>
      <t xml:space="preserve">دانشکده مهندسی کامپیوتر</t>
    </r>
  </si>
  <si>
    <t xml:space="preserve">16 Core 2.6GHz</t>
  </si>
  <si>
    <t xml:space="preserve">CE HP G6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</si>
  <si>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48753/13</t>
    </r>
  </si>
  <si>
    <r>
      <rPr>
        <sz val="11"/>
        <color rgb="FF000000"/>
        <rFont val="Calibri"/>
        <family val="2"/>
        <charset val="1"/>
      </rPr>
      <t xml:space="preserve">Storage: 1.6 TB
unit 16-17
</t>
    </r>
    <r>
      <rPr>
        <sz val="11"/>
        <color rgb="FF000000"/>
        <rFont val="DejaVu Sans"/>
        <family val="2"/>
        <charset val="1"/>
      </rPr>
      <t xml:space="preserve">دانشکده مهندسی کامپیوتر</t>
    </r>
  </si>
  <si>
    <t xml:space="preserve">SAN Eme VNY 5200</t>
  </si>
  <si>
    <t xml:space="preserve">SAN: 12×1.2 TB</t>
  </si>
  <si>
    <t xml:space="preserve">CE SAN</t>
  </si>
  <si>
    <t xml:space="preserve">EME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</si>
  <si>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80680/13</t>
    </r>
  </si>
  <si>
    <t xml:space="preserve">CS-97-2423</t>
  </si>
  <si>
    <t xml:space="preserve">سید ابوالفضل</t>
  </si>
  <si>
    <t xml:space="preserve">مطهری</t>
  </si>
  <si>
    <t xml:space="preserve">0058620435</t>
  </si>
  <si>
    <t xml:space="preserve">66166636</t>
  </si>
  <si>
    <t xml:space="preserve">09128939794</t>
  </si>
  <si>
    <t xml:space="preserve">motahari@sharif.edu</t>
  </si>
  <si>
    <r>
      <rPr>
        <sz val="12"/>
        <color rgb="FF000000"/>
        <rFont val="B Mitra"/>
        <family val="0"/>
        <charset val="178"/>
      </rPr>
      <t xml:space="preserve">آزمایشگاه بیوانفرماتیک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کامپیوتر</t>
    </r>
  </si>
  <si>
    <t xml:space="preserve">Gen 8 DL 380</t>
  </si>
  <si>
    <t xml:space="preserve">24 Core</t>
  </si>
  <si>
    <t xml:space="preserve">2.1 TB</t>
  </si>
  <si>
    <t xml:space="preserve">CE-Bio informatic</t>
  </si>
  <si>
    <t xml:space="preserve">Motce 01</t>
  </si>
  <si>
    <r>
      <rPr>
        <sz val="11"/>
        <color rgb="FF000000"/>
        <rFont val="Calibri"/>
        <family val="2"/>
        <charset val="1"/>
      </rPr>
      <t xml:space="preserve">Storage: 2.1 TB
unit 20-21
</t>
    </r>
    <r>
      <rPr>
        <sz val="11"/>
        <color rgb="FF000000"/>
        <rFont val="DejaVu Sans"/>
        <family val="2"/>
        <charset val="1"/>
      </rPr>
      <t xml:space="preserve">آزمایشگاه بیوانفورماتیک دانشکده کامپیوتر</t>
    </r>
  </si>
  <si>
    <t xml:space="preserve">CS-97-2348</t>
  </si>
  <si>
    <t xml:space="preserve">سهراب</t>
  </si>
  <si>
    <t xml:space="preserve">راهوار</t>
  </si>
  <si>
    <t xml:space="preserve">1376517078</t>
  </si>
  <si>
    <t xml:space="preserve">66164501</t>
  </si>
  <si>
    <t xml:space="preserve">09122374957</t>
  </si>
  <si>
    <t xml:space="preserve">rahvar@sharif.edu</t>
  </si>
  <si>
    <t xml:space="preserve">دانشکده فیزیک</t>
  </si>
  <si>
    <t xml:space="preserve">ایمیل سرور و وب سرور اصلی دانشکده</t>
  </si>
  <si>
    <t xml:space="preserve">info@physics.sharif.edu</t>
  </si>
  <si>
    <t xml:space="preserve">213.233.161.215</t>
  </si>
  <si>
    <t xml:space="preserve">995-993-443-143-110-25-80-22-21-20-8484</t>
  </si>
  <si>
    <t xml:space="preserve">97/07/24</t>
  </si>
  <si>
    <t xml:space="preserve">Physics Server- Temp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</si>
  <si>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81000/13</t>
    </r>
  </si>
  <si>
    <r>
      <rPr>
        <sz val="11"/>
        <color rgb="FF000000"/>
        <rFont val="Calibri"/>
        <family val="2"/>
        <charset val="1"/>
      </rPr>
      <t xml:space="preserve">Storage: 2*500 GB
unit 12-15
</t>
    </r>
    <r>
      <rPr>
        <sz val="11"/>
        <color rgb="FF000000"/>
        <rFont val="DejaVu Sans"/>
        <family val="2"/>
        <charset val="1"/>
      </rPr>
      <t xml:space="preserve">دانشکده فیزیک
درخواست دهنده اصلی: دکتر راهور</t>
    </r>
  </si>
  <si>
    <t xml:space="preserve">213.233.161.214</t>
  </si>
  <si>
    <t xml:space="preserve">R40 G4</t>
  </si>
  <si>
    <t xml:space="preserve">CS-97-2347</t>
  </si>
  <si>
    <t xml:space="preserve">ایمیل سرور و وب سرور موقت دانشکده</t>
  </si>
  <si>
    <t xml:space="preserve">Physics Server(mail,web)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</si>
  <si>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23780/13</t>
    </r>
  </si>
  <si>
    <r>
      <rPr>
        <sz val="11"/>
        <color rgb="FF000000"/>
        <rFont val="Calibri"/>
        <family val="2"/>
        <charset val="1"/>
      </rPr>
      <t xml:space="preserve">Storage: 150 GB 
unit 12-15
</t>
    </r>
    <r>
      <rPr>
        <sz val="11"/>
        <color rgb="FF000000"/>
        <rFont val="DejaVu Sans"/>
        <family val="2"/>
        <charset val="1"/>
      </rPr>
      <t xml:space="preserve">دانشکده فیزیک 
درخواست دهنده اصلی: دکتر راهور</t>
    </r>
  </si>
  <si>
    <t xml:space="preserve">CS-96-1135</t>
  </si>
  <si>
    <t xml:space="preserve">شعبانی</t>
  </si>
  <si>
    <t xml:space="preserve">006281374</t>
  </si>
  <si>
    <t xml:space="preserve">66164366</t>
  </si>
  <si>
    <t xml:space="preserve">09125406158</t>
  </si>
  <si>
    <t xml:space="preserve">mahdi@sharif.edu</t>
  </si>
  <si>
    <t xml:space="preserve">شایعی</t>
  </si>
  <si>
    <t xml:space="preserve">0370064380</t>
  </si>
  <si>
    <t xml:space="preserve">09354598857</t>
  </si>
  <si>
    <t xml:space="preserve">shayei.ali@gmail.com</t>
  </si>
  <si>
    <t xml:space="preserve">پردازش</t>
  </si>
  <si>
    <t xml:space="preserve">hp- DL380</t>
  </si>
  <si>
    <t xml:space="preserve">192.168.240.90-192.168.240.91-192.168.240.92-192.168.240.93-192.168.240.94</t>
  </si>
  <si>
    <t xml:space="preserve">96/05/09</t>
  </si>
  <si>
    <t xml:space="preserve">Intel Xeon</t>
  </si>
  <si>
    <t xml:space="preserve">AICDL (Dr. Shabani)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</si>
  <si>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61092/13</t>
    </r>
  </si>
  <si>
    <t xml:space="preserve">Storage: 2 TB
unit 1-2
آزمایشگاه AICDL دانشکده برق</t>
  </si>
  <si>
    <t xml:space="preserve">192.168.240.90
192.168.240.91
192.168.240.92
192.168.240.93
192.168.240.94
192.168.240.95</t>
  </si>
  <si>
    <t xml:space="preserve">CS-95-760</t>
  </si>
  <si>
    <t xml:space="preserve">حسن</t>
  </si>
  <si>
    <t xml:space="preserve">سالاریه</t>
  </si>
  <si>
    <t xml:space="preserve">0073082074</t>
  </si>
  <si>
    <t xml:space="preserve">66165501</t>
  </si>
  <si>
    <t xml:space="preserve">09121085481</t>
  </si>
  <si>
    <t xml:space="preserve">salarieh@sharif.edu</t>
  </si>
  <si>
    <t xml:space="preserve">تهمینه</t>
  </si>
  <si>
    <t xml:space="preserve">قنبری کفاکی</t>
  </si>
  <si>
    <t xml:space="preserve">0067535267</t>
  </si>
  <si>
    <t xml:space="preserve">66165582</t>
  </si>
  <si>
    <t xml:space="preserve">09355829955</t>
  </si>
  <si>
    <t xml:space="preserve">t_ghanbary@mech.sharif.edu</t>
  </si>
  <si>
    <t xml:space="preserve">دانشکده مهندسی مکانیک</t>
  </si>
  <si>
    <t xml:space="preserve">سایت دانشکده</t>
  </si>
  <si>
    <t xml:space="preserve">213.233.161.71</t>
  </si>
  <si>
    <r>
      <rPr>
        <sz val="12"/>
        <color rgb="FF000000"/>
        <rFont val="Calibri"/>
        <family val="2"/>
        <charset val="1"/>
      </rPr>
      <t xml:space="preserve">1</t>
    </r>
    <r>
      <rPr>
        <sz val="12"/>
        <color rgb="FF000000"/>
        <rFont val="B Mitra"/>
        <family val="0"/>
        <charset val="178"/>
      </rPr>
      <t xml:space="preserve">و  </t>
    </r>
    <r>
      <rPr>
        <sz val="12"/>
        <color rgb="FF000000"/>
        <rFont val="Calibri"/>
        <family val="2"/>
        <charset val="1"/>
      </rPr>
      <t xml:space="preserve">2</t>
    </r>
  </si>
  <si>
    <t xml:space="preserve">95/10/07</t>
  </si>
  <si>
    <t xml:space="preserve">Linux, Intel core i7</t>
  </si>
  <si>
    <t xml:space="preserve">Mechanic Department</t>
  </si>
  <si>
    <t xml:space="preserve">Green Case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</si>
  <si>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57717/13</t>
    </r>
  </si>
  <si>
    <r>
      <rPr>
        <sz val="11"/>
        <color rgb="FF000000"/>
        <rFont val="Calibri"/>
        <family val="2"/>
        <charset val="1"/>
      </rPr>
      <t xml:space="preserve">Storage: 2*500 GB
unit 25-30
</t>
    </r>
    <r>
      <rPr>
        <sz val="11"/>
        <color rgb="FF000000"/>
        <rFont val="DejaVu Sans"/>
        <family val="2"/>
        <charset val="1"/>
      </rPr>
      <t xml:space="preserve">دانشکده مهندسی مکانیک</t>
    </r>
  </si>
  <si>
    <t xml:space="preserve">CS-95-045</t>
  </si>
  <si>
    <t xml:space="preserve">مدی</t>
  </si>
  <si>
    <t xml:space="preserve">0451268431</t>
  </si>
  <si>
    <t xml:space="preserve">66164340</t>
  </si>
  <si>
    <t xml:space="preserve">09121044551</t>
  </si>
  <si>
    <t xml:space="preserve">medi@sharif.edu</t>
  </si>
  <si>
    <t xml:space="preserve">0079796001</t>
  </si>
  <si>
    <t xml:space="preserve">66066141</t>
  </si>
  <si>
    <t xml:space="preserve">09102106245</t>
  </si>
  <si>
    <t xml:space="preserve">mg35sonic@gmail.com</t>
  </si>
  <si>
    <t xml:space="preserve">ISDL Lab</t>
  </si>
  <si>
    <t xml:space="preserve">Intel</t>
  </si>
  <si>
    <t xml:space="preserve">213.233.161.130</t>
  </si>
  <si>
    <t xml:space="preserve">?????????????????</t>
  </si>
  <si>
    <t xml:space="preserve">1TB+1TB</t>
  </si>
  <si>
    <t xml:space="preserve">Dr. Medi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</si>
  <si>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60755/13</t>
    </r>
  </si>
  <si>
    <r>
      <rPr>
        <sz val="11"/>
        <color rgb="FF000000"/>
        <rFont val="Calibri"/>
        <family val="2"/>
        <charset val="1"/>
      </rPr>
      <t xml:space="preserve">Storage: 1 TB HDD
unit 6-10
</t>
    </r>
    <r>
      <rPr>
        <sz val="11"/>
        <color rgb="FF000000"/>
        <rFont val="DejaVu Sans"/>
        <family val="2"/>
        <charset val="1"/>
      </rPr>
      <t xml:space="preserve">دکتر مدی دانشکده برق</t>
    </r>
  </si>
  <si>
    <t xml:space="preserve">192.168.240.20</t>
  </si>
  <si>
    <t xml:space="preserve">CS-94-756</t>
  </si>
  <si>
    <t xml:space="preserve">دهبیدی پور</t>
  </si>
  <si>
    <t xml:space="preserve">5039906791</t>
  </si>
  <si>
    <t xml:space="preserve">66012898</t>
  </si>
  <si>
    <t xml:space="preserve">09122098695</t>
  </si>
  <si>
    <t xml:space="preserve">dehbidipour@sharif.edu</t>
  </si>
  <si>
    <t xml:space="preserve">بابک</t>
  </si>
  <si>
    <t xml:space="preserve">عطاری</t>
  </si>
  <si>
    <t xml:space="preserve">0066391441</t>
  </si>
  <si>
    <t xml:space="preserve">09123101864</t>
  </si>
  <si>
    <t xml:space="preserve">babakraana@yahoo.com</t>
  </si>
  <si>
    <t xml:space="preserve">مرکز رشد و کارآفرینی</t>
  </si>
  <si>
    <t xml:space="preserve">سایت اصلی</t>
  </si>
  <si>
    <t xml:space="preserve">Tyan</t>
  </si>
  <si>
    <t xml:space="preserve">  213.233.161.15-213.233.161.19</t>
  </si>
  <si>
    <t xml:space="preserve">94/12/03</t>
  </si>
  <si>
    <t xml:space="preserve">AMD CPU 1207 Pin</t>
  </si>
  <si>
    <t xml:space="preserve">Sati.sharif.ir</t>
  </si>
  <si>
    <r>
      <rPr>
        <sz val="11"/>
        <color rgb="FF000000"/>
        <rFont val="Calibri"/>
        <family val="2"/>
        <charset val="1"/>
      </rPr>
      <t xml:space="preserve">Storage: 1 TB
unit 11
</t>
    </r>
    <r>
      <rPr>
        <sz val="11"/>
        <color rgb="FF000000"/>
        <rFont val="DejaVu Sans"/>
        <family val="2"/>
        <charset val="1"/>
      </rPr>
      <t xml:space="preserve">مرکز رشد و کارآفرینی</t>
    </r>
  </si>
  <si>
    <t xml:space="preserve">213.233.161.15
213.233.161.19</t>
  </si>
  <si>
    <t xml:space="preserve">CS-94-728</t>
  </si>
  <si>
    <t xml:space="preserve">مهدیقلی</t>
  </si>
  <si>
    <t xml:space="preserve">5569854381</t>
  </si>
  <si>
    <t xml:space="preserve">66005817</t>
  </si>
  <si>
    <t xml:space="preserve">09123841896</t>
  </si>
  <si>
    <t xml:space="preserve">mehdi@sharif.edu</t>
  </si>
  <si>
    <t xml:space="preserve">میثم</t>
  </si>
  <si>
    <t xml:space="preserve">سیفی</t>
  </si>
  <si>
    <t xml:space="preserve">0492034939</t>
  </si>
  <si>
    <t xml:space="preserve">66165117</t>
  </si>
  <si>
    <t xml:space="preserve">09122368114</t>
  </si>
  <si>
    <t xml:space="preserve">lib_it@sharif.edu</t>
  </si>
  <si>
    <t xml:space="preserve">کتابخانه مرکزی</t>
  </si>
  <si>
    <r>
      <rPr>
        <sz val="12"/>
        <color rgb="FF000000"/>
        <rFont val="B Mitra"/>
        <family val="0"/>
        <charset val="178"/>
      </rPr>
      <t xml:space="preserve">سایت پروان </t>
    </r>
    <r>
      <rPr>
        <sz val="12"/>
        <color rgb="FF000000"/>
        <rFont val="Calibri"/>
        <family val="2"/>
        <charset val="1"/>
      </rPr>
      <t xml:space="preserve">1</t>
    </r>
  </si>
  <si>
    <t xml:space="preserve">66165101</t>
  </si>
  <si>
    <t xml:space="preserve">HP Pro DL 380 GB</t>
  </si>
  <si>
    <t xml:space="preserve">213.233.161.53</t>
  </si>
  <si>
    <t xml:space="preserve">Intel Xeon E 5520</t>
  </si>
  <si>
    <t xml:space="preserve">2*HP 300 GB SAS</t>
  </si>
  <si>
    <t xml:space="preserve">Parvan 1</t>
  </si>
  <si>
    <t xml:space="preserve">DL380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</si>
  <si>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38415/13</t>
    </r>
  </si>
  <si>
    <r>
      <rPr>
        <sz val="11"/>
        <color rgb="FF000000"/>
        <rFont val="Calibri"/>
        <family val="2"/>
        <charset val="1"/>
      </rPr>
      <t xml:space="preserve">Storage: 2*300 GB SAS
unit 20-21
</t>
    </r>
    <r>
      <rPr>
        <sz val="11"/>
        <color rgb="FF000000"/>
        <rFont val="DejaVu Sans"/>
        <family val="2"/>
        <charset val="1"/>
      </rPr>
      <t xml:space="preserve">کتابخانه مرکزی</t>
    </r>
  </si>
  <si>
    <r>
      <rPr>
        <sz val="12"/>
        <color rgb="FF000000"/>
        <rFont val="B Mitra"/>
        <family val="0"/>
        <charset val="178"/>
      </rPr>
      <t xml:space="preserve">سایت پروان</t>
    </r>
    <r>
      <rPr>
        <sz val="12"/>
        <color rgb="FF000000"/>
        <rFont val="Calibri"/>
        <family val="2"/>
        <charset val="1"/>
      </rPr>
      <t xml:space="preserve">2</t>
    </r>
  </si>
  <si>
    <t xml:space="preserve">HP Pro DL 370 GB</t>
  </si>
  <si>
    <t xml:space="preserve">213.233.161.80</t>
  </si>
  <si>
    <t xml:space="preserve">Intel Xeon E 5620</t>
  </si>
  <si>
    <t xml:space="preserve">16*HP 1 TB SAS</t>
  </si>
  <si>
    <t xml:space="preserve">parvan 2</t>
  </si>
  <si>
    <t xml:space="preserve">DL 370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</si>
  <si>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62110/13</t>
    </r>
  </si>
  <si>
    <r>
      <rPr>
        <sz val="11"/>
        <color rgb="FF000000"/>
        <rFont val="Calibri"/>
        <family val="2"/>
        <charset val="1"/>
      </rPr>
      <t xml:space="preserve">Storage: 16*1 TB SAS
unit 22-25
</t>
    </r>
    <r>
      <rPr>
        <sz val="11"/>
        <color rgb="FF000000"/>
        <rFont val="DejaVu Sans"/>
        <family val="2"/>
        <charset val="1"/>
      </rPr>
      <t xml:space="preserve">کتابخانه مرکزی</t>
    </r>
  </si>
  <si>
    <t xml:space="preserve">CS-95-694</t>
  </si>
  <si>
    <t xml:space="preserve">دکتر</t>
  </si>
  <si>
    <t xml:space="preserve">سعادت</t>
  </si>
  <si>
    <t xml:space="preserve">66022700</t>
  </si>
  <si>
    <t xml:space="preserve">بیگی</t>
  </si>
  <si>
    <t xml:space="preserve">1271967057</t>
  </si>
  <si>
    <t xml:space="preserve">09379803796</t>
  </si>
  <si>
    <t xml:space="preserve">hbsciw@gmail.com</t>
  </si>
  <si>
    <t xml:space="preserve">هیات الزهرا</t>
  </si>
  <si>
    <t xml:space="preserve">a.h.ziari@gmail.com</t>
  </si>
  <si>
    <t xml:space="preserve">DL 380 G7</t>
  </si>
  <si>
    <t xml:space="preserve">213.233.161.70</t>
  </si>
  <si>
    <t xml:space="preserve">95/09/21</t>
  </si>
  <si>
    <t xml:space="preserve">2.4 GH, Linux, Intel core i7</t>
  </si>
  <si>
    <t xml:space="preserve">2*8</t>
  </si>
  <si>
    <t xml:space="preserve">4×300 GB</t>
  </si>
  <si>
    <t xml:space="preserve">Azzahra</t>
  </si>
  <si>
    <r>
      <rPr>
        <sz val="11"/>
        <color rgb="FF000000"/>
        <rFont val="Calibri"/>
        <family val="2"/>
        <charset val="1"/>
      </rPr>
      <t xml:space="preserve">Storage: 4*300 GB
unit 8-9
</t>
    </r>
    <r>
      <rPr>
        <sz val="11"/>
        <color rgb="FF000000"/>
        <rFont val="DejaVu Sans"/>
        <family val="2"/>
        <charset val="1"/>
      </rPr>
      <t xml:space="preserve">معاونت فرهنگی - هیئت الزهرا</t>
    </r>
  </si>
  <si>
    <t xml:space="preserve">213.233.161.70
213.233.161.74</t>
  </si>
  <si>
    <t xml:space="preserve">
192.168.240.10</t>
  </si>
  <si>
    <t xml:space="preserve">CS-95-200</t>
  </si>
  <si>
    <t xml:space="preserve">علی اکبر</t>
  </si>
  <si>
    <t xml:space="preserve">سیه بازی</t>
  </si>
  <si>
    <t xml:space="preserve">0061945463</t>
  </si>
  <si>
    <t xml:space="preserve">66165003</t>
  </si>
  <si>
    <t xml:space="preserve">09128089534</t>
  </si>
  <si>
    <t xml:space="preserve">siahbazi@sharif.edu</t>
  </si>
  <si>
    <t xml:space="preserve">عبدالهی</t>
  </si>
  <si>
    <t xml:space="preserve">0076690921</t>
  </si>
  <si>
    <t xml:space="preserve">66164759</t>
  </si>
  <si>
    <t xml:space="preserve">09125808029</t>
  </si>
  <si>
    <t xml:space="preserve">dining@sharif.edu</t>
  </si>
  <si>
    <t xml:space="preserve">مدیریت امور دانشجویی</t>
  </si>
  <si>
    <t xml:space="preserve">سایت تغذیه و خوابگاه ها</t>
  </si>
  <si>
    <t xml:space="preserve">hp DL380 G9</t>
  </si>
  <si>
    <t xml:space="preserve">213.233.161.134-213.233.161.127-(213.233.161.47-49)-213.233.161.96-213.233.161.97-213.233.161.98-213.233.161.185-213.233.161.186-13.233.161.176-213.233.161.168</t>
  </si>
  <si>
    <t xml:space="preserve">5555-8080-443-22</t>
  </si>
  <si>
    <t xml:space="preserve">95/03/01</t>
  </si>
  <si>
    <t xml:space="preserve">2* Xeon E 5  2690V3</t>
  </si>
  <si>
    <t xml:space="preserve">3*600</t>
  </si>
  <si>
    <t xml:space="preserve">Dorms</t>
  </si>
  <si>
    <t xml:space="preserve">DL 380 Gen9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</si>
  <si>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78678/13</t>
    </r>
  </si>
  <si>
    <r>
      <rPr>
        <sz val="11"/>
        <color rgb="FF000000"/>
        <rFont val="Calibri"/>
        <family val="2"/>
        <charset val="1"/>
      </rPr>
      <t xml:space="preserve">Storage: 3*600 GB
unit 25-26
</t>
    </r>
    <r>
      <rPr>
        <sz val="11"/>
        <color rgb="FF000000"/>
        <rFont val="DejaVu Sans"/>
        <family val="2"/>
        <charset val="1"/>
      </rPr>
      <t xml:space="preserve">مدیریت امور دانشجویی</t>
    </r>
  </si>
  <si>
    <t xml:space="preserve">213.233.161.168
213.233.161.47
213.233.161.49
213.233.161.96
213.233.161.98
213.233.161.127
213.233.161.134
213.233.161.176
213.233.161.186</t>
  </si>
  <si>
    <t xml:space="preserve">192.168.240.80
192.168.240.125</t>
  </si>
  <si>
    <t xml:space="preserve">CS-98-2925</t>
  </si>
  <si>
    <t xml:space="preserve">یگانه کاری</t>
  </si>
  <si>
    <t xml:space="preserve">0019156022</t>
  </si>
  <si>
    <t xml:space="preserve">44647053</t>
  </si>
  <si>
    <t xml:space="preserve">09398166328</t>
  </si>
  <si>
    <t xml:space="preserve">h.yeganehkari@gmail.com</t>
  </si>
  <si>
    <t xml:space="preserve">میرعرب شاهی</t>
  </si>
  <si>
    <t xml:space="preserve">4420488174</t>
  </si>
  <si>
    <t xml:space="preserve">66062468</t>
  </si>
  <si>
    <t xml:space="preserve">09371679313</t>
  </si>
  <si>
    <t xml:space="preserve">arabshahi1373@gmail.com</t>
  </si>
  <si>
    <t xml:space="preserve">شرکت</t>
  </si>
  <si>
    <t xml:space="preserve">سرور دانلود شخصی</t>
  </si>
  <si>
    <t xml:space="preserve">سرور دوم</t>
  </si>
  <si>
    <t xml:space="preserve">66062467</t>
  </si>
  <si>
    <t xml:space="preserve">tapesh@sharif.club</t>
  </si>
  <si>
    <r>
      <rPr>
        <sz val="12"/>
        <color rgb="FF000000"/>
        <rFont val="B Mitra"/>
        <family val="0"/>
        <charset val="178"/>
      </rPr>
      <t xml:space="preserve">اجاره فضای فیزیکی سرور </t>
    </r>
    <r>
      <rPr>
        <sz val="12"/>
        <color rgb="FF000000"/>
        <rFont val="Calibri"/>
        <family val="2"/>
        <charset val="1"/>
      </rPr>
      <t xml:space="preserve">-</t>
    </r>
    <r>
      <rPr>
        <sz val="12"/>
        <color rgb="FF000000"/>
        <rFont val="B Mitra"/>
        <family val="0"/>
        <charset val="178"/>
      </rPr>
      <t xml:space="preserve">غیرستادی</t>
    </r>
  </si>
  <si>
    <r>
      <rPr>
        <sz val="12"/>
        <color rgb="FF000000"/>
        <rFont val="Calibri"/>
        <family val="2"/>
        <charset val="1"/>
      </rPr>
      <t xml:space="preserve">HP DL 360 G7
</t>
    </r>
    <r>
      <rPr>
        <sz val="12"/>
        <color rgb="FF000000"/>
        <rFont val="B Mitra"/>
        <family val="0"/>
        <charset val="178"/>
      </rPr>
      <t xml:space="preserve">روتر </t>
    </r>
    <r>
      <rPr>
        <sz val="12"/>
        <color rgb="FF000000"/>
        <rFont val="Calibri"/>
        <family val="2"/>
        <charset val="1"/>
      </rPr>
      <t xml:space="preserve">TCR 1016
</t>
    </r>
    <r>
      <rPr>
        <sz val="12"/>
        <color rgb="FF000000"/>
        <rFont val="B Mitra"/>
        <family val="0"/>
        <charset val="178"/>
      </rPr>
      <t xml:space="preserve">سوئیچ </t>
    </r>
    <r>
      <rPr>
        <sz val="12"/>
        <color rgb="FF000000"/>
        <rFont val="Calibri"/>
        <family val="2"/>
        <charset val="1"/>
      </rPr>
      <t xml:space="preserve">Cisco 3750g-125-s</t>
    </r>
  </si>
  <si>
    <t xml:space="preserve">213.233.177.224/27-192.168.240.98</t>
  </si>
  <si>
    <t xml:space="preserve">80-20-22</t>
  </si>
  <si>
    <t xml:space="preserve">طلایی</t>
  </si>
  <si>
    <t xml:space="preserve">1397/02/09</t>
  </si>
  <si>
    <t xml:space="preserve">1398/02/08</t>
  </si>
  <si>
    <t xml:space="preserve">Xeon x2</t>
  </si>
  <si>
    <t xml:space="preserve">Markaz Download Shakhsi 2 - Tapesh</t>
  </si>
  <si>
    <t xml:space="preserve">HP DL360 G7</t>
  </si>
  <si>
    <t xml:space="preserve">128 GB Storage
32GB RAM</t>
  </si>
  <si>
    <r>
      <rPr>
        <sz val="11"/>
        <color rgb="FF000000"/>
        <rFont val="Calibri"/>
        <family val="2"/>
        <charset val="1"/>
      </rPr>
      <t xml:space="preserve">Storage: 128 GB
unit 41
</t>
    </r>
    <r>
      <rPr>
        <sz val="11"/>
        <color rgb="FF000000"/>
        <rFont val="DejaVu Sans"/>
        <family val="2"/>
        <charset val="1"/>
      </rPr>
      <t xml:space="preserve">سرور دوم دانلود شخصی آقای یگانه - تپش</t>
    </r>
  </si>
  <si>
    <t xml:space="preserve">213.233.177.224/27</t>
  </si>
  <si>
    <t xml:space="preserve">192.168.240.228</t>
  </si>
  <si>
    <t xml:space="preserve">CS-97-2801</t>
  </si>
  <si>
    <t xml:space="preserve">ایوب</t>
  </si>
  <si>
    <t xml:space="preserve">نیک روان</t>
  </si>
  <si>
    <t xml:space="preserve">09127069233</t>
  </si>
  <si>
    <t xml:space="preserve">nikravan@upsym.com</t>
  </si>
  <si>
    <t xml:space="preserve">خدممات نرم افزاری</t>
  </si>
  <si>
    <t xml:space="preserve">HP DL380 G 7</t>
  </si>
  <si>
    <t xml:space="preserve">213.233.161.245-213.233.161.246-192.168.240.126 -192.168.240.127-192.168.240.128-192.168.240.129-192.168.240.130-192.168.240.131-192.168.240.132-192.168.240.133-192.168.240.134-192.168.240.135</t>
  </si>
  <si>
    <t xml:space="preserve">l2tp-pptp-ftp-https-pop3-smtp</t>
  </si>
  <si>
    <t xml:space="preserve">97/12/04</t>
  </si>
  <si>
    <t xml:space="preserve">98/12/03</t>
  </si>
  <si>
    <t xml:space="preserve">2*X5680</t>
  </si>
  <si>
    <t xml:space="preserve">4 TB</t>
  </si>
  <si>
    <t xml:space="preserve">Dr. Ebrahimi Havafaza Serevr Narmafzari</t>
  </si>
  <si>
    <r>
      <rPr>
        <sz val="11"/>
        <color rgb="FF000000"/>
        <rFont val="Calibri"/>
        <family val="2"/>
        <charset val="1"/>
      </rPr>
      <t xml:space="preserve">Storage: 4 TB
unit 27-28
</t>
    </r>
    <r>
      <rPr>
        <sz val="11"/>
        <color rgb="FF000000"/>
        <rFont val="DejaVu Sans"/>
        <family val="2"/>
        <charset val="1"/>
      </rPr>
      <t xml:space="preserve">دکتر ابراهیمی دانشکده هوافضا</t>
    </r>
  </si>
  <si>
    <t xml:space="preserve">213.233.161.245
213.233.161.246</t>
  </si>
  <si>
    <t xml:space="preserve">192.168.240.126
192.168.240.127
192.168.240.128
192.168.240.129
192.168.240.130
192.168.240.131
192.168.240.132
192.168.240.133
192.168.240.134
192.168.240.135
</t>
  </si>
  <si>
    <t xml:space="preserve">CS-97-2637</t>
  </si>
  <si>
    <t xml:space="preserve">متین</t>
  </si>
  <si>
    <t xml:space="preserve">هاشمی</t>
  </si>
  <si>
    <t xml:space="preserve">0075182416</t>
  </si>
  <si>
    <t xml:space="preserve">66164307</t>
  </si>
  <si>
    <t xml:space="preserve">09127306252</t>
  </si>
  <si>
    <t xml:space="preserve">matin@sharif.edu</t>
  </si>
  <si>
    <t xml:space="preserve">سرور شخصی</t>
  </si>
  <si>
    <t xml:space="preserve">Super Micro X11</t>
  </si>
  <si>
    <t xml:space="preserve">192.168.240.96-105</t>
  </si>
  <si>
    <t xml:space="preserve">80-443-623-22-2017-5900-5999</t>
  </si>
  <si>
    <t xml:space="preserve">97/10/16</t>
  </si>
  <si>
    <t xml:space="preserve">98/10/15</t>
  </si>
  <si>
    <t xml:space="preserve">2× Xeon +4 GPU- از اموال مرکز تحقیقات عاشورا</t>
  </si>
  <si>
    <t xml:space="preserve">4*32</t>
  </si>
  <si>
    <t xml:space="preserve"> SSD1T+HDD4T</t>
  </si>
  <si>
    <t xml:space="preserve">Dr. Matin Hashemi</t>
  </si>
  <si>
    <t xml:space="preserve">X11</t>
  </si>
  <si>
    <r>
      <rPr>
        <sz val="11"/>
        <color rgb="FF000000"/>
        <rFont val="Calibri"/>
        <family val="2"/>
        <charset val="1"/>
      </rPr>
      <t xml:space="preserve">Storage: 4 TB HDD , 1 TB SSD
4* GPU TESLA (Asset numbers: 50248,50249,50253,50255)
unit 17-20
</t>
    </r>
    <r>
      <rPr>
        <sz val="11"/>
        <color rgb="FF000000"/>
        <rFont val="DejaVu Sans"/>
        <family val="2"/>
        <charset val="1"/>
      </rPr>
      <t xml:space="preserve">دکتر متین هاشمی دانشکده برق</t>
    </r>
  </si>
  <si>
    <t xml:space="preserve">213.233.161.135</t>
  </si>
  <si>
    <t xml:space="preserve">192.168.240.96
192.168.240.97
192.168.240.98
192.168.240.99
192.168.240.100
192.168.240.101
192.168.240.102
192.168.240.103
192.168.240.104
192.168.240.105</t>
  </si>
  <si>
    <t xml:space="preserve">CS-97-2213</t>
  </si>
  <si>
    <t xml:space="preserve">سیاوش</t>
  </si>
  <si>
    <t xml:space="preserve">بیات سرمدی</t>
  </si>
  <si>
    <t xml:space="preserve">0061887579</t>
  </si>
  <si>
    <t xml:space="preserve">66166614</t>
  </si>
  <si>
    <t xml:space="preserve">09128433697</t>
  </si>
  <si>
    <t xml:space="preserve">sbayat@sharif.edu</t>
  </si>
  <si>
    <t xml:space="preserve">احمد</t>
  </si>
  <si>
    <t xml:space="preserve">بورقانی فراهانی</t>
  </si>
  <si>
    <t xml:space="preserve">0080138160</t>
  </si>
  <si>
    <t xml:space="preserve">66166221</t>
  </si>
  <si>
    <t xml:space="preserve">09124701183</t>
  </si>
  <si>
    <t xml:space="preserve">booghany@ce.sharif.edu</t>
  </si>
  <si>
    <t xml:space="preserve">هسته پژوهشی امنیت و اعتماد سخت افزار</t>
  </si>
  <si>
    <t xml:space="preserve">Nexcom</t>
  </si>
  <si>
    <t xml:space="preserve">213.233.177.98-213.233.177.99</t>
  </si>
  <si>
    <t xml:space="preserve">22-80-443-2000-4500</t>
  </si>
  <si>
    <t xml:space="preserve">97/07/17</t>
  </si>
  <si>
    <t xml:space="preserve">98/07/16</t>
  </si>
  <si>
    <t xml:space="preserve">Duel Core 3GHz NAAD-APPL1</t>
  </si>
  <si>
    <t xml:space="preserve">Naad APPL1-Network Appliance (Dr. Bayat)</t>
  </si>
  <si>
    <r>
      <rPr>
        <sz val="11"/>
        <color rgb="FF000000"/>
        <rFont val="Calibri"/>
        <family val="2"/>
        <charset val="1"/>
      </rPr>
      <t xml:space="preserve">Storage: 500 GB
unit 24
</t>
    </r>
    <r>
      <rPr>
        <sz val="11"/>
        <color rgb="FF000000"/>
        <rFont val="DejaVu Sans"/>
        <family val="2"/>
        <charset val="1"/>
      </rPr>
      <t xml:space="preserve">هسته پژوهشی امنیت و اعتماد سخت افرار</t>
    </r>
  </si>
  <si>
    <t xml:space="preserve">213.233.177.98</t>
  </si>
  <si>
    <t xml:space="preserve">R28G3</t>
  </si>
  <si>
    <t xml:space="preserve">CS-97-794</t>
  </si>
  <si>
    <t xml:space="preserve">محمد</t>
  </si>
  <si>
    <t xml:space="preserve">قره یاضی</t>
  </si>
  <si>
    <t xml:space="preserve">2594584231</t>
  </si>
  <si>
    <t xml:space="preserve">66164150</t>
  </si>
  <si>
    <t xml:space="preserve">09122601799</t>
  </si>
  <si>
    <t xml:space="preserve">m.gharehyazie@sharif.edu</t>
  </si>
  <si>
    <t xml:space="preserve">پژوهشکده فناوری اطلاعات و ارتباطات پیشرفته</t>
  </si>
  <si>
    <t xml:space="preserve">213.233.161.244</t>
  </si>
  <si>
    <t xml:space="preserve">95/11/02</t>
  </si>
  <si>
    <t xml:space="preserve">1* Intel xeon E5-2650 v4, 2*900 W Power</t>
  </si>
  <si>
    <t xml:space="preserve">4*16</t>
  </si>
  <si>
    <t xml:space="preserve">500 GB SSD</t>
  </si>
  <si>
    <t xml:space="preserve">Dr. Ghareyazi 1</t>
  </si>
  <si>
    <r>
      <rPr>
        <sz val="11"/>
        <color rgb="FF000000"/>
        <rFont val="Calibri"/>
        <family val="2"/>
        <charset val="1"/>
      </rPr>
      <t xml:space="preserve">Storage: 500 GB
unit 43-44
</t>
    </r>
    <r>
      <rPr>
        <sz val="11"/>
        <color rgb="FF000000"/>
        <rFont val="DejaVu Sans"/>
        <family val="2"/>
        <charset val="1"/>
      </rPr>
      <t xml:space="preserve">دکتر قره یاضی</t>
    </r>
  </si>
  <si>
    <t xml:space="preserve">R14 E2</t>
  </si>
  <si>
    <t xml:space="preserve">192.168.240.84</t>
  </si>
  <si>
    <t xml:space="preserve">213.233.161.254</t>
  </si>
  <si>
    <t xml:space="preserve">2* Intel xeon E5-2698 v4, 2*800 W Power</t>
  </si>
  <si>
    <t xml:space="preserve">8*16</t>
  </si>
  <si>
    <t xml:space="preserve">500 GB SAS HDD</t>
  </si>
  <si>
    <t xml:space="preserve">Dr. Ghareyazi 2</t>
  </si>
  <si>
    <r>
      <rPr>
        <sz val="11"/>
        <color rgb="FF000000"/>
        <rFont val="Calibri"/>
        <family val="2"/>
        <charset val="1"/>
      </rPr>
      <t xml:space="preserve">Storage: 600 GB
unit 45-46
</t>
    </r>
    <r>
      <rPr>
        <sz val="11"/>
        <color rgb="FF000000"/>
        <rFont val="DejaVu Sans"/>
        <family val="2"/>
        <charset val="1"/>
      </rPr>
      <t xml:space="preserve">دکتر قره یاضی</t>
    </r>
  </si>
  <si>
    <t xml:space="preserve">192.168.240.27
192.168.240.28
192.168.240.29
192.168.240.46
192.168.240.47
192.168.240.48
192.168.240.49
 192.168.240.71
 192.168.240.72
 192.168.240.73
 192.168.240.74
192.168.240.85
192.168.240.86
192.168.240.87
192.168.240.88
192.168.240.89
192.168.240.106
192.168.240.107
192.168.240.108
192.168.240.109
192.168.240.112
192.168.240.230
192.168.240.233
192.168.240.234
192.168.240.235
192.168.240.236
192.168.240.237
192.168.240.238
192.168.240.239
192.168.240.240
192.168.240.241
192.168.240.242
192.168.240.243
192.168.240.244
192.168.240.245
192.168.240.246
192.168.240.247
192.168.240.248
192.168.240.249
192.168.240.250
192.168.240.251</t>
  </si>
  <si>
    <t xml:space="preserve">CS-96-977</t>
  </si>
  <si>
    <t xml:space="preserve">افتخاری</t>
  </si>
  <si>
    <t xml:space="preserve">0073571649</t>
  </si>
  <si>
    <t xml:space="preserve">66029164</t>
  </si>
  <si>
    <t xml:space="preserve">09126381180</t>
  </si>
  <si>
    <t xml:space="preserve">eftekhar@hpds.ir</t>
  </si>
  <si>
    <t xml:space="preserve">قدسی دهقی</t>
  </si>
  <si>
    <t xml:space="preserve">0440031354</t>
  </si>
  <si>
    <t xml:space="preserve">09127637570</t>
  </si>
  <si>
    <t xml:space="preserve">ghodsi@hpds.ir</t>
  </si>
  <si>
    <t xml:space="preserve">شرکت پردازش و ذخیره سازی سریع داده </t>
  </si>
  <si>
    <t xml:space="preserve">تک سرور اصلی پرسا</t>
  </si>
  <si>
    <t xml:space="preserve">HPDS SAB-SE</t>
  </si>
  <si>
    <t xml:space="preserve">172.20.13.0/24</t>
  </si>
  <si>
    <t xml:space="preserve">96/01/01</t>
  </si>
  <si>
    <t xml:space="preserve">96/12/29</t>
  </si>
  <si>
    <t xml:space="preserve">مشخصات در پیوست موجود است</t>
  </si>
  <si>
    <t xml:space="preserve">Parsaa Storage</t>
  </si>
  <si>
    <t xml:space="preserve">HPDS</t>
  </si>
  <si>
    <t xml:space="preserve">unit 18-22</t>
  </si>
  <si>
    <t xml:space="preserve">172.20.86.20</t>
  </si>
  <si>
    <t xml:space="preserve">R16 G2</t>
  </si>
  <si>
    <t xml:space="preserve">CS-97-2187</t>
  </si>
  <si>
    <t xml:space="preserve">حمیدرضا</t>
  </si>
  <si>
    <t xml:space="preserve">ربیعی</t>
  </si>
  <si>
    <t xml:space="preserve">0035424699</t>
  </si>
  <si>
    <t xml:space="preserve">66069143</t>
  </si>
  <si>
    <t xml:space="preserve">09123407011</t>
  </si>
  <si>
    <t xml:space="preserve">rabiee@sharif.edu</t>
  </si>
  <si>
    <t xml:space="preserve">آزمایشگاه خدمات ارزش افزوده</t>
  </si>
  <si>
    <t xml:space="preserve">سه سرور آزمایشگاه وصل</t>
  </si>
  <si>
    <t xml:space="preserve">info@vasllab.ir</t>
  </si>
  <si>
    <t xml:space="preserve">213.233.175.192/26</t>
  </si>
  <si>
    <t xml:space="preserve">97/07/10</t>
  </si>
  <si>
    <t xml:space="preserve">98/07/09</t>
  </si>
  <si>
    <t xml:space="preserve">1.7 TB</t>
  </si>
  <si>
    <t xml:space="preserve">Eftekhari vaslab 1</t>
  </si>
  <si>
    <r>
      <rPr>
        <sz val="11"/>
        <color rgb="FF000000"/>
        <rFont val="Calibri"/>
        <family val="2"/>
        <charset val="1"/>
      </rPr>
      <t xml:space="preserve">Storage: 1.7 TB
unit 26-27
</t>
    </r>
    <r>
      <rPr>
        <sz val="11"/>
        <color rgb="FF000000"/>
        <rFont val="DejaVu Sans"/>
        <family val="2"/>
        <charset val="1"/>
      </rPr>
      <t xml:space="preserve">آزمایشگاه خدمات ارزش افزوده</t>
    </r>
  </si>
  <si>
    <t xml:space="preserve">0.6 TB</t>
  </si>
  <si>
    <t xml:space="preserve">Eftekhari vaslab 2</t>
  </si>
  <si>
    <r>
      <rPr>
        <sz val="11"/>
        <color rgb="FF000000"/>
        <rFont val="Calibri"/>
        <family val="2"/>
        <charset val="1"/>
      </rPr>
      <t xml:space="preserve">Storage: 0.6 TB
unit 28-29
</t>
    </r>
    <r>
      <rPr>
        <sz val="11"/>
        <color rgb="FF000000"/>
        <rFont val="DejaVu Sans"/>
        <family val="2"/>
        <charset val="1"/>
      </rPr>
      <t xml:space="preserve">آزمایشگاه خدمات ارزش افزوده</t>
    </r>
  </si>
  <si>
    <t xml:space="preserve">hp G5</t>
  </si>
  <si>
    <t xml:space="preserve">0.4 TB</t>
  </si>
  <si>
    <t xml:space="preserve">Eftekhari vaslab 3</t>
  </si>
  <si>
    <r>
      <rPr>
        <sz val="11"/>
        <color rgb="FF000000"/>
        <rFont val="Calibri"/>
        <family val="2"/>
        <charset val="1"/>
      </rPr>
      <t xml:space="preserve">Storage: 0.4 TB
unit 30-31
</t>
    </r>
    <r>
      <rPr>
        <sz val="11"/>
        <color rgb="FF000000"/>
        <rFont val="DejaVu Sans"/>
        <family val="2"/>
        <charset val="1"/>
      </rPr>
      <t xml:space="preserve">آزمایشگاه خدمات ارزش افزوده</t>
    </r>
  </si>
  <si>
    <t xml:space="preserve">روتر 2811</t>
  </si>
  <si>
    <t xml:space="preserve">Router 2811 VASLAB (Eftekhari)</t>
  </si>
  <si>
    <t xml:space="preserve">cisco</t>
  </si>
  <si>
    <r>
      <rPr>
        <sz val="11"/>
        <color rgb="FF000000"/>
        <rFont val="Calibri"/>
        <family val="2"/>
        <charset val="1"/>
      </rPr>
      <t xml:space="preserve">
</t>
    </r>
    <r>
      <rPr>
        <sz val="11"/>
        <color rgb="FF000000"/>
        <rFont val="DejaVu Sans"/>
        <family val="2"/>
        <charset val="1"/>
      </rPr>
      <t xml:space="preserve">آزمایشگاه خدمات ارزش افزوده</t>
    </r>
  </si>
  <si>
    <t xml:space="preserve">CS-95-865</t>
  </si>
  <si>
    <t xml:space="preserve">یزدان</t>
  </si>
  <si>
    <t xml:space="preserve">شیرازی</t>
  </si>
  <si>
    <t xml:space="preserve">0452758319</t>
  </si>
  <si>
    <t xml:space="preserve">66098296</t>
  </si>
  <si>
    <t xml:space="preserve">09102092088</t>
  </si>
  <si>
    <t xml:space="preserve">shirazi@vaslab.ir</t>
  </si>
  <si>
    <t xml:space="preserve">یک سرور  اصلی آزمایشگاه وصل</t>
  </si>
  <si>
    <t xml:space="preserve">66166633</t>
  </si>
  <si>
    <t xml:space="preserve">hp DL380 G8</t>
  </si>
  <si>
    <t xml:space="preserve">213.233.161.247</t>
  </si>
  <si>
    <t xml:space="preserve">96/11/23</t>
  </si>
  <si>
    <t xml:space="preserve">97/11/22</t>
  </si>
  <si>
    <t xml:space="preserve">2×Xeon 2630, ESX سیستم عامل </t>
  </si>
  <si>
    <t xml:space="preserve">1676 GB</t>
  </si>
  <si>
    <t xml:space="preserve">VASL (Shirazi)</t>
  </si>
  <si>
    <t xml:space="preserve">0307</t>
  </si>
  <si>
    <r>
      <rPr>
        <sz val="11"/>
        <color rgb="FF000000"/>
        <rFont val="Calibri"/>
        <family val="2"/>
        <charset val="1"/>
      </rPr>
      <t xml:space="preserve">Storage: 1676 GB
unit 29-30
</t>
    </r>
    <r>
      <rPr>
        <sz val="11"/>
        <color rgb="FF000000"/>
        <rFont val="DejaVu Sans"/>
        <family val="2"/>
        <charset val="1"/>
      </rPr>
      <t xml:space="preserve">آزمایشگاه خدمات ارزش افزوده تلفن همراه</t>
    </r>
  </si>
  <si>
    <t xml:space="preserve">213.233.161.226
213.233.161.227
213.233.161.247</t>
  </si>
  <si>
    <t xml:space="preserve">192.168.240.66
</t>
  </si>
  <si>
    <t xml:space="preserve">CS-96-987</t>
  </si>
  <si>
    <t xml:space="preserve">آقاجانی</t>
  </si>
  <si>
    <t xml:space="preserve">0077858530</t>
  </si>
  <si>
    <t xml:space="preserve">66028141</t>
  </si>
  <si>
    <t xml:space="preserve">09121352058</t>
  </si>
  <si>
    <t xml:space="preserve">mm.aghajani@vaslab.ir</t>
  </si>
  <si>
    <t xml:space="preserve">آزمایشگاه خدمات ارزش افزوده تلفن همراه ، شرکت رایانش ابری پیشرو</t>
  </si>
  <si>
    <r>
      <rPr>
        <sz val="12"/>
        <color rgb="FF000000"/>
        <rFont val="B Mitra"/>
        <family val="0"/>
        <charset val="178"/>
      </rPr>
      <t xml:space="preserve">سرور اول با</t>
    </r>
    <r>
      <rPr>
        <sz val="12"/>
        <color rgb="FF000000"/>
        <rFont val="Times New Roman"/>
        <family val="1"/>
        <charset val="1"/>
      </rPr>
      <t xml:space="preserve"> IP/24 + دو سوییچ 2 یونیتی</t>
    </r>
  </si>
  <si>
    <t xml:space="preserve">14004827610</t>
  </si>
  <si>
    <t xml:space="preserve">411477934169</t>
  </si>
  <si>
    <t xml:space="preserve">470417</t>
  </si>
  <si>
    <t xml:space="preserve">66056182</t>
  </si>
  <si>
    <t xml:space="preserve">info@pishro.computer</t>
  </si>
  <si>
    <t xml:space="preserve">hp DL380 + Cisco</t>
  </si>
  <si>
    <t xml:space="preserve">IP/24</t>
  </si>
  <si>
    <t xml:space="preserve">96/06/21</t>
  </si>
  <si>
    <t xml:space="preserve">Power 800W</t>
  </si>
  <si>
    <t xml:space="preserve">1.2 TB</t>
  </si>
  <si>
    <t xml:space="preserve">Pishro 1</t>
  </si>
  <si>
    <t xml:space="preserve">CZJ62409W8-0001</t>
  </si>
  <si>
    <r>
      <rPr>
        <sz val="11"/>
        <color rgb="FF000000"/>
        <rFont val="Calibri"/>
        <family val="2"/>
        <charset val="1"/>
      </rPr>
      <t xml:space="preserve">Storage:1.2 TB
unit 1-2
</t>
    </r>
    <r>
      <rPr>
        <sz val="11"/>
        <color rgb="FF000000"/>
        <rFont val="DejaVu Sans"/>
        <family val="2"/>
        <charset val="1"/>
      </rPr>
      <t xml:space="preserve">شرکت رایانش ابری پیشرو</t>
    </r>
  </si>
  <si>
    <t xml:space="preserve">213.233.176.0/24</t>
  </si>
  <si>
    <t xml:space="preserve">172.28.176.0/24</t>
  </si>
  <si>
    <t xml:space="preserve">CS-96-988</t>
  </si>
  <si>
    <t xml:space="preserve">hp DL380</t>
  </si>
  <si>
    <t xml:space="preserve">Pishro 2</t>
  </si>
  <si>
    <t xml:space="preserve">CZJ6262N3N-0002</t>
  </si>
  <si>
    <r>
      <rPr>
        <sz val="11"/>
        <color rgb="FF000000"/>
        <rFont val="Calibri"/>
        <family val="2"/>
        <charset val="1"/>
      </rPr>
      <t xml:space="preserve">Storage:1.2 TB
unit 3-4
</t>
    </r>
    <r>
      <rPr>
        <sz val="11"/>
        <color rgb="FF000000"/>
        <rFont val="DejaVu Sans"/>
        <family val="2"/>
        <charset val="1"/>
      </rPr>
      <t xml:space="preserve">شرکت رایانش ابری پیشرو</t>
    </r>
  </si>
  <si>
    <t xml:space="preserve">CS-96-989</t>
  </si>
  <si>
    <t xml:space="preserve">سرور سوم</t>
  </si>
  <si>
    <t xml:space="preserve">Pishro 3</t>
  </si>
  <si>
    <t xml:space="preserve">CZJ6390NGQ-0003</t>
  </si>
  <si>
    <r>
      <rPr>
        <sz val="11"/>
        <color rgb="FF000000"/>
        <rFont val="Calibri"/>
        <family val="2"/>
        <charset val="1"/>
      </rPr>
      <t xml:space="preserve">Storage:1.2 TB
unit 5-6
</t>
    </r>
    <r>
      <rPr>
        <sz val="11"/>
        <color rgb="FF000000"/>
        <rFont val="DejaVu Sans"/>
        <family val="2"/>
        <charset val="1"/>
      </rPr>
      <t xml:space="preserve">شرکت رایانش ابری پیشرو</t>
    </r>
  </si>
  <si>
    <t xml:space="preserve">CS-96-998</t>
  </si>
  <si>
    <t xml:space="preserve">سرور چهارم</t>
  </si>
  <si>
    <t xml:space="preserve">Pishro 4</t>
  </si>
  <si>
    <t xml:space="preserve">CZJ6270JPY-0004</t>
  </si>
  <si>
    <r>
      <rPr>
        <sz val="11"/>
        <color rgb="FF000000"/>
        <rFont val="Calibri"/>
        <family val="2"/>
        <charset val="1"/>
      </rPr>
      <t xml:space="preserve">unit 7-8
</t>
    </r>
    <r>
      <rPr>
        <sz val="11"/>
        <color rgb="FF000000"/>
        <rFont val="DejaVu Sans"/>
        <family val="2"/>
        <charset val="1"/>
      </rPr>
      <t xml:space="preserve">شرکت رایانش ابری پیشرو</t>
    </r>
  </si>
  <si>
    <t xml:space="preserve">CS-96-999</t>
  </si>
  <si>
    <t xml:space="preserve">سرور پنجم</t>
  </si>
  <si>
    <t xml:space="preserve">HP DL180</t>
  </si>
  <si>
    <t xml:space="preserve">Power 900W</t>
  </si>
  <si>
    <t xml:space="preserve">Pishro 5</t>
  </si>
  <si>
    <t xml:space="preserve">CZ25280DOC-0005</t>
  </si>
  <si>
    <r>
      <rPr>
        <sz val="11"/>
        <color rgb="FF000000"/>
        <rFont val="Calibri"/>
        <family val="2"/>
        <charset val="1"/>
      </rPr>
      <t xml:space="preserve">unit 22-23
</t>
    </r>
    <r>
      <rPr>
        <sz val="11"/>
        <color rgb="FF000000"/>
        <rFont val="DejaVu Sans"/>
        <family val="2"/>
        <charset val="1"/>
      </rPr>
      <t xml:space="preserve">شرکت رایانش ابری پیشرو</t>
    </r>
  </si>
  <si>
    <t xml:space="preserve">CS-97-2673</t>
  </si>
  <si>
    <t xml:space="preserve">میثاق</t>
  </si>
  <si>
    <t xml:space="preserve">جعفرزاده</t>
  </si>
  <si>
    <t xml:space="preserve">0083836462</t>
  </si>
  <si>
    <t xml:space="preserve">09122017286</t>
  </si>
  <si>
    <t xml:space="preserve">jafarzade@vaslab.ir</t>
  </si>
  <si>
    <t xml:space="preserve">حسینی الهاشمی</t>
  </si>
  <si>
    <t xml:space="preserve">0015776281</t>
  </si>
  <si>
    <t xml:space="preserve">88002606</t>
  </si>
  <si>
    <t xml:space="preserve">09120543103</t>
  </si>
  <si>
    <t xml:space="preserve">a.hoseini@pishro.computer</t>
  </si>
  <si>
    <t xml:space="preserve">شرکت رایانش ابری پیشرو</t>
  </si>
  <si>
    <t xml:space="preserve">سرور ششم</t>
  </si>
  <si>
    <t xml:space="preserve">DL380P Gen 8</t>
  </si>
  <si>
    <t xml:space="preserve">بدون آی پی</t>
  </si>
  <si>
    <t xml:space="preserve">97/10/25</t>
  </si>
  <si>
    <t xml:space="preserve">98/10/24</t>
  </si>
  <si>
    <t xml:space="preserve">2*Intel 2.2 MHz -25mb  L3</t>
  </si>
  <si>
    <t xml:space="preserve">8*600 GB- SAS 10 K</t>
  </si>
  <si>
    <t xml:space="preserve">Pishro 7</t>
  </si>
  <si>
    <t xml:space="preserve">5GH426KMF1</t>
  </si>
  <si>
    <r>
      <rPr>
        <sz val="11"/>
        <color rgb="FF000000"/>
        <rFont val="Calibri"/>
        <family val="2"/>
        <charset val="1"/>
      </rPr>
      <t xml:space="preserve">Storage: 8*600 GB , SAS 10 K
unit 12-13
</t>
    </r>
    <r>
      <rPr>
        <sz val="11"/>
        <color rgb="FF000000"/>
        <rFont val="DejaVu Sans"/>
        <family val="2"/>
        <charset val="1"/>
      </rPr>
      <t xml:space="preserve">شرکت رایانش ابری پیشرو</t>
    </r>
  </si>
  <si>
    <t xml:space="preserve">CS-97-2674</t>
  </si>
  <si>
    <t xml:space="preserve">سرور هفتم</t>
  </si>
  <si>
    <t xml:space="preserve">2* Xeon ES 2680</t>
  </si>
  <si>
    <t xml:space="preserve">Pishro 6</t>
  </si>
  <si>
    <t xml:space="preserve">CZ243700NN-11564</t>
  </si>
  <si>
    <r>
      <rPr>
        <sz val="11"/>
        <color rgb="FF000000"/>
        <rFont val="Calibri"/>
        <family val="2"/>
        <charset val="1"/>
      </rPr>
      <t xml:space="preserve">Storage: 3*600 GB , SAS 10 K
unit10-11
</t>
    </r>
    <r>
      <rPr>
        <sz val="11"/>
        <color rgb="FF000000"/>
        <rFont val="DejaVu Sans"/>
        <family val="2"/>
        <charset val="1"/>
      </rPr>
      <t xml:space="preserve">شرکت رایانش ابری پیشرو</t>
    </r>
  </si>
  <si>
    <t xml:space="preserve">CS-95-105</t>
  </si>
  <si>
    <t xml:space="preserve">بهروز</t>
  </si>
  <si>
    <t xml:space="preserve">عبادی</t>
  </si>
  <si>
    <t xml:space="preserve">0059388900</t>
  </si>
  <si>
    <t xml:space="preserve">66035125</t>
  </si>
  <si>
    <t xml:space="preserve">09212187153</t>
  </si>
  <si>
    <t xml:space="preserve">b.ebadi58@laitec.ir</t>
  </si>
  <si>
    <t xml:space="preserve">آزمایشگاه یادگیری فناوری اطلاعات</t>
  </si>
  <si>
    <t xml:space="preserve">لایتک سرور سوم</t>
  </si>
  <si>
    <t xml:space="preserve">ASUS</t>
  </si>
  <si>
    <t xml:space="preserve">213.233.161.83-213.233.161.86-213.233.161.116-231.233.161.141- </t>
  </si>
  <si>
    <t xml:space="preserve">گیگ</t>
  </si>
  <si>
    <t xml:space="preserve">95/03/11</t>
  </si>
  <si>
    <t xml:space="preserve">96/03/10</t>
  </si>
  <si>
    <t xml:space="preserve">Core i 7 ESX 16</t>
  </si>
  <si>
    <t xml:space="preserve">12 TB</t>
  </si>
  <si>
    <t xml:space="preserve">Laitec3</t>
  </si>
  <si>
    <r>
      <rPr>
        <sz val="11"/>
        <color rgb="FF000000"/>
        <rFont val="Calibri"/>
        <family val="2"/>
        <charset val="1"/>
      </rPr>
      <t xml:space="preserve">Storage: 12 TB
unit 26-29
</t>
    </r>
    <r>
      <rPr>
        <sz val="11"/>
        <color rgb="FF000000"/>
        <rFont val="DejaVu Sans"/>
        <family val="2"/>
        <charset val="1"/>
      </rPr>
      <t xml:space="preserve">آزمایشگاه یادگیری فناوری اطلاعات لایتک</t>
    </r>
  </si>
  <si>
    <t xml:space="preserve">213.233.161.100
213.233.161.116
213.233.161.117
213.233.161.146
213.233.161.147
213.233.161.183</t>
  </si>
  <si>
    <t xml:space="preserve">CS-94-754</t>
  </si>
  <si>
    <t xml:space="preserve">محسن</t>
  </si>
  <si>
    <t xml:space="preserve">مهدوی فر</t>
  </si>
  <si>
    <t xml:space="preserve">0323747183</t>
  </si>
  <si>
    <t xml:space="preserve">66035145</t>
  </si>
  <si>
    <t xml:space="preserve">09127100059</t>
  </si>
  <si>
    <t xml:space="preserve">mohsen.mahdavifar@gmail.com</t>
  </si>
  <si>
    <t xml:space="preserve">لایتک سرور های اول</t>
  </si>
  <si>
    <t xml:space="preserve">213.233.161.167-213.233.161.182-213.233.161.81-213.233.161.183-213.233.161.105-213.233.161.146-213.233.161.147-213.233.161.148-213.233.161.149</t>
  </si>
  <si>
    <t xml:space="preserve">95/12/02</t>
  </si>
  <si>
    <t xml:space="preserve">2*XEON E5-2620 ESX 16</t>
  </si>
  <si>
    <t xml:space="preserve">2*900 GB-610k</t>
  </si>
  <si>
    <t xml:space="preserve">Laitec1</t>
  </si>
  <si>
    <r>
      <rPr>
        <sz val="11"/>
        <color rgb="FF000000"/>
        <rFont val="Calibri"/>
        <family val="2"/>
        <charset val="1"/>
      </rPr>
      <t xml:space="preserve">Storage: 2*900 GB
unit 30-31
</t>
    </r>
    <r>
      <rPr>
        <sz val="11"/>
        <color rgb="FF000000"/>
        <rFont val="DejaVu Sans"/>
        <family val="2"/>
        <charset val="1"/>
      </rPr>
      <t xml:space="preserve">آزمایشگاه یادگیری فناوری اطلاعات لایتک</t>
    </r>
  </si>
  <si>
    <t xml:space="preserve">213.233.161.81
213.233.161.83
213.233.161.86
213.233.161.102
213.233.161.112
213.233.161.148</t>
  </si>
  <si>
    <t xml:space="preserve">192.168.240.83</t>
  </si>
  <si>
    <t xml:space="preserve">لایتک سرور های دوم</t>
  </si>
  <si>
    <t xml:space="preserve">Core i3- ESX 15.1</t>
  </si>
  <si>
    <t xml:space="preserve">Laitec2</t>
  </si>
  <si>
    <r>
      <rPr>
        <sz val="11"/>
        <color rgb="FF000000"/>
        <rFont val="Calibri"/>
        <family val="2"/>
        <charset val="1"/>
      </rPr>
      <t xml:space="preserve">Storage: 1 TB
unit 32-35
</t>
    </r>
    <r>
      <rPr>
        <sz val="11"/>
        <color rgb="FF000000"/>
        <rFont val="DejaVu Sans"/>
        <family val="2"/>
        <charset val="1"/>
      </rPr>
      <t xml:space="preserve">آزمایشگاه یادگیری فناوری اطلاعات لایتک</t>
    </r>
  </si>
  <si>
    <t xml:space="preserve">
213.233.161.82
213.233.161.105
213.233.161.106</t>
  </si>
  <si>
    <t xml:space="preserve">CS-94-755</t>
  </si>
  <si>
    <t xml:space="preserve">سرور سایت و ایمیل پژوهشکده</t>
  </si>
  <si>
    <t xml:space="preserve">213.233.161.16-213.233.161.17-213.233.161.18-213.233.161.39-213.233.161.42-213.233.161.28-213.233.161.64-213.233.161.55</t>
  </si>
  <si>
    <t xml:space="preserve">همه پورت ها</t>
  </si>
  <si>
    <r>
      <rPr>
        <sz val="12"/>
        <color rgb="FF000000"/>
        <rFont val="Times New Roman"/>
        <family val="1"/>
        <charset val="1"/>
      </rPr>
      <t xml:space="preserve">ESX, </t>
    </r>
    <r>
      <rPr>
        <sz val="12"/>
        <color rgb="FF000000"/>
        <rFont val="B Zar"/>
        <family val="0"/>
        <charset val="178"/>
      </rPr>
      <t xml:space="preserve">پردازنده </t>
    </r>
    <r>
      <rPr>
        <sz val="12"/>
        <color rgb="FF000000"/>
        <rFont val="Times New Roman"/>
        <family val="1"/>
        <charset val="1"/>
      </rPr>
      <t xml:space="preserve">8</t>
    </r>
  </si>
  <si>
    <t xml:space="preserve">AICTC (Dr. Rabiee)</t>
  </si>
  <si>
    <t xml:space="preserve">77395/13</t>
  </si>
  <si>
    <t xml:space="preserve">Storage: 500 GB
unit 5-6
پژوهشکده اطلاعات و ارتباطات پیشرفته دانشگاه شریف</t>
  </si>
  <si>
    <t xml:space="preserve">213.233.161.16
213.233.161.17
213.233.161.18
213.233.161.28
213.233.161.39
213.233.161.57
213.233.161.64</t>
  </si>
  <si>
    <t xml:space="preserve">CS-95-106</t>
  </si>
  <si>
    <t xml:space="preserve">0940780496</t>
  </si>
  <si>
    <t xml:space="preserve">66166209</t>
  </si>
  <si>
    <t xml:space="preserve">09124025772</t>
  </si>
  <si>
    <t xml:space="preserve">vhosseini@sharif.edu</t>
  </si>
  <si>
    <t xml:space="preserve">حامد</t>
  </si>
  <si>
    <t xml:space="preserve">علیزاده</t>
  </si>
  <si>
    <t xml:space="preserve">0630011656</t>
  </si>
  <si>
    <t xml:space="preserve">09357342359</t>
  </si>
  <si>
    <t xml:space="preserve">alizadeh.hamed@gmail.com</t>
  </si>
  <si>
    <t xml:space="preserve">هسته پژوهشی سوخت، احتراق و آلایندگی دانشگاه</t>
  </si>
  <si>
    <t xml:space="preserve">TOMA1</t>
  </si>
  <si>
    <t xml:space="preserve">213.233.161.90</t>
  </si>
  <si>
    <t xml:space="preserve">Corei5- Intel 4430</t>
  </si>
  <si>
    <t xml:space="preserve">Toma1</t>
  </si>
  <si>
    <r>
      <rPr>
        <sz val="11"/>
        <color rgb="FF000000"/>
        <rFont val="Calibri"/>
        <family val="2"/>
        <charset val="1"/>
      </rPr>
      <t xml:space="preserve">Storage: 500 GB
unit 43-47
</t>
    </r>
    <r>
      <rPr>
        <sz val="11"/>
        <color rgb="FF000000"/>
        <rFont val="DejaVu Sans"/>
        <family val="2"/>
        <charset val="1"/>
      </rPr>
      <t xml:space="preserve">هسته پژوهشی سوخت احتراق و آلایندگی - دکتر حسینی</t>
    </r>
  </si>
  <si>
    <t xml:space="preserve">TOMA2</t>
  </si>
  <si>
    <t xml:space="preserve">213.233.161.89</t>
  </si>
  <si>
    <t xml:space="preserve">Toma2</t>
  </si>
  <si>
    <r>
      <rPr>
        <sz val="11"/>
        <color rgb="FF000000"/>
        <rFont val="Calibri"/>
        <family val="2"/>
        <charset val="1"/>
      </rPr>
      <t xml:space="preserve">Storage: 1 TB
unit 39-42
</t>
    </r>
    <r>
      <rPr>
        <sz val="11"/>
        <color rgb="FF000000"/>
        <rFont val="DejaVu Sans"/>
        <family val="2"/>
        <charset val="1"/>
      </rPr>
      <t xml:space="preserve">هسته پژوهشی سوخت احتراق و آلایندگی - دکتر حسینی</t>
    </r>
  </si>
  <si>
    <t xml:space="preserve">213.233.161.88</t>
  </si>
  <si>
    <t xml:space="preserve">TOMA3</t>
  </si>
  <si>
    <t xml:space="preserve">Xenon ES- 2650</t>
  </si>
  <si>
    <t xml:space="preserve">2 TB</t>
  </si>
  <si>
    <t xml:space="preserve">Toma3</t>
  </si>
  <si>
    <t xml:space="preserve">DL 360 G8</t>
  </si>
  <si>
    <r>
      <rPr>
        <sz val="11"/>
        <color rgb="FF000000"/>
        <rFont val="Calibri"/>
        <family val="2"/>
        <charset val="1"/>
      </rPr>
      <t xml:space="preserve">Storage: 2 TB
unit 38
</t>
    </r>
    <r>
      <rPr>
        <sz val="11"/>
        <color rgb="FF000000"/>
        <rFont val="DejaVu Sans"/>
        <family val="2"/>
        <charset val="1"/>
      </rPr>
      <t xml:space="preserve">هسته پژوهشی سوخت احتراق و آلایندگی - دکتر حسینی</t>
    </r>
  </si>
  <si>
    <t xml:space="preserve">192.168.240.26</t>
  </si>
  <si>
    <t xml:space="preserve">CS-95-042</t>
  </si>
  <si>
    <t xml:space="preserve">هدی</t>
  </si>
  <si>
    <t xml:space="preserve">کریمی دستجردی</t>
  </si>
  <si>
    <t xml:space="preserve">00578970011</t>
  </si>
  <si>
    <t xml:space="preserve">66085860</t>
  </si>
  <si>
    <t xml:space="preserve">09124053471</t>
  </si>
  <si>
    <t xml:space="preserve">karim_hoda@yahoo.com</t>
  </si>
  <si>
    <t xml:space="preserve">شهروز</t>
  </si>
  <si>
    <t xml:space="preserve">معاون</t>
  </si>
  <si>
    <t xml:space="preserve">0070242291</t>
  </si>
  <si>
    <t xml:space="preserve">66164490</t>
  </si>
  <si>
    <t xml:space="preserve">09121324160</t>
  </si>
  <si>
    <t xml:space="preserve">sh.moaven@gmail.com</t>
  </si>
  <si>
    <t xml:space="preserve">انجمن فارغ التحصیلان شریف</t>
  </si>
  <si>
    <t xml:space="preserve">سرور اصلی سایت</t>
  </si>
  <si>
    <t xml:space="preserve">office@alum.sharif.edu</t>
  </si>
  <si>
    <t xml:space="preserve">213.233.161.10</t>
  </si>
  <si>
    <t xml:space="preserve">Intel core 2 Duo 2, 66GHZ</t>
  </si>
  <si>
    <t xml:space="preserve">Alum</t>
  </si>
  <si>
    <t xml:space="preserve">Storage: 2*500 GB
unit 7-10
انجمن فارغ التحصیلان</t>
  </si>
  <si>
    <t xml:space="preserve">CS-95-325</t>
  </si>
  <si>
    <t xml:space="preserve">محمود</t>
  </si>
  <si>
    <t xml:space="preserve">کریمیان</t>
  </si>
  <si>
    <t xml:space="preserve">0944747116</t>
  </si>
  <si>
    <t xml:space="preserve">09391154726</t>
  </si>
  <si>
    <t xml:space="preserve">mahmood@dideo.ir</t>
  </si>
  <si>
    <t xml:space="preserve">فرزانه پور</t>
  </si>
  <si>
    <t xml:space="preserve">0058179321</t>
  </si>
  <si>
    <t xml:space="preserve">09126186824</t>
  </si>
  <si>
    <t xml:space="preserve">frznpr@gmail.com</t>
  </si>
  <si>
    <t xml:space="preserve">استارت آپ دیدئو</t>
  </si>
  <si>
    <t xml:space="preserve">کیس معمولی Green</t>
  </si>
  <si>
    <t xml:space="preserve">213.233.161.62 -63/24
192.168.240.15/24</t>
  </si>
  <si>
    <t xml:space="preserve">95/05/21</t>
  </si>
  <si>
    <t xml:space="preserve">96/05/20</t>
  </si>
  <si>
    <t xml:space="preserve">زنون E5</t>
  </si>
  <si>
    <t xml:space="preserve">3 TB</t>
  </si>
  <si>
    <t xml:space="preserve">Dideo</t>
  </si>
  <si>
    <r>
      <rPr>
        <sz val="11"/>
        <color rgb="FF000000"/>
        <rFont val="Calibri"/>
        <family val="2"/>
        <charset val="1"/>
      </rPr>
      <t xml:space="preserve">Storage: 3 TB HDD
unit 31-34
</t>
    </r>
    <r>
      <rPr>
        <sz val="11"/>
        <color rgb="FF000000"/>
        <rFont val="DejaVu Sans"/>
        <family val="2"/>
        <charset val="1"/>
      </rPr>
      <t xml:space="preserve">استارت آپ دیدئو</t>
    </r>
  </si>
  <si>
    <t xml:space="preserve">213.233.161.62
213.233.161.63</t>
  </si>
  <si>
    <t xml:space="preserve">
192.168.240.15</t>
  </si>
  <si>
    <t xml:space="preserve">CS-94-753</t>
  </si>
  <si>
    <t xml:space="preserve">کسری</t>
  </si>
  <si>
    <t xml:space="preserve">علیشاهی</t>
  </si>
  <si>
    <t xml:space="preserve">1282877267</t>
  </si>
  <si>
    <t xml:space="preserve">66165630</t>
  </si>
  <si>
    <t xml:space="preserve">09124844539</t>
  </si>
  <si>
    <t xml:space="preserve">alishahi@sharif.edu</t>
  </si>
  <si>
    <t xml:space="preserve">احمدرضا</t>
  </si>
  <si>
    <t xml:space="preserve">احیایی</t>
  </si>
  <si>
    <t xml:space="preserve">0063839199</t>
  </si>
  <si>
    <t xml:space="preserve">66166222</t>
  </si>
  <si>
    <t xml:space="preserve">09195609526</t>
  </si>
  <si>
    <t xml:space="preserve">ahmadrezaehyaei@gmail.com</t>
  </si>
  <si>
    <r>
      <rPr>
        <sz val="12"/>
        <color rgb="FF000000"/>
        <rFont val="B Mitra"/>
        <family val="0"/>
        <charset val="178"/>
      </rPr>
      <t xml:space="preserve">دفتر تحلیل و تصویر داده 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000000"/>
        <rFont val="B Mitra"/>
        <family val="0"/>
        <charset val="178"/>
      </rPr>
      <t xml:space="preserve">شمارا</t>
    </r>
    <r>
      <rPr>
        <sz val="12"/>
        <color rgb="FF000000"/>
        <rFont val="Calibri"/>
        <family val="2"/>
        <charset val="1"/>
      </rPr>
      <t xml:space="preserve">) </t>
    </r>
    <r>
      <rPr>
        <sz val="12"/>
        <color rgb="FF000000"/>
        <rFont val="B Mitra"/>
        <family val="0"/>
        <charset val="178"/>
      </rPr>
      <t xml:space="preserve">سرور اول</t>
    </r>
  </si>
  <si>
    <t xml:space="preserve">تحلیل داده های حجیم</t>
  </si>
  <si>
    <t xml:space="preserve">دو هارد خارج شده</t>
  </si>
  <si>
    <t xml:space="preserve">info@shomara.ir</t>
  </si>
  <si>
    <t xml:space="preserve">213.233.161.137</t>
  </si>
  <si>
    <t xml:space="preserve">2X Intel E5-2620</t>
  </si>
  <si>
    <t xml:space="preserve">Shomara 1</t>
  </si>
  <si>
    <r>
      <rPr>
        <sz val="11"/>
        <color rgb="FF000000"/>
        <rFont val="Calibri"/>
        <family val="2"/>
        <charset val="1"/>
      </rPr>
      <t xml:space="preserve">Storage: 12 TB HDD
unit 1-4
</t>
    </r>
    <r>
      <rPr>
        <sz val="11"/>
        <color rgb="FF000000"/>
        <rFont val="DejaVu Sans"/>
        <family val="2"/>
        <charset val="1"/>
      </rPr>
      <t xml:space="preserve">دفتر تحلیل و تصویر داده شمارا</t>
    </r>
  </si>
  <si>
    <t xml:space="preserve">CS-95-330</t>
  </si>
  <si>
    <r>
      <rPr>
        <sz val="12"/>
        <color rgb="FF000000"/>
        <rFont val="B Mitra"/>
        <family val="0"/>
        <charset val="178"/>
      </rPr>
      <t xml:space="preserve">دفتر تحلیل و تصویر داده 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000000"/>
        <rFont val="B Mitra"/>
        <family val="0"/>
        <charset val="178"/>
      </rPr>
      <t xml:space="preserve">شمارا</t>
    </r>
    <r>
      <rPr>
        <sz val="12"/>
        <color rgb="FF000000"/>
        <rFont val="Calibri"/>
        <family val="2"/>
        <charset val="1"/>
      </rPr>
      <t xml:space="preserve">) </t>
    </r>
    <r>
      <rPr>
        <sz val="12"/>
        <color rgb="FF000000"/>
        <rFont val="B Mitra"/>
        <family val="0"/>
        <charset val="178"/>
      </rPr>
      <t xml:space="preserve">سرور دوم</t>
    </r>
  </si>
  <si>
    <t xml:space="preserve">سرویس محاسباتی</t>
  </si>
  <si>
    <t xml:space="preserve">213.233.161.61/24</t>
  </si>
  <si>
    <t xml:space="preserve">95/05/24</t>
  </si>
  <si>
    <t xml:space="preserve">96/05/24</t>
  </si>
  <si>
    <t xml:space="preserve">Xeon</t>
  </si>
  <si>
    <t xml:space="preserve">12 TB  12 TB + 500 GB SSD</t>
  </si>
  <si>
    <t xml:space="preserve">Shomara 2</t>
  </si>
  <si>
    <r>
      <rPr>
        <sz val="11"/>
        <color rgb="FF000000"/>
        <rFont val="Calibri"/>
        <family val="2"/>
        <charset val="1"/>
      </rPr>
      <t xml:space="preserve">Storage: 12 TB HDD+4 TB , 500 GB SSD
unit 1-4
</t>
    </r>
    <r>
      <rPr>
        <sz val="11"/>
        <color rgb="FF000000"/>
        <rFont val="DejaVu Sans"/>
        <family val="2"/>
        <charset val="1"/>
      </rPr>
      <t xml:space="preserve">دفتر تحلیل و تصویر داده شمارا</t>
    </r>
  </si>
  <si>
    <t xml:space="preserve">213.233.161.61</t>
  </si>
  <si>
    <t xml:space="preserve">  CS-94-729</t>
  </si>
  <si>
    <t xml:space="preserve">امیرحسین</t>
  </si>
  <si>
    <t xml:space="preserve">جهانگیر</t>
  </si>
  <si>
    <t xml:space="preserve">0045076685</t>
  </si>
  <si>
    <t xml:space="preserve">66166619</t>
  </si>
  <si>
    <t xml:space="preserve">09121031514</t>
  </si>
  <si>
    <t xml:space="preserve">jahangir@sharif.edu</t>
  </si>
  <si>
    <t xml:space="preserve">برقعی</t>
  </si>
  <si>
    <t xml:space="preserve">0383550130</t>
  </si>
  <si>
    <t xml:space="preserve">66166660</t>
  </si>
  <si>
    <t xml:space="preserve">borghei@sharif.edu</t>
  </si>
  <si>
    <t xml:space="preserve">آزمایشگاه آزمون و ارزیابی تجهیزات شبکه</t>
  </si>
  <si>
    <t xml:space="preserve">سرور آرشیو آزمایشگاه</t>
  </si>
  <si>
    <r>
      <rPr>
        <sz val="12"/>
        <color rgb="FF000000"/>
        <rFont val="B Mitra"/>
        <family val="0"/>
        <charset val="178"/>
      </rPr>
      <t xml:space="preserve">یک هارد یک ترابایت</t>
    </r>
    <r>
      <rPr>
        <sz val="12"/>
        <color rgb="FF000000"/>
        <rFont val="Calibri"/>
        <family val="2"/>
        <charset val="1"/>
      </rPr>
      <t xml:space="preserve">+ </t>
    </r>
    <r>
      <rPr>
        <sz val="12"/>
        <color rgb="FF000000"/>
        <rFont val="B Mitra"/>
        <family val="0"/>
        <charset val="178"/>
      </rPr>
      <t xml:space="preserve">چهار گیگابایت رم</t>
    </r>
  </si>
  <si>
    <t xml:space="preserve">QSSC</t>
  </si>
  <si>
    <t xml:space="preserve">213.233.161.54</t>
  </si>
  <si>
    <t xml:space="preserve">22-443-80</t>
  </si>
  <si>
    <t xml:space="preserve">XEON E5405</t>
  </si>
  <si>
    <t xml:space="preserve">Dr. Jahangir (azmoon arzyabi shabakeh)</t>
  </si>
  <si>
    <t xml:space="preserve">51901</t>
  </si>
  <si>
    <r>
      <rPr>
        <sz val="11"/>
        <color rgb="FF000000"/>
        <rFont val="Calibri"/>
        <family val="2"/>
        <charset val="1"/>
      </rPr>
      <t xml:space="preserve">Storage: 268 GB +1 TB
unit 22
</t>
    </r>
    <r>
      <rPr>
        <sz val="11"/>
        <color rgb="FF000000"/>
        <rFont val="DejaVu Sans"/>
        <family val="2"/>
        <charset val="1"/>
      </rPr>
      <t xml:space="preserve">آزمایشگاه آزمون و ارزیابی شبکه - دکتر جهانگیر</t>
    </r>
  </si>
  <si>
    <t xml:space="preserve">213.233.161.54
213.233.161.55
213.233.161.56</t>
  </si>
  <si>
    <t xml:space="preserve">
192.168.240.54
192.168.240.55
192.168.240.56
192.168.240.57
192.168.240.58
192.168.240.59
192.168.240.60
192.168.240.61
192.168.240.62
192.168.240.63</t>
  </si>
  <si>
    <t xml:space="preserve">CS-94-726</t>
  </si>
  <si>
    <t xml:space="preserve">جعفر</t>
  </si>
  <si>
    <t xml:space="preserve">حبیبی</t>
  </si>
  <si>
    <t xml:space="preserve">0558921450</t>
  </si>
  <si>
    <t xml:space="preserve">66166634</t>
  </si>
  <si>
    <t xml:space="preserve">09121063371</t>
  </si>
  <si>
    <t xml:space="preserve">jhabibi@sharif.edu</t>
  </si>
  <si>
    <t xml:space="preserve">مقیمی</t>
  </si>
  <si>
    <t xml:space="preserve">0014392836</t>
  </si>
  <si>
    <t xml:space="preserve">66166691</t>
  </si>
  <si>
    <t xml:space="preserve">09192680237</t>
  </si>
  <si>
    <t xml:space="preserve">hmoghimi@ce.sharif.edu</t>
  </si>
  <si>
    <t xml:space="preserve">مرکز راهکارهای اطلاعاتی هوشمند یک سرور</t>
  </si>
  <si>
    <t xml:space="preserve">سرور اصلی مرکز</t>
  </si>
  <si>
    <t xml:space="preserve">66166244</t>
  </si>
  <si>
    <t xml:space="preserve">213.233.161.190-213.233.161.191-213.233.161.192-213.233.161.193-213.233.161.194-213.233.161.195-213.233.161.196-213.233.161.68</t>
  </si>
  <si>
    <t xml:space="preserve">تمامی پورت ها</t>
  </si>
  <si>
    <t xml:space="preserve">8X 2.27</t>
  </si>
  <si>
    <t xml:space="preserve">caramel.sharif.ir (Dr. Habibi)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</si>
  <si>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53160/13</t>
    </r>
  </si>
  <si>
    <r>
      <rPr>
        <sz val="11"/>
        <color rgb="FF000000"/>
        <rFont val="Calibri"/>
        <family val="2"/>
        <charset val="1"/>
      </rPr>
      <t xml:space="preserve">Storage: 1400 GB
unit 30
</t>
    </r>
    <r>
      <rPr>
        <sz val="11"/>
        <color rgb="FF000000"/>
        <rFont val="DejaVu Sans"/>
        <family val="2"/>
        <charset val="1"/>
      </rPr>
      <t xml:space="preserve">مرکز راهکارهای اطلاعاتی هوشمند - دکتر حبیبی</t>
    </r>
  </si>
  <si>
    <t xml:space="preserve">213.233.161.68</t>
  </si>
  <si>
    <t xml:space="preserve">R28 G3</t>
  </si>
  <si>
    <t xml:space="preserve">CS-97-1965</t>
  </si>
  <si>
    <t xml:space="preserve">مرکز راهکارهای اطلاعاتی هوشمند پنج سرور</t>
  </si>
  <si>
    <t xml:space="preserve">پنج سرور مرکز</t>
  </si>
  <si>
    <t xml:space="preserve">66166224</t>
  </si>
  <si>
    <t xml:space="preserve">info@iiscenter.ir</t>
  </si>
  <si>
    <t xml:space="preserve">Super Micro X8DTT</t>
  </si>
  <si>
    <t xml:space="preserve">172.28.177.128/25
213.233.177.128/26</t>
  </si>
  <si>
    <t xml:space="preserve">97/05/01</t>
  </si>
  <si>
    <t xml:space="preserve">98/04/31</t>
  </si>
  <si>
    <t xml:space="preserve">2* Intel Xeon X5560</t>
  </si>
  <si>
    <t xml:space="preserve">2*48</t>
  </si>
  <si>
    <t xml:space="preserve"> 1.8 TB+924 GB</t>
  </si>
  <si>
    <t xml:space="preserve">Dr. Habibi 1</t>
  </si>
  <si>
    <t xml:space="preserve">X8DTT</t>
  </si>
  <si>
    <r>
      <rPr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B Zar"/>
        <family val="0"/>
        <charset val="178"/>
      </rPr>
      <t xml:space="preserve">ط</t>
    </r>
    <r>
      <rPr>
        <sz val="11"/>
        <color rgb="FF000000"/>
        <rFont val="Calibri"/>
        <family val="2"/>
        <charset val="1"/>
      </rPr>
      <t xml:space="preserve">/48285</t>
    </r>
  </si>
  <si>
    <r>
      <rPr>
        <sz val="11"/>
        <color rgb="FF000000"/>
        <rFont val="Calibri"/>
        <family val="2"/>
        <charset val="1"/>
      </rPr>
      <t xml:space="preserve">Storage: 1.8 TB, 924 GB
unit 33
</t>
    </r>
    <r>
      <rPr>
        <sz val="11"/>
        <color rgb="FF000000"/>
        <rFont val="DejaVu Sans"/>
        <family val="2"/>
        <charset val="1"/>
      </rPr>
      <t xml:space="preserve">مرکز راهکارهای اطلاعاتی هوشمند - دکتر حبیبی</t>
    </r>
  </si>
  <si>
    <t xml:space="preserve">213.233.177.128/26</t>
  </si>
  <si>
    <t xml:space="preserve">172.28.177.128/25</t>
  </si>
  <si>
    <t xml:space="preserve"> 924 GB+919 GB</t>
  </si>
  <si>
    <t xml:space="preserve">Dr. Habibi 2</t>
  </si>
  <si>
    <r>
      <rPr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B Zar"/>
        <family val="0"/>
        <charset val="178"/>
      </rPr>
      <t xml:space="preserve">ط</t>
    </r>
    <r>
      <rPr>
        <sz val="11"/>
        <color rgb="FF000000"/>
        <rFont val="Calibri"/>
        <family val="2"/>
        <charset val="1"/>
      </rPr>
      <t xml:space="preserve">/48284</t>
    </r>
  </si>
  <si>
    <r>
      <rPr>
        <sz val="11"/>
        <color rgb="FF000000"/>
        <rFont val="Calibri"/>
        <family val="2"/>
        <charset val="1"/>
      </rPr>
      <t xml:space="preserve">Storage: 924 GB, 919 GB
unit 34
</t>
    </r>
    <r>
      <rPr>
        <sz val="11"/>
        <color rgb="FF000000"/>
        <rFont val="DejaVu Sans"/>
        <family val="2"/>
        <charset val="1"/>
      </rPr>
      <t xml:space="preserve">مرکز راهکارهای اطلاعاتی هوشمند - دکتر حبیبی</t>
    </r>
  </si>
  <si>
    <t xml:space="preserve">2* 924</t>
  </si>
  <si>
    <t xml:space="preserve">Dr. Habibi 3</t>
  </si>
  <si>
    <r>
      <rPr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B Zar"/>
        <family val="0"/>
        <charset val="178"/>
      </rPr>
      <t xml:space="preserve">ط</t>
    </r>
    <r>
      <rPr>
        <sz val="11"/>
        <color rgb="FF000000"/>
        <rFont val="Calibri"/>
        <family val="2"/>
        <charset val="1"/>
      </rPr>
      <t xml:space="preserve">/48283</t>
    </r>
  </si>
  <si>
    <r>
      <rPr>
        <sz val="11"/>
        <color rgb="FF000000"/>
        <rFont val="Calibri"/>
        <family val="2"/>
        <charset val="1"/>
      </rPr>
      <t xml:space="preserve">Storage: 2*924 GB
unit 35
</t>
    </r>
    <r>
      <rPr>
        <sz val="11"/>
        <color rgb="FF000000"/>
        <rFont val="DejaVu Sans"/>
        <family val="2"/>
        <charset val="1"/>
      </rPr>
      <t xml:space="preserve">مرکز راهکارهای اطلاعاتی هوشمند - دکتر حبیبی</t>
    </r>
  </si>
  <si>
    <t xml:space="preserve">HP ProLiant DL380 G6</t>
  </si>
  <si>
    <t xml:space="preserve">97/08/02</t>
  </si>
  <si>
    <t xml:space="preserve">98/08/01</t>
  </si>
  <si>
    <t xml:space="preserve">Intel Xeon E5520</t>
  </si>
  <si>
    <t xml:space="preserve">Dr. Habibi 4</t>
  </si>
  <si>
    <r>
      <rPr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B Zar"/>
        <family val="0"/>
        <charset val="178"/>
      </rPr>
      <t xml:space="preserve">ط</t>
    </r>
    <r>
      <rPr>
        <sz val="11"/>
        <color rgb="FF000000"/>
        <rFont val="Calibri"/>
        <family val="2"/>
        <charset val="1"/>
      </rPr>
      <t xml:space="preserve">/48288</t>
    </r>
  </si>
  <si>
    <r>
      <rPr>
        <sz val="11"/>
        <color rgb="FF000000"/>
        <rFont val="Calibri"/>
        <family val="2"/>
        <charset val="1"/>
      </rPr>
      <t xml:space="preserve">Storage: 540 GB
unit 36-37
</t>
    </r>
    <r>
      <rPr>
        <sz val="11"/>
        <color rgb="FF000000"/>
        <rFont val="DejaVu Sans"/>
        <family val="2"/>
        <charset val="1"/>
      </rPr>
      <t xml:space="preserve">مرکز راهکارهای اطلاعاتی هوشمند - دکتر حبیبی</t>
    </r>
  </si>
  <si>
    <t xml:space="preserve">HP ProLiant DL380 G7</t>
  </si>
  <si>
    <t xml:space="preserve">Dr. Habibi 5</t>
  </si>
  <si>
    <r>
      <rPr>
        <sz val="11"/>
        <color rgb="FF000000"/>
        <rFont val="Calibri"/>
        <family val="2"/>
        <charset val="1"/>
      </rPr>
      <t xml:space="preserve">13</t>
    </r>
    <r>
      <rPr>
        <sz val="11"/>
        <color rgb="FF000000"/>
        <rFont val="B Zar"/>
        <family val="0"/>
        <charset val="178"/>
      </rPr>
      <t xml:space="preserve">ط</t>
    </r>
    <r>
      <rPr>
        <sz val="11"/>
        <color rgb="FF000000"/>
        <rFont val="Calibri"/>
        <family val="2"/>
        <charset val="1"/>
      </rPr>
      <t xml:space="preserve">/48287</t>
    </r>
  </si>
  <si>
    <r>
      <rPr>
        <sz val="11"/>
        <color rgb="FF000000"/>
        <rFont val="Calibri"/>
        <family val="2"/>
        <charset val="1"/>
      </rPr>
      <t xml:space="preserve">Storage: 540 GB
unit 38-39
</t>
    </r>
    <r>
      <rPr>
        <sz val="11"/>
        <color rgb="FF000000"/>
        <rFont val="DejaVu Sans"/>
        <family val="2"/>
        <charset val="1"/>
      </rPr>
      <t xml:space="preserve">مرکز راهکارهای اطلاعاتی هوشمند - دکتر حبیبی</t>
    </r>
  </si>
  <si>
    <t xml:space="preserve">CS-98-2914</t>
  </si>
  <si>
    <t xml:space="preserve">امیرحجت</t>
  </si>
  <si>
    <t xml:space="preserve">رستگارراد</t>
  </si>
  <si>
    <t xml:space="preserve">09155335723</t>
  </si>
  <si>
    <t xml:space="preserve">info@behinegar.net</t>
  </si>
  <si>
    <t xml:space="preserve">mrezarrad@hotmail.com</t>
  </si>
  <si>
    <t xml:space="preserve">شرکت توسعه الگوریتم های بهینه گر</t>
  </si>
  <si>
    <t xml:space="preserve">سرویس نرم افزار تحت وب مدیریت پروژه</t>
  </si>
  <si>
    <t xml:space="preserve">hp DL80 G9</t>
  </si>
  <si>
    <t xml:space="preserve">213.233.161.190-192.168.240.18-192.168.240.19-192168.240.21</t>
  </si>
  <si>
    <t xml:space="preserve">98/02/18</t>
  </si>
  <si>
    <t xml:space="preserve">99/02/17</t>
  </si>
  <si>
    <t xml:space="preserve">Xeon E52620 v4</t>
  </si>
  <si>
    <t xml:space="preserve"> 2*1 TB-2*8TB</t>
  </si>
  <si>
    <t xml:space="preserve">Behinegar</t>
  </si>
  <si>
    <r>
      <rPr>
        <sz val="11"/>
        <color rgb="FF000000"/>
        <rFont val="Calibri"/>
        <family val="2"/>
        <charset val="1"/>
      </rPr>
      <t xml:space="preserve">Storage: 2*1 TB , 2*8 TB
unit 8-9
</t>
    </r>
    <r>
      <rPr>
        <sz val="11"/>
        <color rgb="FF000000"/>
        <rFont val="DejaVu Sans"/>
        <family val="2"/>
        <charset val="1"/>
      </rPr>
      <t xml:space="preserve">شرکت توسعه الگوریتمهای بهینه گر
</t>
    </r>
    <r>
      <rPr>
        <sz val="11"/>
        <color rgb="FF000000"/>
        <rFont val="Calibri"/>
        <family val="2"/>
        <charset val="1"/>
      </rPr>
      <t xml:space="preserve">VPN Account: behinegar</t>
    </r>
  </si>
  <si>
    <t xml:space="preserve">213.233.161.190</t>
  </si>
  <si>
    <t xml:space="preserve">192.168.240.18
192.168.240.19
192.168.240.21</t>
  </si>
  <si>
    <t xml:space="preserve">CS-97-2334</t>
  </si>
  <si>
    <t xml:space="preserve">پورسلطانی</t>
  </si>
  <si>
    <t xml:space="preserve">0046797459</t>
  </si>
  <si>
    <t xml:space="preserve">88423227-9</t>
  </si>
  <si>
    <t xml:space="preserve">09121836914</t>
  </si>
  <si>
    <t xml:space="preserve">poursoltani@rnsystem.ir</t>
  </si>
  <si>
    <t xml:space="preserve">فلاح خوش فطرت</t>
  </si>
  <si>
    <t xml:space="preserve">2722548356</t>
  </si>
  <si>
    <t xml:space="preserve">26320025
88457071</t>
  </si>
  <si>
    <t xml:space="preserve">09213974139</t>
  </si>
  <si>
    <t xml:space="preserve">fallah@rnsystem.ir</t>
  </si>
  <si>
    <t xml:space="preserve">رایا نوید سامانه</t>
  </si>
  <si>
    <t xml:space="preserve">سایت اصلی شرکت</t>
  </si>
  <si>
    <t xml:space="preserve">88423227</t>
  </si>
  <si>
    <t xml:space="preserve">info@rnsystem.ir</t>
  </si>
  <si>
    <t xml:space="preserve">HP-Proliant DL 360 G7</t>
  </si>
  <si>
    <t xml:space="preserve">213.233.177.100-213.233.177.101-213.233.177.102-213.233.177103-213.233.177.104-213.233.177.105</t>
  </si>
  <si>
    <t xml:space="preserve">80-443-2080-3336-3306-6300-63050</t>
  </si>
  <si>
    <t xml:space="preserve">97/08/30</t>
  </si>
  <si>
    <t xml:space="preserve">98/08/19</t>
  </si>
  <si>
    <t xml:space="preserve">2*Xeon L 5640 Core</t>
  </si>
  <si>
    <t xml:space="preserve">146 G-SAS*3-4*SAS 146 GB 15K,2TB-SATA*1</t>
  </si>
  <si>
    <t xml:space="preserve">Raya navid samaneh 1</t>
  </si>
  <si>
    <t xml:space="preserve">DL360 G7</t>
  </si>
  <si>
    <r>
      <rPr>
        <sz val="11"/>
        <color rgb="FF000000"/>
        <rFont val="Calibri"/>
        <family val="2"/>
        <charset val="1"/>
      </rPr>
      <t xml:space="preserve">Storage:4*146 GB SAS
unit 31
</t>
    </r>
    <r>
      <rPr>
        <sz val="11"/>
        <color rgb="FF000000"/>
        <rFont val="DejaVu Sans"/>
        <family val="2"/>
        <charset val="1"/>
      </rPr>
      <t xml:space="preserve">شرکت رایانوید سامانه
</t>
    </r>
    <r>
      <rPr>
        <sz val="11"/>
        <color rgb="FF000000"/>
        <rFont val="Calibri"/>
        <family val="2"/>
        <charset val="1"/>
      </rPr>
      <t xml:space="preserve">VPN Account: rnsystem</t>
    </r>
  </si>
  <si>
    <t xml:space="preserve">
213.233.161.100
213.233.177.101
213.233.177.102
213.233.177.103
213.233.177.104</t>
  </si>
  <si>
    <t xml:space="preserve">HP-Proliant DL 360 G8</t>
  </si>
  <si>
    <t xml:space="preserve">Raya navid samaneh 2</t>
  </si>
  <si>
    <r>
      <rPr>
        <sz val="11"/>
        <color rgb="FF000000"/>
        <rFont val="Calibri"/>
        <family val="2"/>
        <charset val="1"/>
      </rPr>
      <t xml:space="preserve">Storage:4*146 GB SAS
unit 32
</t>
    </r>
    <r>
      <rPr>
        <sz val="11"/>
        <color rgb="FF000000"/>
        <rFont val="DejaVu Sans"/>
        <family val="2"/>
        <charset val="1"/>
      </rPr>
      <t xml:space="preserve">شرکت رایانوید سامانه
</t>
    </r>
    <r>
      <rPr>
        <sz val="11"/>
        <color rgb="FF000000"/>
        <rFont val="Calibri"/>
        <family val="2"/>
        <charset val="1"/>
      </rPr>
      <t xml:space="preserve">VPN Account: rnsystem</t>
    </r>
  </si>
  <si>
    <t xml:space="preserve">213.233.161.105</t>
  </si>
  <si>
    <t xml:space="preserve">172.28.177.100
172.28.177.101
172.28.177.102
172.28.177.103
172.28.177.104
172.28.177.105</t>
  </si>
  <si>
    <t xml:space="preserve">CS-97-2278</t>
  </si>
  <si>
    <t xml:space="preserve">امینی</t>
  </si>
  <si>
    <t xml:space="preserve">2161710958</t>
  </si>
  <si>
    <t xml:space="preserve">66166656</t>
  </si>
  <si>
    <t xml:space="preserve">09123174542</t>
  </si>
  <si>
    <t xml:space="preserve">amini@sharif.edu</t>
  </si>
  <si>
    <t xml:space="preserve">کامران</t>
  </si>
  <si>
    <t xml:space="preserve">صورتگر</t>
  </si>
  <si>
    <t xml:space="preserve">0061826596</t>
  </si>
  <si>
    <t xml:space="preserve">66164154-162</t>
  </si>
  <si>
    <t xml:space="preserve">09123842796</t>
  </si>
  <si>
    <t xml:space="preserve">ksouratgar@sharif.edu</t>
  </si>
  <si>
    <t xml:space="preserve">مرکز آپا و آزمایشگاه امنیت داده و شبکه</t>
  </si>
  <si>
    <t xml:space="preserve">سرویس های مرکز آپا و هانی پات</t>
  </si>
  <si>
    <t xml:space="preserve">66166667
66166677</t>
  </si>
  <si>
    <t xml:space="preserve">info@ceet.sharif.edu</t>
  </si>
  <si>
    <t xml:space="preserve">Super Micro X8DT6</t>
  </si>
  <si>
    <t xml:space="preserve">213.233.178.0/27
172.28.177.0/26</t>
  </si>
  <si>
    <t xml:space="preserve">97/05/15</t>
  </si>
  <si>
    <t xml:space="preserve">98/05/14</t>
  </si>
  <si>
    <t xml:space="preserve">2* Intel Xeon E5645</t>
  </si>
  <si>
    <t xml:space="preserve">6 TB</t>
  </si>
  <si>
    <t xml:space="preserve">Apa 1</t>
  </si>
  <si>
    <t xml:space="preserve">X8DT6</t>
  </si>
  <si>
    <r>
      <rPr>
        <sz val="11"/>
        <color rgb="FF000000"/>
        <rFont val="Calibri"/>
        <family val="2"/>
        <charset val="1"/>
      </rPr>
      <t xml:space="preserve">Storage: 6 TB
unit 42-45
</t>
    </r>
    <r>
      <rPr>
        <sz val="11"/>
        <color rgb="FF000000"/>
        <rFont val="DejaVu Sans"/>
        <family val="2"/>
        <charset val="1"/>
      </rPr>
      <t xml:space="preserve">مرکز آپا و امنیت داده و شبکه</t>
    </r>
  </si>
  <si>
    <t xml:space="preserve">
213.233.178.0/27</t>
  </si>
  <si>
    <t xml:space="preserve">
172.28.177.0/26</t>
  </si>
  <si>
    <t xml:space="preserve">Super Micro X9DRL -3Flif</t>
  </si>
  <si>
    <t xml:space="preserve">2* Intel Xeon E5-2620</t>
  </si>
  <si>
    <t xml:space="preserve">6.5 TB</t>
  </si>
  <si>
    <t xml:space="preserve">Apa 2</t>
  </si>
  <si>
    <t xml:space="preserve">X9DRL</t>
  </si>
  <si>
    <r>
      <rPr>
        <sz val="11"/>
        <color rgb="FF000000"/>
        <rFont val="Calibri"/>
        <family val="2"/>
        <charset val="1"/>
      </rPr>
      <t xml:space="preserve">Storage: 6.5 TB
unit 40-41
</t>
    </r>
    <r>
      <rPr>
        <sz val="11"/>
        <color rgb="FF000000"/>
        <rFont val="DejaVu Sans"/>
        <family val="2"/>
        <charset val="1"/>
      </rPr>
      <t xml:space="preserve">مرکز آپا و امنیت داده و شبکه</t>
    </r>
  </si>
  <si>
    <t xml:space="preserve">Apa 3</t>
  </si>
  <si>
    <r>
      <rPr>
        <sz val="11"/>
        <color rgb="FF000000"/>
        <rFont val="Calibri"/>
        <family val="2"/>
        <charset val="1"/>
      </rPr>
      <t xml:space="preserve">unit 46
</t>
    </r>
    <r>
      <rPr>
        <sz val="11"/>
        <color rgb="FF000000"/>
        <rFont val="DejaVu Sans"/>
        <family val="2"/>
        <charset val="1"/>
      </rPr>
      <t xml:space="preserve">مرکز آپا و امنیت داده و شبکه</t>
    </r>
  </si>
  <si>
    <t xml:space="preserve">Switch</t>
  </si>
  <si>
    <t xml:space="preserve"> Cisco 2960X</t>
  </si>
  <si>
    <t xml:space="preserve">Apa Switch</t>
  </si>
  <si>
    <t xml:space="preserve">Cisco 2960x</t>
  </si>
  <si>
    <r>
      <rPr>
        <sz val="11"/>
        <color rgb="FF000000"/>
        <rFont val="Calibri"/>
        <family val="2"/>
        <charset val="1"/>
      </rPr>
      <t xml:space="preserve">unit 47
</t>
    </r>
    <r>
      <rPr>
        <sz val="11"/>
        <color rgb="FF000000"/>
        <rFont val="DejaVu Sans"/>
        <family val="2"/>
        <charset val="1"/>
      </rPr>
      <t xml:space="preserve">مرکز آپا و امنیت داده و شبکه</t>
    </r>
  </si>
  <si>
    <t xml:space="preserve">CS-97-2040</t>
  </si>
  <si>
    <t xml:space="preserve">هادی</t>
  </si>
  <si>
    <t xml:space="preserve">نیامنش</t>
  </si>
  <si>
    <t xml:space="preserve">2754389156</t>
  </si>
  <si>
    <t xml:space="preserve">66084107</t>
  </si>
  <si>
    <t xml:space="preserve">09107856842</t>
  </si>
  <si>
    <t xml:space="preserve">niamanesh.hadi@gmail.com</t>
  </si>
  <si>
    <t xml:space="preserve">احتسابی</t>
  </si>
  <si>
    <t xml:space="preserve">0079317634</t>
  </si>
  <si>
    <t xml:space="preserve">09335485022</t>
  </si>
  <si>
    <t xml:space="preserve">hosein@ehtesabi.com</t>
  </si>
  <si>
    <t xml:space="preserve">شرکت محتوی نگار ارزش افزا</t>
  </si>
  <si>
    <t xml:space="preserve">Mobaile-App</t>
  </si>
  <si>
    <t xml:space="preserve">411497753478</t>
  </si>
  <si>
    <t xml:space="preserve">HP-DL 360 G8</t>
  </si>
  <si>
    <t xml:space="preserve">213.233.161.214-213.233.161.215-213.233.161.216-213.233.161.221-192.168.240.97-192.168.240.98</t>
  </si>
  <si>
    <t xml:space="preserve">400-8080-80</t>
  </si>
  <si>
    <t xml:space="preserve">97/04/24</t>
  </si>
  <si>
    <t xml:space="preserve">98/04/23</t>
  </si>
  <si>
    <t xml:space="preserve">5640 Intel</t>
  </si>
  <si>
    <t xml:space="preserve">1.256 TB</t>
  </si>
  <si>
    <t xml:space="preserve">MohtavaNegar</t>
  </si>
  <si>
    <t xml:space="preserve">12 core intel Xeon L5640</t>
  </si>
  <si>
    <r>
      <rPr>
        <sz val="11"/>
        <color rgb="FF000000"/>
        <rFont val="Calibri"/>
        <family val="2"/>
        <charset val="1"/>
      </rPr>
      <t xml:space="preserve">32 GB RAM
Storage: 1.04 TB
unit 16
</t>
    </r>
    <r>
      <rPr>
        <sz val="11"/>
        <color rgb="FF000000"/>
        <rFont val="DejaVu Sans"/>
        <family val="2"/>
        <charset val="1"/>
      </rPr>
      <t xml:space="preserve">محتوانگار ارزش افزا
</t>
    </r>
    <r>
      <rPr>
        <sz val="11"/>
        <color rgb="FF000000"/>
        <rFont val="Calibri"/>
        <family val="2"/>
        <charset val="1"/>
      </rPr>
      <t xml:space="preserve">VPN Account: mohtavanegar</t>
    </r>
  </si>
  <si>
    <t xml:space="preserve">213.233.177.110
213.233.177.111
213.233.177.112
213.233.177.113
213.233.177.114
213.233.177.115
213.233.177.116
213.233.177.117
213.233.177.118
213.233.177.119
213.233.177.120
213.233.177.121
213.233.177.122
213.233.177.123
213.233.177.124
213.233.177.125
</t>
  </si>
  <si>
    <t xml:space="preserve">172.28.177.110
172.28.177.111
</t>
  </si>
  <si>
    <t xml:space="preserve">CS-96-1675</t>
  </si>
  <si>
    <t xml:space="preserve">درویشی دوانی</t>
  </si>
  <si>
    <t xml:space="preserve">6319836581</t>
  </si>
  <si>
    <t xml:space="preserve">88173317</t>
  </si>
  <si>
    <t xml:space="preserve">09124382730</t>
  </si>
  <si>
    <t xml:space="preserve">darvish@palnetgroup.ir</t>
  </si>
  <si>
    <t xml:space="preserve">میلاد </t>
  </si>
  <si>
    <t xml:space="preserve">ندیم خواه</t>
  </si>
  <si>
    <t xml:space="preserve">0010456473</t>
  </si>
  <si>
    <t xml:space="preserve">09356549261</t>
  </si>
  <si>
    <t xml:space="preserve">nadimkhah@palnetgroup.com</t>
  </si>
  <si>
    <t xml:space="preserve">شرکت مهندسی کهن شبکه پارسیان</t>
  </si>
  <si>
    <t xml:space="preserve">411478541177</t>
  </si>
  <si>
    <t xml:space="preserve">HP- DL360 G7</t>
  </si>
  <si>
    <r>
      <rPr>
        <sz val="12"/>
        <color rgb="FF000000"/>
        <rFont val="Calibri"/>
        <family val="2"/>
        <charset val="1"/>
      </rPr>
      <t xml:space="preserve">213.233.177.208/29
</t>
    </r>
    <r>
      <rPr>
        <sz val="12"/>
        <color rgb="FF000000"/>
        <rFont val="B Mitra"/>
        <family val="0"/>
        <charset val="178"/>
      </rPr>
      <t xml:space="preserve">یعنی </t>
    </r>
    <r>
      <rPr>
        <sz val="12"/>
        <color rgb="FF000000"/>
        <rFont val="Calibri"/>
        <family val="2"/>
        <charset val="1"/>
      </rPr>
      <t xml:space="preserve">24 آی پی</t>
    </r>
  </si>
  <si>
    <t xml:space="preserve">80-443-53-3389-8443-587-110-25</t>
  </si>
  <si>
    <t xml:space="preserve">96/12/15</t>
  </si>
  <si>
    <t xml:space="preserve">97/12/14</t>
  </si>
  <si>
    <t xml:space="preserve">2*Xeon E5640 16 Core</t>
  </si>
  <si>
    <t xml:space="preserve"> 4*SAS 146 GB 15K,1 Unit, 4 Port Network + 1 ilo</t>
  </si>
  <si>
    <t xml:space="preserve">Kohan Shabakeh Parsian 1</t>
  </si>
  <si>
    <r>
      <rPr>
        <sz val="11"/>
        <color rgb="FF000000"/>
        <rFont val="Calibri"/>
        <family val="2"/>
        <charset val="1"/>
      </rPr>
      <t xml:space="preserve">Storage:4*SAS146 GB 
cpu:2*xeon5640
Ram:32 GB
unit 5
</t>
    </r>
    <r>
      <rPr>
        <sz val="11"/>
        <color rgb="FF000000"/>
        <rFont val="DejaVu Sans"/>
        <family val="2"/>
        <charset val="1"/>
      </rPr>
      <t xml:space="preserve">کهن شبکه پارسیان
</t>
    </r>
    <r>
      <rPr>
        <sz val="11"/>
        <color rgb="FF000000"/>
        <rFont val="Calibri"/>
        <family val="2"/>
        <charset val="1"/>
      </rPr>
      <t xml:space="preserve">VPN Account: kohan</t>
    </r>
  </si>
  <si>
    <t xml:space="preserve">213.233.177.66 To 213.233.161.89
213.233.177.208/28</t>
  </si>
  <si>
    <t xml:space="preserve">172.28.177.64/27</t>
  </si>
  <si>
    <r>
      <rPr>
        <sz val="12"/>
        <color rgb="FF000000"/>
        <rFont val="B Mitra"/>
        <family val="0"/>
        <charset val="178"/>
      </rPr>
      <t xml:space="preserve">آی پی ها و مشخصات سخت افزار چک شود</t>
    </r>
    <r>
      <rPr>
        <sz val="12"/>
        <color rgb="FF000000"/>
        <rFont val="Calibri"/>
        <family val="2"/>
        <charset val="1"/>
      </rPr>
      <t xml:space="preserve">.</t>
    </r>
  </si>
  <si>
    <t xml:space="preserve">+Hard- 4* SAS 300 GB 10 k</t>
  </si>
  <si>
    <t xml:space="preserve">HP-DL380 G6</t>
  </si>
  <si>
    <t xml:space="preserve">1*Xeon E5640 8 Core</t>
  </si>
  <si>
    <t xml:space="preserve">8*SAS 300 GB 15K,2 Unit, 4 Port Network + 1 ilo+ ......</t>
  </si>
  <si>
    <t xml:space="preserve">Kohan Shabakeh Parsian 2</t>
  </si>
  <si>
    <r>
      <rPr>
        <sz val="11"/>
        <color rgb="FF000000"/>
        <rFont val="Calibri"/>
        <family val="2"/>
        <charset val="1"/>
      </rPr>
      <t xml:space="preserve">Storage:10*SAS 300 GB 15K
cpu: 1*E5 2.7GHz
Ram: 98 GB
unit 3-4
</t>
    </r>
    <r>
      <rPr>
        <sz val="11"/>
        <color rgb="FF000000"/>
        <rFont val="DejaVu Sans"/>
        <family val="2"/>
        <charset val="1"/>
      </rPr>
      <t xml:space="preserve">کهن شبکه پارسیان</t>
    </r>
  </si>
  <si>
    <t xml:space="preserve">HP-DL380 G8</t>
  </si>
  <si>
    <t xml:space="preserve">2*Xeon E2690 16 Core</t>
  </si>
  <si>
    <t xml:space="preserve">6*146 GB SAS 15k 4 Port Network + 1 ilo</t>
  </si>
  <si>
    <t xml:space="preserve">Kohan Shabakeh Parsian 3</t>
  </si>
  <si>
    <r>
      <rPr>
        <sz val="11"/>
        <color rgb="FF000000"/>
        <rFont val="Calibri"/>
        <family val="2"/>
        <charset val="1"/>
      </rPr>
      <t xml:space="preserve">Storage: 6*146 GB
Ram: 96 GB
cpu: 2*xeon5640
unit 1-2
</t>
    </r>
    <r>
      <rPr>
        <sz val="11"/>
        <color rgb="FF000000"/>
        <rFont val="DejaVu Sans"/>
        <family val="2"/>
        <charset val="1"/>
      </rPr>
      <t xml:space="preserve">کهن شبکه پارسیان</t>
    </r>
  </si>
  <si>
    <t xml:space="preserve">4*146 SAS 15 k,1 Unit, 4 Port Network + 1 ilo</t>
  </si>
  <si>
    <t xml:space="preserve">Kohan Shabakeh Parsian 4</t>
  </si>
  <si>
    <r>
      <rPr>
        <sz val="11"/>
        <color rgb="FF000000"/>
        <rFont val="Calibri"/>
        <family val="2"/>
        <charset val="1"/>
      </rPr>
      <t xml:space="preserve">Storage: 4*SAS146 GB 15k
cpu: 2*xeon56402.6Ghz
Ram: 32GB
unit 6
</t>
    </r>
    <r>
      <rPr>
        <sz val="11"/>
        <color rgb="FF000000"/>
        <rFont val="DejaVu Sans"/>
        <family val="2"/>
        <charset val="1"/>
      </rPr>
      <t xml:space="preserve">کهن شبکه پارسیان</t>
    </r>
  </si>
  <si>
    <t xml:space="preserve">2*Intel Xeon E52960 16 Core</t>
  </si>
  <si>
    <t xml:space="preserve">4* SAS 300 GB 10 k</t>
  </si>
  <si>
    <t xml:space="preserve">Kohan Shabakeh Parsian 5</t>
  </si>
  <si>
    <r>
      <rPr>
        <sz val="11"/>
        <color rgb="FF000000"/>
        <rFont val="Calibri"/>
        <family val="2"/>
        <charset val="1"/>
      </rPr>
      <t xml:space="preserve">
unit 7
Storage:4*SAS300GB
cpu: xeon e52960
Ram: 32 GB
</t>
    </r>
    <r>
      <rPr>
        <sz val="11"/>
        <color rgb="FF000000"/>
        <rFont val="DejaVu Sans"/>
        <family val="2"/>
        <charset val="1"/>
      </rPr>
      <t xml:space="preserve">کهن شبکه پارسیان</t>
    </r>
  </si>
  <si>
    <t xml:space="preserve">Dlink: 16 port</t>
  </si>
  <si>
    <t xml:space="preserve">DC-S 1016D – 24 PORT GIG</t>
  </si>
  <si>
    <t xml:space="preserve">Kohan Shabakeh Parsian 6</t>
  </si>
  <si>
    <t xml:space="preserve">HPE</t>
  </si>
  <si>
    <t xml:space="preserve">SV3200 SAN</t>
  </si>
  <si>
    <r>
      <rPr>
        <sz val="11"/>
        <color rgb="FF000000"/>
        <rFont val="Calibri"/>
        <family val="2"/>
        <charset val="1"/>
      </rPr>
      <t xml:space="preserve">unit 8-9
12*2TB
</t>
    </r>
    <r>
      <rPr>
        <sz val="11"/>
        <color rgb="FF000000"/>
        <rFont val="DejaVu Sans"/>
        <family val="2"/>
        <charset val="1"/>
      </rPr>
      <t xml:space="preserve">کهن شبکه پارسیان</t>
    </r>
  </si>
  <si>
    <t xml:space="preserve">CS-96-1431</t>
  </si>
  <si>
    <t xml:space="preserve">میرحسین</t>
  </si>
  <si>
    <t xml:space="preserve">آیت اله زاده شیرازی</t>
  </si>
  <si>
    <t xml:space="preserve">0070974705</t>
  </si>
  <si>
    <t xml:space="preserve">66097972</t>
  </si>
  <si>
    <t xml:space="preserve">09126017568</t>
  </si>
  <si>
    <t xml:space="preserve">عطایی</t>
  </si>
  <si>
    <t xml:space="preserve">0310172675</t>
  </si>
  <si>
    <t xml:space="preserve">09190352932</t>
  </si>
  <si>
    <t xml:space="preserve">atayee.prg@gmail.com</t>
  </si>
  <si>
    <t xml:space="preserve">شرکت مشاوران نرم افزار اعوان</t>
  </si>
  <si>
    <t xml:space="preserve">نرم افزارهای سازمانی</t>
  </si>
  <si>
    <t xml:space="preserve">10102801786</t>
  </si>
  <si>
    <t xml:space="preserve">411131558578</t>
  </si>
  <si>
    <t xml:space="preserve">info@asta.ir</t>
  </si>
  <si>
    <t xml:space="preserve">HP ProLiant DL 380 G7</t>
  </si>
  <si>
    <t xml:space="preserve">192.168.240.222-213.233.161.222</t>
  </si>
  <si>
    <t xml:space="preserve">1521-1158-443-80-2223-22</t>
  </si>
  <si>
    <t xml:space="preserve">96/09/12</t>
  </si>
  <si>
    <t xml:space="preserve">97/09/11</t>
  </si>
  <si>
    <r>
      <rPr>
        <sz val="12"/>
        <color rgb="FF000000"/>
        <rFont val="Times New Roman"/>
        <family val="1"/>
        <charset val="1"/>
      </rPr>
      <t xml:space="preserve">Intel-2*x5670, esxi 6</t>
    </r>
    <r>
      <rPr>
        <sz val="12"/>
        <color rgb="FF000000"/>
        <rFont val="B Zar"/>
        <family val="0"/>
        <charset val="178"/>
      </rPr>
      <t xml:space="preserve">سیستم عامل </t>
    </r>
  </si>
  <si>
    <t xml:space="preserve">8*8</t>
  </si>
  <si>
    <t xml:space="preserve">4*1 TB</t>
  </si>
  <si>
    <t xml:space="preserve">Avaan</t>
  </si>
  <si>
    <r>
      <rPr>
        <sz val="11"/>
        <color rgb="FF000000"/>
        <rFont val="Calibri"/>
        <family val="2"/>
        <charset val="1"/>
      </rPr>
      <t xml:space="preserve">Storage: 4*1 TB
unit 20-21
</t>
    </r>
    <r>
      <rPr>
        <sz val="11"/>
        <color rgb="FF000000"/>
        <rFont val="DejaVu Sans"/>
        <family val="2"/>
        <charset val="1"/>
      </rPr>
      <t xml:space="preserve">شرکت مشاوران نرم افزاری اعوان</t>
    </r>
  </si>
  <si>
    <t xml:space="preserve">213.233.161.222</t>
  </si>
  <si>
    <t xml:space="preserve">192.168.240.222</t>
  </si>
  <si>
    <t xml:space="preserve">CS-96-1203</t>
  </si>
  <si>
    <t xml:space="preserve">احسان</t>
  </si>
  <si>
    <t xml:space="preserve">رزازی</t>
  </si>
  <si>
    <t xml:space="preserve">0010809351</t>
  </si>
  <si>
    <t xml:space="preserve">09127387550</t>
  </si>
  <si>
    <t xml:space="preserve">admin@navaak.com</t>
  </si>
  <si>
    <t xml:space="preserve">وایقانی</t>
  </si>
  <si>
    <t xml:space="preserve">0011156082</t>
  </si>
  <si>
    <t xml:space="preserve">09127753854</t>
  </si>
  <si>
    <t xml:space="preserve">info@navaak.com</t>
  </si>
  <si>
    <r>
      <rPr>
        <sz val="12"/>
        <color rgb="FF000000"/>
        <rFont val="B Mitra"/>
        <family val="0"/>
        <charset val="178"/>
      </rPr>
      <t xml:space="preserve">موسسه نوا کامکار ماندگار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نواک</t>
    </r>
  </si>
  <si>
    <t xml:space="preserve">سایت اصلی موسسه</t>
  </si>
  <si>
    <t xml:space="preserve">14004527473</t>
  </si>
  <si>
    <t xml:space="preserve">34902</t>
  </si>
  <si>
    <t xml:space="preserve">213.233.161.136-213.233.161.173</t>
  </si>
  <si>
    <t xml:space="preserve">94/12/02</t>
  </si>
  <si>
    <t xml:space="preserve">Intel (R) Xeon (R), CPU- E5-1620 @ 3.60 GHZ</t>
  </si>
  <si>
    <t xml:space="preserve">Navaak</t>
  </si>
  <si>
    <r>
      <rPr>
        <sz val="11"/>
        <color rgb="FF000000"/>
        <rFont val="Calibri"/>
        <family val="2"/>
        <charset val="1"/>
      </rPr>
      <t xml:space="preserve">Storage: 2 TB
unit 22
</t>
    </r>
    <r>
      <rPr>
        <sz val="11"/>
        <color rgb="FF000000"/>
        <rFont val="DejaVu Sans"/>
        <family val="2"/>
        <charset val="1"/>
      </rPr>
      <t xml:space="preserve">شرکت نواک</t>
    </r>
  </si>
  <si>
    <t xml:space="preserve">213.233.161.136</t>
  </si>
  <si>
    <t xml:space="preserve">213.233.161.173</t>
  </si>
  <si>
    <t xml:space="preserve">CS-96-1130</t>
  </si>
  <si>
    <t xml:space="preserve">سید مرتضی</t>
  </si>
  <si>
    <t xml:space="preserve">مهدوی</t>
  </si>
  <si>
    <t xml:space="preserve">0053008316</t>
  </si>
  <si>
    <t xml:space="preserve">66057391</t>
  </si>
  <si>
    <t xml:space="preserve">09121131181</t>
  </si>
  <si>
    <t xml:space="preserve">mahdavi@idehno.com</t>
  </si>
  <si>
    <t xml:space="preserve">جعفری طاوسلو</t>
  </si>
  <si>
    <t xml:space="preserve">0013267906</t>
  </si>
  <si>
    <t xml:space="preserve">66057388-90</t>
  </si>
  <si>
    <t xml:space="preserve">09370588083</t>
  </si>
  <si>
    <t xml:space="preserve">a.jafari.w@gmail.com</t>
  </si>
  <si>
    <t xml:space="preserve">شرکت ایده نو آتیه</t>
  </si>
  <si>
    <t xml:space="preserve">دیتابس سرویس</t>
  </si>
  <si>
    <t xml:space="preserve">79737</t>
  </si>
  <si>
    <t xml:space="preserve">66057388</t>
  </si>
  <si>
    <t xml:space="preserve">دو عدد دنگل سخت افزاری
یک رم هشت گیگابایت به سرور اضافه شد</t>
  </si>
  <si>
    <t xml:space="preserve">213.233.161.139-213.233.161.140-213.233.161.141-213.233.161.142-213.233.161.145</t>
  </si>
  <si>
    <t xml:space="preserve">ALL</t>
  </si>
  <si>
    <t xml:space="preserve">96/05/10</t>
  </si>
  <si>
    <t xml:space="preserve">97/05/09</t>
  </si>
  <si>
    <t xml:space="preserve">Intel xeon E3-1220V3, 3.00 GHz</t>
  </si>
  <si>
    <t xml:space="preserve">Ideno</t>
  </si>
  <si>
    <r>
      <rPr>
        <sz val="11"/>
        <color rgb="FF000000"/>
        <rFont val="Calibri"/>
        <family val="2"/>
        <charset val="1"/>
      </rPr>
      <t xml:space="preserve">Storage: 500 GB
unit 22
1 Dongle is on the server
</t>
    </r>
    <r>
      <rPr>
        <sz val="11"/>
        <color rgb="FF000000"/>
        <rFont val="DejaVu Sans"/>
        <family val="2"/>
        <charset val="1"/>
      </rPr>
      <t xml:space="preserve">شرکت ایده نو آتیه</t>
    </r>
  </si>
  <si>
    <t xml:space="preserve">213.233.161.139
 213.233.161.140
 213.233.161.141
 213.233.161.142
 213.233.161.145</t>
  </si>
  <si>
    <t xml:space="preserve">CS-96-1158</t>
  </si>
  <si>
    <t xml:space="preserve">حیدری</t>
  </si>
  <si>
    <t xml:space="preserve">0386183409</t>
  </si>
  <si>
    <t xml:space="preserve">66028721</t>
  </si>
  <si>
    <t xml:space="preserve">09122931445</t>
  </si>
  <si>
    <t xml:space="preserve">heydari@arsh.co</t>
  </si>
  <si>
    <t xml:space="preserve">امیرعلی</t>
  </si>
  <si>
    <t xml:space="preserve">اکبری</t>
  </si>
  <si>
    <t xml:space="preserve">092145644110</t>
  </si>
  <si>
    <t xml:space="preserve">09151022395</t>
  </si>
  <si>
    <t xml:space="preserve">akbari@arsh.co</t>
  </si>
  <si>
    <r>
      <rPr>
        <sz val="12"/>
        <color rgb="FF000000"/>
        <rFont val="B Mitra"/>
        <family val="0"/>
        <charset val="178"/>
      </rPr>
      <t xml:space="preserve">عمید رایانه شریف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عرش</t>
    </r>
  </si>
  <si>
    <t xml:space="preserve">سرویس برنامه خندوانه</t>
  </si>
  <si>
    <t xml:space="preserve">10320440399</t>
  </si>
  <si>
    <t xml:space="preserve">411383995197</t>
  </si>
  <si>
    <t xml:space="preserve">392797</t>
  </si>
  <si>
    <t xml:space="preserve">66028723</t>
  </si>
  <si>
    <t xml:space="preserve">HP DL 380 Gen8</t>
  </si>
  <si>
    <t xml:space="preserve">213.233.161.229-192.168.240.125</t>
  </si>
  <si>
    <t xml:space="preserve">96/05/17</t>
  </si>
  <si>
    <t xml:space="preserve">97/05/16</t>
  </si>
  <si>
    <t xml:space="preserve">E5-2650  Ubuntu</t>
  </si>
  <si>
    <t xml:space="preserve">Arsh</t>
  </si>
  <si>
    <r>
      <rPr>
        <sz val="11"/>
        <color rgb="FF000000"/>
        <rFont val="Calibri"/>
        <family val="2"/>
        <charset val="1"/>
      </rPr>
      <t xml:space="preserve">Storage: 600 GB
unit 10-11
</t>
    </r>
    <r>
      <rPr>
        <sz val="11"/>
        <color rgb="FF000000"/>
        <rFont val="DejaVu Sans"/>
        <family val="2"/>
        <charset val="1"/>
      </rPr>
      <t xml:space="preserve">عمید رایانه شریف - عرش</t>
    </r>
  </si>
  <si>
    <t xml:space="preserve">213.233.161.229</t>
  </si>
  <si>
    <t xml:space="preserve">192.168.240.125</t>
  </si>
  <si>
    <t xml:space="preserve">CS-97-2064</t>
  </si>
  <si>
    <t xml:space="preserve">نیما</t>
  </si>
  <si>
    <t xml:space="preserve">روایی</t>
  </si>
  <si>
    <t xml:space="preserve">0061947921</t>
  </si>
  <si>
    <t xml:space="preserve">40224530</t>
  </si>
  <si>
    <t xml:space="preserve">09121465842</t>
  </si>
  <si>
    <t xml:space="preserve">nima@hamisysten.ir</t>
  </si>
  <si>
    <t xml:space="preserve">محمدعلی
جلال
امیررضا</t>
  </si>
  <si>
    <t xml:space="preserve">نیکوسخن
زیوری دانا
آشتیانی</t>
  </si>
  <si>
    <t xml:space="preserve">0012028231
0012545473
0480148503</t>
  </si>
  <si>
    <t xml:space="preserve">
09125987232</t>
  </si>
  <si>
    <t xml:space="preserve">sysadmin@hamisystem.ir</t>
  </si>
  <si>
    <t xml:space="preserve">شرکت حامی سیستم شریف</t>
  </si>
  <si>
    <t xml:space="preserve">خدمات شرکت سرور سوم</t>
  </si>
  <si>
    <t xml:space="preserve">10320186020</t>
  </si>
  <si>
    <t xml:space="preserve">411381457935</t>
  </si>
  <si>
    <t xml:space="preserve">369061</t>
  </si>
  <si>
    <t xml:space="preserve">HP-DL330</t>
  </si>
  <si>
    <t xml:space="preserve">213.233.161.230-213.233.161.239- 213.233.161.240- 213.233.161.241- 213.233.161.242- 213.233.161.243-213.233.161.251-213.233.161.252-192.168.240.231-192.168.240.232</t>
  </si>
  <si>
    <t xml:space="preserve">97/05/11</t>
  </si>
  <si>
    <t xml:space="preserve">98/05/10</t>
  </si>
  <si>
    <t xml:space="preserve">2*Xeon x-5660</t>
  </si>
  <si>
    <t xml:space="preserve">16*8</t>
  </si>
  <si>
    <t xml:space="preserve">Hami system 1</t>
  </si>
  <si>
    <r>
      <rPr>
        <sz val="11"/>
        <color rgb="FF000000"/>
        <rFont val="Calibri"/>
        <family val="2"/>
        <charset val="1"/>
      </rPr>
      <t xml:space="preserve">Storage: 5*300 GB 10k
unit 32
</t>
    </r>
    <r>
      <rPr>
        <sz val="11"/>
        <color rgb="FF000000"/>
        <rFont val="DejaVu Sans"/>
        <family val="2"/>
        <charset val="1"/>
      </rPr>
      <t xml:space="preserve">حامی سیستم شریف
</t>
    </r>
    <r>
      <rPr>
        <sz val="11"/>
        <color rgb="FF000000"/>
        <rFont val="Calibri"/>
        <family val="2"/>
        <charset val="1"/>
      </rPr>
      <t xml:space="preserve">VPN Account: hamisystem</t>
    </r>
  </si>
  <si>
    <t xml:space="preserve">213.233.161.230
213.233.161.239</t>
  </si>
  <si>
    <t xml:space="preserve">192.168.240.231
</t>
  </si>
  <si>
    <t xml:space="preserve">CS-96-907</t>
  </si>
  <si>
    <t xml:space="preserve">خدمات شرکت سرور دوم</t>
  </si>
  <si>
    <t xml:space="preserve">HP Server G7</t>
  </si>
  <si>
    <t xml:space="preserve">213.233.161.242-213.233.161.251-213.233.161.252-213.233.161.240-213.233.161.241</t>
  </si>
  <si>
    <t xml:space="preserve">96/01/15</t>
  </si>
  <si>
    <t xml:space="preserve">97/01/14</t>
  </si>
  <si>
    <t xml:space="preserve">12×2.799 Core CPU</t>
  </si>
  <si>
    <t xml:space="preserve">2*32</t>
  </si>
  <si>
    <t xml:space="preserve">1.2 T + 800 GB</t>
  </si>
  <si>
    <t xml:space="preserve">Hami system 2</t>
  </si>
  <si>
    <t xml:space="preserve">0059</t>
  </si>
  <si>
    <r>
      <rPr>
        <sz val="11"/>
        <color rgb="FF000000"/>
        <rFont val="Calibri"/>
        <family val="2"/>
        <charset val="1"/>
      </rPr>
      <t xml:space="preserve">Storage: 1.2 TB + 80 GB
unit 33-34
</t>
    </r>
    <r>
      <rPr>
        <sz val="11"/>
        <color rgb="FF000000"/>
        <rFont val="DejaVu Sans"/>
        <family val="2"/>
        <charset val="1"/>
      </rPr>
      <t xml:space="preserve">حامی سیستم شریف</t>
    </r>
  </si>
  <si>
    <t xml:space="preserve">213.233.161.240
213.233.161.241
 213.233.161.242
 213.233.161.251
 213.233.161.252</t>
  </si>
  <si>
    <t xml:space="preserve">192.168.240.232
</t>
  </si>
  <si>
    <t xml:space="preserve">USB external HDD</t>
  </si>
  <si>
    <t xml:space="preserve">Keyhan- USB Dangle</t>
  </si>
  <si>
    <t xml:space="preserve">Communication dangle</t>
  </si>
  <si>
    <t xml:space="preserve">CS-96-910</t>
  </si>
  <si>
    <t xml:space="preserve">مرتضی قلی</t>
  </si>
  <si>
    <t xml:space="preserve">0078274834</t>
  </si>
  <si>
    <t xml:space="preserve">22309483</t>
  </si>
  <si>
    <t xml:space="preserve">09127109562</t>
  </si>
  <si>
    <t xml:space="preserve">info@radnetco.com</t>
  </si>
  <si>
    <t xml:space="preserve">شرکت رادنت آتیه</t>
  </si>
  <si>
    <t xml:space="preserve">طراحی و تولید نرم افزار و وب سایت</t>
  </si>
  <si>
    <t xml:space="preserve">14004568814</t>
  </si>
  <si>
    <t xml:space="preserve">411491594564</t>
  </si>
  <si>
    <t xml:space="preserve">463995</t>
  </si>
  <si>
    <t xml:space="preserve">+1RAM 16 GB</t>
  </si>
  <si>
    <t xml:space="preserve">HP DL 160 G9</t>
  </si>
  <si>
    <t xml:space="preserve">213.233.161.3-213.233.161.36-213.233.161.108-213.233.161.109</t>
  </si>
  <si>
    <t xml:space="preserve">443-25-587-6-465-110-995-20-21-53-2014-3389-80-8080-22-17990</t>
  </si>
  <si>
    <t xml:space="preserve">96/01/20</t>
  </si>
  <si>
    <t xml:space="preserve">97/01/19</t>
  </si>
  <si>
    <t xml:space="preserve">2620 Core CPU/ 2×Ethernet/ 2×Powr 900 W</t>
  </si>
  <si>
    <t xml:space="preserve">2*1TB HP</t>
  </si>
  <si>
    <t xml:space="preserve">RadNet</t>
  </si>
  <si>
    <t xml:space="preserve">DL160 G9</t>
  </si>
  <si>
    <r>
      <rPr>
        <sz val="11"/>
        <color rgb="FF000000"/>
        <rFont val="Calibri"/>
        <family val="2"/>
        <charset val="1"/>
      </rPr>
      <t xml:space="preserve">Storage: 1 TB
unit 31
</t>
    </r>
    <r>
      <rPr>
        <sz val="11"/>
        <color rgb="FF000000"/>
        <rFont val="DejaVu Sans"/>
        <family val="2"/>
        <charset val="1"/>
      </rPr>
      <t xml:space="preserve">شرکت فناوری اطلاعات رادنت آتیه
</t>
    </r>
    <r>
      <rPr>
        <sz val="11"/>
        <color rgb="FF000000"/>
        <rFont val="Calibri"/>
        <family val="2"/>
        <charset val="1"/>
      </rPr>
      <t xml:space="preserve">VPN Account: radnet</t>
    </r>
  </si>
  <si>
    <t xml:space="preserve">213.233.161.3
213.233.161.36
213.233.161.108
213.233.161.109</t>
  </si>
  <si>
    <t xml:space="preserve">
192.168.240.77</t>
  </si>
  <si>
    <t xml:space="preserve">hd.sharif.ir</t>
  </si>
  <si>
    <t xml:space="preserve">unit 13-16</t>
  </si>
  <si>
    <t xml:space="preserve">213.233.161.72</t>
  </si>
  <si>
    <t xml:space="preserve">Elearning 1</t>
  </si>
  <si>
    <t xml:space="preserve">unit 38-39</t>
  </si>
  <si>
    <t xml:space="preserve">213.233.161.65
213.233.161.66
213.233.161.76
213.233.161.77</t>
  </si>
  <si>
    <t xml:space="preserve">no form</t>
  </si>
  <si>
    <t xml:space="preserve">Elearning 2</t>
  </si>
  <si>
    <t xml:space="preserve">unit 40-41</t>
  </si>
  <si>
    <t xml:space="preserve">213.233.161.94
213.233.161.101
213.233.161.110
213.233.161.111
213.233.161.180
213.233.161.181</t>
  </si>
  <si>
    <t xml:space="preserve">192.168.240.254</t>
  </si>
  <si>
    <t xml:space="preserve">Energy server</t>
  </si>
  <si>
    <t xml:space="preserve">37118</t>
  </si>
  <si>
    <t xml:space="preserve">unit 29-32</t>
  </si>
  <si>
    <t xml:space="preserve">213.233.161.184</t>
  </si>
  <si>
    <t xml:space="preserve">Edari (Samiee)</t>
  </si>
  <si>
    <t xml:space="preserve">unit 41-44
NO FORM</t>
  </si>
  <si>
    <t xml:space="preserve">Dr. Hoda Mohammadzadeh</t>
  </si>
  <si>
    <r>
      <rPr>
        <sz val="11"/>
        <color rgb="FF000000"/>
        <rFont val="Calibri"/>
        <family val="2"/>
        <charset val="1"/>
      </rPr>
      <t xml:space="preserve">Storage: 1 TB
GPU Geforce GTX 1080Ti
unit: 42-45
</t>
    </r>
    <r>
      <rPr>
        <sz val="11"/>
        <color rgb="FF000000"/>
        <rFont val="DejaVu Sans"/>
        <family val="2"/>
        <charset val="1"/>
      </rPr>
      <t xml:space="preserve">آزمایشگاه رابط های انسان و ماشین - دکتر نرجس الهدی محمدزاده</t>
    </r>
  </si>
  <si>
    <t xml:space="preserve">192.168.240.252</t>
  </si>
  <si>
    <t xml:space="preserve">Dr. Behrouzi 2</t>
  </si>
  <si>
    <r>
      <rPr>
        <sz val="11"/>
        <color rgb="FF000000"/>
        <rFont val="Calibri"/>
        <family val="2"/>
        <charset val="1"/>
      </rPr>
      <t xml:space="preserve">Storage:4 TB HDD , 1 TB SSD
unit 34-37
</t>
    </r>
    <r>
      <rPr>
        <sz val="11"/>
        <color rgb="FF000000"/>
        <rFont val="DejaVu Sans"/>
        <family val="2"/>
        <charset val="1"/>
      </rPr>
      <t xml:space="preserve">دکتر بهروزی دانشکده برق</t>
    </r>
  </si>
  <si>
    <t xml:space="preserve">213.233.161.193</t>
  </si>
  <si>
    <t xml:space="preserve">192.168.240.221</t>
  </si>
  <si>
    <t xml:space="preserve">Container computer dep 1</t>
  </si>
  <si>
    <t xml:space="preserve">73933</t>
  </si>
  <si>
    <t xml:space="preserve">unit 19-20</t>
  </si>
  <si>
    <t xml:space="preserve">Container computer dep 2</t>
  </si>
  <si>
    <t xml:space="preserve">73934</t>
  </si>
  <si>
    <t xml:space="preserve">unit 21-22</t>
  </si>
  <si>
    <t xml:space="preserve">شماره مشتری</t>
  </si>
  <si>
    <t xml:space="preserve">نام کاربری</t>
  </si>
  <si>
    <t xml:space="preserve">جنسیت</t>
  </si>
  <si>
    <t xml:space="preserve">عنوان مشتری</t>
  </si>
  <si>
    <r>
      <rPr>
        <b val="true"/>
        <sz val="12"/>
        <color rgb="FF000000"/>
        <rFont val="B Mitra"/>
        <family val="0"/>
        <charset val="178"/>
      </rPr>
      <t xml:space="preserve">نوع </t>
    </r>
    <r>
      <rPr>
        <b val="true"/>
        <sz val="12"/>
        <color rgb="FF000000"/>
        <rFont val="Calibri"/>
        <family val="2"/>
        <charset val="1"/>
      </rPr>
      <t xml:space="preserve">(</t>
    </r>
    <r>
      <rPr>
        <b val="true"/>
        <sz val="12"/>
        <color rgb="FF000000"/>
        <rFont val="B Mitra"/>
        <family val="0"/>
        <charset val="178"/>
      </rPr>
      <t xml:space="preserve">حقیقی</t>
    </r>
    <r>
      <rPr>
        <b val="true"/>
        <sz val="12"/>
        <color rgb="FF000000"/>
        <rFont val="Calibri"/>
        <family val="2"/>
        <charset val="1"/>
      </rPr>
      <t xml:space="preserve">/</t>
    </r>
    <r>
      <rPr>
        <b val="true"/>
        <sz val="12"/>
        <color rgb="FF000000"/>
        <rFont val="B Mitra"/>
        <family val="0"/>
        <charset val="178"/>
      </rPr>
      <t xml:space="preserve">شرکت</t>
    </r>
    <r>
      <rPr>
        <b val="true"/>
        <sz val="12"/>
        <color rgb="FF000000"/>
        <rFont val="Calibri"/>
        <family val="2"/>
        <charset val="1"/>
      </rPr>
      <t xml:space="preserve">/</t>
    </r>
    <r>
      <rPr>
        <b val="true"/>
        <sz val="12"/>
        <color rgb="FF000000"/>
        <rFont val="B Mitra"/>
        <family val="0"/>
        <charset val="178"/>
      </rPr>
      <t xml:space="preserve">دانشگاهی</t>
    </r>
    <r>
      <rPr>
        <b val="true"/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</si>
  <si>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B Mitra"/>
        <family val="0"/>
        <charset val="178"/>
      </rPr>
      <t xml:space="preserve">نوع شرکت </t>
    </r>
    <r>
      <rPr>
        <b val="true"/>
        <sz val="12"/>
        <color rgb="FF000000"/>
        <rFont val="Calibri"/>
        <family val="2"/>
        <charset val="1"/>
      </rPr>
      <t xml:space="preserve">(</t>
    </r>
    <r>
      <rPr>
        <b val="true"/>
        <sz val="12"/>
        <color rgb="FF000000"/>
        <rFont val="B Mitra"/>
        <family val="0"/>
        <charset val="178"/>
      </rPr>
      <t xml:space="preserve">عام</t>
    </r>
    <r>
      <rPr>
        <b val="true"/>
        <sz val="12"/>
        <color rgb="FF000000"/>
        <rFont val="Calibri"/>
        <family val="2"/>
        <charset val="1"/>
      </rPr>
      <t xml:space="preserve">/</t>
    </r>
    <r>
      <rPr>
        <b val="true"/>
        <sz val="12"/>
        <color rgb="FF000000"/>
        <rFont val="B Mitra"/>
        <family val="0"/>
        <charset val="178"/>
      </rPr>
      <t xml:space="preserve">خاص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</si>
  <si>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نام شرکت</t>
  </si>
  <si>
    <t xml:space="preserve">کد پستی</t>
  </si>
  <si>
    <t xml:space="preserve">آدرس</t>
  </si>
  <si>
    <t xml:space="preserve">نام</t>
  </si>
  <si>
    <t xml:space="preserve">سمت</t>
  </si>
  <si>
    <t xml:space="preserve">NaroonSharif</t>
  </si>
  <si>
    <t xml:space="preserve">مرد</t>
  </si>
  <si>
    <t xml:space="preserve">رئیس هیئت مدیره</t>
  </si>
  <si>
    <t xml:space="preserve">سهامی خاص</t>
  </si>
  <si>
    <t xml:space="preserve">دانش افزار نارون شریف</t>
  </si>
  <si>
    <t xml:space="preserve">10320597565</t>
  </si>
  <si>
    <t xml:space="preserve">411386334571</t>
  </si>
  <si>
    <t xml:space="preserve">408515</t>
  </si>
  <si>
    <t xml:space="preserve">61975226</t>
  </si>
  <si>
    <r>
      <rPr>
        <sz val="11"/>
        <rFont val="B Mitra"/>
        <family val="0"/>
        <charset val="178"/>
      </rPr>
      <t xml:space="preserve">آزادی </t>
    </r>
    <r>
      <rPr>
        <sz val="11"/>
        <rFont val="Calibri"/>
        <family val="2"/>
        <charset val="1"/>
      </rPr>
      <t xml:space="preserve">- </t>
    </r>
    <r>
      <rPr>
        <sz val="11"/>
        <rFont val="B Mitra"/>
        <family val="0"/>
        <charset val="178"/>
      </rPr>
      <t xml:space="preserve">خیابان حبیب‌اللهی</t>
    </r>
    <r>
      <rPr>
        <sz val="11"/>
        <rFont val="Calibri"/>
        <family val="2"/>
        <charset val="1"/>
      </rPr>
      <t xml:space="preserve">- </t>
    </r>
    <r>
      <rPr>
        <sz val="11"/>
        <rFont val="B Mitra"/>
        <family val="0"/>
        <charset val="178"/>
      </rPr>
      <t xml:space="preserve">خیابان شهید قاسمی </t>
    </r>
    <r>
      <rPr>
        <sz val="11"/>
        <rFont val="Calibri"/>
        <family val="2"/>
        <charset val="1"/>
      </rPr>
      <t xml:space="preserve">- </t>
    </r>
    <r>
      <rPr>
        <sz val="11"/>
        <rFont val="B Mitra"/>
        <family val="0"/>
        <charset val="178"/>
      </rPr>
      <t xml:space="preserve">پلاک </t>
    </r>
    <r>
      <rPr>
        <sz val="11"/>
        <rFont val="Calibri"/>
        <family val="2"/>
        <charset val="1"/>
      </rPr>
      <t xml:space="preserve">37- </t>
    </r>
    <r>
      <rPr>
        <sz val="11"/>
        <rFont val="B Mitra"/>
        <family val="0"/>
        <charset val="178"/>
      </rPr>
      <t xml:space="preserve">طبقه دوم</t>
    </r>
    <r>
      <rPr>
        <sz val="11"/>
        <rFont val="Calibri"/>
        <family val="2"/>
        <charset val="1"/>
      </rPr>
      <t xml:space="preserve">- </t>
    </r>
    <r>
      <rPr>
        <sz val="11"/>
        <rFont val="B Mitra"/>
        <family val="0"/>
        <charset val="178"/>
      </rPr>
      <t xml:space="preserve">واحد </t>
    </r>
    <r>
      <rPr>
        <sz val="11"/>
        <rFont val="Calibri"/>
        <family val="2"/>
        <charset val="1"/>
      </rPr>
      <t xml:space="preserve">6</t>
    </r>
  </si>
  <si>
    <t xml:space="preserve">حمزه</t>
  </si>
  <si>
    <t xml:space="preserve">مدیر عامل</t>
  </si>
  <si>
    <t xml:space="preserve">۰۰۷۵۴۲۳۵۲۹</t>
  </si>
  <si>
    <t xml:space="preserve">PishroComputer</t>
  </si>
  <si>
    <t xml:space="preserve">4710515646</t>
  </si>
  <si>
    <t xml:space="preserve">09201368110</t>
  </si>
  <si>
    <t xml:space="preserve">a.rabiee@pishro.computer</t>
  </si>
  <si>
    <t xml:space="preserve">رایانش ابری پیشرو</t>
  </si>
  <si>
    <r>
      <rPr>
        <sz val="11"/>
        <rFont val="B Mitra"/>
        <family val="0"/>
        <charset val="178"/>
      </rPr>
      <t xml:space="preserve">خیابان طرشت، بلوار تیموری، میدان حسینی، خیابان قاسمی، خیابان حبیب زادگان، بن بست فاطمی، پلاک </t>
    </r>
    <r>
      <rPr>
        <sz val="11"/>
        <rFont val="Calibri"/>
        <family val="2"/>
        <charset val="1"/>
      </rPr>
      <t xml:space="preserve">1</t>
    </r>
    <r>
      <rPr>
        <sz val="11"/>
        <rFont val="B Mitra"/>
        <family val="0"/>
        <charset val="178"/>
      </rPr>
      <t xml:space="preserve">، واحد </t>
    </r>
    <r>
      <rPr>
        <sz val="11"/>
        <rFont val="Calibri"/>
        <family val="2"/>
        <charset val="1"/>
      </rPr>
      <t xml:space="preserve">15</t>
    </r>
  </si>
  <si>
    <t xml:space="preserve">آرمین</t>
  </si>
  <si>
    <t xml:space="preserve">رنجبریان</t>
  </si>
  <si>
    <t xml:space="preserve">006596982</t>
  </si>
  <si>
    <t xml:space="preserve">KavinPishro</t>
  </si>
  <si>
    <t xml:space="preserve">66086019</t>
  </si>
  <si>
    <t xml:space="preserve">ebadi@laitec.ir</t>
  </si>
  <si>
    <t xml:space="preserve">مسئولیت محدود</t>
  </si>
  <si>
    <t xml:space="preserve">کاوین پیشرو شریف سامانه</t>
  </si>
  <si>
    <t xml:space="preserve">411389754789</t>
  </si>
  <si>
    <t xml:space="preserve">info@laitec.ir</t>
  </si>
  <si>
    <t xml:space="preserve">تهران – منطقه ۱۴ شهرستان تهران ، بخش مرکزی شهر تهران ، محله تیموری ،کوچه گلستان ، خیابان شهید احمد قاسمی ، پلاک ۷۹ ، طبقه اول ، واحد ۴۰ </t>
  </si>
  <si>
    <t xml:space="preserve">زن</t>
  </si>
  <si>
    <t xml:space="preserve">شهرزاد</t>
  </si>
  <si>
    <t xml:space="preserve">کلانتری ترکمانی</t>
  </si>
  <si>
    <t xml:space="preserve">1817300121</t>
  </si>
  <si>
    <t xml:space="preserve">DSNLab@sharif</t>
  </si>
  <si>
    <t xml:space="preserve">اسدی</t>
  </si>
  <si>
    <t xml:space="preserve">رئیس آزمایشگاه</t>
  </si>
  <si>
    <t xml:space="preserve">0322107725 </t>
  </si>
  <si>
    <t xml:space="preserve">66166639</t>
  </si>
  <si>
    <t xml:space="preserve">09127120742</t>
  </si>
  <si>
    <t xml:space="preserve">asadi@sharif.edu</t>
  </si>
  <si>
    <r>
      <rPr>
        <sz val="12"/>
        <color rgb="FF000000"/>
        <rFont val="B Mitra"/>
        <family val="0"/>
        <charset val="178"/>
      </rPr>
      <t xml:space="preserve">آزمایشگاه تحقیقاتی ذخیره‌سازی، پردازش و شبکه‌های داده </t>
    </r>
    <r>
      <rPr>
        <sz val="12"/>
        <color rgb="FF000000"/>
        <rFont val="Calibri"/>
        <family val="2"/>
        <charset val="1"/>
      </rPr>
      <t xml:space="preserve">(DSN)</t>
    </r>
  </si>
  <si>
    <r>
      <rPr>
        <sz val="11"/>
        <rFont val="B Mitra"/>
        <family val="0"/>
        <charset val="178"/>
      </rPr>
      <t xml:space="preserve">دانشگاه صنعتی شریف، دانشکده مهندسی کامپیوتر، اتاق </t>
    </r>
    <r>
      <rPr>
        <sz val="11"/>
        <rFont val="Calibri"/>
        <family val="2"/>
        <charset val="1"/>
      </rPr>
      <t xml:space="preserve">405 </t>
    </r>
    <r>
      <rPr>
        <sz val="11"/>
        <rFont val="B Mitra"/>
        <family val="0"/>
        <charset val="178"/>
      </rPr>
      <t xml:space="preserve">و </t>
    </r>
    <r>
      <rPr>
        <sz val="11"/>
        <rFont val="Calibri"/>
        <family val="2"/>
        <charset val="1"/>
      </rPr>
      <t xml:space="preserve">614</t>
    </r>
  </si>
  <si>
    <t xml:space="preserve">AICTC@sharif</t>
  </si>
  <si>
    <t xml:space="preserve">رئیس پژوهشکده</t>
  </si>
  <si>
    <t xml:space="preserve">eftekhari@hpds.ir</t>
  </si>
  <si>
    <r>
      <rPr>
        <sz val="11"/>
        <rFont val="B Mitra"/>
        <family val="0"/>
        <charset val="178"/>
      </rPr>
      <t xml:space="preserve">خیابان طرشت، بلوار تیموری، میدان حسینی، خیابان قاسمی، خیابان حبیب زادگان، بن بست فاطمی، پلاک </t>
    </r>
    <r>
      <rPr>
        <sz val="11"/>
        <rFont val="Calibri"/>
        <family val="2"/>
        <charset val="1"/>
      </rPr>
      <t xml:space="preserve">1</t>
    </r>
    <r>
      <rPr>
        <sz val="11"/>
        <rFont val="B Mitra"/>
        <family val="0"/>
        <charset val="178"/>
      </rPr>
      <t xml:space="preserve">، واحد </t>
    </r>
    <r>
      <rPr>
        <sz val="11"/>
        <rFont val="Calibri"/>
        <family val="2"/>
        <charset val="1"/>
      </rPr>
      <t xml:space="preserve">12</t>
    </r>
  </si>
  <si>
    <t xml:space="preserve">VASLab@sharif</t>
  </si>
  <si>
    <t xml:space="preserve">آزمایشگاه خدمات ارزش افزوده تلفن همراه</t>
  </si>
  <si>
    <t xml:space="preserve">info@vaslab.ir</t>
  </si>
  <si>
    <t xml:space="preserve">VASL</t>
  </si>
  <si>
    <t xml:space="preserve">حقیقی</t>
  </si>
  <si>
    <t xml:space="preserve">۶۶۰۹۸۲۹۶ </t>
  </si>
  <si>
    <r>
      <rPr>
        <sz val="11"/>
        <rFont val="B Mitra"/>
        <family val="0"/>
        <charset val="178"/>
      </rPr>
      <t xml:space="preserve">میدان آزادی، بزرگراه جناح شمال، بلوار شهید حمید صالحی، خیابان شهید جعفری نیا </t>
    </r>
    <r>
      <rPr>
        <sz val="11"/>
        <rFont val="Calibri"/>
        <family val="2"/>
        <charset val="1"/>
      </rPr>
      <t xml:space="preserve">(</t>
    </r>
    <r>
      <rPr>
        <sz val="11"/>
        <rFont val="B Mitra"/>
        <family val="0"/>
        <charset val="178"/>
      </rPr>
      <t xml:space="preserve">شمالی</t>
    </r>
    <r>
      <rPr>
        <sz val="11"/>
        <rFont val="Calibri"/>
        <family val="2"/>
        <charset val="1"/>
      </rPr>
      <t xml:space="preserve">)</t>
    </r>
    <r>
      <rPr>
        <sz val="11"/>
        <rFont val="B Mitra"/>
        <family val="0"/>
        <charset val="178"/>
      </rPr>
      <t xml:space="preserve">، پلاک </t>
    </r>
    <r>
      <rPr>
        <sz val="11"/>
        <rFont val="Calibri"/>
        <family val="2"/>
        <charset val="1"/>
      </rPr>
      <t xml:space="preserve">1</t>
    </r>
    <r>
      <rPr>
        <sz val="11"/>
        <rFont val="B Mitra"/>
        <family val="0"/>
        <charset val="178"/>
      </rPr>
      <t xml:space="preserve">، طبقه </t>
    </r>
    <r>
      <rPr>
        <sz val="11"/>
        <rFont val="Calibri"/>
        <family val="2"/>
        <charset val="1"/>
      </rPr>
      <t xml:space="preserve">4</t>
    </r>
  </si>
  <si>
    <t xml:space="preserve">محمد مهدی</t>
  </si>
  <si>
    <t xml:space="preserve">عطوفی</t>
  </si>
  <si>
    <t xml:space="preserve">0035446072</t>
  </si>
  <si>
    <t xml:space="preserve">09122154550</t>
  </si>
  <si>
    <t xml:space="preserve">otoofi@hpds.ir</t>
  </si>
  <si>
    <t xml:space="preserve">پردازش و ذخیره سازی سریع داده </t>
  </si>
  <si>
    <t xml:space="preserve">411499861383</t>
  </si>
  <si>
    <t xml:space="preserve">480365</t>
  </si>
  <si>
    <r>
      <rPr>
        <sz val="11"/>
        <color rgb="FF000000"/>
        <rFont val="B Mitra"/>
        <family val="0"/>
        <charset val="178"/>
      </rPr>
      <t xml:space="preserve">تهران، محله تیموری، خیابان شهید احمد قاسمی، کوچه گلستان، پلاک </t>
    </r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B Mitra"/>
        <family val="0"/>
        <charset val="178"/>
      </rPr>
      <t xml:space="preserve">، طبقه همکف، واحد </t>
    </r>
    <r>
      <rPr>
        <sz val="11"/>
        <color rgb="FF000000"/>
        <rFont val="Calibri"/>
        <family val="2"/>
        <charset val="1"/>
      </rPr>
      <t xml:space="preserve">1</t>
    </r>
  </si>
  <si>
    <t xml:space="preserve">0322107725</t>
  </si>
  <si>
    <t xml:space="preserve">Shomara</t>
  </si>
  <si>
    <r>
      <rPr>
        <sz val="12"/>
        <color rgb="FF000000"/>
        <rFont val="B Mitra"/>
        <family val="0"/>
        <charset val="178"/>
      </rPr>
      <t xml:space="preserve">تهران، خیابان آزادی، دانشگاه صنعتی شریف، مجتمع خدمات فناوری شریف، واحد </t>
    </r>
    <r>
      <rPr>
        <sz val="12"/>
        <color rgb="FF000000"/>
        <rFont val="Calibri"/>
        <family val="2"/>
        <charset val="1"/>
      </rPr>
      <t xml:space="preserve">315</t>
    </r>
  </si>
  <si>
    <t xml:space="preserve">Radnet</t>
  </si>
  <si>
    <r>
      <rPr>
        <sz val="12"/>
        <color rgb="FF000000"/>
        <rFont val="B Mitra"/>
        <family val="0"/>
        <charset val="178"/>
      </rPr>
      <t xml:space="preserve">تهران، خیابان ستارخان، پلاک </t>
    </r>
    <r>
      <rPr>
        <sz val="12"/>
        <color rgb="FF000000"/>
        <rFont val="Calibri"/>
        <family val="2"/>
        <charset val="1"/>
      </rPr>
      <t xml:space="preserve">656</t>
    </r>
    <r>
      <rPr>
        <sz val="12"/>
        <color rgb="FF000000"/>
        <rFont val="B Mitra"/>
        <family val="0"/>
        <charset val="178"/>
      </rPr>
      <t xml:space="preserve">، ساختمان گلها، طبقه چهارم، واحد </t>
    </r>
    <r>
      <rPr>
        <sz val="12"/>
        <color rgb="FF000000"/>
        <rFont val="Calibri"/>
        <family val="2"/>
        <charset val="1"/>
      </rPr>
      <t xml:space="preserve">26</t>
    </r>
    <r>
      <rPr>
        <sz val="12"/>
        <color rgb="FF000000"/>
        <rFont val="B Mitra"/>
        <family val="0"/>
        <charset val="178"/>
      </rPr>
      <t xml:space="preserve">ک</t>
    </r>
  </si>
  <si>
    <t xml:space="preserve">jahangir@Sharif</t>
  </si>
  <si>
    <t xml:space="preserve">mail@netel.org</t>
  </si>
  <si>
    <r>
      <rPr>
        <sz val="11"/>
        <color rgb="FF000000"/>
        <rFont val="B Mitra"/>
        <family val="0"/>
        <charset val="178"/>
      </rPr>
      <t xml:space="preserve">تهران، خیابان آزادی، دانشگاه صنعتی شریف، دانشکده مهندسی کامپیوتر، طبقه همکف، اتاق </t>
    </r>
    <r>
      <rPr>
        <sz val="11"/>
        <color rgb="FF000000"/>
        <rFont val="Calibri"/>
        <family val="2"/>
        <charset val="1"/>
      </rPr>
      <t xml:space="preserve">007</t>
    </r>
  </si>
  <si>
    <t xml:space="preserve">HamiSystem</t>
  </si>
  <si>
    <r>
      <rPr>
        <sz val="11"/>
        <color rgb="FF000000"/>
        <rFont val="B Mitra"/>
        <family val="0"/>
        <charset val="178"/>
      </rPr>
      <t xml:space="preserve">تهران، محله پل رومی، کوچه سلمان، خیابان دکتر علی شریعتی، پلاک </t>
    </r>
    <r>
      <rPr>
        <sz val="11"/>
        <color rgb="FF000000"/>
        <rFont val="Calibri"/>
        <family val="2"/>
        <charset val="1"/>
      </rPr>
      <t xml:space="preserve">1841</t>
    </r>
    <r>
      <rPr>
        <sz val="11"/>
        <color rgb="FF000000"/>
        <rFont val="B Mitra"/>
        <family val="0"/>
        <charset val="178"/>
      </rPr>
      <t xml:space="preserve">، طبقه دوم</t>
    </r>
  </si>
  <si>
    <t xml:space="preserve">KohanShabake</t>
  </si>
  <si>
    <t xml:space="preserve">nadimkhah@palnetgroup.ir</t>
  </si>
  <si>
    <r>
      <rPr>
        <sz val="12"/>
        <color rgb="FF000000"/>
        <rFont val="B Mitra"/>
        <family val="0"/>
        <charset val="178"/>
      </rPr>
      <t xml:space="preserve">تهران، خیابان مطهری، خیابان میرعماد، کوچه دهم، پلاک </t>
    </r>
    <r>
      <rPr>
        <sz val="12"/>
        <color rgb="FF000000"/>
        <rFont val="Calibri"/>
        <family val="2"/>
        <charset val="1"/>
      </rPr>
      <t xml:space="preserve">14</t>
    </r>
    <r>
      <rPr>
        <sz val="12"/>
        <color rgb="FF000000"/>
        <rFont val="B Mitra"/>
        <family val="0"/>
        <charset val="178"/>
      </rPr>
      <t xml:space="preserve">، طبقه </t>
    </r>
    <r>
      <rPr>
        <sz val="12"/>
        <color rgb="FF000000"/>
        <rFont val="Calibri"/>
        <family val="2"/>
        <charset val="1"/>
      </rPr>
      <t xml:space="preserve">4</t>
    </r>
    <r>
      <rPr>
        <sz val="12"/>
        <color rgb="FF000000"/>
        <rFont val="B Mitra"/>
        <family val="0"/>
        <charset val="178"/>
      </rPr>
      <t xml:space="preserve">، واحد </t>
    </r>
    <r>
      <rPr>
        <sz val="12"/>
        <color rgb="FF000000"/>
        <rFont val="Calibri"/>
        <family val="2"/>
        <charset val="1"/>
      </rPr>
      <t xml:space="preserve">9</t>
    </r>
  </si>
  <si>
    <t xml:space="preserve">Alumni@Sharif</t>
  </si>
  <si>
    <t xml:space="preserve">مدیر اجرایی</t>
  </si>
  <si>
    <t xml:space="preserve">karimi_hoda@yahoo.com</t>
  </si>
  <si>
    <t xml:space="preserve">انجمن فارغ التحصیلان دانشگاه صنعتی شریف</t>
  </si>
  <si>
    <t xml:space="preserve">دانشگاه صنعتی شریف، انجمن فارغ التحصیلان دانشگاه صنعتی شریف</t>
  </si>
  <si>
    <t xml:space="preserve">Ebrahimi@Sharif</t>
  </si>
  <si>
    <r>
      <rPr>
        <sz val="12"/>
        <color rgb="FF000000"/>
        <rFont val="B Mitra"/>
        <family val="0"/>
        <charset val="178"/>
      </rPr>
      <t xml:space="preserve">دکتر ابراهیمی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هوافضا</t>
    </r>
  </si>
  <si>
    <t xml:space="preserve">دانشگاه صنعتی شریف، دانشکده هوا و فضا</t>
  </si>
  <si>
    <t xml:space="preserve">54797000</t>
  </si>
  <si>
    <r>
      <rPr>
        <sz val="12"/>
        <color rgb="FF000000"/>
        <rFont val="B Mitra"/>
        <family val="0"/>
        <charset val="178"/>
      </rPr>
      <t xml:space="preserve">دانشگاه صنعتی شریف، مرکز فناوری اطلاعات و ارتباطات، اتاق </t>
    </r>
    <r>
      <rPr>
        <sz val="12"/>
        <color rgb="FF000000"/>
        <rFont val="Calibri"/>
        <family val="2"/>
        <charset val="1"/>
      </rPr>
      <t xml:space="preserve">402</t>
    </r>
  </si>
  <si>
    <t xml:space="preserve">Apa@Sharif</t>
  </si>
  <si>
    <t xml:space="preserve">رئیس مرکز</t>
  </si>
  <si>
    <t xml:space="preserve">دانشگاه صنعتی شریف، دانشکده مهندسی کامپیوتر، مرکز آپا</t>
  </si>
  <si>
    <t xml:space="preserve">FCERC@Sharif</t>
  </si>
  <si>
    <t xml:space="preserve">مدیر هسته</t>
  </si>
  <si>
    <t xml:space="preserve">دانشگاه صنعتی شریف، دانشکده مهندسی مکانیک، هسته پژوهشی سوخت، احتراق و آلایندگی</t>
  </si>
  <si>
    <t xml:space="preserve">IdehNo</t>
  </si>
  <si>
    <t xml:space="preserve">411118784596</t>
  </si>
  <si>
    <r>
      <rPr>
        <sz val="12"/>
        <color rgb="FF000000"/>
        <rFont val="B Mitra"/>
        <family val="0"/>
        <charset val="178"/>
      </rPr>
      <t xml:space="preserve">تهران، خیابان آزادی، خیابان صادقی، شماره </t>
    </r>
    <r>
      <rPr>
        <sz val="12"/>
        <color rgb="FF000000"/>
        <rFont val="Calibri"/>
        <family val="2"/>
        <charset val="1"/>
      </rPr>
      <t xml:space="preserve">26</t>
    </r>
    <r>
      <rPr>
        <sz val="12"/>
        <color rgb="FF000000"/>
        <rFont val="B Mitra"/>
        <family val="0"/>
        <charset val="178"/>
      </rPr>
      <t xml:space="preserve">، واحد </t>
    </r>
    <r>
      <rPr>
        <sz val="12"/>
        <color rgb="FF000000"/>
        <rFont val="Calibri"/>
        <family val="2"/>
        <charset val="1"/>
      </rPr>
      <t xml:space="preserve">4</t>
    </r>
  </si>
  <si>
    <r>
      <rPr>
        <sz val="11"/>
        <rFont val="B Mitra"/>
        <family val="0"/>
        <charset val="178"/>
      </rPr>
      <t xml:space="preserve">هیچی نداره</t>
    </r>
    <r>
      <rPr>
        <sz val="11"/>
        <rFont val="Calibri"/>
        <family val="2"/>
        <charset val="1"/>
      </rPr>
      <t xml:space="preserve">!</t>
    </r>
  </si>
  <si>
    <t xml:space="preserve">BayatSarmadi@Sharif</t>
  </si>
  <si>
    <t xml:space="preserve">boorghany@ce.sharif.edu</t>
  </si>
  <si>
    <r>
      <rPr>
        <sz val="12"/>
        <color rgb="FF000000"/>
        <rFont val="B Mitra"/>
        <family val="0"/>
        <charset val="178"/>
      </rPr>
      <t xml:space="preserve">دانشگاه صنعتی شریف، مجتمع خدمات فناوری، واحد </t>
    </r>
    <r>
      <rPr>
        <sz val="12"/>
        <color rgb="FF000000"/>
        <rFont val="Calibri"/>
        <family val="2"/>
        <charset val="1"/>
      </rPr>
      <t xml:space="preserve">103</t>
    </r>
  </si>
  <si>
    <r>
      <rPr>
        <sz val="12"/>
        <color rgb="FF000000"/>
        <rFont val="B Mitra"/>
        <family val="0"/>
        <charset val="178"/>
      </rPr>
      <t xml:space="preserve">تهران، خیابان آزادی، خیابان حبیب الله، خیابان قاسمی، خیابان صادقی، کوچه اشتری، پلاک </t>
    </r>
    <r>
      <rPr>
        <sz val="12"/>
        <color rgb="FF000000"/>
        <rFont val="Calibri"/>
        <family val="2"/>
        <charset val="1"/>
      </rPr>
      <t xml:space="preserve">9</t>
    </r>
    <r>
      <rPr>
        <sz val="12"/>
        <color rgb="FF000000"/>
        <rFont val="B Mitra"/>
        <family val="0"/>
        <charset val="178"/>
      </rPr>
      <t xml:space="preserve">، طبقه اول واحد </t>
    </r>
    <r>
      <rPr>
        <sz val="12"/>
        <color rgb="FF000000"/>
        <rFont val="Calibri"/>
        <family val="2"/>
        <charset val="1"/>
      </rPr>
      <t xml:space="preserve">1</t>
    </r>
  </si>
  <si>
    <t xml:space="preserve">Yeganeh</t>
  </si>
  <si>
    <t xml:space="preserve">09033843940</t>
  </si>
  <si>
    <r>
      <rPr>
        <sz val="11"/>
        <color rgb="FF000000"/>
        <rFont val="DejaVu Sans"/>
        <family val="2"/>
        <charset val="1"/>
      </rPr>
      <t xml:space="preserve">تهران، خیابان آزادی، کوچه صادقی، پلاک </t>
    </r>
    <r>
      <rPr>
        <sz val="11"/>
        <color rgb="FF000000"/>
        <rFont val="Calibri"/>
        <family val="2"/>
        <charset val="1"/>
      </rPr>
      <t xml:space="preserve">26</t>
    </r>
    <r>
      <rPr>
        <sz val="11"/>
        <color rgb="FF000000"/>
        <rFont val="DejaVu Sans"/>
        <family val="2"/>
        <charset val="1"/>
      </rPr>
      <t xml:space="preserve">، واحد </t>
    </r>
    <r>
      <rPr>
        <sz val="11"/>
        <color rgb="FF000000"/>
        <rFont val="Calibri"/>
        <family val="2"/>
        <charset val="1"/>
      </rPr>
      <t xml:space="preserve">3</t>
    </r>
  </si>
  <si>
    <t xml:space="preserve">Hashemi@Sharif</t>
  </si>
  <si>
    <r>
      <rPr>
        <sz val="12"/>
        <color rgb="FF000000"/>
        <rFont val="B Mitra"/>
        <family val="0"/>
        <charset val="178"/>
      </rPr>
      <t xml:space="preserve">دکتر هاشمی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برق</t>
    </r>
  </si>
  <si>
    <r>
      <rPr>
        <sz val="12"/>
        <color rgb="FF000000"/>
        <rFont val="B Mitra"/>
        <family val="0"/>
        <charset val="178"/>
      </rPr>
      <t xml:space="preserve">تهران، لویزان، خیابان شهید مبارکی، نبش شهید جعفریان شرقی، پلاک </t>
    </r>
    <r>
      <rPr>
        <sz val="12"/>
        <color rgb="FF000000"/>
        <rFont val="Calibri"/>
        <family val="2"/>
        <charset val="1"/>
      </rPr>
      <t xml:space="preserve">27</t>
    </r>
    <r>
      <rPr>
        <sz val="12"/>
        <color rgb="FF000000"/>
        <rFont val="B Mitra"/>
        <family val="0"/>
        <charset val="178"/>
      </rPr>
      <t xml:space="preserve">، واحد </t>
    </r>
    <r>
      <rPr>
        <sz val="12"/>
        <color rgb="FF000000"/>
        <rFont val="Calibri"/>
        <family val="2"/>
        <charset val="1"/>
      </rPr>
      <t xml:space="preserve">41</t>
    </r>
  </si>
  <si>
    <t xml:space="preserve">Aavan</t>
  </si>
  <si>
    <r>
      <rPr>
        <sz val="12"/>
        <color rgb="FF000000"/>
        <rFont val="B Mitra"/>
        <family val="0"/>
        <charset val="178"/>
      </rPr>
      <t xml:space="preserve">بلوار تیموری، جنب مترو دانشگاه صنعتی شریف، نبش کوچه حبیب زادگان، پلاک </t>
    </r>
    <r>
      <rPr>
        <sz val="12"/>
        <color rgb="FF000000"/>
        <rFont val="Calibri"/>
        <family val="2"/>
        <charset val="1"/>
      </rPr>
      <t xml:space="preserve">69</t>
    </r>
    <r>
      <rPr>
        <sz val="12"/>
        <color rgb="FF000000"/>
        <rFont val="B Mitra"/>
        <family val="0"/>
        <charset val="178"/>
      </rPr>
      <t xml:space="preserve">، طبقه </t>
    </r>
    <r>
      <rPr>
        <sz val="12"/>
        <color rgb="FF000000"/>
        <rFont val="Calibri"/>
        <family val="2"/>
        <charset val="1"/>
      </rPr>
      <t xml:space="preserve">3</t>
    </r>
    <r>
      <rPr>
        <sz val="12"/>
        <color rgb="FF000000"/>
        <rFont val="B Mitra"/>
        <family val="0"/>
        <charset val="178"/>
      </rPr>
      <t xml:space="preserve">، واحد </t>
    </r>
    <r>
      <rPr>
        <sz val="12"/>
        <color rgb="FF000000"/>
        <rFont val="Calibri"/>
        <family val="2"/>
        <charset val="1"/>
      </rPr>
      <t xml:space="preserve">26</t>
    </r>
  </si>
  <si>
    <t xml:space="preserve">سید جمال الدین</t>
  </si>
  <si>
    <t xml:space="preserve">پیشوایی</t>
  </si>
  <si>
    <t xml:space="preserve">عضو هیئت مدیره</t>
  </si>
  <si>
    <t xml:space="preserve">0057940339</t>
  </si>
  <si>
    <t xml:space="preserve">91078697</t>
  </si>
  <si>
    <t xml:space="preserve">411483194649</t>
  </si>
  <si>
    <r>
      <rPr>
        <sz val="12"/>
        <color rgb="FF000000"/>
        <rFont val="B Mitra"/>
        <family val="0"/>
        <charset val="178"/>
      </rPr>
      <t xml:space="preserve">تهران، امیرآباد، بزرگراه حکیم، خیابان کارگر شمالی، پلاک </t>
    </r>
    <r>
      <rPr>
        <sz val="12"/>
        <color rgb="FF000000"/>
        <rFont val="Calibri"/>
        <family val="2"/>
        <charset val="1"/>
      </rPr>
      <t xml:space="preserve">1450</t>
    </r>
    <r>
      <rPr>
        <sz val="12"/>
        <color rgb="FF000000"/>
        <rFont val="B Mitra"/>
        <family val="0"/>
        <charset val="178"/>
      </rPr>
      <t xml:space="preserve">، طبقه همکف</t>
    </r>
  </si>
  <si>
    <t xml:space="preserve">جعفری</t>
  </si>
  <si>
    <t xml:space="preserve">نائب رئیس هیئت مدیره</t>
  </si>
  <si>
    <t xml:space="preserve">RayaNavid</t>
  </si>
  <si>
    <t xml:space="preserve">411617675155</t>
  </si>
  <si>
    <r>
      <rPr>
        <sz val="12"/>
        <color rgb="FF000000"/>
        <rFont val="B Mitra"/>
        <family val="0"/>
        <charset val="178"/>
      </rPr>
      <t xml:space="preserve">تهران، محله عباس آباد، اندیشه، کوچه پروشات، خیابان استاد مطهری، پلاک </t>
    </r>
    <r>
      <rPr>
        <sz val="12"/>
        <color rgb="FF000000"/>
        <rFont val="Calibri"/>
        <family val="2"/>
        <charset val="1"/>
      </rPr>
      <t xml:space="preserve">53</t>
    </r>
    <r>
      <rPr>
        <sz val="12"/>
        <color rgb="FF000000"/>
        <rFont val="B Mitra"/>
        <family val="0"/>
        <charset val="178"/>
      </rPr>
      <t xml:space="preserve">، ساختمان محیا، طبقه سوم، واحد </t>
    </r>
    <r>
      <rPr>
        <sz val="12"/>
        <color rgb="FF000000"/>
        <rFont val="Calibri"/>
        <family val="2"/>
        <charset val="1"/>
      </rPr>
      <t xml:space="preserve">2</t>
    </r>
  </si>
  <si>
    <t xml:space="preserve">کاویانی</t>
  </si>
  <si>
    <t xml:space="preserve">0063275589</t>
  </si>
  <si>
    <t xml:space="preserve">مدیر عامل و رئیس هیئت مدیره</t>
  </si>
  <si>
    <t xml:space="preserve">411455394356</t>
  </si>
  <si>
    <r>
      <rPr>
        <sz val="12"/>
        <color rgb="FF000000"/>
        <rFont val="B Mitra"/>
        <family val="0"/>
        <charset val="178"/>
      </rPr>
      <t xml:space="preserve">مشهد، آزادشهر، امامت </t>
    </r>
    <r>
      <rPr>
        <sz val="12"/>
        <color rgb="FF000000"/>
        <rFont val="Calibri"/>
        <family val="2"/>
        <charset val="1"/>
      </rPr>
      <t xml:space="preserve">44</t>
    </r>
    <r>
      <rPr>
        <sz val="12"/>
        <color rgb="FF000000"/>
        <rFont val="B Mitra"/>
        <family val="0"/>
        <charset val="178"/>
      </rPr>
      <t xml:space="preserve">، پلاک </t>
    </r>
    <r>
      <rPr>
        <sz val="12"/>
        <color rgb="FF000000"/>
        <rFont val="Calibri"/>
        <family val="2"/>
        <charset val="1"/>
      </rPr>
      <t xml:space="preserve">71</t>
    </r>
  </si>
  <si>
    <t xml:space="preserve">1459673151</t>
  </si>
  <si>
    <r>
      <rPr>
        <sz val="12"/>
        <color rgb="FF000000"/>
        <rFont val="B Mitra"/>
        <family val="0"/>
        <charset val="178"/>
      </rPr>
      <t xml:space="preserve">تهران، محله طرشت، بلوار شهید حمید صالحی، کوچه گلچین، پلاک </t>
    </r>
    <r>
      <rPr>
        <sz val="12"/>
        <color rgb="FF000000"/>
        <rFont val="Calibri"/>
        <family val="2"/>
        <charset val="1"/>
      </rPr>
      <t xml:space="preserve">4</t>
    </r>
    <r>
      <rPr>
        <sz val="12"/>
        <color rgb="FF000000"/>
        <rFont val="B Mitra"/>
        <family val="0"/>
        <charset val="178"/>
      </rPr>
      <t xml:space="preserve">، طبقه پنجم، واحد شمالی</t>
    </r>
  </si>
  <si>
    <t xml:space="preserve">CE@Sharif</t>
  </si>
  <si>
    <t xml:space="preserve">رئیس دانشکده</t>
  </si>
  <si>
    <t xml:space="preserve">دانشگاه صنعتی شریف، دانشکده مهندسی کامپیوتر</t>
  </si>
  <si>
    <t xml:space="preserve">RezaeiZadeh@Sharif</t>
  </si>
  <si>
    <r>
      <rPr>
        <sz val="12"/>
        <color rgb="FF000000"/>
        <rFont val="B Mitra"/>
        <family val="0"/>
        <charset val="178"/>
      </rPr>
      <t xml:space="preserve">دکتر رضایی زاده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برق</t>
    </r>
  </si>
  <si>
    <t xml:space="preserve">دانشگاه صنعتی شریف، دانشکده مهندسی برق</t>
  </si>
  <si>
    <t xml:space="preserve">SalehKalibar@Sharif</t>
  </si>
  <si>
    <r>
      <rPr>
        <sz val="12"/>
        <color rgb="FF000000"/>
        <rFont val="B Mitra"/>
        <family val="0"/>
        <charset val="178"/>
      </rPr>
      <t xml:space="preserve">دکتر صالح کلیبر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برق</t>
    </r>
  </si>
  <si>
    <t xml:space="preserve">Math@Sharif</t>
  </si>
  <si>
    <t xml:space="preserve">دانشگاه صنعتی شریف، دانشکده علوم ریاضی</t>
  </si>
  <si>
    <t xml:space="preserve">Phys@Sharif</t>
  </si>
  <si>
    <t xml:space="preserve">عبدالله</t>
  </si>
  <si>
    <t xml:space="preserve">لنگری</t>
  </si>
  <si>
    <t xml:space="preserve">0054560683</t>
  </si>
  <si>
    <t xml:space="preserve">09191015032</t>
  </si>
  <si>
    <t xml:space="preserve">langari@sharif.edu</t>
  </si>
  <si>
    <t xml:space="preserve">دانشگاه صنعتی شریف، دانشکده فیزیک</t>
  </si>
  <si>
    <t xml:space="preserve">Shabani@Sharif</t>
  </si>
  <si>
    <r>
      <rPr>
        <sz val="12"/>
        <color rgb="FF000000"/>
        <rFont val="B Mitra"/>
        <family val="0"/>
        <charset val="178"/>
      </rPr>
      <t xml:space="preserve">دکتر شعبانی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برق</t>
    </r>
  </si>
  <si>
    <t xml:space="preserve">Mech@Sharif</t>
  </si>
  <si>
    <t xml:space="preserve">سیامک</t>
  </si>
  <si>
    <t xml:space="preserve">کاظم زاده حنانی</t>
  </si>
  <si>
    <t xml:space="preserve">0045489203</t>
  </si>
  <si>
    <t xml:space="preserve">09123018408</t>
  </si>
  <si>
    <t xml:space="preserve">hannani@sharif.edu</t>
  </si>
  <si>
    <t xml:space="preserve">دانشگاه صنعتی شریف، دانشکده مهندسی مکانیک</t>
  </si>
  <si>
    <t xml:space="preserve">ISDLLab@Sharif</t>
  </si>
  <si>
    <r>
      <rPr>
        <sz val="12"/>
        <color rgb="FF000000"/>
        <rFont val="B Mitra"/>
        <family val="0"/>
        <charset val="178"/>
      </rPr>
      <t xml:space="preserve">دانشگاه صنعتی شریف، دانشکده مهندسی برق، آزمایشگاه </t>
    </r>
    <r>
      <rPr>
        <sz val="12"/>
        <color rgb="FF000000"/>
        <rFont val="Calibri"/>
        <family val="2"/>
        <charset val="1"/>
      </rPr>
      <t xml:space="preserve">ISDL</t>
    </r>
  </si>
  <si>
    <t xml:space="preserve">karafarini@Sharif</t>
  </si>
  <si>
    <t xml:space="preserve">مجتبی</t>
  </si>
  <si>
    <t xml:space="preserve">0000000000</t>
  </si>
  <si>
    <t xml:space="preserve">66166303 </t>
  </si>
  <si>
    <t xml:space="preserve">m_movahedi@sharif.edu</t>
  </si>
  <si>
    <t xml:space="preserve">61166303</t>
  </si>
  <si>
    <t xml:space="preserve">karafarini@sharif.edu</t>
  </si>
  <si>
    <t xml:space="preserve">دانشگاه صنعتی شریف، مرکز رشد و کارآفرینی</t>
  </si>
  <si>
    <t xml:space="preserve">Library@sharif</t>
  </si>
  <si>
    <t xml:space="preserve">مدیر</t>
  </si>
  <si>
    <t xml:space="preserve">دانشگاه صنعتی شریف، کتابخانه مرکزی</t>
  </si>
  <si>
    <t xml:space="preserve">Alzahra@Sharif</t>
  </si>
  <si>
    <t xml:space="preserve">رئیس هیات</t>
  </si>
  <si>
    <t xml:space="preserve">دانشگاه صنعتی شریف، هیات الزهرا</t>
  </si>
  <si>
    <t xml:space="preserve">Student@Sharif</t>
  </si>
  <si>
    <t xml:space="preserve">امور دانشجویی</t>
  </si>
  <si>
    <t xml:space="preserve">دانشگاه صنعتی شریف، مدیریت امور دانشجویی</t>
  </si>
  <si>
    <t xml:space="preserve">Insurer@Sharif</t>
  </si>
  <si>
    <t xml:space="preserve">دانشگاه صنعتی شریف، مرکز پژوهشی پایداری و تاب آوری</t>
  </si>
  <si>
    <t xml:space="preserve">Shahed@Sharif</t>
  </si>
  <si>
    <t xml:space="preserve">رئیس دفتر</t>
  </si>
  <si>
    <t xml:space="preserve">دانشگاه صنعتی شریف، دفتر امور شاهد و ایثارگران</t>
  </si>
  <si>
    <t xml:space="preserve">Aero@Sharif</t>
  </si>
  <si>
    <t xml:space="preserve">سید علی</t>
  </si>
  <si>
    <t xml:space="preserve">حسینی کردخیلی</t>
  </si>
  <si>
    <t xml:space="preserve">2092858661</t>
  </si>
  <si>
    <t xml:space="preserve">09124190399</t>
  </si>
  <si>
    <t xml:space="preserve">ali.hosseini@sharif.edu</t>
  </si>
  <si>
    <t xml:space="preserve">دانشگاه صنعتی شریف، دانشکده مهندسی هوا و فضا</t>
  </si>
  <si>
    <t xml:space="preserve">IE@Sharif</t>
  </si>
  <si>
    <t xml:space="preserve">اکبری جوکار</t>
  </si>
  <si>
    <t xml:space="preserve">0491285401</t>
  </si>
  <si>
    <t xml:space="preserve">66165065</t>
  </si>
  <si>
    <t xml:space="preserve">09123446897</t>
  </si>
  <si>
    <t xml:space="preserve">reza.akbari@sharif.edu</t>
  </si>
  <si>
    <t xml:space="preserve">دانشگاه صنعتی شریف، دانشکده مهندسی صنایع</t>
  </si>
  <si>
    <t xml:space="preserve">Chem@Sharif</t>
  </si>
  <si>
    <t xml:space="preserve">دانشگاه صنعتی شریف، دانشکده شیمی</t>
  </si>
  <si>
    <t xml:space="preserve">Research@Sharif</t>
  </si>
  <si>
    <t xml:space="preserve">دانشگاه صنعتی شریف، معاونت پزوهش و فناوری</t>
  </si>
  <si>
    <t xml:space="preserve">EDU@Sharif</t>
  </si>
  <si>
    <t xml:space="preserve">66165060</t>
  </si>
  <si>
    <t xml:space="preserve">edu@sharif.edu</t>
  </si>
  <si>
    <t xml:space="preserve">دانشگاه صنعتی شریف، معاونت آموزش و تحصیلات تکمیلی</t>
  </si>
  <si>
    <t xml:space="preserve">Culture@Sharif</t>
  </si>
  <si>
    <t xml:space="preserve">معاونت فرهنگی اجتماعی</t>
  </si>
  <si>
    <t xml:space="preserve">دانشگاه صنعتی شریف، معاونت فرهنگی و اجتماعی</t>
  </si>
  <si>
    <t xml:space="preserve">EE@Sharif</t>
  </si>
  <si>
    <t xml:space="preserve">bagheri-s@sharif.edu</t>
  </si>
  <si>
    <t xml:space="preserve">JafariSiavoshani@Sharif</t>
  </si>
  <si>
    <r>
      <rPr>
        <sz val="12"/>
        <color rgb="FF000000"/>
        <rFont val="B Mitra"/>
        <family val="0"/>
        <charset val="178"/>
      </rPr>
      <t xml:space="preserve">دکتر جعفری سیاوشانی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کامپیوتر</t>
    </r>
  </si>
  <si>
    <t xml:space="preserve"> Ghazizadeh@Sharif</t>
  </si>
  <si>
    <r>
      <rPr>
        <sz val="12"/>
        <color rgb="FF000000"/>
        <rFont val="B Mitra"/>
        <family val="0"/>
        <charset val="178"/>
      </rPr>
      <t xml:space="preserve">دکتر قاضی‌زاده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برق</t>
    </r>
  </si>
  <si>
    <t xml:space="preserve">Behroozi@Sharif</t>
  </si>
  <si>
    <r>
      <rPr>
        <sz val="12"/>
        <color rgb="FF000000"/>
        <rFont val="B Mitra"/>
        <family val="0"/>
        <charset val="178"/>
      </rPr>
      <t xml:space="preserve">دکتر بهروزی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برق</t>
    </r>
  </si>
  <si>
    <t xml:space="preserve">MaziarTabari</t>
  </si>
  <si>
    <t xml:space="preserve">امیرنظمی</t>
  </si>
  <si>
    <t xml:space="preserve">09120377808</t>
  </si>
  <si>
    <t xml:space="preserve">aamirnazmi@yahoo.com</t>
  </si>
  <si>
    <t xml:space="preserve">شرکت شیمیایی مازیار طبری</t>
  </si>
  <si>
    <t xml:space="preserve">amirnazmi@comcast.net</t>
  </si>
  <si>
    <r>
      <rPr>
        <sz val="11"/>
        <color rgb="FF000000"/>
        <rFont val="B Mitra"/>
        <family val="0"/>
        <charset val="178"/>
      </rPr>
      <t xml:space="preserve">تهران، حکمت، کوچه شهید اشکستانپور جنوبی، خیابان شهید برادران سلیمانی شرقی، پلاک </t>
    </r>
    <r>
      <rPr>
        <sz val="11"/>
        <color rgb="FF000000"/>
        <rFont val="Calibri"/>
        <family val="2"/>
        <charset val="1"/>
      </rPr>
      <t xml:space="preserve">88</t>
    </r>
    <r>
      <rPr>
        <sz val="11"/>
        <color rgb="FF000000"/>
        <rFont val="B Mitra"/>
        <family val="0"/>
        <charset val="178"/>
      </rPr>
      <t xml:space="preserve">، مجتمع حکمت، طبقه همکف</t>
    </r>
  </si>
  <si>
    <t xml:space="preserve">Crystal</t>
  </si>
  <si>
    <t xml:space="preserve">ایمانی پور</t>
  </si>
  <si>
    <t xml:space="preserve">0080294146</t>
  </si>
  <si>
    <t xml:space="preserve">09123849723</t>
  </si>
  <si>
    <t xml:space="preserve">ali.imanipour@gmail.com</t>
  </si>
  <si>
    <t xml:space="preserve">استارت آپ اعتبارسنجی کریستال</t>
  </si>
  <si>
    <t xml:space="preserve">66166249</t>
  </si>
  <si>
    <r>
      <rPr>
        <sz val="11"/>
        <color rgb="FF000000"/>
        <rFont val="B Mitra"/>
        <family val="0"/>
        <charset val="178"/>
      </rPr>
      <t xml:space="preserve">تهران، خیابان انقلاب، نرسیده به چهارراه ولی عصر، کوچه بالاور، پلاک </t>
    </r>
    <r>
      <rPr>
        <sz val="11"/>
        <color rgb="FF000000"/>
        <rFont val="Calibri"/>
        <family val="2"/>
        <charset val="1"/>
      </rPr>
      <t xml:space="preserve">216/2</t>
    </r>
    <r>
      <rPr>
        <sz val="11"/>
        <color rgb="FF000000"/>
        <rFont val="B Mitra"/>
        <family val="0"/>
        <charset val="178"/>
      </rPr>
      <t xml:space="preserve">، طبقه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B Mitra"/>
        <family val="0"/>
        <charset val="178"/>
      </rPr>
      <t xml:space="preserve">، واحد </t>
    </r>
    <r>
      <rPr>
        <sz val="11"/>
        <color rgb="FF000000"/>
        <rFont val="Calibri"/>
        <family val="2"/>
        <charset val="1"/>
      </rPr>
      <t xml:space="preserve">12</t>
    </r>
  </si>
  <si>
    <t xml:space="preserve">Feyzbakhsh@sharif</t>
  </si>
  <si>
    <t xml:space="preserve">سید علیرضا</t>
  </si>
  <si>
    <t xml:space="preserve">فیض بخش</t>
  </si>
  <si>
    <t xml:space="preserve">0036105767</t>
  </si>
  <si>
    <t xml:space="preserve">09121454045</t>
  </si>
  <si>
    <t xml:space="preserve">alireza_feyz@sharif.edu</t>
  </si>
  <si>
    <r>
      <rPr>
        <sz val="12"/>
        <color rgb="FF000000"/>
        <rFont val="B Mitra"/>
        <family val="0"/>
        <charset val="178"/>
      </rPr>
      <t xml:space="preserve">دکتر فیض بخش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مدیریت و اقتصاد</t>
    </r>
  </si>
  <si>
    <t xml:space="preserve">66165852</t>
  </si>
  <si>
    <t xml:space="preserve">دانشگاه صنعتی شریف، دانشکده مدیریت اقتصاد</t>
  </si>
  <si>
    <t xml:space="preserve">citc@ut.ac.ir</t>
  </si>
  <si>
    <t xml:space="preserve">محمودرضا</t>
  </si>
  <si>
    <t xml:space="preserve">0039414337</t>
  </si>
  <si>
    <t xml:space="preserve">مرکز فناوری اطلاعات دانشگاه تهران</t>
  </si>
  <si>
    <t xml:space="preserve">SalamCinema</t>
  </si>
  <si>
    <t xml:space="preserve">راسخ لنگرودی</t>
  </si>
  <si>
    <t xml:space="preserve">0386168581</t>
  </si>
  <si>
    <t xml:space="preserve">88394219</t>
  </si>
  <si>
    <t xml:space="preserve">09111952080</t>
  </si>
  <si>
    <t xml:space="preserve">hadi_rasekh@yahoo.com</t>
  </si>
  <si>
    <t xml:space="preserve">استارت آپ سلام سینما</t>
  </si>
  <si>
    <t xml:space="preserve">info@salamcinama.ir</t>
  </si>
  <si>
    <r>
      <rPr>
        <sz val="12"/>
        <color rgb="FF000000"/>
        <rFont val="B Mitra"/>
        <family val="0"/>
        <charset val="178"/>
      </rPr>
      <t xml:space="preserve">تهران، خیابان قاسمی، پلاک </t>
    </r>
    <r>
      <rPr>
        <sz val="12"/>
        <color rgb="FF000000"/>
        <rFont val="Calibri"/>
        <family val="2"/>
        <charset val="1"/>
      </rPr>
      <t xml:space="preserve">63</t>
    </r>
    <r>
      <rPr>
        <sz val="12"/>
        <color rgb="FF000000"/>
        <rFont val="B Mitra"/>
        <family val="0"/>
        <charset val="178"/>
      </rPr>
      <t xml:space="preserve">، واحد </t>
    </r>
    <r>
      <rPr>
        <sz val="12"/>
        <color rgb="FF000000"/>
        <rFont val="Calibri"/>
        <family val="2"/>
        <charset val="1"/>
      </rPr>
      <t xml:space="preserve">1</t>
    </r>
  </si>
  <si>
    <t xml:space="preserve">Heydarnoori@sharif</t>
  </si>
  <si>
    <t xml:space="preserve">حیدر نوری</t>
  </si>
  <si>
    <t xml:space="preserve">0069083274</t>
  </si>
  <si>
    <t xml:space="preserve">09128186631</t>
  </si>
  <si>
    <t xml:space="preserve">heydarnoori@sharif.edu</t>
  </si>
  <si>
    <r>
      <rPr>
        <sz val="12"/>
        <color rgb="FF000000"/>
        <rFont val="B Mitra"/>
        <family val="0"/>
        <charset val="178"/>
      </rPr>
      <t xml:space="preserve">دکتر عباس حیدرنوری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مهندسی کامپیوتر</t>
    </r>
  </si>
  <si>
    <t xml:space="preserve">66166648</t>
  </si>
  <si>
    <t xml:space="preserve">heydarnoori@gmail.com</t>
  </si>
  <si>
    <t xml:space="preserve">SpaWatergy</t>
  </si>
  <si>
    <t xml:space="preserve">حسین نژاد</t>
  </si>
  <si>
    <t xml:space="preserve">09127675893</t>
  </si>
  <si>
    <t xml:space="preserve">hosseinnezhad@energy.sharif.edu</t>
  </si>
  <si>
    <t xml:space="preserve">شرکت </t>
  </si>
  <si>
    <t xml:space="preserve">شرکت بهینه سازان سیستم های آب و انرژی سبز پایش</t>
  </si>
  <si>
    <t xml:space="preserve">66085198</t>
  </si>
  <si>
    <t xml:space="preserve">spa.watergy@gmail.com</t>
  </si>
  <si>
    <t xml:space="preserve">Parsa@sharif</t>
  </si>
  <si>
    <t xml:space="preserve">جلیلی</t>
  </si>
  <si>
    <t xml:space="preserve">09121342849</t>
  </si>
  <si>
    <t xml:space="preserve">jalili@sharif.edu</t>
  </si>
  <si>
    <t xml:space="preserve">پژوهشکده پارسا شریف</t>
  </si>
  <si>
    <t xml:space="preserve">Buyrapido</t>
  </si>
  <si>
    <t xml:space="preserve">جوانشاه</t>
  </si>
  <si>
    <t xml:space="preserve">3060427070 </t>
  </si>
  <si>
    <t xml:space="preserve">86018509</t>
  </si>
  <si>
    <t xml:space="preserve">09101401981</t>
  </si>
  <si>
    <t xml:space="preserve">javanshah8@gmail.com </t>
  </si>
  <si>
    <t xml:space="preserve">javanshah8@gmail.com</t>
  </si>
  <si>
    <t xml:space="preserve">m.gharehyazie@sharif</t>
  </si>
  <si>
    <t xml:space="preserve">قره‌یاضی</t>
  </si>
  <si>
    <t xml:space="preserve">22743364</t>
  </si>
  <si>
    <r>
      <rPr>
        <sz val="12"/>
        <color rgb="FF000000"/>
        <rFont val="B Mitra"/>
        <family val="0"/>
        <charset val="178"/>
      </rPr>
      <t xml:space="preserve">تهران، تجریش، خیابان دربند، خیابان گلابدره، میدان امام زاده قاسم، کوچه قادری، پلاک </t>
    </r>
    <r>
      <rPr>
        <sz val="12"/>
        <color rgb="FF000000"/>
        <rFont val="Calibri"/>
        <family val="2"/>
        <charset val="1"/>
      </rPr>
      <t xml:space="preserve">13</t>
    </r>
    <r>
      <rPr>
        <sz val="12"/>
        <color rgb="FF000000"/>
        <rFont val="B Mitra"/>
        <family val="0"/>
        <charset val="178"/>
      </rPr>
      <t xml:space="preserve">، واحد </t>
    </r>
    <r>
      <rPr>
        <sz val="12"/>
        <color rgb="FF000000"/>
        <rFont val="Calibri"/>
        <family val="2"/>
        <charset val="1"/>
      </rPr>
      <t xml:space="preserve">5</t>
    </r>
  </si>
  <si>
    <t xml:space="preserve">Shikshim</t>
  </si>
  <si>
    <t xml:space="preserve">زاهدیان</t>
  </si>
  <si>
    <t xml:space="preserve">0013527320</t>
  </si>
  <si>
    <t xml:space="preserve">09127977159</t>
  </si>
  <si>
    <t xml:space="preserve">m.zahedian@sharif.edu</t>
  </si>
  <si>
    <t xml:space="preserve">استارت آپ شیک شیم</t>
  </si>
  <si>
    <t xml:space="preserve">mojtaba.zahedian1@gmail.com</t>
  </si>
  <si>
    <t xml:space="preserve">CareerSchool</t>
  </si>
  <si>
    <t xml:space="preserve">0074227831</t>
  </si>
  <si>
    <t xml:space="preserve">09125856093</t>
  </si>
  <si>
    <t xml:space="preserve">مدرسه اشتغال شریف</t>
  </si>
  <si>
    <t xml:space="preserve">66166305</t>
  </si>
  <si>
    <t xml:space="preserve">scareeaschool@gmail.com</t>
  </si>
  <si>
    <t xml:space="preserve">Mobin</t>
  </si>
  <si>
    <t xml:space="preserve">مدنی</t>
  </si>
  <si>
    <t xml:space="preserve">0559689209</t>
  </si>
  <si>
    <t xml:space="preserve">09126307159</t>
  </si>
  <si>
    <t xml:space="preserve">me@madani.pro</t>
  </si>
  <si>
    <t xml:space="preserve">مبنا توسعه مبین</t>
  </si>
  <si>
    <t xml:space="preserve">22186707</t>
  </si>
  <si>
    <t xml:space="preserve">CE.SSC</t>
  </si>
  <si>
    <t xml:space="preserve">محمد جواد</t>
  </si>
  <si>
    <t xml:space="preserve">ابوطالبی</t>
  </si>
  <si>
    <t xml:space="preserve">09380381375</t>
  </si>
  <si>
    <t xml:space="preserve">mjabootalebi@ce.sharif.edu</t>
  </si>
  <si>
    <t xml:space="preserve">انجمن علمی دانشکده مهندسی کامپیوتر</t>
  </si>
  <si>
    <t xml:space="preserve">66165781</t>
  </si>
  <si>
    <t xml:space="preserve">sss.ce.sharif@gmail.com</t>
  </si>
  <si>
    <t xml:space="preserve">Filod</t>
  </si>
  <si>
    <t xml:space="preserve">موسوی</t>
  </si>
  <si>
    <t xml:space="preserve">09363403740</t>
  </si>
  <si>
    <t xml:space="preserve">mohammadit21@yahoo.com</t>
  </si>
  <si>
    <t xml:space="preserve">شرکت فیلود</t>
  </si>
  <si>
    <t xml:space="preserve">09123455904</t>
  </si>
  <si>
    <t xml:space="preserve">mohammadIT21@yahoo.com</t>
  </si>
  <si>
    <t xml:space="preserve">تهران، خیابان دامپزشکی، کوچه افرا، بن بست مسعود، پلاک ۸، ط ۱</t>
  </si>
  <si>
    <t xml:space="preserve">ParandCo</t>
  </si>
  <si>
    <t xml:space="preserve">وطن خواهی</t>
  </si>
  <si>
    <t xml:space="preserve">09123184398</t>
  </si>
  <si>
    <t xml:space="preserve">mohsenvatankhahi@yahoo.com</t>
  </si>
  <si>
    <t xml:space="preserve">شرکت عمران شهر جدید پرند</t>
  </si>
  <si>
    <t xml:space="preserve">Medtor</t>
  </si>
  <si>
    <t xml:space="preserve">نیکویی</t>
  </si>
  <si>
    <t xml:space="preserve">09120246319</t>
  </si>
  <si>
    <t xml:space="preserve">nikooei.mohammad2017@gmail.com</t>
  </si>
  <si>
    <t xml:space="preserve">استارت آپ مدتور ایران</t>
  </si>
  <si>
    <t xml:space="preserve">KeshtOmid</t>
  </si>
  <si>
    <t xml:space="preserve">امید</t>
  </si>
  <si>
    <t xml:space="preserve">همتی</t>
  </si>
  <si>
    <t xml:space="preserve">0310532639</t>
  </si>
  <si>
    <t xml:space="preserve">09127906889</t>
  </si>
  <si>
    <t xml:space="preserve">ohemmati@alum.sharif.edu</t>
  </si>
  <si>
    <t xml:space="preserve">گشت نگاران امید</t>
  </si>
  <si>
    <t xml:space="preserve">Listino</t>
  </si>
  <si>
    <t xml:space="preserve">پویا</t>
  </si>
  <si>
    <t xml:space="preserve">مصدق</t>
  </si>
  <si>
    <t xml:space="preserve">09362116864</t>
  </si>
  <si>
    <t xml:space="preserve">pooyapooya@ce.sharif.edu</t>
  </si>
  <si>
    <r>
      <rPr>
        <sz val="12"/>
        <color rgb="FF000000"/>
        <rFont val="B Mitra"/>
        <family val="0"/>
        <charset val="178"/>
      </rPr>
      <t xml:space="preserve">استارت آپ لیستینو </t>
    </r>
    <r>
      <rPr>
        <sz val="12"/>
        <color rgb="FF000000"/>
        <rFont val="Calibri"/>
        <family val="2"/>
        <charset val="1"/>
      </rPr>
      <t xml:space="preserve">listino</t>
    </r>
  </si>
  <si>
    <t xml:space="preserve">pooya.mosaddegh72@gmail.com</t>
  </si>
  <si>
    <r>
      <rPr>
        <sz val="12"/>
        <color rgb="FF000000"/>
        <rFont val="B Mitra"/>
        <family val="0"/>
        <charset val="178"/>
      </rPr>
      <t xml:space="preserve">تهران، خیابان حبیب زادگان، پلاک </t>
    </r>
    <r>
      <rPr>
        <sz val="12"/>
        <color rgb="FF000000"/>
        <rFont val="Calibri"/>
        <family val="2"/>
        <charset val="1"/>
      </rPr>
      <t xml:space="preserve">69</t>
    </r>
    <r>
      <rPr>
        <sz val="12"/>
        <color rgb="FF000000"/>
        <rFont val="B Mitra"/>
        <family val="0"/>
        <charset val="178"/>
      </rPr>
      <t xml:space="preserve">، واحد </t>
    </r>
    <r>
      <rPr>
        <sz val="12"/>
        <color rgb="FF000000"/>
        <rFont val="Calibri"/>
        <family val="2"/>
        <charset val="1"/>
      </rPr>
      <t xml:space="preserve">21</t>
    </r>
  </si>
  <si>
    <t xml:space="preserve">PooyeshSystemSaba</t>
  </si>
  <si>
    <t xml:space="preserve">ارشیا</t>
  </si>
  <si>
    <t xml:space="preserve">رضایی هزاوه</t>
  </si>
  <si>
    <t xml:space="preserve">0520798686</t>
  </si>
  <si>
    <t xml:space="preserve">09213975282</t>
  </si>
  <si>
    <t xml:space="preserve">rh_arshiya@tic.sharif.edu</t>
  </si>
  <si>
    <t xml:space="preserve">شرکت پویش سیستم صبا  </t>
  </si>
  <si>
    <t xml:space="preserve">66031915</t>
  </si>
  <si>
    <t xml:space="preserve">info@pouyeshsystem.com</t>
  </si>
  <si>
    <t xml:space="preserve">Arta</t>
  </si>
  <si>
    <t xml:space="preserve">رقیه</t>
  </si>
  <si>
    <t xml:space="preserve">بایرام زاده</t>
  </si>
  <si>
    <t xml:space="preserve">09303289926</t>
  </si>
  <si>
    <t xml:space="preserve">rogayeh.b@sharif.edu</t>
  </si>
  <si>
    <t xml:space="preserve">استارت آپ اساب بازی آرتا هوشمند</t>
  </si>
  <si>
    <t xml:space="preserve">info@setak.sharif.ir</t>
  </si>
  <si>
    <r>
      <rPr>
        <sz val="12"/>
        <color rgb="FF000000"/>
        <rFont val="B Mitra"/>
        <family val="0"/>
        <charset val="178"/>
      </rPr>
      <t xml:space="preserve">دانشگاه صنعتی شریف، مجتمع خدمات فناوری، واحد </t>
    </r>
    <r>
      <rPr>
        <sz val="12"/>
        <color rgb="FF000000"/>
        <rFont val="Calibri"/>
        <family val="2"/>
        <charset val="1"/>
      </rPr>
      <t xml:space="preserve">224</t>
    </r>
  </si>
  <si>
    <t xml:space="preserve">Hooyo</t>
  </si>
  <si>
    <t xml:space="preserve">صادق</t>
  </si>
  <si>
    <t xml:space="preserve">معصومی سعدی</t>
  </si>
  <si>
    <t xml:space="preserve">09390108048</t>
  </si>
  <si>
    <t xml:space="preserve">sadegh.masoumi@yahoo.com</t>
  </si>
  <si>
    <t xml:space="preserve">استارت آپ هویو</t>
  </si>
  <si>
    <t xml:space="preserve">28424018</t>
  </si>
  <si>
    <t xml:space="preserve">hooyo.ir@gmail.com</t>
  </si>
  <si>
    <t xml:space="preserve">MakeOffice</t>
  </si>
  <si>
    <t xml:space="preserve">شفیعی زاده</t>
  </si>
  <si>
    <t xml:space="preserve">09111931397</t>
  </si>
  <si>
    <t xml:space="preserve">shafieezadeh@sharif.edu</t>
  </si>
  <si>
    <t xml:space="preserve">دفتر ارزیابی و هدایت سازمان های دانشی کشور</t>
  </si>
  <si>
    <t xml:space="preserve">66165185</t>
  </si>
  <si>
    <t xml:space="preserve">info@makeaward.ir</t>
  </si>
  <si>
    <t xml:space="preserve">SRouhani@sharif</t>
  </si>
  <si>
    <t xml:space="preserve">شاهین</t>
  </si>
  <si>
    <t xml:space="preserve">روحانی</t>
  </si>
  <si>
    <t xml:space="preserve">09122780039</t>
  </si>
  <si>
    <t xml:space="preserve">srouhani@sharif.edu</t>
  </si>
  <si>
    <r>
      <rPr>
        <sz val="12"/>
        <color rgb="FF000000"/>
        <rFont val="B Mitra"/>
        <family val="0"/>
        <charset val="178"/>
      </rPr>
      <t xml:space="preserve">دکتر روحانی 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دانشکده فیزیک</t>
    </r>
  </si>
  <si>
    <t xml:space="preserve">Quera</t>
  </si>
  <si>
    <t xml:space="preserve">محمد باقر</t>
  </si>
  <si>
    <t xml:space="preserve">تبریزی</t>
  </si>
  <si>
    <t xml:space="preserve">09120292554</t>
  </si>
  <si>
    <t xml:space="preserve">tabrizi@quera.ir</t>
  </si>
  <si>
    <t xml:space="preserve">tabrizimbt70@gmail.com</t>
  </si>
  <si>
    <r>
      <rPr>
        <sz val="12"/>
        <color rgb="FF000000"/>
        <rFont val="B Mitra"/>
        <family val="0"/>
        <charset val="178"/>
      </rPr>
      <t xml:space="preserve">تهران خیابان قاسمی، پلاک </t>
    </r>
    <r>
      <rPr>
        <sz val="12"/>
        <color rgb="FF000000"/>
        <rFont val="Calibri"/>
        <family val="2"/>
        <charset val="1"/>
      </rPr>
      <t xml:space="preserve">31</t>
    </r>
  </si>
  <si>
    <t xml:space="preserve">SRRC</t>
  </si>
  <si>
    <t xml:space="preserve">بیژن</t>
  </si>
  <si>
    <t xml:space="preserve">وثوقی وحدت</t>
  </si>
  <si>
    <t xml:space="preserve">0040082806</t>
  </si>
  <si>
    <t xml:space="preserve">09123974371</t>
  </si>
  <si>
    <t xml:space="preserve">vahdat@sharif.edu</t>
  </si>
  <si>
    <t xml:space="preserve">پژوهشکده سامانه های هوشمند صنعتی شهید رضایی</t>
  </si>
  <si>
    <t xml:space="preserve">66008532</t>
  </si>
  <si>
    <t xml:space="preserve">srrc@sharif.ir</t>
  </si>
  <si>
    <t xml:space="preserve">دانشگاه صنعتی شریف، شاختمان شهید رضایی، پژوهشکده سامانه های هوشمند صنعتی شهید رضایی</t>
  </si>
  <si>
    <t xml:space="preserve">Abolhassani@sharif</t>
  </si>
  <si>
    <t xml:space="preserve">ابوالحسنی</t>
  </si>
  <si>
    <t xml:space="preserve">0074899491</t>
  </si>
  <si>
    <t xml:space="preserve">22248676</t>
  </si>
  <si>
    <t xml:space="preserve">09128303549</t>
  </si>
  <si>
    <t xml:space="preserve">ali.abolhasani@sharif.edu</t>
  </si>
  <si>
    <r>
      <rPr>
        <sz val="11"/>
        <color rgb="FF000000"/>
        <rFont val="DejaVu Sans"/>
        <family val="2"/>
        <charset val="1"/>
      </rPr>
      <t xml:space="preserve">دکتر ابوالحسنی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دانشکده فیزیک</t>
    </r>
  </si>
  <si>
    <t xml:space="preserve">66164571</t>
  </si>
  <si>
    <t xml:space="preserve">ACM@CE</t>
  </si>
  <si>
    <t xml:space="preserve">09122094789</t>
  </si>
  <si>
    <r>
      <rPr>
        <sz val="11"/>
        <color rgb="FF000000"/>
        <rFont val="DejaVu Sans"/>
        <family val="2"/>
        <charset val="1"/>
      </rPr>
      <t xml:space="preserve">دانشکده مهندسی کامپیوتر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گروه </t>
    </r>
    <r>
      <rPr>
        <sz val="11"/>
        <color rgb="FF000000"/>
        <rFont val="Calibri"/>
        <family val="2"/>
        <charset val="1"/>
      </rPr>
      <t xml:space="preserve">ACM</t>
    </r>
  </si>
  <si>
    <t xml:space="preserve">66166645</t>
  </si>
  <si>
    <t xml:space="preserve">zarrabi@sharif.edu</t>
  </si>
  <si>
    <t xml:space="preserve">Aref@sharif</t>
  </si>
  <si>
    <t xml:space="preserve">عارف</t>
  </si>
  <si>
    <t xml:space="preserve">4431379002</t>
  </si>
  <si>
    <t xml:space="preserve">66165935</t>
  </si>
  <si>
    <t xml:space="preserve">09124873043</t>
  </si>
  <si>
    <t xml:space="preserve">aref@sharif.edu</t>
  </si>
  <si>
    <r>
      <rPr>
        <sz val="11"/>
        <color rgb="FF000000"/>
        <rFont val="DejaVu Sans"/>
        <family val="2"/>
        <charset val="1"/>
      </rPr>
      <t xml:space="preserve">دکتر عارف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دانشکده مهندسی برق</t>
    </r>
  </si>
  <si>
    <t xml:space="preserve">mirmohseni@sharif.edu</t>
  </si>
  <si>
    <t xml:space="preserve">Asadi@sharif</t>
  </si>
  <si>
    <r>
      <rPr>
        <sz val="11"/>
        <color rgb="FF000000"/>
        <rFont val="DejaVu Sans"/>
        <family val="2"/>
        <charset val="1"/>
      </rPr>
      <t xml:space="preserve">دکتر حسین اسدی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دانشکده مهندسی کامپیوتر</t>
    </r>
  </si>
  <si>
    <t xml:space="preserve">66166689</t>
  </si>
  <si>
    <t xml:space="preserve">dsn@ce.sharif.edu</t>
  </si>
  <si>
    <t xml:space="preserve">b.rezaie@staff.sharif.edu</t>
  </si>
  <si>
    <t xml:space="preserve">بهزاد</t>
  </si>
  <si>
    <t xml:space="preserve">رضایی</t>
  </si>
  <si>
    <t xml:space="preserve">4580087992</t>
  </si>
  <si>
    <t xml:space="preserve">22310554</t>
  </si>
  <si>
    <t xml:space="preserve">09193344570</t>
  </si>
  <si>
    <t xml:space="preserve">Blockchain@sharif</t>
  </si>
  <si>
    <t xml:space="preserve">مداح علی</t>
  </si>
  <si>
    <t xml:space="preserve">1285843991</t>
  </si>
  <si>
    <t xml:space="preserve">66164361</t>
  </si>
  <si>
    <t xml:space="preserve">09129239187</t>
  </si>
  <si>
    <t xml:space="preserve">maddah_ali@sharif.edu</t>
  </si>
  <si>
    <t xml:space="preserve">آزمایشگاه بلاک چین شریف</t>
  </si>
  <si>
    <t xml:space="preserve">CHE@sharif</t>
  </si>
  <si>
    <t xml:space="preserve">اصغر</t>
  </si>
  <si>
    <t xml:space="preserve">مولایی دهکردی</t>
  </si>
  <si>
    <t xml:space="preserve">4621456210</t>
  </si>
  <si>
    <t xml:space="preserve">66165401</t>
  </si>
  <si>
    <t xml:space="preserve">09123039845</t>
  </si>
  <si>
    <t xml:space="preserve">amolaei@sharif.edu</t>
  </si>
  <si>
    <t xml:space="preserve">دانشکده مهندسی شیمی و نفت</t>
  </si>
  <si>
    <t xml:space="preserve">66166441</t>
  </si>
  <si>
    <t xml:space="preserve">s_asgari@sharif.edu</t>
  </si>
  <si>
    <t xml:space="preserve">Civil@sharif</t>
  </si>
  <si>
    <t xml:space="preserve">قائمیان</t>
  </si>
  <si>
    <t xml:space="preserve">2063491348</t>
  </si>
  <si>
    <t xml:space="preserve">66164201</t>
  </si>
  <si>
    <t xml:space="preserve">09121219544</t>
  </si>
  <si>
    <t xml:space="preserve">ghaemian@sharif.edu</t>
  </si>
  <si>
    <t xml:space="preserve">66164221</t>
  </si>
  <si>
    <t xml:space="preserve">alvanchi@sharif.edu</t>
  </si>
  <si>
    <t xml:space="preserve">CLab@sharif</t>
  </si>
  <si>
    <t xml:space="preserve">اجتهادی</t>
  </si>
  <si>
    <t xml:space="preserve">0032979886</t>
  </si>
  <si>
    <t xml:space="preserve">66166246</t>
  </si>
  <si>
    <t xml:space="preserve">09352427794</t>
  </si>
  <si>
    <t xml:space="preserve">ejtehadi@sharif.ir</t>
  </si>
  <si>
    <t xml:space="preserve">مرکز خدمات آزمایشگاهی</t>
  </si>
  <si>
    <t xml:space="preserve">clab@sharif.edu</t>
  </si>
  <si>
    <t xml:space="preserve">Counseling@sharif</t>
  </si>
  <si>
    <t xml:space="preserve">میترا</t>
  </si>
  <si>
    <t xml:space="preserve">0558958303</t>
  </si>
  <si>
    <t xml:space="preserve">66164861</t>
  </si>
  <si>
    <t xml:space="preserve">09125088817</t>
  </si>
  <si>
    <t xml:space="preserve">mitra.aghajani@sharif.ir</t>
  </si>
  <si>
    <t xml:space="preserve">مرکز مشاوره و خدمات روانشناختی</t>
  </si>
  <si>
    <t xml:space="preserve">66022709</t>
  </si>
  <si>
    <t xml:space="preserve">Edari@sharif</t>
  </si>
  <si>
    <t xml:space="preserve">جهان تیغ پاک</t>
  </si>
  <si>
    <t xml:space="preserve">3621598693</t>
  </si>
  <si>
    <t xml:space="preserve">66164401</t>
  </si>
  <si>
    <t xml:space="preserve">09125856870</t>
  </si>
  <si>
    <t xml:space="preserve">jahantigh@sharif.edu</t>
  </si>
  <si>
    <t xml:space="preserve">مدیریت امور اداری</t>
  </si>
  <si>
    <t xml:space="preserve">Elearning@edu</t>
  </si>
  <si>
    <t xml:space="preserve">مرکز آموزش‌های الکترونیکی دانشگاه</t>
  </si>
  <si>
    <t xml:space="preserve">66088495</t>
  </si>
  <si>
    <t xml:space="preserve">elearning@sharif.ir</t>
  </si>
  <si>
    <t xml:space="preserve">GreenNGO@sharif</t>
  </si>
  <si>
    <t xml:space="preserve">محمدصادق</t>
  </si>
  <si>
    <t xml:space="preserve">طالبی</t>
  </si>
  <si>
    <t xml:space="preserve">0016892356</t>
  </si>
  <si>
    <t xml:space="preserve">44063352</t>
  </si>
  <si>
    <t xml:space="preserve">09301513884</t>
  </si>
  <si>
    <t xml:space="preserve">tmohammadsadegh@gmail.com</t>
  </si>
  <si>
    <t xml:space="preserve">گروه فرهنگی خیریه فردای سبز</t>
  </si>
  <si>
    <t xml:space="preserve">66164989</t>
  </si>
  <si>
    <t xml:space="preserve">GSME@sharif</t>
  </si>
  <si>
    <t xml:space="preserve">محمد تقی</t>
  </si>
  <si>
    <t xml:space="preserve">عیسایی</t>
  </si>
  <si>
    <t xml:space="preserve">4172008151</t>
  </si>
  <si>
    <t xml:space="preserve">66165850</t>
  </si>
  <si>
    <t xml:space="preserve">09123834435</t>
  </si>
  <si>
    <t xml:space="preserve">isaai@sharif.ir</t>
  </si>
  <si>
    <t xml:space="preserve">دانشکده مدیریت و اقتصاد</t>
  </si>
  <si>
    <t xml:space="preserve">ICTC@sharif</t>
  </si>
  <si>
    <t xml:space="preserve">مرکز فناوری اطلاعات و ارتباطات</t>
  </si>
  <si>
    <t xml:space="preserve">ictc@sharif.edu</t>
  </si>
  <si>
    <t xml:space="preserve">IE.SSC</t>
  </si>
  <si>
    <t xml:space="preserve">انجمن علمی دانشکده مهندسی صنایع</t>
  </si>
  <si>
    <t xml:space="preserve">66165714</t>
  </si>
  <si>
    <t xml:space="preserve">mahdi.jalali@ie.sharif.edu</t>
  </si>
  <si>
    <t xml:space="preserve">IPL@CE</t>
  </si>
  <si>
    <t xml:space="preserve">شهره</t>
  </si>
  <si>
    <t xml:space="preserve">کسایی</t>
  </si>
  <si>
    <t xml:space="preserve">1297754147</t>
  </si>
  <si>
    <t xml:space="preserve">66166646</t>
  </si>
  <si>
    <t xml:space="preserve">09121994272</t>
  </si>
  <si>
    <t xml:space="preserve">kasaei@sharif.edu</t>
  </si>
  <si>
    <r>
      <rPr>
        <sz val="11"/>
        <color rgb="FF000000"/>
        <rFont val="DejaVu Sans"/>
        <family val="2"/>
        <charset val="1"/>
      </rPr>
      <t xml:space="preserve">آزمایشگاه پردازش تصویر </t>
    </r>
    <r>
      <rPr>
        <sz val="11"/>
        <color rgb="FF000000"/>
        <rFont val="Calibri"/>
        <family val="2"/>
        <charset val="1"/>
      </rPr>
      <t xml:space="preserve">IPL</t>
    </r>
  </si>
  <si>
    <r>
      <rPr>
        <sz val="12"/>
        <color rgb="FF000000"/>
        <rFont val="B Mitra"/>
        <family val="0"/>
        <charset val="178"/>
      </rPr>
      <t xml:space="preserve">دانشگاه صنعتی شریف، دانشکده مهندسی کامپیوتر، آزمایشگاه پردازش تصویر </t>
    </r>
    <r>
      <rPr>
        <sz val="12"/>
        <color rgb="FF000000"/>
        <rFont val="Calibri"/>
        <family val="2"/>
        <charset val="1"/>
      </rPr>
      <t xml:space="preserve">IPL</t>
    </r>
  </si>
  <si>
    <t xml:space="preserve">Jalili@Sharif</t>
  </si>
  <si>
    <t xml:space="preserve">2538950090</t>
  </si>
  <si>
    <t xml:space="preserve">66166617</t>
  </si>
  <si>
    <t xml:space="preserve">jalili@sharif.ir</t>
  </si>
  <si>
    <r>
      <rPr>
        <sz val="11"/>
        <color rgb="FF000000"/>
        <rFont val="DejaVu Sans"/>
        <family val="2"/>
        <charset val="1"/>
      </rPr>
      <t xml:space="preserve">دکتر جلیلی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دانشکده مهندسی کامپیوتر</t>
    </r>
  </si>
  <si>
    <t xml:space="preserve">Kharrazi@sharif</t>
  </si>
  <si>
    <t xml:space="preserve">خرازی</t>
  </si>
  <si>
    <t xml:space="preserve">4723583416</t>
  </si>
  <si>
    <t xml:space="preserve">66166627</t>
  </si>
  <si>
    <t xml:space="preserve">09126182246</t>
  </si>
  <si>
    <t xml:space="preserve">kharrazi@sharif.edu</t>
  </si>
  <si>
    <t xml:space="preserve">Lang@sharif</t>
  </si>
  <si>
    <t xml:space="preserve">حبیب </t>
  </si>
  <si>
    <t xml:space="preserve">باقری</t>
  </si>
  <si>
    <t xml:space="preserve">66164835</t>
  </si>
  <si>
    <t xml:space="preserve">09121577029</t>
  </si>
  <si>
    <t xml:space="preserve">bagheri@sharif.edu</t>
  </si>
  <si>
    <t xml:space="preserve">مرکز زبان و زبان شناسی</t>
  </si>
  <si>
    <t xml:space="preserve">دانشگاه صنعتی شریف، مرکز زبان و زبان شناسی</t>
  </si>
  <si>
    <t xml:space="preserve">Logistics@sharif</t>
  </si>
  <si>
    <t xml:space="preserve">سید شهاب الدین </t>
  </si>
  <si>
    <t xml:space="preserve">0323059066</t>
  </si>
  <si>
    <t xml:space="preserve">66022741</t>
  </si>
  <si>
    <t xml:space="preserve">09124641704</t>
  </si>
  <si>
    <t xml:space="preserve">shahabhosseini@sharif.edu</t>
  </si>
  <si>
    <t xml:space="preserve">مدیریت پشتیبانی</t>
  </si>
  <si>
    <t xml:space="preserve">4845</t>
  </si>
  <si>
    <t xml:space="preserve">Mahsuli@sharif</t>
  </si>
  <si>
    <t xml:space="preserve">محصولی</t>
  </si>
  <si>
    <t xml:space="preserve">2754398201</t>
  </si>
  <si>
    <t xml:space="preserve">66164217</t>
  </si>
  <si>
    <t xml:space="preserve">09122132143</t>
  </si>
  <si>
    <t xml:space="preserve">mahsuli@sharif.edu</t>
  </si>
  <si>
    <r>
      <rPr>
        <sz val="11"/>
        <color rgb="FF000000"/>
        <rFont val="DejaVu Sans"/>
        <family val="2"/>
        <charset val="1"/>
      </rPr>
      <t xml:space="preserve">دکتر محصولی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دانشکده مهندسی عمران</t>
    </r>
  </si>
  <si>
    <t xml:space="preserve">دانشگاه صنعتی شریف، دانشکده مهندسی عمران</t>
  </si>
  <si>
    <t xml:space="preserve">Mali@sharif</t>
  </si>
  <si>
    <t xml:space="preserve">گنبدی</t>
  </si>
  <si>
    <t xml:space="preserve">3874592960</t>
  </si>
  <si>
    <t xml:space="preserve">66005516</t>
  </si>
  <si>
    <t xml:space="preserve">09123384126</t>
  </si>
  <si>
    <t xml:space="preserve">gonbadi@sharif.ir</t>
  </si>
  <si>
    <t xml:space="preserve">مدیریت امورمالی</t>
  </si>
  <si>
    <t xml:space="preserve">66164442</t>
  </si>
  <si>
    <t xml:space="preserve">ME.SSC</t>
  </si>
  <si>
    <t xml:space="preserve">خدایگان</t>
  </si>
  <si>
    <t xml:space="preserve">0074149326</t>
  </si>
  <si>
    <t xml:space="preserve">66165518</t>
  </si>
  <si>
    <t xml:space="preserve">09122960914</t>
  </si>
  <si>
    <t xml:space="preserve">khodaygan@sharif.edu</t>
  </si>
  <si>
    <t xml:space="preserve">انجمن علمی دانشکده مهندسی مکانیک</t>
  </si>
  <si>
    <t xml:space="preserve">mehrar.sharif@gmail.com</t>
  </si>
  <si>
    <t xml:space="preserve">MSE@sharif</t>
  </si>
  <si>
    <t xml:space="preserve">مداح حسینی</t>
  </si>
  <si>
    <t xml:space="preserve">0035594923</t>
  </si>
  <si>
    <t xml:space="preserve">66165206</t>
  </si>
  <si>
    <t xml:space="preserve">09123016976</t>
  </si>
  <si>
    <t xml:space="preserve">maddah@sharif.edu</t>
  </si>
  <si>
    <t xml:space="preserve">دانشگاه مهندسی و علم مواد</t>
  </si>
  <si>
    <t xml:space="preserve">abbusa@sharif.edu</t>
  </si>
  <si>
    <t xml:space="preserve">Nano@sharif</t>
  </si>
  <si>
    <t xml:space="preserve">محمدمهدی</t>
  </si>
  <si>
    <t xml:space="preserve">احدیان</t>
  </si>
  <si>
    <t xml:space="preserve">0071272501</t>
  </si>
  <si>
    <t xml:space="preserve">66164120</t>
  </si>
  <si>
    <t xml:space="preserve">09123477693</t>
  </si>
  <si>
    <t xml:space="preserve">ahadian@sharif.ir</t>
  </si>
  <si>
    <t xml:space="preserve">پژوهشکده علوم و فناوری نانو</t>
  </si>
  <si>
    <t xml:space="preserve">66164123</t>
  </si>
  <si>
    <t xml:space="preserve">INST@sharif.ir</t>
  </si>
  <si>
    <t xml:space="preserve">Philosophy@sharif</t>
  </si>
  <si>
    <t xml:space="preserve">ابراهیم</t>
  </si>
  <si>
    <t xml:space="preserve">آزادگان</t>
  </si>
  <si>
    <t xml:space="preserve">0451182170</t>
  </si>
  <si>
    <t xml:space="preserve">66164146</t>
  </si>
  <si>
    <t xml:space="preserve">09122083192</t>
  </si>
  <si>
    <t xml:space="preserve">azadegan@sharif.ir</t>
  </si>
  <si>
    <t xml:space="preserve">گروه فلسفه علم</t>
  </si>
  <si>
    <t xml:space="preserve">66164176</t>
  </si>
  <si>
    <t xml:space="preserve">Plearning@edu</t>
  </si>
  <si>
    <t xml:space="preserve">آموزش‌های تخصصی آزاد</t>
  </si>
  <si>
    <t xml:space="preserve">66165058</t>
  </si>
  <si>
    <t xml:space="preserve">plearning.office@sharif.edu</t>
  </si>
  <si>
    <t xml:space="preserve">PR@sharif</t>
  </si>
  <si>
    <t xml:space="preserve">پرستار شهری</t>
  </si>
  <si>
    <t xml:space="preserve">0919372066</t>
  </si>
  <si>
    <t xml:space="preserve">66164050</t>
  </si>
  <si>
    <t xml:space="preserve">09155213248</t>
  </si>
  <si>
    <t xml:space="preserve">prm@sharif.ir</t>
  </si>
  <si>
    <t xml:space="preserve">مدیریت روابط عمومی</t>
  </si>
  <si>
    <t xml:space="preserve">66164051</t>
  </si>
  <si>
    <t xml:space="preserve">Rahbar@sharif</t>
  </si>
  <si>
    <t xml:space="preserve">مصطفی</t>
  </si>
  <si>
    <t xml:space="preserve">رستمی</t>
  </si>
  <si>
    <t xml:space="preserve">4010310383</t>
  </si>
  <si>
    <t xml:space="preserve">66164710</t>
  </si>
  <si>
    <t xml:space="preserve">09121536662</t>
  </si>
  <si>
    <t xml:space="preserve">rostami@sharif.ir</t>
  </si>
  <si>
    <r>
      <rPr>
        <sz val="11"/>
        <color rgb="FF000000"/>
        <rFont val="DejaVu Sans"/>
        <family val="2"/>
        <charset val="1"/>
      </rPr>
      <t xml:space="preserve">نهاد رهبری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حوزه دانشجویی شریف</t>
    </r>
  </si>
  <si>
    <t xml:space="preserve">66164008</t>
  </si>
  <si>
    <t xml:space="preserve">hd@sharif.edu</t>
  </si>
  <si>
    <t xml:space="preserve">دانشگاه صنعتی شریف، حوزه دانشجویی شریف، دفتر نهاد رهبری</t>
  </si>
  <si>
    <t xml:space="preserve">ResearchMag@sharif</t>
  </si>
  <si>
    <t xml:space="preserve">تقی</t>
  </si>
  <si>
    <t xml:space="preserve">اخوان نیاکی</t>
  </si>
  <si>
    <t xml:space="preserve">2141837421</t>
  </si>
  <si>
    <t xml:space="preserve">66165740</t>
  </si>
  <si>
    <t xml:space="preserve">09121932422</t>
  </si>
  <si>
    <t xml:space="preserve">niaki@sharif.edu</t>
  </si>
  <si>
    <t xml:space="preserve">مجله علمی و پژوهشی شریف</t>
  </si>
  <si>
    <t xml:space="preserve">66164093</t>
  </si>
  <si>
    <t xml:space="preserve">pajouhesh@sharif.edu</t>
  </si>
  <si>
    <t xml:space="preserve">Sati@Techpark</t>
  </si>
  <si>
    <t xml:space="preserve">فخارزاده جهرمی</t>
  </si>
  <si>
    <t xml:space="preserve">1817304240</t>
  </si>
  <si>
    <t xml:space="preserve">66165193</t>
  </si>
  <si>
    <t xml:space="preserve">09123242671</t>
  </si>
  <si>
    <t xml:space="preserve">sati@sharif.edu</t>
  </si>
  <si>
    <t xml:space="preserve">مرکز رشد فناوری‌های پیشرفته پارک علم و فناوری دانشگاه شریف</t>
  </si>
  <si>
    <r>
      <rPr>
        <sz val="12"/>
        <color rgb="FF000000"/>
        <rFont val="B Mitra"/>
        <family val="0"/>
        <charset val="178"/>
      </rPr>
      <t xml:space="preserve">تهران، خیابان شهید قاسمی، پلاک </t>
    </r>
    <r>
      <rPr>
        <sz val="12"/>
        <color rgb="FF000000"/>
        <rFont val="Calibri"/>
        <family val="2"/>
        <charset val="1"/>
      </rPr>
      <t xml:space="preserve">63</t>
    </r>
  </si>
  <si>
    <t xml:space="preserve">ShahidKheirati</t>
  </si>
  <si>
    <t xml:space="preserve">هاشم آبادی</t>
  </si>
  <si>
    <t xml:space="preserve">0795082991</t>
  </si>
  <si>
    <t xml:space="preserve">66072548</t>
  </si>
  <si>
    <t xml:space="preserve">09109106714</t>
  </si>
  <si>
    <t xml:space="preserve">r.hashemabadi@ictic.sharif.edu</t>
  </si>
  <si>
    <t xml:space="preserve">مرکز تحقیقات شهید خیراتی</t>
  </si>
  <si>
    <t xml:space="preserve">ghasem.t1992@gmail.com</t>
  </si>
  <si>
    <t xml:space="preserve">Sharifkhani@EE</t>
  </si>
  <si>
    <t xml:space="preserve">محمد </t>
  </si>
  <si>
    <t xml:space="preserve">شریف خانی</t>
  </si>
  <si>
    <t xml:space="preserve">0072767261</t>
  </si>
  <si>
    <t xml:space="preserve">22144308</t>
  </si>
  <si>
    <t xml:space="preserve">09127109263</t>
  </si>
  <si>
    <t xml:space="preserve">msharifk@sharif.edu</t>
  </si>
  <si>
    <t xml:space="preserve">هسته پژوهشی طراحی مدار مجتمع</t>
  </si>
  <si>
    <t xml:space="preserve">66164946</t>
  </si>
  <si>
    <t xml:space="preserve">icdc@ee.sharif.edu</t>
  </si>
  <si>
    <t xml:space="preserve">Solar@shaif</t>
  </si>
  <si>
    <t xml:space="preserve">تقوی نیا</t>
  </si>
  <si>
    <t xml:space="preserve">0930732863</t>
  </si>
  <si>
    <t xml:space="preserve">66164532</t>
  </si>
  <si>
    <t xml:space="preserve">09122095028</t>
  </si>
  <si>
    <t xml:space="preserve">taghavinia@sharif.edu</t>
  </si>
  <si>
    <t xml:space="preserve">آزمایشگاه سلول‌های خورشیدی</t>
  </si>
  <si>
    <t xml:space="preserve">SpeechLab@CE</t>
  </si>
  <si>
    <t xml:space="preserve">صامتی</t>
  </si>
  <si>
    <t xml:space="preserve">0045649952</t>
  </si>
  <si>
    <t xml:space="preserve">66166637</t>
  </si>
  <si>
    <t xml:space="preserve">09121222527</t>
  </si>
  <si>
    <t xml:space="preserve">sameti@sharif.edu</t>
  </si>
  <si>
    <r>
      <rPr>
        <sz val="11"/>
        <color rgb="FF000000"/>
        <rFont val="DejaVu Sans"/>
        <family val="2"/>
        <charset val="1"/>
      </rPr>
      <t xml:space="preserve">دانشکده مهندسی کامپیوتر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آزمایشگاه پردازش گفتار</t>
    </r>
  </si>
  <si>
    <t xml:space="preserve">Strategic@sharif</t>
  </si>
  <si>
    <t xml:space="preserve">آراستی</t>
  </si>
  <si>
    <t xml:space="preserve">4322736068</t>
  </si>
  <si>
    <t xml:space="preserve">66166039</t>
  </si>
  <si>
    <t xml:space="preserve">09121481781</t>
  </si>
  <si>
    <t xml:space="preserve">arasti@sharif.edu</t>
  </si>
  <si>
    <t xml:space="preserve">مرکز برنامه ریزی راهبردی و توسعه منابع</t>
  </si>
  <si>
    <t xml:space="preserve">66166036</t>
  </si>
  <si>
    <t xml:space="preserve">info@csprd.sharif.ir</t>
  </si>
  <si>
    <t xml:space="preserve">StuMgmt@sharif</t>
  </si>
  <si>
    <t xml:space="preserve">اکبر</t>
  </si>
  <si>
    <t xml:space="preserve">siahbazi@sharif.ir</t>
  </si>
  <si>
    <t xml:space="preserve">66165009</t>
  </si>
  <si>
    <t xml:space="preserve">rashvand7@gmail.com</t>
  </si>
  <si>
    <t xml:space="preserve">Tasisat@sharif</t>
  </si>
  <si>
    <t xml:space="preserve">رجبی قهنویه</t>
  </si>
  <si>
    <t xml:space="preserve">5419184893</t>
  </si>
  <si>
    <t xml:space="preserve">66164482</t>
  </si>
  <si>
    <t xml:space="preserve">09123070916</t>
  </si>
  <si>
    <t xml:space="preserve">rajabi@sharif.edu</t>
  </si>
  <si>
    <t xml:space="preserve">مدیریت امور ساختمان و تاسیسات </t>
  </si>
  <si>
    <t xml:space="preserve">66164480</t>
  </si>
  <si>
    <t xml:space="preserve">rajabi@sharif.ir</t>
  </si>
  <si>
    <t xml:space="preserve">Techpark@sharif</t>
  </si>
  <si>
    <t xml:space="preserve">1591866170</t>
  </si>
  <si>
    <t xml:space="preserve">66530642</t>
  </si>
  <si>
    <t xml:space="preserve">dehbidipour@sharif.ir</t>
  </si>
  <si>
    <t xml:space="preserve">پارک علم و فناوری دانشگاه صنعتی شریف</t>
  </si>
  <si>
    <t xml:space="preserve">techpark@sharif.ir</t>
  </si>
  <si>
    <r>
      <rPr>
        <sz val="12"/>
        <color rgb="FF000000"/>
        <rFont val="B Mitra"/>
        <family val="0"/>
        <charset val="178"/>
      </rPr>
      <t xml:space="preserve">تهران، میدان تیموری، بلوار تیموری، کوچه لطفعلی خانی، کوچه پارک، پلاک </t>
    </r>
    <r>
      <rPr>
        <sz val="12"/>
        <color rgb="FF000000"/>
        <rFont val="Calibri"/>
        <family val="2"/>
        <charset val="1"/>
      </rPr>
      <t xml:space="preserve">15</t>
    </r>
  </si>
  <si>
    <t xml:space="preserve">ULRP@sharif</t>
  </si>
  <si>
    <t xml:space="preserve">محمد مسعود</t>
  </si>
  <si>
    <t xml:space="preserve">تجریشی</t>
  </si>
  <si>
    <t xml:space="preserve">0033906858</t>
  </si>
  <si>
    <t xml:space="preserve">66005618</t>
  </si>
  <si>
    <t xml:space="preserve">09121448230</t>
  </si>
  <si>
    <t xml:space="preserve">tajrishy@sharif.edu</t>
  </si>
  <si>
    <t xml:space="preserve">ستاد احیای دریاچه ارومیه</t>
  </si>
  <si>
    <t xml:space="preserve">66516018</t>
  </si>
  <si>
    <t xml:space="preserve">ulrp@sharif.edu</t>
  </si>
  <si>
    <t xml:space="preserve">دانشگاه صنعتی شریف، ستاد احیای دریاچه ارومیه</t>
  </si>
  <si>
    <t xml:space="preserve">Alemzadeh</t>
  </si>
  <si>
    <t xml:space="preserve">عالم زاده انصاری</t>
  </si>
  <si>
    <t xml:space="preserve">0098484526</t>
  </si>
  <si>
    <t xml:space="preserve">26602771</t>
  </si>
  <si>
    <t xml:space="preserve">09203438183</t>
  </si>
  <si>
    <t xml:space="preserve">mansarinp@gmail.com</t>
  </si>
  <si>
    <t xml:space="preserve">آقای مصطفی عالم زاده</t>
  </si>
  <si>
    <t xml:space="preserve">کد قرارداد</t>
  </si>
  <si>
    <t xml:space="preserve">شماره مشتری </t>
  </si>
  <si>
    <t xml:space="preserve">شرح موضوع</t>
  </si>
  <si>
    <r>
      <rPr>
        <b val="true"/>
        <sz val="12"/>
        <color rgb="FF000000"/>
        <rFont val="B Mitra"/>
        <family val="0"/>
        <charset val="178"/>
      </rPr>
      <t xml:space="preserve">نوع قرارداد </t>
    </r>
    <r>
      <rPr>
        <b val="true"/>
        <sz val="12"/>
        <color rgb="FF000000"/>
        <rFont val="Calibri"/>
        <family val="2"/>
        <charset val="1"/>
      </rPr>
      <t xml:space="preserve">(</t>
    </r>
    <r>
      <rPr>
        <b val="true"/>
        <sz val="12"/>
        <color rgb="FF000000"/>
        <rFont val="B Mitra"/>
        <family val="0"/>
        <charset val="178"/>
      </rPr>
      <t xml:space="preserve">طلایی</t>
    </r>
    <r>
      <rPr>
        <b val="true"/>
        <sz val="12"/>
        <color rgb="FF000000"/>
        <rFont val="Calibri"/>
        <family val="2"/>
        <charset val="1"/>
      </rPr>
      <t xml:space="preserve">/</t>
    </r>
    <r>
      <rPr>
        <b val="true"/>
        <sz val="12"/>
        <color rgb="FF000000"/>
        <rFont val="B Mitra"/>
        <family val="0"/>
        <charset val="178"/>
      </rPr>
      <t xml:space="preserve">نقره‌ای</t>
    </r>
    <r>
      <rPr>
        <b val="true"/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</si>
  <si>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B Mitra"/>
        <family val="0"/>
        <charset val="178"/>
      </rPr>
      <t xml:space="preserve">مبلغ سالانه قرارداد </t>
    </r>
    <r>
      <rPr>
        <b val="true"/>
        <sz val="12"/>
        <color rgb="FF000000"/>
        <rFont val="Calibri"/>
        <family val="2"/>
        <charset val="1"/>
      </rPr>
      <t xml:space="preserve">(</t>
    </r>
    <r>
      <rPr>
        <b val="true"/>
        <sz val="12"/>
        <color rgb="FF000000"/>
        <rFont val="B Mitra"/>
        <family val="0"/>
        <charset val="178"/>
      </rPr>
      <t xml:space="preserve">ریال</t>
    </r>
    <r>
      <rPr>
        <b val="true"/>
        <sz val="12"/>
        <color rgb="FF000000"/>
        <rFont val="Calibri"/>
        <family val="2"/>
        <charset val="1"/>
      </rPr>
      <t xml:space="preserve">)</t>
    </r>
  </si>
  <si>
    <t xml:space="preserve">Valid Ips</t>
  </si>
  <si>
    <t xml:space="preserve">Invalid Ips</t>
  </si>
  <si>
    <t xml:space="preserve">تاریخ شروع قرارداد جدید</t>
  </si>
  <si>
    <t xml:space="preserve">تاریخ پایان قرارداد جدید</t>
  </si>
  <si>
    <t xml:space="preserve">قیمت هر یونیت</t>
  </si>
  <si>
    <t xml:space="preserve">قیمت هر آی پی</t>
  </si>
  <si>
    <t xml:space="preserve">شروع فاکتور</t>
  </si>
  <si>
    <t xml:space="preserve">پایان فاکتور</t>
  </si>
  <si>
    <t xml:space="preserve">بدهی پیشین</t>
  </si>
  <si>
    <r>
      <rPr>
        <sz val="12"/>
        <color rgb="FF000000"/>
        <rFont val="B Mitra"/>
        <family val="0"/>
        <charset val="178"/>
      </rPr>
      <t xml:space="preserve">سرور اصلی مرکز </t>
    </r>
    <r>
      <rPr>
        <sz val="12"/>
        <color rgb="FF000000"/>
        <rFont val="Calibri"/>
        <family val="2"/>
        <charset val="1"/>
      </rPr>
      <t xml:space="preserve">(Caramel.sharif.ir)</t>
    </r>
  </si>
  <si>
    <t xml:space="preserve">غیرستادی</t>
  </si>
  <si>
    <t xml:space="preserve">نقره‌ای</t>
  </si>
  <si>
    <t xml:space="preserve">1396/12/29</t>
  </si>
  <si>
    <t xml:space="preserve">1397/01/01</t>
  </si>
  <si>
    <t xml:space="preserve">1398/12/29</t>
  </si>
  <si>
    <t xml:space="preserve">213.233.177.130-166</t>
  </si>
  <si>
    <t xml:space="preserve">1397/05/01</t>
  </si>
  <si>
    <r>
      <rPr>
        <sz val="12"/>
        <color rgb="FF000000"/>
        <rFont val="B Mitra"/>
        <family val="0"/>
        <charset val="178"/>
      </rPr>
      <t xml:space="preserve">پنج سرور بعلاوه </t>
    </r>
    <r>
      <rPr>
        <sz val="12"/>
        <color rgb="FF000000"/>
        <rFont val="Calibri"/>
        <family val="2"/>
        <charset val="1"/>
      </rPr>
      <t xml:space="preserve">256 </t>
    </r>
    <r>
      <rPr>
        <sz val="12"/>
        <color rgb="FF000000"/>
        <rFont val="B Mitra"/>
        <family val="0"/>
        <charset val="178"/>
      </rPr>
      <t xml:space="preserve">عدد آی پی و دو سوییچ </t>
    </r>
  </si>
  <si>
    <t xml:space="preserve">98/06/20</t>
  </si>
  <si>
    <t xml:space="preserve">1399/01/01</t>
  </si>
  <si>
    <t xml:space="preserve">1399/12/29</t>
  </si>
  <si>
    <t xml:space="preserve">1399/01/31</t>
  </si>
  <si>
    <t xml:space="preserve">سرور ششم و هفتم</t>
  </si>
  <si>
    <t xml:space="preserve">سرورهای اول تا سوم</t>
  </si>
  <si>
    <t xml:space="preserve">1397/03/31</t>
  </si>
  <si>
    <t xml:space="preserve">213.233.161.81-83
213.233.161.86 213.233.161.100
213.233.161.102
213.233.161.105-106
213.233.161.112
213.233.161.116-117
213.233.161.146-148
213.233.161.183 </t>
  </si>
  <si>
    <t xml:space="preserve">1398/01/01</t>
  </si>
  <si>
    <t xml:space="preserve">mahdavifar@laitec.ir</t>
  </si>
  <si>
    <t xml:space="preserve">سرورهای پژوهشگران پسادکتری</t>
  </si>
  <si>
    <t xml:space="preserve">213.233.161.244 213.233.161.254</t>
  </si>
  <si>
    <t xml:space="preserve">192.168.240.27-29
192.168.240.46-49
 192.168.240.71-74
192.168.240.84-89
192.168.240.106-109
192.168.240.112
192.168.240.230
192.168.240.233-251</t>
  </si>
  <si>
    <t xml:space="preserve">کیشانی</t>
  </si>
  <si>
    <t xml:space="preserve">0079312721</t>
  </si>
  <si>
    <t xml:space="preserve">09127997329</t>
  </si>
  <si>
    <t xml:space="preserve">mostafa.kishani@sharif.edu</t>
  </si>
  <si>
    <t xml:space="preserve">213.233.161.16-18
213.233.161.28
213.233.161.39
213.233.161.57
213.233.161.64</t>
  </si>
  <si>
    <t xml:space="preserve">سرور  اصلی و یک دستگاه آنتن</t>
  </si>
  <si>
    <t xml:space="preserve">213.233.161.226-227
213.233.161.247</t>
  </si>
  <si>
    <t xml:space="preserve">1397/12/01</t>
  </si>
  <si>
    <r>
      <rPr>
        <sz val="12"/>
        <color rgb="FF000000"/>
        <rFont val="Calibri"/>
        <family val="2"/>
        <charset val="1"/>
      </rPr>
      <t xml:space="preserve">256 </t>
    </r>
    <r>
      <rPr>
        <sz val="12"/>
        <color rgb="FF000000"/>
        <rFont val="B Mitra"/>
        <family val="0"/>
        <charset val="178"/>
      </rPr>
      <t xml:space="preserve">عدد آیپی</t>
    </r>
  </si>
  <si>
    <t xml:space="preserve">1398/10/1</t>
  </si>
  <si>
    <t xml:space="preserve">213.233.179.0/24</t>
  </si>
  <si>
    <t xml:space="preserve">1398/09/30</t>
  </si>
  <si>
    <t xml:space="preserve">1398/12/30</t>
  </si>
  <si>
    <r>
      <rPr>
        <sz val="12"/>
        <color rgb="FF000000"/>
        <rFont val="B Mitra"/>
        <family val="0"/>
        <charset val="178"/>
      </rPr>
      <t xml:space="preserve">دستگاه </t>
    </r>
    <r>
      <rPr>
        <sz val="12"/>
        <color rgb="FF000000"/>
        <rFont val="Calibri"/>
        <family val="2"/>
        <charset val="1"/>
      </rPr>
      <t xml:space="preserve">SAN SAB-HB</t>
    </r>
  </si>
  <si>
    <t xml:space="preserve">1400/12/29</t>
  </si>
  <si>
    <t xml:space="preserve">سرویس محاسباتی و تحلیل داده های حجیم</t>
  </si>
  <si>
    <t xml:space="preserve">213.233.161.137 213.233.161.61</t>
  </si>
  <si>
    <t xml:space="preserve">1397/06/01</t>
  </si>
  <si>
    <t xml:space="preserve">طراح و تولید نرم افزار و وبسایت</t>
  </si>
  <si>
    <t xml:space="preserve">213.233.161.3
213.233.161.36
213.233.161.108-109</t>
  </si>
  <si>
    <t xml:space="preserve">1397/02/01</t>
  </si>
  <si>
    <t xml:space="preserve">213.233.161.54-56</t>
  </si>
  <si>
    <t xml:space="preserve">192.168.240.54-63</t>
  </si>
  <si>
    <t xml:space="preserve">192.168.240.231</t>
  </si>
  <si>
    <t xml:space="preserve">1398/06/01</t>
  </si>
  <si>
    <t xml:space="preserve">نیکوسخن</t>
  </si>
  <si>
    <t xml:space="preserve">0012028231</t>
  </si>
  <si>
    <t xml:space="preserve">213.233.161.240-242
 213.233.161.251-252</t>
  </si>
  <si>
    <t xml:space="preserve">192.168.240.232</t>
  </si>
  <si>
    <t xml:space="preserve">213.233.177.64/27 213.233.177.208/28</t>
  </si>
  <si>
    <t xml:space="preserve">خدمات نرم افزاری</t>
  </si>
  <si>
    <t xml:space="preserve">213.233.161.245-246</t>
  </si>
  <si>
    <t xml:space="preserve">192.168.240.126-135</t>
  </si>
  <si>
    <t xml:space="preserve">192.168.240.136-140</t>
  </si>
  <si>
    <t xml:space="preserve">1398/02/01</t>
  </si>
  <si>
    <t xml:space="preserve">213.233.161.205 213.233.161.231-232</t>
  </si>
  <si>
    <t xml:space="preserve">آی‌پی‎های خدمات پژوهشی</t>
  </si>
  <si>
    <t xml:space="preserve">213.233.178.0/27</t>
  </si>
  <si>
    <t xml:space="preserve">1398/09/01</t>
  </si>
  <si>
    <t xml:space="preserve">سرورهای هسته پژوهشی، برای وبسایت و پایگاه داده</t>
  </si>
  <si>
    <t xml:space="preserve">213.233.161.88-90</t>
  </si>
  <si>
    <t xml:space="preserve">213.233.161.139-142 213.233.161.145</t>
  </si>
  <si>
    <t xml:space="preserve">1</t>
  </si>
  <si>
    <t xml:space="preserve">213.233.177.98-99</t>
  </si>
  <si>
    <t xml:space="preserve">213.233.177.224/27 213.233.177.0/26</t>
  </si>
  <si>
    <r>
      <rPr>
        <sz val="12"/>
        <color rgb="FF000000"/>
        <rFont val="B Mitra"/>
        <family val="0"/>
        <charset val="178"/>
      </rPr>
      <t xml:space="preserve">سرور شخصی </t>
    </r>
    <r>
      <rPr>
        <sz val="12"/>
        <color rgb="FF000000"/>
        <rFont val="Calibri"/>
        <family val="2"/>
        <charset val="1"/>
      </rPr>
      <t xml:space="preserve">+4 GPU- </t>
    </r>
    <r>
      <rPr>
        <sz val="12"/>
        <color rgb="FF000000"/>
        <rFont val="B Mitra"/>
        <family val="0"/>
        <charset val="178"/>
      </rPr>
      <t xml:space="preserve">از اموال مرکز تحقیقات عاشورا 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000000"/>
        <rFont val="B Mitra"/>
        <family val="0"/>
        <charset val="178"/>
      </rPr>
      <t xml:space="preserve">شماره اموال</t>
    </r>
    <r>
      <rPr>
        <sz val="12"/>
        <color rgb="FF000000"/>
        <rFont val="Calibri"/>
        <family val="2"/>
        <charset val="1"/>
      </rPr>
      <t xml:space="preserve">: 50248,50249,50253,50255)</t>
    </r>
  </si>
  <si>
    <t xml:space="preserve">4</t>
  </si>
  <si>
    <t xml:space="preserve">1398/11/01</t>
  </si>
  <si>
    <t xml:space="preserve">213.233.161.136 213.233.161.173</t>
  </si>
  <si>
    <t xml:space="preserve">192.168.240.25</t>
  </si>
  <si>
    <t xml:space="preserve">2</t>
  </si>
  <si>
    <t xml:space="preserve">213.233.161.100-105</t>
  </si>
  <si>
    <t xml:space="preserve">172.28.177.100-105</t>
  </si>
  <si>
    <t xml:space="preserve">192.168.240.18-19
192.168.240.21</t>
  </si>
  <si>
    <t xml:space="preserve">1398/02/18</t>
  </si>
  <si>
    <t xml:space="preserve">1399/02/18</t>
  </si>
  <si>
    <t xml:space="preserve">1398/03/01</t>
  </si>
  <si>
    <t xml:space="preserve">Mobile-App</t>
  </si>
  <si>
    <t xml:space="preserve">213.233.177.110-125</t>
  </si>
  <si>
    <t xml:space="preserve">172.28.177.110-111</t>
  </si>
  <si>
    <t xml:space="preserve">1398/05/01</t>
  </si>
  <si>
    <t xml:space="preserve">0421891386</t>
  </si>
  <si>
    <t xml:space="preserve">آنتن دکل</t>
  </si>
  <si>
    <t xml:space="preserve">1398/12/01</t>
  </si>
  <si>
    <t xml:space="preserve">ارائه کانتینر به دانشجویان</t>
  </si>
  <si>
    <t xml:space="preserve">192.168.240.191-199</t>
  </si>
  <si>
    <t xml:space="preserve">ایمیل سرور و وب سرور دانشکده</t>
  </si>
  <si>
    <t xml:space="preserve">213.233.161.214-215</t>
  </si>
  <si>
    <t xml:space="preserve">192.168.240.90-95</t>
  </si>
  <si>
    <r>
      <rPr>
        <sz val="12"/>
        <color rgb="FF000000"/>
        <rFont val="B Mitra"/>
        <family val="0"/>
        <charset val="178"/>
      </rPr>
      <t xml:space="preserve">سایت پروان </t>
    </r>
    <r>
      <rPr>
        <sz val="12"/>
        <color rgb="FF000000"/>
        <rFont val="Calibri"/>
        <family val="2"/>
        <charset val="1"/>
      </rPr>
      <t xml:space="preserve">1 </t>
    </r>
    <r>
      <rPr>
        <sz val="12"/>
        <color rgb="FF000000"/>
        <rFont val="B Mitra"/>
        <family val="0"/>
        <charset val="178"/>
      </rPr>
      <t xml:space="preserve">و </t>
    </r>
    <r>
      <rPr>
        <sz val="12"/>
        <color rgb="FF000000"/>
        <rFont val="Calibri"/>
        <family val="2"/>
        <charset val="1"/>
      </rPr>
      <t xml:space="preserve">2</t>
    </r>
  </si>
  <si>
    <t xml:space="preserve">213.233.161.53 213.233.161.80</t>
  </si>
  <si>
    <t xml:space="preserve">213.233.161.151-153</t>
  </si>
  <si>
    <t xml:space="preserve">192.168.240.152-153</t>
  </si>
  <si>
    <t xml:space="preserve">213.233.161.212-213</t>
  </si>
  <si>
    <t xml:space="preserve">192.168.240.212-213</t>
  </si>
  <si>
    <t xml:space="preserve">192.168.240.150-151</t>
  </si>
  <si>
    <t xml:space="preserve">شرور هشتم و نهم</t>
  </si>
  <si>
    <t xml:space="preserve">99/02/01</t>
  </si>
  <si>
    <t xml:space="preserve">1400/02/01</t>
  </si>
  <si>
    <t xml:space="preserve">1399/02/01</t>
  </si>
  <si>
    <t xml:space="preserve">آرشیو فایلهای صوتی و تصویری حوزه دانشجویی شریف</t>
  </si>
  <si>
    <t xml:space="preserve">1397/03/09</t>
  </si>
  <si>
    <t xml:space="preserve">یوسفی رامندی</t>
  </si>
  <si>
    <t xml:space="preserve">0019708114</t>
  </si>
  <si>
    <t xml:space="preserve">09120064125</t>
  </si>
  <si>
    <t xml:space="preserve">saeedyousefi68@yahoo.com</t>
  </si>
  <si>
    <t xml:space="preserve">شماره قرارداد</t>
  </si>
  <si>
    <t xml:space="preserve">شناسه کاربر</t>
  </si>
  <si>
    <t xml:space="preserve">شماره دفتر</t>
  </si>
  <si>
    <t xml:space="preserve">نام مسئول فنی</t>
  </si>
  <si>
    <t xml:space="preserve">نام خانوادگی مسئول فنی</t>
  </si>
  <si>
    <t xml:space="preserve">ایمیل مسئول فنی</t>
  </si>
  <si>
    <t xml:space="preserve">تلفن همراه</t>
  </si>
  <si>
    <r>
      <rPr>
        <b val="true"/>
        <sz val="14"/>
        <color rgb="FF000000"/>
        <rFont val="DejaVu Sans"/>
        <family val="2"/>
        <charset val="1"/>
      </rPr>
      <t xml:space="preserve">تلفن ثابت</t>
    </r>
    <r>
      <rPr>
        <b val="true"/>
        <sz val="14"/>
        <color rgb="FF000000"/>
        <rFont val="Calibri"/>
        <family val="2"/>
        <charset val="1"/>
      </rPr>
      <t xml:space="preserve">/ </t>
    </r>
    <r>
      <rPr>
        <b val="true"/>
        <sz val="14"/>
        <color rgb="FF000000"/>
        <rFont val="DejaVu Sans"/>
        <family val="2"/>
        <charset val="1"/>
      </rPr>
      <t xml:space="preserve">داخلی</t>
    </r>
  </si>
  <si>
    <t xml:space="preserve">عنوان سرویس درخواستی</t>
  </si>
  <si>
    <t xml:space="preserve">نام سرور</t>
  </si>
  <si>
    <t xml:space="preserve">شرح</t>
  </si>
  <si>
    <t xml:space="preserve">Invalid IP</t>
  </si>
  <si>
    <t xml:space="preserve">Valid IP/NAT</t>
  </si>
  <si>
    <t xml:space="preserve">پورت‌های باز</t>
  </si>
  <si>
    <t xml:space="preserve">OS/arch</t>
  </si>
  <si>
    <t xml:space="preserve">Created Date</t>
  </si>
  <si>
    <r>
      <rPr>
        <b val="true"/>
        <sz val="14"/>
        <color rgb="FF000000"/>
        <rFont val="DejaVu Sans"/>
        <family val="2"/>
        <charset val="1"/>
      </rPr>
      <t xml:space="preserve">مدت قرارداد </t>
    </r>
    <r>
      <rPr>
        <b val="true"/>
        <sz val="14"/>
        <color rgb="FF000000"/>
        <rFont val="Calibri"/>
        <family val="2"/>
        <charset val="1"/>
      </rPr>
      <t xml:space="preserve">(</t>
    </r>
    <r>
      <rPr>
        <b val="true"/>
        <sz val="14"/>
        <color rgb="FF000000"/>
        <rFont val="DejaVu Sans"/>
        <family val="2"/>
        <charset val="1"/>
      </rPr>
      <t xml:space="preserve">ماه</t>
    </r>
    <r>
      <rPr>
        <b val="true"/>
        <sz val="14"/>
        <color rgb="FF000000"/>
        <rFont val="Calibri"/>
        <family val="2"/>
        <charset val="1"/>
      </rPr>
      <t xml:space="preserve">)</t>
    </r>
  </si>
  <si>
    <r>
      <rPr>
        <b val="true"/>
        <sz val="14"/>
        <color rgb="FF000000"/>
        <rFont val="Calibri"/>
        <family val="2"/>
        <charset val="1"/>
      </rPr>
      <t xml:space="preserve">//</t>
    </r>
    <r>
      <rPr>
        <b val="true"/>
        <sz val="14"/>
        <color rgb="FF000000"/>
        <rFont val="DejaVu Sans"/>
        <family val="2"/>
        <charset val="1"/>
      </rPr>
      <t xml:space="preserve">این قسمت محاسبه نگردد</t>
    </r>
    <r>
      <rPr>
        <b val="true"/>
        <sz val="14"/>
        <color rgb="FF000000"/>
        <rFont val="Calibri"/>
        <family val="2"/>
        <charset val="1"/>
      </rPr>
      <t xml:space="preserve">- </t>
    </r>
    <r>
      <rPr>
        <b val="true"/>
        <sz val="14"/>
        <color rgb="FF000000"/>
        <rFont val="DejaVu Sans"/>
        <family val="2"/>
        <charset val="1"/>
      </rPr>
      <t xml:space="preserve">قیمت اصلی سالیانه </t>
    </r>
    <r>
      <rPr>
        <b val="true"/>
        <sz val="14"/>
        <color rgb="FF000000"/>
        <rFont val="Calibri"/>
        <family val="2"/>
        <charset val="1"/>
      </rPr>
      <t xml:space="preserve">- </t>
    </r>
    <r>
      <rPr>
        <b val="true"/>
        <sz val="14"/>
        <color rgb="FF000000"/>
        <rFont val="DejaVu Sans"/>
        <family val="2"/>
        <charset val="1"/>
      </rPr>
      <t xml:space="preserve">فرم</t>
    </r>
    <r>
      <rPr>
        <b val="true"/>
        <sz val="14"/>
        <color rgb="FF000000"/>
        <rFont val="Calibri"/>
        <family val="2"/>
        <charset val="1"/>
      </rPr>
      <t xml:space="preserve">//</t>
    </r>
  </si>
  <si>
    <r>
      <rPr>
        <b val="true"/>
        <sz val="14"/>
        <color rgb="FF000000"/>
        <rFont val="Calibri"/>
        <family val="2"/>
        <charset val="1"/>
      </rPr>
      <t xml:space="preserve">//</t>
    </r>
    <r>
      <rPr>
        <b val="true"/>
        <sz val="14"/>
        <color rgb="FF000000"/>
        <rFont val="DejaVu Sans"/>
        <family val="2"/>
        <charset val="1"/>
      </rPr>
      <t xml:space="preserve">این قسمت محاسبه نگردد</t>
    </r>
    <r>
      <rPr>
        <b val="true"/>
        <sz val="14"/>
        <color rgb="FF000000"/>
        <rFont val="Calibri"/>
        <family val="2"/>
        <charset val="1"/>
      </rPr>
      <t xml:space="preserve">- </t>
    </r>
    <r>
      <rPr>
        <b val="true"/>
        <sz val="14"/>
        <color rgb="FF000000"/>
        <rFont val="DejaVu Sans"/>
        <family val="2"/>
        <charset val="1"/>
      </rPr>
      <t xml:space="preserve">قیمت سالیانه با تخفیف</t>
    </r>
    <r>
      <rPr>
        <b val="true"/>
        <sz val="14"/>
        <color rgb="FF000000"/>
        <rFont val="Calibri"/>
        <family val="2"/>
        <charset val="1"/>
      </rPr>
      <t xml:space="preserve">- </t>
    </r>
    <r>
      <rPr>
        <b val="true"/>
        <sz val="14"/>
        <color rgb="FF000000"/>
        <rFont val="DejaVu Sans"/>
        <family val="2"/>
        <charset val="1"/>
      </rPr>
      <t xml:space="preserve">فرم</t>
    </r>
    <r>
      <rPr>
        <b val="true"/>
        <sz val="14"/>
        <color rgb="FF000000"/>
        <rFont val="Calibri"/>
        <family val="2"/>
        <charset val="1"/>
      </rPr>
      <t xml:space="preserve">//</t>
    </r>
  </si>
  <si>
    <t xml:space="preserve">درصد تخفیف</t>
  </si>
  <si>
    <t xml:space="preserve">نوع طرح</t>
  </si>
  <si>
    <r>
      <rPr>
        <b val="true"/>
        <sz val="14"/>
        <color rgb="FF000000"/>
        <rFont val="DejaVu Sans"/>
        <family val="2"/>
        <charset val="1"/>
      </rPr>
      <t xml:space="preserve">تعداد </t>
    </r>
    <r>
      <rPr>
        <b val="true"/>
        <sz val="14"/>
        <color rgb="FF000000"/>
        <rFont val="Calibri"/>
        <family val="2"/>
        <charset val="1"/>
      </rPr>
      <t xml:space="preserve">cpu/ core</t>
    </r>
  </si>
  <si>
    <t xml:space="preserve">RAM</t>
  </si>
  <si>
    <t xml:space="preserve">Storage Capacity</t>
  </si>
  <si>
    <r>
      <rPr>
        <b val="true"/>
        <sz val="14"/>
        <color rgb="FF000000"/>
        <rFont val="DejaVu Sans"/>
        <family val="2"/>
        <charset val="1"/>
      </rPr>
      <t xml:space="preserve">مبلغ قرارداد سالیانه </t>
    </r>
    <r>
      <rPr>
        <b val="true"/>
        <sz val="14"/>
        <color rgb="FF000000"/>
        <rFont val="Calibri"/>
        <family val="2"/>
        <charset val="1"/>
      </rPr>
      <t xml:space="preserve">(</t>
    </r>
    <r>
      <rPr>
        <b val="true"/>
        <sz val="14"/>
        <color rgb="FF000000"/>
        <rFont val="DejaVu Sans"/>
        <family val="2"/>
        <charset val="1"/>
      </rPr>
      <t xml:space="preserve">ریال</t>
    </r>
    <r>
      <rPr>
        <b val="true"/>
        <sz val="14"/>
        <color rgb="FF000000"/>
        <rFont val="Calibri"/>
        <family val="2"/>
        <charset val="1"/>
      </rPr>
      <t xml:space="preserve">)</t>
    </r>
  </si>
  <si>
    <r>
      <rPr>
        <b val="true"/>
        <sz val="14"/>
        <color rgb="FF000000"/>
        <rFont val="DejaVu Sans"/>
        <family val="2"/>
        <charset val="1"/>
      </rPr>
      <t xml:space="preserve">مبلغ سالیانه با تخفیف</t>
    </r>
    <r>
      <rPr>
        <b val="true"/>
        <sz val="14"/>
        <color rgb="FF000000"/>
        <rFont val="Calibri"/>
        <family val="2"/>
        <charset val="1"/>
      </rPr>
      <t xml:space="preserve">(</t>
    </r>
    <r>
      <rPr>
        <b val="true"/>
        <sz val="14"/>
        <color rgb="FF000000"/>
        <rFont val="DejaVu Sans"/>
        <family val="2"/>
        <charset val="1"/>
      </rPr>
      <t xml:space="preserve">ریال</t>
    </r>
    <r>
      <rPr>
        <b val="true"/>
        <sz val="14"/>
        <color rgb="FF000000"/>
        <rFont val="Calibri"/>
        <family val="2"/>
        <charset val="1"/>
      </rPr>
      <t xml:space="preserve">)</t>
    </r>
  </si>
  <si>
    <t xml:space="preserve">کیوان</t>
  </si>
  <si>
    <t xml:space="preserve">behzad.kayvan@yahoo.com</t>
  </si>
  <si>
    <t xml:space="preserve">0532224930</t>
  </si>
  <si>
    <t xml:space="preserve">09121953831</t>
  </si>
  <si>
    <t xml:space="preserve">66164082</t>
  </si>
  <si>
    <t xml:space="preserve">setadi-vtour</t>
  </si>
  <si>
    <t xml:space="preserve">172.26.136.35 - 81.31.168.35</t>
  </si>
  <si>
    <t xml:space="preserve">96/07/26</t>
  </si>
  <si>
    <t xml:space="preserve">سیروس</t>
  </si>
  <si>
    <t xml:space="preserve">تموک</t>
  </si>
  <si>
    <t xml:space="preserve">tamouk@sharif.ir</t>
  </si>
  <si>
    <t xml:space="preserve">1467013110</t>
  </si>
  <si>
    <t xml:space="preserve">09102008848</t>
  </si>
  <si>
    <t xml:space="preserve">setadi-moshavereh</t>
  </si>
  <si>
    <t xml:space="preserve">172.26.136.180 - 81.31.168.180</t>
  </si>
  <si>
    <t xml:space="preserve">98/03/28</t>
  </si>
  <si>
    <t xml:space="preserve">لولوئی</t>
  </si>
  <si>
    <t xml:space="preserve">loloi@gsme.sharif.ir</t>
  </si>
  <si>
    <t xml:space="preserve">0440003911</t>
  </si>
  <si>
    <t xml:space="preserve">09128063832</t>
  </si>
  <si>
    <t xml:space="preserve">66022755 </t>
  </si>
  <si>
    <t xml:space="preserve">setadi-afra02</t>
  </si>
  <si>
    <t xml:space="preserve">172.26.136.69 - 81.31.168.69</t>
  </si>
  <si>
    <t xml:space="preserve">25 - 993 - 995</t>
  </si>
  <si>
    <t xml:space="preserve">97/01/21</t>
  </si>
  <si>
    <t xml:space="preserve">setadi-gsme-voip</t>
  </si>
  <si>
    <t xml:space="preserve">172.26.136.83</t>
  </si>
  <si>
    <t xml:space="preserve">20-22-5000-5900-10000-20000-3000-3390</t>
  </si>
  <si>
    <t xml:space="preserve">97/02/04</t>
  </si>
  <si>
    <t xml:space="preserve">setadi-gsme-web</t>
  </si>
  <si>
    <t xml:space="preserve">172.26.136.70 - 81.31.168.70</t>
  </si>
  <si>
    <t xml:space="preserve">80 - 443</t>
  </si>
  <si>
    <t xml:space="preserve">vp-97-1907</t>
  </si>
  <si>
    <t xml:space="preserve">سینا</t>
  </si>
  <si>
    <t xml:space="preserve">sina.jafarzadeh@staff.sharif.edu</t>
  </si>
  <si>
    <t xml:space="preserve">09124806203</t>
  </si>
  <si>
    <t xml:space="preserve">دفتر خلاقیت و گسترش کارآفرینی دانشگاه صنعتی شریف</t>
  </si>
  <si>
    <t xml:space="preserve">nons-karafarini01</t>
  </si>
  <si>
    <t xml:space="preserve">172.26.138.36</t>
  </si>
  <si>
    <t xml:space="preserve">81.31.168.226</t>
  </si>
  <si>
    <t xml:space="preserve">80, 21,3389</t>
  </si>
  <si>
    <t xml:space="preserve">97/03/02</t>
  </si>
  <si>
    <t xml:space="preserve">nvp-97-2263</t>
  </si>
  <si>
    <t xml:space="preserve">رژین</t>
  </si>
  <si>
    <t xml:space="preserve">بیاتی</t>
  </si>
  <si>
    <t xml:space="preserve">r.bayati@student.sharif.ir</t>
  </si>
  <si>
    <t xml:space="preserve">0311401872</t>
  </si>
  <si>
    <t xml:space="preserve">09305923675</t>
  </si>
  <si>
    <t xml:space="preserve">02634427513</t>
  </si>
  <si>
    <r>
      <rPr>
        <sz val="14"/>
        <color rgb="FF000000"/>
        <rFont val="DejaVu Sans"/>
        <family val="2"/>
        <charset val="1"/>
      </rPr>
      <t xml:space="preserve">دفتر خلاقیت و گسترش کارآفرینی دانشگاه صنعتی شریف </t>
    </r>
    <r>
      <rPr>
        <sz val="14"/>
        <color rgb="FF000000"/>
        <rFont val="Calibri"/>
        <family val="2"/>
        <charset val="1"/>
      </rPr>
      <t xml:space="preserve">- </t>
    </r>
    <r>
      <rPr>
        <sz val="14"/>
        <color rgb="FF000000"/>
        <rFont val="DejaVu Sans"/>
        <family val="2"/>
        <charset val="1"/>
      </rPr>
      <t xml:space="preserve">سایت ستاره شریف</t>
    </r>
  </si>
  <si>
    <t xml:space="preserve">nons-karafarini02</t>
  </si>
  <si>
    <t xml:space="preserve">172.26.138.46</t>
  </si>
  <si>
    <t xml:space="preserve">81.31.168.236</t>
  </si>
  <si>
    <t xml:space="preserve">3306-80-8080-5000-10000-10001-10002-10003-10004-10005</t>
  </si>
  <si>
    <t xml:space="preserve">nvp-96-1463</t>
  </si>
  <si>
    <t xml:space="preserve">فاطمه</t>
  </si>
  <si>
    <t xml:space="preserve">صفدری</t>
  </si>
  <si>
    <t xml:space="preserve">safdari@ut.ac.ir</t>
  </si>
  <si>
    <t xml:space="preserve">0059892153</t>
  </si>
  <si>
    <t xml:space="preserve">09124248234</t>
  </si>
  <si>
    <t xml:space="preserve">nons-utmonitoring</t>
  </si>
  <si>
    <t xml:space="preserve">172.26.138.19</t>
  </si>
  <si>
    <t xml:space="preserve">81.31.168.209</t>
  </si>
  <si>
    <t xml:space="preserve">http-https-ssh-2223-10050-10051</t>
  </si>
  <si>
    <t xml:space="preserve">96/09/14</t>
  </si>
  <si>
    <t xml:space="preserve">  vps-97-2211</t>
  </si>
  <si>
    <t xml:space="preserve"> حیدر نوری</t>
  </si>
  <si>
    <t xml:space="preserve">شریف رایان مجتمع خدمات</t>
  </si>
  <si>
    <t xml:space="preserve">nons-sharifrayan</t>
  </si>
  <si>
    <t xml:space="preserve">172.26.138.45</t>
  </si>
  <si>
    <t xml:space="preserve">81.31.168.235</t>
  </si>
  <si>
    <t xml:space="preserve">80, 22,3389</t>
  </si>
  <si>
    <t xml:space="preserve">97/07/07</t>
  </si>
  <si>
    <t xml:space="preserve">nvp-96-1225</t>
  </si>
  <si>
    <t xml:space="preserve">میزبانی سرور تحلیل داده موبایل</t>
  </si>
  <si>
    <t xml:space="preserve">nons-ghareyazi</t>
  </si>
  <si>
    <t xml:space="preserve">172.26.138.11</t>
  </si>
  <si>
    <t xml:space="preserve">81.31.168.201</t>
  </si>
  <si>
    <t xml:space="preserve">96/06/13</t>
  </si>
  <si>
    <t xml:space="preserve">nvp-98-2955</t>
  </si>
  <si>
    <t xml:space="preserve">Jafari1989@gmail.com</t>
  </si>
  <si>
    <t xml:space="preserve">0010521585</t>
  </si>
  <si>
    <t xml:space="preserve">09124251131</t>
  </si>
  <si>
    <t xml:space="preserve">nons-employmentschool</t>
  </si>
  <si>
    <t xml:space="preserve">172.26.138.56</t>
  </si>
  <si>
    <t xml:space="preserve">81.31.168.247</t>
  </si>
  <si>
    <t xml:space="preserve">4041 - 25 - 587- 6379-110-443-873-993-995-21-22-80</t>
  </si>
  <si>
    <t xml:space="preserve">98/03/13</t>
  </si>
  <si>
    <t xml:space="preserve">vp-97-2454</t>
  </si>
  <si>
    <t xml:space="preserve">سرور شخصی اول</t>
  </si>
  <si>
    <t xml:space="preserve">nons-mrajaei</t>
  </si>
  <si>
    <t xml:space="preserve">172.26.138.49</t>
  </si>
  <si>
    <t xml:space="preserve">81.31.168.239</t>
  </si>
  <si>
    <t xml:space="preserve">ssh,http</t>
  </si>
  <si>
    <t xml:space="preserve">-</t>
  </si>
  <si>
    <t xml:space="preserve">nvp-97-2458</t>
  </si>
  <si>
    <t xml:space="preserve">دشت آبادی</t>
  </si>
  <si>
    <t xml:space="preserve">dashtabadi.m.r@gmail.com</t>
  </si>
  <si>
    <t xml:space="preserve">09902271957</t>
  </si>
  <si>
    <t xml:space="preserve">nons-keshtomid</t>
  </si>
  <si>
    <t xml:space="preserve">172.26.138.47</t>
  </si>
  <si>
    <t xml:space="preserve">81.31.168.237</t>
  </si>
  <si>
    <t xml:space="preserve">80-22</t>
  </si>
  <si>
    <t xml:space="preserve">97/08/29</t>
  </si>
  <si>
    <t xml:space="preserve">nvp-97-2495</t>
  </si>
  <si>
    <t xml:space="preserve">nons-listino</t>
  </si>
  <si>
    <t xml:space="preserve">172.26.138.50</t>
  </si>
  <si>
    <t xml:space="preserve">81.31.168.240</t>
  </si>
  <si>
    <t xml:space="preserve">nvp-98-3019</t>
  </si>
  <si>
    <t xml:space="preserve">میعاد</t>
  </si>
  <si>
    <t xml:space="preserve">زمانی</t>
  </si>
  <si>
    <t xml:space="preserve">zamani.miaad@outlook.com</t>
  </si>
  <si>
    <t xml:space="preserve">09366606358</t>
  </si>
  <si>
    <t xml:space="preserve">nons-hooyo</t>
  </si>
  <si>
    <t xml:space="preserve">172.26.138.58</t>
  </si>
  <si>
    <t xml:space="preserve">81.31.168.249</t>
  </si>
  <si>
    <t xml:space="preserve">98/03/22</t>
  </si>
  <si>
    <t xml:space="preserve">nvp-97-2696</t>
  </si>
  <si>
    <t xml:space="preserve">محمدی لاریجانی</t>
  </si>
  <si>
    <t xml:space="preserve">larijani@alum.sharif.edu</t>
  </si>
  <si>
    <t xml:space="preserve">66165840</t>
  </si>
  <si>
    <t xml:space="preserve">nons-rezaei-smartsystem</t>
  </si>
  <si>
    <t xml:space="preserve">172.26.138.65</t>
  </si>
  <si>
    <t xml:space="preserve">81.31.169.1</t>
  </si>
  <si>
    <t xml:space="preserve">21 - 22 - 23 - 25 - 110 - 443 - 465 - 990 - 2082 - 2083 - 2086 - 2087 - 2095 - 2096 - 2222- 3306- 8080 - 8087 - 8443</t>
  </si>
  <si>
    <t xml:space="preserve">98/04/24</t>
  </si>
  <si>
    <t xml:space="preserve">صبا</t>
  </si>
  <si>
    <t xml:space="preserve">احمدیان</t>
  </si>
  <si>
    <t xml:space="preserve">saba.ahmadian@sharif.edu</t>
  </si>
  <si>
    <t xml:space="preserve">1720048681</t>
  </si>
  <si>
    <t xml:space="preserve">09123647953</t>
  </si>
  <si>
    <r>
      <rPr>
        <sz val="11"/>
        <color rgb="FF000000"/>
        <rFont val="DejaVu Sans"/>
        <family val="2"/>
        <charset val="1"/>
      </rPr>
      <t xml:space="preserve">آزمایشگاه </t>
    </r>
    <r>
      <rPr>
        <sz val="11"/>
        <color rgb="FF000000"/>
        <rFont val="Calibri"/>
        <family val="2"/>
        <charset val="1"/>
      </rPr>
      <t xml:space="preserve">DSN</t>
    </r>
  </si>
  <si>
    <t xml:space="preserve">setadi-ce-lab</t>
  </si>
  <si>
    <r>
      <rPr>
        <sz val="11"/>
        <color rgb="FF000000"/>
        <rFont val="DejaVu Sans"/>
        <family val="2"/>
        <charset val="1"/>
      </rPr>
      <t xml:space="preserve">آخرین نسخه آپاچی نیز نصب باشد</t>
    </r>
    <r>
      <rPr>
        <sz val="11"/>
        <color rgb="FF000000"/>
        <rFont val="Calibri"/>
        <family val="2"/>
        <charset val="1"/>
      </rPr>
      <t xml:space="preserve">.</t>
    </r>
  </si>
  <si>
    <t xml:space="preserve">172.26.136.159 - 81.31.168.159</t>
  </si>
  <si>
    <t xml:space="preserve">22-80</t>
  </si>
  <si>
    <t xml:space="preserve">mohseni@sharif.ir</t>
  </si>
  <si>
    <t xml:space="preserve">66164061</t>
  </si>
  <si>
    <t xml:space="preserve">setadi-chemical</t>
  </si>
  <si>
    <t xml:space="preserve">172.26.136.156 - 81.31.168.156</t>
  </si>
  <si>
    <t xml:space="preserve">21-22-25-53-80-110-143-443-587-993-995</t>
  </si>
  <si>
    <t xml:space="preserve">97/08/07</t>
  </si>
  <si>
    <t xml:space="preserve">سعیده</t>
  </si>
  <si>
    <t xml:space="preserve">عسگری</t>
  </si>
  <si>
    <t xml:space="preserve">0063451611</t>
  </si>
  <si>
    <t xml:space="preserve">09126180523</t>
  </si>
  <si>
    <t xml:space="preserve">دسترسی از خارج دانشگاه به واحدهای فنی</t>
  </si>
  <si>
    <t xml:space="preserve">setadi-shiminaft2</t>
  </si>
  <si>
    <t xml:space="preserve">172.26.136.160 - 81.31.168.160</t>
  </si>
  <si>
    <t xml:space="preserve">20-21-22-25-80-110-111-143-443-587-783-993-995-3052-3306-3389</t>
  </si>
  <si>
    <t xml:space="preserve">setadi-edariweb</t>
  </si>
  <si>
    <t xml:space="preserve">172.26.136.133 - 81.31.168.133</t>
  </si>
  <si>
    <t xml:space="preserve">80 - 443 -3306 - 2225 - 22</t>
  </si>
  <si>
    <t xml:space="preserve">97/07/11</t>
  </si>
  <si>
    <t xml:space="preserve">شفیعی</t>
  </si>
  <si>
    <t xml:space="preserve">m.shafiee@staff.sharif.edu</t>
  </si>
  <si>
    <t xml:space="preserve">2093493950</t>
  </si>
  <si>
    <t xml:space="preserve">09120180170</t>
  </si>
  <si>
    <t xml:space="preserve">66088495 </t>
  </si>
  <si>
    <t xml:space="preserve">setadi-amoozesh01</t>
  </si>
  <si>
    <t xml:space="preserve">172.26.136.46 - 81.31.168.46</t>
  </si>
  <si>
    <t xml:space="preserve">96/10/27</t>
  </si>
  <si>
    <t xml:space="preserve">setadi-darsafzarsharif</t>
  </si>
  <si>
    <t xml:space="preserve">172.26.136.20 - 81.31.168.20</t>
  </si>
  <si>
    <t xml:space="preserve">96/06/07</t>
  </si>
  <si>
    <t xml:space="preserve"> 66088495</t>
  </si>
  <si>
    <t xml:space="preserve">setadi_old.cw</t>
  </si>
  <si>
    <r>
      <rPr>
        <sz val="11"/>
        <color rgb="FF000000"/>
        <rFont val="DejaVu Sans"/>
        <family val="2"/>
        <charset val="1"/>
      </rPr>
      <t xml:space="preserve">نسخه پشتیبان سرویس </t>
    </r>
    <r>
      <rPr>
        <sz val="11"/>
        <color rgb="FF000000"/>
        <rFont val="Calibri"/>
        <family val="2"/>
        <charset val="1"/>
      </rPr>
      <t xml:space="preserve">old.cw.sharif.edu </t>
    </r>
    <r>
      <rPr>
        <sz val="11"/>
        <color rgb="FF000000"/>
        <rFont val="DejaVu Sans"/>
        <family val="2"/>
        <charset val="1"/>
      </rPr>
      <t xml:space="preserve">برای مدت محدود</t>
    </r>
  </si>
  <si>
    <t xml:space="preserve">172.26.136.128 - 81.31.168.128</t>
  </si>
  <si>
    <t xml:space="preserve">97/06/06</t>
  </si>
  <si>
    <t xml:space="preserve">حیدرنوری</t>
  </si>
  <si>
    <t xml:space="preserve">nons-2018rtestconf</t>
  </si>
  <si>
    <t xml:space="preserve">172.26.138.26 - 81.31.168.216</t>
  </si>
  <si>
    <t xml:space="preserve">22 - 80 - 443</t>
  </si>
  <si>
    <t xml:space="preserve">96/12/07</t>
  </si>
  <si>
    <t xml:space="preserve">lib_it@sharif.ir</t>
  </si>
  <si>
    <t xml:space="preserve">0492034931</t>
  </si>
  <si>
    <t xml:space="preserve">setadi-library</t>
  </si>
  <si>
    <t xml:space="preserve">172.26.136.22 - 81.31.168.22</t>
  </si>
  <si>
    <t xml:space="preserve">22 - 80</t>
  </si>
  <si>
    <t xml:space="preserve">96/06/08</t>
  </si>
  <si>
    <t xml:space="preserve">setadi-librarysys</t>
  </si>
  <si>
    <t xml:space="preserve">172.26.136.37 - 81.31.168.37</t>
  </si>
  <si>
    <t xml:space="preserve">96/08/03</t>
  </si>
  <si>
    <t xml:space="preserve">setadi-librarysystem02</t>
  </si>
  <si>
    <t xml:space="preserve">172.26.136.45 - 81.31.168.45</t>
  </si>
  <si>
    <t xml:space="preserve">96/10/26</t>
  </si>
  <si>
    <t xml:space="preserve">خداقلی زاده</t>
  </si>
  <si>
    <t xml:space="preserve">behzad.face96@gmail.com</t>
  </si>
  <si>
    <t xml:space="preserve">0019321333</t>
  </si>
  <si>
    <t xml:space="preserve">0921397960</t>
  </si>
  <si>
    <t xml:space="preserve">66979742</t>
  </si>
  <si>
    <t xml:space="preserve">setadi-philsci</t>
  </si>
  <si>
    <t xml:space="preserve">172.26.136.81 - 81.31.168.81</t>
  </si>
  <si>
    <t xml:space="preserve">22 - 443 - 80</t>
  </si>
  <si>
    <t xml:space="preserve">97/02/03</t>
  </si>
  <si>
    <t xml:space="preserve">رئوفی فر</t>
  </si>
  <si>
    <t xml:space="preserve">a.raoofi@staff.sharif.edu</t>
  </si>
  <si>
    <t xml:space="preserve">0780025164</t>
  </si>
  <si>
    <t xml:space="preserve">09033339548</t>
  </si>
  <si>
    <t xml:space="preserve">66164052</t>
  </si>
  <si>
    <t xml:space="preserve">setadi-ravabetomumi02</t>
  </si>
  <si>
    <t xml:space="preserve">172.26.136.60 - 81.31.168.60</t>
  </si>
  <si>
    <t xml:space="preserve">443-143-80-25-53-110-465-587-993-995-3306 - 20-21-22 - 7010-7011</t>
  </si>
  <si>
    <t xml:space="preserve">96/12/05</t>
  </si>
  <si>
    <t xml:space="preserve">قره داغی بقرآبادی</t>
  </si>
  <si>
    <t xml:space="preserve">a.gharedaghi@staff.sharif.ir</t>
  </si>
  <si>
    <t xml:space="preserve">5560364142</t>
  </si>
  <si>
    <t xml:space="preserve">09120762751</t>
  </si>
  <si>
    <r>
      <rPr>
        <sz val="11"/>
        <color rgb="FF000000"/>
        <rFont val="DejaVu Sans"/>
        <family val="2"/>
        <charset val="1"/>
      </rPr>
      <t xml:space="preserve">پیاده سازی </t>
    </r>
    <r>
      <rPr>
        <sz val="11"/>
        <color rgb="FF000000"/>
        <rFont val="Calibri"/>
        <family val="2"/>
        <charset val="1"/>
      </rPr>
      <t xml:space="preserve">DMS</t>
    </r>
  </si>
  <si>
    <t xml:space="preserve">setadi-research-dms</t>
  </si>
  <si>
    <t xml:space="preserve">172.26.136.138</t>
  </si>
  <si>
    <t xml:space="preserve">22-80-443-8080</t>
  </si>
  <si>
    <t xml:space="preserve">97/07/21</t>
  </si>
  <si>
    <t xml:space="preserve">مقصود</t>
  </si>
  <si>
    <t xml:space="preserve">دورانی</t>
  </si>
  <si>
    <t xml:space="preserve">md.dorani@gmail.com</t>
  </si>
  <si>
    <t xml:space="preserve">5709254193</t>
  </si>
  <si>
    <t xml:space="preserve">09126833370</t>
  </si>
  <si>
    <t xml:space="preserve">66020690</t>
  </si>
  <si>
    <t xml:space="preserve">setadi-magazinsharif</t>
  </si>
  <si>
    <t xml:space="preserve">172.26.136.62 - 81.31.168.62</t>
  </si>
  <si>
    <t xml:space="preserve">96/12/13</t>
  </si>
  <si>
    <t xml:space="preserve">قدسی</t>
  </si>
  <si>
    <t xml:space="preserve">ghodsi@outlook.com</t>
  </si>
  <si>
    <t xml:space="preserve">09352114251</t>
  </si>
  <si>
    <t xml:space="preserve">سایت مرکز رشد</t>
  </si>
  <si>
    <t xml:space="preserve">setadi-roshdpark</t>
  </si>
  <si>
    <t xml:space="preserve">172.26.136.174 - 81.31.168.174</t>
  </si>
  <si>
    <t xml:space="preserve">80-3389</t>
  </si>
  <si>
    <t xml:space="preserve">98/03/11</t>
  </si>
  <si>
    <t xml:space="preserve">setadi-tasisat-dms</t>
  </si>
  <si>
    <t xml:space="preserve">172.26.136.50 - 81.31.168.50</t>
  </si>
  <si>
    <t xml:space="preserve">22-80-443-8080-8443</t>
  </si>
  <si>
    <t xml:space="preserve">96/11/03</t>
  </si>
  <si>
    <t xml:space="preserve">nvp-96-1428</t>
  </si>
  <si>
    <t xml:space="preserve">بهجتی</t>
  </si>
  <si>
    <t xml:space="preserve">bahjatia@ce.sharif.edu </t>
  </si>
  <si>
    <t xml:space="preserve">0440707579</t>
  </si>
  <si>
    <t xml:space="preserve">مسابقات هوش مصنوعی</t>
  </si>
  <si>
    <t xml:space="preserve">nons-AIchallenge</t>
  </si>
  <si>
    <t xml:space="preserve">172.26.138.17</t>
  </si>
  <si>
    <t xml:space="preserve">81.31.168.207</t>
  </si>
  <si>
    <t xml:space="preserve">96/09/04</t>
  </si>
  <si>
    <t xml:space="preserve">nvp-96-1347</t>
  </si>
  <si>
    <t xml:space="preserve">کیانوش</t>
  </si>
  <si>
    <t xml:space="preserve">عباسی</t>
  </si>
  <si>
    <t xml:space="preserve">kabbasi@ce.sharif.edu</t>
  </si>
  <si>
    <t xml:space="preserve">0440648270</t>
  </si>
  <si>
    <t xml:space="preserve">nons-ssc</t>
  </si>
  <si>
    <t xml:space="preserve">172.26.138.16</t>
  </si>
  <si>
    <t xml:space="preserve">81.31.168.206</t>
  </si>
  <si>
    <t xml:space="preserve">22-1234-80-443</t>
  </si>
  <si>
    <t xml:space="preserve">nvp-96-1592</t>
  </si>
  <si>
    <t xml:space="preserve">توکلی</t>
  </si>
  <si>
    <t xml:space="preserve">metavakoli@sharif.edu</t>
  </si>
  <si>
    <t xml:space="preserve">nons-mobin</t>
  </si>
  <si>
    <t xml:space="preserve">172.26.138.21</t>
  </si>
  <si>
    <t xml:space="preserve">81.31.168.211</t>
  </si>
  <si>
    <t xml:space="preserve">22-80-443-8443-8080-9090-7003</t>
  </si>
  <si>
    <t xml:space="preserve">96/11/29</t>
  </si>
  <si>
    <t xml:space="preserve">دارابی</t>
  </si>
  <si>
    <t xml:space="preserve">mahdida97@gmail.com</t>
  </si>
  <si>
    <t xml:space="preserve">0019824165</t>
  </si>
  <si>
    <t xml:space="preserve">09191013139</t>
  </si>
  <si>
    <t xml:space="preserve">77359818</t>
  </si>
  <si>
    <t xml:space="preserve">setadi-blockchain</t>
  </si>
  <si>
    <t xml:space="preserve">172.26.136.185 - 81.31.168.185</t>
  </si>
  <si>
    <t xml:space="preserve">s.tavakkoli@sharif.ir</t>
  </si>
  <si>
    <t xml:space="preserve">0061965359</t>
  </si>
  <si>
    <t xml:space="preserve">09122131539</t>
  </si>
  <si>
    <t xml:space="preserve">66166229</t>
  </si>
  <si>
    <t xml:space="preserve">setadi-clabmail</t>
  </si>
  <si>
    <t xml:space="preserve">172.26.136.48 - 81.31.168.48</t>
  </si>
  <si>
    <t xml:space="preserve">587 - 3389 - 3306 - 8080 - 80</t>
  </si>
  <si>
    <t xml:space="preserve">96/11/01</t>
  </si>
  <si>
    <t xml:space="preserve">محمد ابراهیم</t>
  </si>
  <si>
    <t xml:space="preserve">محمدی پناه</t>
  </si>
  <si>
    <t xml:space="preserve">ebrahim@bonyan.co</t>
  </si>
  <si>
    <t xml:space="preserve">4433296562</t>
  </si>
  <si>
    <t xml:space="preserve">09124806847</t>
  </si>
  <si>
    <t xml:space="preserve">86084988</t>
  </si>
  <si>
    <t xml:space="preserve">setadi-tahrimshekan</t>
  </si>
  <si>
    <t xml:space="preserve">172.26.136.54 - 81.31.168.54</t>
  </si>
  <si>
    <t xml:space="preserve">22-53</t>
  </si>
  <si>
    <t xml:space="preserve">96/11/18</t>
  </si>
  <si>
    <r>
      <rPr>
        <sz val="11"/>
        <color rgb="FF000000"/>
        <rFont val="DejaVu Sans"/>
        <family val="2"/>
        <charset val="1"/>
      </rPr>
      <t xml:space="preserve">سایت دروس و پژوهش </t>
    </r>
    <r>
      <rPr>
        <sz val="11"/>
        <color rgb="FF000000"/>
        <rFont val="Calibri"/>
        <family val="2"/>
        <charset val="1"/>
      </rPr>
      <t xml:space="preserve">S4</t>
    </r>
  </si>
  <si>
    <t xml:space="preserve">setadi-lesson-research</t>
  </si>
  <si>
    <t xml:space="preserve">172.26.136.116 - 81.31.168.116</t>
  </si>
  <si>
    <t xml:space="preserve">97/04/02</t>
  </si>
  <si>
    <t xml:space="preserve">setadi-lesson</t>
  </si>
  <si>
    <t xml:space="preserve">172.26.136.115 - 81.31.168.115</t>
  </si>
  <si>
    <t xml:space="preserve">setadi-shahedmail</t>
  </si>
  <si>
    <t xml:space="preserve">وب سرور و ایمیل سرور</t>
  </si>
  <si>
    <t xml:space="preserve">172.26.136.166 - 81.31.168.166</t>
  </si>
  <si>
    <t xml:space="preserve">20-21-22-25-53-80-110-143-443-587-993-995-3306-8484</t>
  </si>
  <si>
    <t xml:space="preserve">97/10/22</t>
  </si>
  <si>
    <t xml:space="preserve">فرزانه</t>
  </si>
  <si>
    <t xml:space="preserve">آقاخانی مهیاری</t>
  </si>
  <si>
    <t xml:space="preserve">f.a.mahyari@sharif.edu</t>
  </si>
  <si>
    <t xml:space="preserve">0067148743</t>
  </si>
  <si>
    <t xml:space="preserve">09128501859</t>
  </si>
  <si>
    <t xml:space="preserve">66164570</t>
  </si>
  <si>
    <t xml:space="preserve">setadi-ncl</t>
  </si>
  <si>
    <t xml:space="preserve">172.26.136.52 - 81.31.168.52</t>
  </si>
  <si>
    <t xml:space="preserve">96/11/14</t>
  </si>
  <si>
    <t xml:space="preserve">پورشاد</t>
  </si>
  <si>
    <t xml:space="preserve">شاددل</t>
  </si>
  <si>
    <t xml:space="preserve">p.shaddel@hram.sharif.ir</t>
  </si>
  <si>
    <t xml:space="preserve">0670272914</t>
  </si>
  <si>
    <t xml:space="preserve">09357292973</t>
  </si>
  <si>
    <t xml:space="preserve">66164400</t>
  </si>
  <si>
    <t xml:space="preserve">setadi-csprd</t>
  </si>
  <si>
    <t xml:space="preserve">172.26.136.64 - 81.31.168.64</t>
  </si>
  <si>
    <t xml:space="preserve">22-25-80-110-143-443-465-587-993-995</t>
  </si>
  <si>
    <t xml:space="preserve">97/12/23</t>
  </si>
  <si>
    <t xml:space="preserve">سلامی</t>
  </si>
  <si>
    <t xml:space="preserve">mohsen.salami1@gmail.com</t>
  </si>
  <si>
    <t xml:space="preserve">5079637420</t>
  </si>
  <si>
    <t xml:space="preserve">09358889115</t>
  </si>
  <si>
    <t xml:space="preserve">setadi-ulrp</t>
  </si>
  <si>
    <t xml:space="preserve">172.26.136.153 - 81.31.168.153</t>
  </si>
  <si>
    <t xml:space="preserve">4443-80-22</t>
  </si>
  <si>
    <t xml:space="preserve">97/08/23</t>
  </si>
  <si>
    <t xml:space="preserve">setadi-gsme-utm</t>
  </si>
  <si>
    <t xml:space="preserve">172.26.136.82 - 81.31.168.82 - 172.26.140.11</t>
  </si>
  <si>
    <t xml:space="preserve">81.31.168.82</t>
  </si>
  <si>
    <t xml:space="preserve">لادن</t>
  </si>
  <si>
    <t xml:space="preserve">به آیین</t>
  </si>
  <si>
    <t xml:space="preserve">ladanb@itorbit.net</t>
  </si>
  <si>
    <t xml:space="preserve">3256242537</t>
  </si>
  <si>
    <t xml:space="preserve">09123104417</t>
  </si>
  <si>
    <t xml:space="preserve">88369696</t>
  </si>
  <si>
    <t xml:space="preserve">پرتال پژوهش</t>
  </si>
  <si>
    <t xml:space="preserve">setadi-naad-db</t>
  </si>
  <si>
    <t xml:space="preserve">172.16.6.35 - 192.168.5.3</t>
  </si>
  <si>
    <t xml:space="preserve">97/03/09</t>
  </si>
  <si>
    <t xml:space="preserve">setadi-naad-app</t>
  </si>
  <si>
    <t xml:space="preserve">172.26.136.109 - 192.168.5.2 - 172.16.6.33</t>
  </si>
  <si>
    <t xml:space="preserve">nvp-96-1334</t>
  </si>
  <si>
    <t xml:space="preserve">نقوی</t>
  </si>
  <si>
    <t xml:space="preserve">naghavi_mehdi@ee.sharif.edu</t>
  </si>
  <si>
    <t xml:space="preserve">nons-roshdvkarafarini</t>
  </si>
  <si>
    <t xml:space="preserve">172.26.138.15</t>
  </si>
  <si>
    <t xml:space="preserve">81.31.168.205</t>
  </si>
  <si>
    <t xml:space="preserve">22-21</t>
  </si>
  <si>
    <t xml:space="preserve">خشایار</t>
  </si>
  <si>
    <t xml:space="preserve">اعتمادی صومعه</t>
  </si>
  <si>
    <t xml:space="preserve">etemadi@ce.sharif.edu</t>
  </si>
  <si>
    <t xml:space="preserve">0016276418</t>
  </si>
  <si>
    <t xml:space="preserve">09123237760</t>
  </si>
  <si>
    <t xml:space="preserve">88255318</t>
  </si>
  <si>
    <t xml:space="preserve">setadi-philosophy</t>
  </si>
  <si>
    <t xml:space="preserve">راه اندازی سایت مدرسه تابستانی تکامل</t>
  </si>
  <si>
    <t xml:space="preserve">172.26.136.117 - 81.31.168.117</t>
  </si>
  <si>
    <t xml:space="preserve">97/04/05</t>
  </si>
  <si>
    <t xml:space="preserve">amirmehdinaghavi@gmail.com</t>
  </si>
  <si>
    <t xml:space="preserve">5400024246</t>
  </si>
  <si>
    <t xml:space="preserve">09396378489</t>
  </si>
  <si>
    <t xml:space="preserve">اپلیکیشن کار ایرنا</t>
  </si>
  <si>
    <t xml:space="preserve">setadi-roshdvkarafarini</t>
  </si>
  <si>
    <t xml:space="preserve">172.26.136.72 - 81.31.168.72</t>
  </si>
  <si>
    <t xml:space="preserve">22- 80</t>
  </si>
  <si>
    <t xml:space="preserve">97/01/22</t>
  </si>
  <si>
    <t xml:space="preserve">nvp-96-1648</t>
  </si>
  <si>
    <t xml:space="preserve">nons-dideocleaner</t>
  </si>
  <si>
    <t xml:space="preserve">172.26.138.24</t>
  </si>
  <si>
    <t xml:space="preserve">81.31.168.214</t>
  </si>
  <si>
    <t xml:space="preserve">9247-ssh-https-http</t>
  </si>
  <si>
    <t xml:space="preserve">nvp-96-1649</t>
  </si>
  <si>
    <t xml:space="preserve">nons-dideoprime</t>
  </si>
  <si>
    <t xml:space="preserve">172.26.138.23</t>
  </si>
  <si>
    <t xml:space="preserve">81.31.168.213</t>
  </si>
  <si>
    <t xml:space="preserve">SSH,HTTP,HTTPS</t>
  </si>
  <si>
    <t xml:space="preserve">96/12/06</t>
  </si>
  <si>
    <t xml:space="preserve">nvp-97-2106</t>
  </si>
  <si>
    <t xml:space="preserve">nons-dideo-storage01</t>
  </si>
  <si>
    <t xml:space="preserve">172.26.138.38</t>
  </si>
  <si>
    <t xml:space="preserve">81.31.168.228</t>
  </si>
  <si>
    <t xml:space="preserve">80-443-22</t>
  </si>
  <si>
    <t xml:space="preserve">97/05/22</t>
  </si>
  <si>
    <t xml:space="preserve">nvp-97-1805</t>
  </si>
  <si>
    <t xml:space="preserve">nons-dideotv01</t>
  </si>
  <si>
    <t xml:space="preserve">172.26.138.22</t>
  </si>
  <si>
    <t xml:space="preserve">81.31.168.212</t>
  </si>
  <si>
    <t xml:space="preserve">ssh-http-https</t>
  </si>
  <si>
    <t xml:space="preserve">nvp-97-1804</t>
  </si>
  <si>
    <t xml:space="preserve">nons-dideo-vpn</t>
  </si>
  <si>
    <t xml:space="preserve">172.26.138.12</t>
  </si>
  <si>
    <t xml:space="preserve">81.31.168.202</t>
  </si>
  <si>
    <t xml:space="preserve">ssh-http-https-12856</t>
  </si>
  <si>
    <t xml:space="preserve">97/02/05</t>
  </si>
  <si>
    <t xml:space="preserve">nvp-96-1647</t>
  </si>
  <si>
    <t xml:space="preserve">nons-dideoweb01</t>
  </si>
  <si>
    <t xml:space="preserve">172.26.138.25</t>
  </si>
  <si>
    <t xml:space="preserve">81.31.168.215</t>
  </si>
  <si>
    <t xml:space="preserve">5264-ssh-https-http-tcp 3306-4444-4567-4568-udp 4567</t>
  </si>
  <si>
    <t xml:space="preserve">97/01/08</t>
  </si>
  <si>
    <t xml:space="preserve">nvp-97-2635</t>
  </si>
  <si>
    <t xml:space="preserve">nons-dideo-web01</t>
  </si>
  <si>
    <t xml:space="preserve">172.26.138.51</t>
  </si>
  <si>
    <t xml:space="preserve">81.31.168.241</t>
  </si>
  <si>
    <t xml:space="preserve">tcp (3306-4444-4567-4568)-udp-4567- s264-2425-80-443</t>
  </si>
  <si>
    <t xml:space="preserve">98/01/01</t>
  </si>
  <si>
    <t xml:space="preserve">nons-salamcinema01</t>
  </si>
  <si>
    <t xml:space="preserve">172.26.138.35</t>
  </si>
  <si>
    <t xml:space="preserve">81.31.168.225</t>
  </si>
  <si>
    <t xml:space="preserve">nons-salamcinema02</t>
  </si>
  <si>
    <t xml:space="preserve">172.26.138.13</t>
  </si>
  <si>
    <t xml:space="preserve">81.31.168.203</t>
  </si>
  <si>
    <t xml:space="preserve">96/06/22</t>
  </si>
  <si>
    <t xml:space="preserve">nvp-97-2081</t>
  </si>
  <si>
    <t xml:space="preserve">nons-salamcinema03</t>
  </si>
  <si>
    <t xml:space="preserve">172.26.138.39</t>
  </si>
  <si>
    <t xml:space="preserve">81.31.168.229</t>
  </si>
  <si>
    <t xml:space="preserve">80-443</t>
  </si>
  <si>
    <t xml:space="preserve">97/05/25</t>
  </si>
  <si>
    <t xml:space="preserve">vps-96-1601</t>
  </si>
  <si>
    <t xml:space="preserve">احمدوند</t>
  </si>
  <si>
    <t xml:space="preserve">ahmadvand@ce.sharif.edu</t>
  </si>
  <si>
    <t xml:space="preserve">09126932370</t>
  </si>
  <si>
    <t xml:space="preserve">nons-parsa-rc</t>
  </si>
  <si>
    <t xml:space="preserve">172.26.138.20</t>
  </si>
  <si>
    <t xml:space="preserve">81.31.168.210</t>
  </si>
  <si>
    <t xml:space="preserve">20,21,22,53,80,115,443,587,873,993,1194,2049,3128,5901,5902,5903,5904,5905,5906,8118,8123,9091,51413</t>
  </si>
  <si>
    <t xml:space="preserve">96/11/25</t>
  </si>
  <si>
    <t xml:space="preserve">nvp-97-1833</t>
  </si>
  <si>
    <t xml:space="preserve">javanshah@ce.sharif.edu</t>
  </si>
  <si>
    <t xml:space="preserve">021-86018509</t>
  </si>
  <si>
    <t xml:space="preserve">nons-bayrupido</t>
  </si>
  <si>
    <t xml:space="preserve">172.26.138.31</t>
  </si>
  <si>
    <t xml:space="preserve">81.31.168.221</t>
  </si>
  <si>
    <t xml:space="preserve">97/02/23</t>
  </si>
  <si>
    <t xml:space="preserve">nvp-98-3131</t>
  </si>
  <si>
    <t xml:space="preserve">پرداخت آنلاین وب سرور</t>
  </si>
  <si>
    <t xml:space="preserve">nons-saba-app</t>
  </si>
  <si>
    <t xml:space="preserve">172.26.138.63</t>
  </si>
  <si>
    <t xml:space="preserve">81.31.168.254</t>
  </si>
  <si>
    <t xml:space="preserve">443 - 6062 - 8080</t>
  </si>
  <si>
    <t xml:space="preserve">nvp-98-3132</t>
  </si>
  <si>
    <t xml:space="preserve">دیتابیس</t>
  </si>
  <si>
    <t xml:space="preserve">nons-saba-db</t>
  </si>
  <si>
    <t xml:space="preserve">172.26.138.64</t>
  </si>
  <si>
    <t xml:space="preserve">81.31.168.255</t>
  </si>
  <si>
    <t xml:space="preserve">6033 - 62071</t>
  </si>
  <si>
    <t xml:space="preserve">vps-96-1423</t>
  </si>
  <si>
    <t xml:space="preserve">معین</t>
  </si>
  <si>
    <t xml:space="preserve">محمدی</t>
  </si>
  <si>
    <t xml:space="preserve">mmohammadi@ce.sharif.edu</t>
  </si>
  <si>
    <t xml:space="preserve">09369102240</t>
  </si>
  <si>
    <t xml:space="preserve">nons-physics</t>
  </si>
  <si>
    <t xml:space="preserve">172.26.138.18</t>
  </si>
  <si>
    <t xml:space="preserve">81.31.168.208</t>
  </si>
  <si>
    <t xml:space="preserve">25 – 443 – 80 – 22 – 389 – 636 – 465 – 587 – 8879  - 5432 </t>
  </si>
  <si>
    <t xml:space="preserve">96/09/08</t>
  </si>
  <si>
    <t xml:space="preserve">vps 97/1832</t>
  </si>
  <si>
    <t xml:space="preserve">سید جواد</t>
  </si>
  <si>
    <t xml:space="preserve">پاکدامن شهری</t>
  </si>
  <si>
    <t xml:space="preserve">pakdaman_smj@ie.sharif.eduu</t>
  </si>
  <si>
    <t xml:space="preserve">nons-setak</t>
  </si>
  <si>
    <t xml:space="preserve">172.26.138.32</t>
  </si>
  <si>
    <t xml:space="preserve">81.31.168.222</t>
  </si>
  <si>
    <t xml:space="preserve">SSH,RDP,HTTP,443,3306</t>
  </si>
  <si>
    <t xml:space="preserve">روح الله</t>
  </si>
  <si>
    <t xml:space="preserve">roohi.abol@gmail.com</t>
  </si>
  <si>
    <t xml:space="preserve">0440631149</t>
  </si>
  <si>
    <t xml:space="preserve">09212566270</t>
  </si>
  <si>
    <t xml:space="preserve">22456645</t>
  </si>
  <si>
    <t xml:space="preserve">سایت شخصی</t>
  </si>
  <si>
    <t xml:space="preserve">setadi-dr-abolhasani</t>
  </si>
  <si>
    <t xml:space="preserve">172.26.136.79 - 81.31.168.79</t>
  </si>
  <si>
    <t xml:space="preserve">80-8080-22-12345-13131</t>
  </si>
  <si>
    <t xml:space="preserve">ضرابی زاده</t>
  </si>
  <si>
    <t xml:space="preserve">3871438219</t>
  </si>
  <si>
    <t xml:space="preserve">09128122160</t>
  </si>
  <si>
    <t xml:space="preserve">setadi- softwaregroup</t>
  </si>
  <si>
    <t xml:space="preserve">172.26.136.63 - 81.31.168.63</t>
  </si>
  <si>
    <t xml:space="preserve">443-80-22</t>
  </si>
  <si>
    <t xml:space="preserve">96/12/23</t>
  </si>
  <si>
    <t xml:space="preserve">امیرحسین </t>
  </si>
  <si>
    <t xml:space="preserve">امانی تهران</t>
  </si>
  <si>
    <t xml:space="preserve">amani_amir@ie.sharif.ir</t>
  </si>
  <si>
    <t xml:space="preserve">0019705387</t>
  </si>
  <si>
    <t xml:space="preserve">09104924319</t>
  </si>
  <si>
    <t xml:space="preserve">66165801</t>
  </si>
  <si>
    <t xml:space="preserve">setadi-farhangi</t>
  </si>
  <si>
    <t xml:space="preserve">172.26.36.137 - 81.31.168.137</t>
  </si>
  <si>
    <t xml:space="preserve"> ضرابی زاده</t>
  </si>
  <si>
    <t xml:space="preserve">setadi-edu-app06</t>
  </si>
  <si>
    <t xml:space="preserve">172.26.136.186 - 81.31.168.186</t>
  </si>
  <si>
    <t xml:space="preserve">22-80-443-444-8080-8081-8082-808</t>
  </si>
  <si>
    <t xml:space="preserve">98/05/09</t>
  </si>
  <si>
    <t xml:space="preserve">edu app-5</t>
  </si>
  <si>
    <t xml:space="preserve">setadi-edu-app05</t>
  </si>
  <si>
    <t xml:space="preserve">192.168.3.24</t>
  </si>
  <si>
    <t xml:space="preserve">97/03/06</t>
  </si>
  <si>
    <t xml:space="preserve">edu app-4</t>
  </si>
  <si>
    <t xml:space="preserve">setadi-edu-app04</t>
  </si>
  <si>
    <t xml:space="preserve">192.168.3.23</t>
  </si>
  <si>
    <t xml:space="preserve">98/03/06</t>
  </si>
  <si>
    <t xml:space="preserve">edu DB2</t>
  </si>
  <si>
    <t xml:space="preserve">setadi-edu-db02</t>
  </si>
  <si>
    <t xml:space="preserve">192.168.3.22</t>
  </si>
  <si>
    <t xml:space="preserve">edu Jboss</t>
  </si>
  <si>
    <t xml:space="preserve">setadi-edu-jboss</t>
  </si>
  <si>
    <t xml:space="preserve">192.168.3.21</t>
  </si>
  <si>
    <t xml:space="preserve">edu Web</t>
  </si>
  <si>
    <t xml:space="preserve">setadi-edu-web</t>
  </si>
  <si>
    <t xml:space="preserve">192.168.3.20</t>
  </si>
  <si>
    <t xml:space="preserve">97/02/09</t>
  </si>
  <si>
    <t xml:space="preserve">edu web services</t>
  </si>
  <si>
    <t xml:space="preserve">setadi-edu-webservices</t>
  </si>
  <si>
    <t xml:space="preserve">172.26.136.95 - 192.168.3.19</t>
  </si>
  <si>
    <t xml:space="preserve">97/02/17</t>
  </si>
  <si>
    <t xml:space="preserve">edu monitoring</t>
  </si>
  <si>
    <t xml:space="preserve">setadi-edu-monitoring</t>
  </si>
  <si>
    <t xml:space="preserve">172.26.136.94 - 192.168.3.18</t>
  </si>
  <si>
    <t xml:space="preserve">edu load balancer</t>
  </si>
  <si>
    <t xml:space="preserve">setadi-edu-loadbalancer</t>
  </si>
  <si>
    <t xml:space="preserve">172.26.136.92 - 192.168.3.17</t>
  </si>
  <si>
    <t xml:space="preserve">edu code</t>
  </si>
  <si>
    <t xml:space="preserve">setadi-edu-code</t>
  </si>
  <si>
    <t xml:space="preserve">192.168.3.16</t>
  </si>
  <si>
    <t xml:space="preserve">edu backup</t>
  </si>
  <si>
    <t xml:space="preserve">setadi-edu-backup-nfs</t>
  </si>
  <si>
    <t xml:space="preserve">172.26.136.96 - 192.168.3.15</t>
  </si>
  <si>
    <t xml:space="preserve">edu app-2</t>
  </si>
  <si>
    <t xml:space="preserve">setadi-edu-app02</t>
  </si>
  <si>
    <t xml:space="preserve">172.26.136.93 - 192.168.3.14 </t>
  </si>
  <si>
    <t xml:space="preserve">edu helper</t>
  </si>
  <si>
    <t xml:space="preserve">setadi-edu-helper</t>
  </si>
  <si>
    <t xml:space="preserve">172.26.136.87 - 192.168.3.13</t>
  </si>
  <si>
    <t xml:space="preserve">edu staging</t>
  </si>
  <si>
    <t xml:space="preserve">setadi-edu-staging</t>
  </si>
  <si>
    <t xml:space="preserve">172.26.136.86 - 192.168.3.12</t>
  </si>
  <si>
    <t xml:space="preserve">edu db</t>
  </si>
  <si>
    <t xml:space="preserve">setadi-edu-db01</t>
  </si>
  <si>
    <t xml:space="preserve">172.26.136.84 - 192.168.3.11</t>
  </si>
  <si>
    <t xml:space="preserve">edu app-1</t>
  </si>
  <si>
    <t xml:space="preserve">setadi-edu-app01</t>
  </si>
  <si>
    <t xml:space="preserve">172.26.136.85 - 192.168.3.10</t>
  </si>
  <si>
    <t xml:space="preserve">edu Backup</t>
  </si>
  <si>
    <t xml:space="preserve">setadi-edu-backup-sftp</t>
  </si>
  <si>
    <t xml:space="preserve">172.26.136.89</t>
  </si>
  <si>
    <t xml:space="preserve">edu Backup-2</t>
  </si>
  <si>
    <t xml:space="preserve">setadi-edu-backup02</t>
  </si>
  <si>
    <t xml:space="preserve">192.168.3.28</t>
  </si>
  <si>
    <t xml:space="preserve">97/11/02</t>
  </si>
  <si>
    <t xml:space="preserve">edu firewall</t>
  </si>
  <si>
    <t xml:space="preserve">setadi-edu-firewall</t>
  </si>
  <si>
    <t xml:space="preserve">172.26.136.91 - 81.31.168.91 - 192.168.3.1</t>
  </si>
  <si>
    <t xml:space="preserve">81.31.168.91</t>
  </si>
  <si>
    <t xml:space="preserve">22 -80- 443 -444 - 1194 - 3389 - 8080 - 8084</t>
  </si>
  <si>
    <t xml:space="preserve">محدثه</t>
  </si>
  <si>
    <t xml:space="preserve">mohadeseh.hosseini@gsme.sharif.edu</t>
  </si>
  <si>
    <t xml:space="preserve">1272008843</t>
  </si>
  <si>
    <t xml:space="preserve">09138020731</t>
  </si>
  <si>
    <t xml:space="preserve">66165856</t>
  </si>
  <si>
    <t xml:space="preserve">setadi-entminor</t>
  </si>
  <si>
    <t xml:space="preserve">172.26.136.44 - 81.31.168.44</t>
  </si>
  <si>
    <t xml:space="preserve">21-22-80</t>
  </si>
  <si>
    <t xml:space="preserve">96/10/04</t>
  </si>
  <si>
    <t xml:space="preserve">مسعودی</t>
  </si>
  <si>
    <t xml:space="preserve">s.masoudy93@gmail.com</t>
  </si>
  <si>
    <t xml:space="preserve">0084112832</t>
  </si>
  <si>
    <t xml:space="preserve">09100140360</t>
  </si>
  <si>
    <t xml:space="preserve">setadi-fardayesabz</t>
  </si>
  <si>
    <t xml:space="preserve">172.26.36.29 - 81.31.168.29</t>
  </si>
  <si>
    <t xml:space="preserve">21-22-25</t>
  </si>
  <si>
    <t xml:space="preserve">مه آبادی محمدی</t>
  </si>
  <si>
    <t xml:space="preserve">mehabadi@ee.sharif.edu</t>
  </si>
  <si>
    <t xml:space="preserve">0410404748</t>
  </si>
  <si>
    <t xml:space="preserve">09195671508</t>
  </si>
  <si>
    <t xml:space="preserve">36242270</t>
  </si>
  <si>
    <t xml:space="preserve">setadi-ce-ipl</t>
  </si>
  <si>
    <t xml:space="preserve">172.26.136.173 - 81.31.168.173</t>
  </si>
  <si>
    <t xml:space="preserve">راضیه</t>
  </si>
  <si>
    <t xml:space="preserve">سالاری فرد</t>
  </si>
  <si>
    <t xml:space="preserve">salarifard@ce.sharif.edu</t>
  </si>
  <si>
    <t xml:space="preserve">3020064988</t>
  </si>
  <si>
    <t xml:space="preserve">09128103442</t>
  </si>
  <si>
    <t xml:space="preserve">66164291</t>
  </si>
  <si>
    <t xml:space="preserve">سایت درس</t>
  </si>
  <si>
    <t xml:space="preserve">setadi-civilrepo</t>
  </si>
  <si>
    <t xml:space="preserve">172.26.136.76 - 81.31.168.76</t>
  </si>
  <si>
    <t xml:space="preserve">80 - 22</t>
  </si>
  <si>
    <t xml:space="preserve">97/05/17</t>
  </si>
  <si>
    <t xml:space="preserve">شهیدی</t>
  </si>
  <si>
    <t xml:space="preserve">mshahidi@ce.sharif.edu</t>
  </si>
  <si>
    <t xml:space="preserve">0020882017</t>
  </si>
  <si>
    <t xml:space="preserve">09396133523</t>
  </si>
  <si>
    <t xml:space="preserve">setadi-mechanic03</t>
  </si>
  <si>
    <t xml:space="preserve">172.26.136.154 - 81.31.168.154</t>
  </si>
  <si>
    <t xml:space="preserve">وحید </t>
  </si>
  <si>
    <t xml:space="preserve">ابراهیمی راد</t>
  </si>
  <si>
    <t xml:space="preserve">ebrahimirad.v@gmail.com</t>
  </si>
  <si>
    <t xml:space="preserve">2110036443</t>
  </si>
  <si>
    <t xml:space="preserve">09112776158</t>
  </si>
  <si>
    <t xml:space="preserve">سامانه تحصیلات تکمیلی</t>
  </si>
  <si>
    <t xml:space="preserve">setadi-mech-gradedu</t>
  </si>
  <si>
    <t xml:space="preserve">172.26.136.135 - 81.31.168.135</t>
  </si>
  <si>
    <t xml:space="preserve">1368- 80 -443</t>
  </si>
  <si>
    <t xml:space="preserve">97/06/31</t>
  </si>
  <si>
    <t xml:space="preserve">m.shahidi.2424@gmail.com</t>
  </si>
  <si>
    <t xml:space="preserve">66838798</t>
  </si>
  <si>
    <t xml:space="preserve">سایت معاونت پژوهشی</t>
  </si>
  <si>
    <t xml:space="preserve">setadi_mechanicp2</t>
  </si>
  <si>
    <t xml:space="preserve">172.26.136.132 - 81.31.168.132</t>
  </si>
  <si>
    <t xml:space="preserve">97/06/21</t>
  </si>
  <si>
    <t xml:space="preserve">معاونت پژوهشی</t>
  </si>
  <si>
    <t xml:space="preserve">setadi-mechanic</t>
  </si>
  <si>
    <t xml:space="preserve">172.26.136.39 - 81.31.168.39</t>
  </si>
  <si>
    <t xml:space="preserve">80-8080-22-10000-27017</t>
  </si>
  <si>
    <t xml:space="preserve">96/08/23</t>
  </si>
  <si>
    <t xml:space="preserve">آقاعباسلو</t>
  </si>
  <si>
    <t xml:space="preserve">abbasloo@iiscenter.ir</t>
  </si>
  <si>
    <t xml:space="preserve">0323687164</t>
  </si>
  <si>
    <t xml:space="preserve">09123680127</t>
  </si>
  <si>
    <t xml:space="preserve">setadi-roshd</t>
  </si>
  <si>
    <t xml:space="preserve">172.26.136.47 - 81.31.168.47</t>
  </si>
  <si>
    <t xml:space="preserve">22 - 443 – 80</t>
  </si>
  <si>
    <t xml:space="preserve">بورقانی</t>
  </si>
  <si>
    <t xml:space="preserve">nsetadi-ha&amp;al</t>
  </si>
  <si>
    <r>
      <rPr>
        <sz val="11"/>
        <color rgb="FF000000"/>
        <rFont val="DejaVu Sans"/>
        <family val="2"/>
        <charset val="1"/>
      </rPr>
      <t xml:space="preserve">پورت </t>
    </r>
    <r>
      <rPr>
        <sz val="11"/>
        <color rgb="FF000000"/>
        <rFont val="Calibri"/>
        <family val="2"/>
        <charset val="1"/>
      </rPr>
      <t xml:space="preserve">53 </t>
    </r>
    <r>
      <rPr>
        <sz val="11"/>
        <color rgb="FF000000"/>
        <rFont val="DejaVu Sans"/>
        <family val="2"/>
        <charset val="1"/>
      </rPr>
      <t xml:space="preserve">برای پروتکل </t>
    </r>
    <r>
      <rPr>
        <sz val="11"/>
        <color rgb="FF000000"/>
        <rFont val="Calibri"/>
        <family val="2"/>
        <charset val="1"/>
      </rPr>
      <t xml:space="preserve">udp </t>
    </r>
    <r>
      <rPr>
        <sz val="11"/>
        <color rgb="FF000000"/>
        <rFont val="DejaVu Sans"/>
        <family val="2"/>
        <charset val="1"/>
      </rPr>
      <t xml:space="preserve">بازگردد</t>
    </r>
    <r>
      <rPr>
        <sz val="11"/>
        <color rgb="FF000000"/>
        <rFont val="Calibri"/>
        <family val="2"/>
        <charset val="1"/>
      </rPr>
      <t xml:space="preserve">.3690 </t>
    </r>
    <r>
      <rPr>
        <sz val="11"/>
        <color rgb="FF000000"/>
        <rFont val="DejaVu Sans"/>
        <family val="2"/>
        <charset val="1"/>
      </rPr>
      <t xml:space="preserve">برای </t>
    </r>
    <r>
      <rPr>
        <sz val="11"/>
        <color rgb="FF000000"/>
        <rFont val="Calibri"/>
        <family val="2"/>
        <charset val="1"/>
      </rPr>
      <t xml:space="preserve">svn. </t>
    </r>
    <r>
      <rPr>
        <sz val="11"/>
        <color rgb="FF000000"/>
        <rFont val="DejaVu Sans"/>
        <family val="2"/>
        <charset val="1"/>
      </rPr>
      <t xml:space="preserve">پورت </t>
    </r>
    <r>
      <rPr>
        <sz val="11"/>
        <color rgb="FF000000"/>
        <rFont val="Calibri"/>
        <family val="2"/>
        <charset val="1"/>
      </rPr>
      <t xml:space="preserve">139 </t>
    </r>
    <r>
      <rPr>
        <sz val="11"/>
        <color rgb="FF000000"/>
        <rFont val="DejaVu Sans"/>
        <family val="2"/>
        <charset val="1"/>
      </rPr>
      <t xml:space="preserve">همان پروتکل </t>
    </r>
    <r>
      <rPr>
        <sz val="11"/>
        <color rgb="FF000000"/>
        <rFont val="Calibri"/>
        <family val="2"/>
        <charset val="1"/>
      </rPr>
      <t xml:space="preserve">ssh </t>
    </r>
    <r>
      <rPr>
        <sz val="11"/>
        <color rgb="FF000000"/>
        <rFont val="DejaVu Sans"/>
        <family val="2"/>
        <charset val="1"/>
      </rPr>
      <t xml:space="preserve">می باشد که بر روی پورتی غیر از </t>
    </r>
    <r>
      <rPr>
        <sz val="11"/>
        <color rgb="FF000000"/>
        <rFont val="Calibri"/>
        <family val="2"/>
        <charset val="1"/>
      </rPr>
      <t xml:space="preserve">22 </t>
    </r>
    <r>
      <rPr>
        <sz val="11"/>
        <color rgb="FF000000"/>
        <rFont val="DejaVu Sans"/>
        <family val="2"/>
        <charset val="1"/>
      </rPr>
      <t xml:space="preserve">بالا آمده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DejaVu Sans"/>
        <family val="2"/>
        <charset val="1"/>
      </rPr>
      <t xml:space="preserve">باقی پورت ها مربوط به </t>
    </r>
    <r>
      <rPr>
        <sz val="11"/>
        <color rgb="FF000000"/>
        <rFont val="Calibri"/>
        <family val="2"/>
        <charset val="1"/>
      </rPr>
      <t xml:space="preserve">smtp- pop3 - imap </t>
    </r>
    <r>
      <rPr>
        <sz val="11"/>
        <color rgb="FF000000"/>
        <rFont val="DejaVu Sans"/>
        <family val="2"/>
        <charset val="1"/>
      </rPr>
      <t xml:space="preserve">می باشد</t>
    </r>
    <r>
      <rPr>
        <sz val="11"/>
        <color rgb="FF000000"/>
        <rFont val="Calibri"/>
        <family val="2"/>
        <charset val="1"/>
      </rPr>
      <t xml:space="preserve">.</t>
    </r>
  </si>
  <si>
    <t xml:space="preserve">172.26.136.75 - 81.31.168.75</t>
  </si>
  <si>
    <t xml:space="preserve">53-143-3690-993-25-139-443-80</t>
  </si>
  <si>
    <t xml:space="preserve">97/01/28</t>
  </si>
  <si>
    <t xml:space="preserve">محمد صالح</t>
  </si>
  <si>
    <t xml:space="preserve">دهقانپور</t>
  </si>
  <si>
    <t xml:space="preserve">dehqanpour.mohammadsaleh@ee.sharif.edu</t>
  </si>
  <si>
    <t xml:space="preserve">0371552710</t>
  </si>
  <si>
    <t xml:space="preserve">09129381420</t>
  </si>
  <si>
    <t xml:space="preserve">22507330</t>
  </si>
  <si>
    <t xml:space="preserve">setadi-ee-circuitdesign</t>
  </si>
  <si>
    <t xml:space="preserve">دریافت پروپوزال و فایل طراحی</t>
  </si>
  <si>
    <t xml:space="preserve">172.26.136.163 - 81.31.168.163</t>
  </si>
  <si>
    <t xml:space="preserve">443 -80 - 22 - 23</t>
  </si>
  <si>
    <t xml:space="preserve">97/10/08</t>
  </si>
  <si>
    <t xml:space="preserve">پارمیدا</t>
  </si>
  <si>
    <t xml:space="preserve">وحدت نیا</t>
  </si>
  <si>
    <t xml:space="preserve">parmida.vahdatnia@gmail.com</t>
  </si>
  <si>
    <t xml:space="preserve">0017495210</t>
  </si>
  <si>
    <t xml:space="preserve">09128136190</t>
  </si>
  <si>
    <t xml:space="preserve">66166687</t>
  </si>
  <si>
    <t xml:space="preserve">آزمایشگاه پردازش گفتار</t>
  </si>
  <si>
    <t xml:space="preserve">setadi-ce-pardazeshgoftar</t>
  </si>
  <si>
    <r>
      <rPr>
        <sz val="11"/>
        <color rgb="FF000000"/>
        <rFont val="DejaVu Sans"/>
        <family val="2"/>
        <charset val="1"/>
      </rPr>
      <t xml:space="preserve">برای وب اپ رای دادن کاربر و دسترسی به دیتابیس </t>
    </r>
    <r>
      <rPr>
        <sz val="11"/>
        <color rgb="FF000000"/>
        <rFont val="Calibri"/>
        <family val="2"/>
        <charset val="1"/>
      </rPr>
      <t xml:space="preserve">Mysql</t>
    </r>
  </si>
  <si>
    <t xml:space="preserve">172.26.136.157 - 81.31.168.157</t>
  </si>
  <si>
    <t xml:space="preserve">80 - 443 - 22 - 580 - 3306</t>
  </si>
  <si>
    <t xml:space="preserve">nvp-97-1789</t>
  </si>
  <si>
    <t xml:space="preserve">nons-quera01</t>
  </si>
  <si>
    <t xml:space="preserve">172.26.138.29</t>
  </si>
  <si>
    <t xml:space="preserve">81.31.168.219</t>
  </si>
  <si>
    <t xml:space="preserve">22-80-443-451-45</t>
  </si>
  <si>
    <t xml:space="preserve">97/01/20</t>
  </si>
  <si>
    <t xml:space="preserve">nvp-97-1754</t>
  </si>
  <si>
    <t xml:space="preserve">یونس</t>
  </si>
  <si>
    <t xml:space="preserve">خان بابا</t>
  </si>
  <si>
    <t xml:space="preserve">youneskhanbaba@gmail.com</t>
  </si>
  <si>
    <t xml:space="preserve">0310590426</t>
  </si>
  <si>
    <t xml:space="preserve">09353893897</t>
  </si>
  <si>
    <t xml:space="preserve">پایگاه داده گلخانه</t>
  </si>
  <si>
    <t xml:space="preserve">nons-afra04</t>
  </si>
  <si>
    <t xml:space="preserve">172.26.138.30</t>
  </si>
  <si>
    <t xml:space="preserve">81.31.168.220</t>
  </si>
  <si>
    <t xml:space="preserve">8080-5432-80</t>
  </si>
  <si>
    <t xml:space="preserve">nvp-98-3088</t>
  </si>
  <si>
    <t xml:space="preserve">nons-crystal</t>
  </si>
  <si>
    <t xml:space="preserve">172.26.138.61</t>
  </si>
  <si>
    <t xml:space="preserve">81.31.168.252</t>
  </si>
  <si>
    <t xml:space="preserve">ssh-443-80</t>
  </si>
  <si>
    <t xml:space="preserve">nvp-97-2433</t>
  </si>
  <si>
    <t xml:space="preserve">77405065</t>
  </si>
  <si>
    <t xml:space="preserve">nons-shikshim</t>
  </si>
  <si>
    <t xml:space="preserve">172.26.138.48</t>
  </si>
  <si>
    <t xml:space="preserve">81.31.168.238</t>
  </si>
  <si>
    <t xml:space="preserve">443-25-22</t>
  </si>
  <si>
    <t xml:space="preserve">nvp-98-2908</t>
  </si>
  <si>
    <t xml:space="preserve">مسعود</t>
  </si>
  <si>
    <t xml:space="preserve">ریحانیان</t>
  </si>
  <si>
    <t xml:space="preserve">m_reyhanian@mech.sharif.edu</t>
  </si>
  <si>
    <t xml:space="preserve">09144062667</t>
  </si>
  <si>
    <t xml:space="preserve">nons-medtour</t>
  </si>
  <si>
    <t xml:space="preserve">172.26.138.57</t>
  </si>
  <si>
    <t xml:space="preserve">81.31.168.248</t>
  </si>
  <si>
    <t xml:space="preserve">3871438319</t>
  </si>
  <si>
    <r>
      <rPr>
        <sz val="11"/>
        <color rgb="FF000000"/>
        <rFont val="DejaVu Sans"/>
        <family val="2"/>
        <charset val="1"/>
      </rPr>
      <t xml:space="preserve">مسابقه </t>
    </r>
    <r>
      <rPr>
        <sz val="11"/>
        <color rgb="FF000000"/>
        <rFont val="Calibri"/>
        <family val="2"/>
        <charset val="1"/>
      </rPr>
      <t xml:space="preserve">ACM</t>
    </r>
  </si>
  <si>
    <t xml:space="preserve">setadi-ce-acm</t>
  </si>
  <si>
    <t xml:space="preserve">172.26.136.155 - 81.31.168.155</t>
  </si>
  <si>
    <t xml:space="preserve">setadi-ce-acm02</t>
  </si>
  <si>
    <t xml:space="preserve">172.26.136.161 - 81.31.168.161</t>
  </si>
  <si>
    <t xml:space="preserve">22 - 80 - 443 - 8080</t>
  </si>
  <si>
    <t xml:space="preserve">97/09/24</t>
  </si>
  <si>
    <t xml:space="preserve">مهتاب</t>
  </si>
  <si>
    <t xml:space="preserve">میرمحسنی</t>
  </si>
  <si>
    <t xml:space="preserve">1378346823</t>
  </si>
  <si>
    <t xml:space="preserve">09121576591</t>
  </si>
  <si>
    <t xml:space="preserve">66165926</t>
  </si>
  <si>
    <t xml:space="preserve">طرح کلان توسعه علم و فناوری رمز در کشور</t>
  </si>
  <si>
    <t xml:space="preserve">setadi-ramznet</t>
  </si>
  <si>
    <t xml:space="preserve">شبکه اجتماعی و پرتال مرکز رمز</t>
  </si>
  <si>
    <t xml:space="preserve">172.26.136.170 - 81.31.168.170</t>
  </si>
  <si>
    <t xml:space="preserve">22 - 568 - 465 - 443 - 80</t>
  </si>
  <si>
    <t xml:space="preserve">98/01/25</t>
  </si>
  <si>
    <t xml:space="preserve">تهذیبی</t>
  </si>
  <si>
    <t xml:space="preserve">tahzibi@ce.sharif.edu</t>
  </si>
  <si>
    <t xml:space="preserve">0386177252</t>
  </si>
  <si>
    <t xml:space="preserve">09102040256</t>
  </si>
  <si>
    <t xml:space="preserve">تیم پشتیبان سامانه جذب بنیاد ملی نخبگان</t>
  </si>
  <si>
    <t xml:space="preserve">setadi-nokhbegan</t>
  </si>
  <si>
    <t xml:space="preserve">پشتیبان گیری از اطلاعات سامانه جذب نخبگان خارج از کشور</t>
  </si>
  <si>
    <t xml:space="preserve">172.26.136.118 - 81.31.168.118</t>
  </si>
  <si>
    <t xml:space="preserve">97/04/11</t>
  </si>
  <si>
    <t xml:space="preserve">آبام</t>
  </si>
  <si>
    <t xml:space="preserve">abam@sharif.edu</t>
  </si>
  <si>
    <t xml:space="preserve">065098234</t>
  </si>
  <si>
    <t xml:space="preserve">09198275200</t>
  </si>
  <si>
    <t xml:space="preserve">66166653</t>
  </si>
  <si>
    <t xml:space="preserve">setadi-ce-olampiad</t>
  </si>
  <si>
    <t xml:space="preserve">المپیاد کامپیوتر</t>
  </si>
  <si>
    <t xml:space="preserve">172.26.136.165 - 81.31.168.165</t>
  </si>
  <si>
    <t xml:space="preserve">80 - 443 - 22 - 8080</t>
  </si>
  <si>
    <t xml:space="preserve">97/10/20</t>
  </si>
  <si>
    <t xml:space="preserve">یکپارچه سازی تعامل پژوهشگران دانشگاه</t>
  </si>
  <si>
    <t xml:space="preserve">setadi-ce-researcher</t>
  </si>
  <si>
    <t xml:space="preserve">172.26.136.162 - 81.31.168.162</t>
  </si>
  <si>
    <t xml:space="preserve">5000 - 80 - 22</t>
  </si>
  <si>
    <t xml:space="preserve">97/09/25</t>
  </si>
  <si>
    <t xml:space="preserve">پوریا</t>
  </si>
  <si>
    <t xml:space="preserve">فلاح پور</t>
  </si>
  <si>
    <t xml:space="preserve">pouria.fallahpour75@student.sharif.edu</t>
  </si>
  <si>
    <t xml:space="preserve">0019496044</t>
  </si>
  <si>
    <t xml:space="preserve">09191571102</t>
  </si>
  <si>
    <t xml:space="preserve">02632261208</t>
  </si>
  <si>
    <t xml:space="preserve">دفتر مطالعات فرهنگی</t>
  </si>
  <si>
    <t xml:space="preserve">setadi-farhangi-lib</t>
  </si>
  <si>
    <t xml:space="preserve">کتابخانه</t>
  </si>
  <si>
    <t xml:space="preserve">172.26.136.141 - 81.31.168.141</t>
  </si>
  <si>
    <t xml:space="preserve">97/07/25</t>
  </si>
  <si>
    <t xml:space="preserve">امانی</t>
  </si>
  <si>
    <t xml:space="preserve">09037199750</t>
  </si>
  <si>
    <t xml:space="preserve">77644955</t>
  </si>
  <si>
    <r>
      <rPr>
        <sz val="11"/>
        <color rgb="FF000000"/>
        <rFont val="DejaVu Sans"/>
        <family val="2"/>
        <charset val="1"/>
      </rPr>
      <t xml:space="preserve">مسابقه </t>
    </r>
    <r>
      <rPr>
        <sz val="11"/>
        <color rgb="FF000000"/>
        <rFont val="Calibri"/>
        <family val="2"/>
        <charset val="1"/>
      </rPr>
      <t xml:space="preserve">IEL</t>
    </r>
  </si>
  <si>
    <t xml:space="preserve">setadi-iec</t>
  </si>
  <si>
    <t xml:space="preserve">172.26.136.184 - 81.31.168.184</t>
  </si>
  <si>
    <t xml:space="preserve">20-21-22-80-1935-8008-8080</t>
  </si>
  <si>
    <t xml:space="preserve">98/04/04</t>
  </si>
  <si>
    <t xml:space="preserve">سرور کلاسهای مجازی وبینار</t>
  </si>
  <si>
    <t xml:space="preserve">setadi-vclass</t>
  </si>
  <si>
    <t xml:space="preserve">172.26.136.172 - 81.31.168.172</t>
  </si>
  <si>
    <t xml:space="preserve">443-2222</t>
  </si>
  <si>
    <t xml:space="preserve">98/03/07</t>
  </si>
  <si>
    <t xml:space="preserve">جلالی</t>
  </si>
  <si>
    <t xml:space="preserve">0570068312</t>
  </si>
  <si>
    <t xml:space="preserve">09383896866</t>
  </si>
  <si>
    <t xml:space="preserve">setadi-industry</t>
  </si>
  <si>
    <t xml:space="preserve">172.26.136.181 - 81.31.168.181</t>
  </si>
  <si>
    <t xml:space="preserve">80 - 8080-443-143-20-21-22-23-25-53-3000-27017</t>
  </si>
  <si>
    <t xml:space="preserve">98/03/29</t>
  </si>
  <si>
    <t xml:space="preserve">تجلی</t>
  </si>
  <si>
    <t xml:space="preserve">behradtajali@ce.sharif.edu</t>
  </si>
  <si>
    <t xml:space="preserve">4560122040</t>
  </si>
  <si>
    <t xml:space="preserve">09128979912</t>
  </si>
  <si>
    <t xml:space="preserve">setadi-ce-dr.jalili</t>
  </si>
  <si>
    <t xml:space="preserve">172.26.136.177 - 81.31.168.177</t>
  </si>
  <si>
    <t xml:space="preserve">20-21-22-53-80-443</t>
  </si>
  <si>
    <t xml:space="preserve">98/03/19</t>
  </si>
  <si>
    <t xml:space="preserve">بحرانی</t>
  </si>
  <si>
    <t xml:space="preserve">bahrani@sharif.edu</t>
  </si>
  <si>
    <t xml:space="preserve">2371942200</t>
  </si>
  <si>
    <t xml:space="preserve">09125262398</t>
  </si>
  <si>
    <t xml:space="preserve">66164739</t>
  </si>
  <si>
    <t xml:space="preserve">setadi-langcenter</t>
  </si>
  <si>
    <t xml:space="preserve">پردازش های مربوط به پژوهش های مرکز</t>
  </si>
  <si>
    <t xml:space="preserve">172.26.136.125 - 81.31.168.125</t>
  </si>
  <si>
    <t xml:space="preserve">3030 - 8080</t>
  </si>
  <si>
    <t xml:space="preserve">nvp-98-3084</t>
  </si>
  <si>
    <t xml:space="preserve">سرور شخصی دوم – محمد موسوی</t>
  </si>
  <si>
    <t xml:space="preserve">nons-mrmousavi02</t>
  </si>
  <si>
    <t xml:space="preserve">172.26.138.60</t>
  </si>
  <si>
    <t xml:space="preserve">81.31.168.251</t>
  </si>
  <si>
    <t xml:space="preserve">rdp-80- 8080</t>
  </si>
  <si>
    <t xml:space="preserve">98/03/26</t>
  </si>
  <si>
    <t xml:space="preserve">nvp-98-3114</t>
  </si>
  <si>
    <t xml:space="preserve">سیدهادی</t>
  </si>
  <si>
    <t xml:space="preserve">رفیعی آذر</t>
  </si>
  <si>
    <t xml:space="preserve">hadi.r@sharif.edu</t>
  </si>
  <si>
    <t xml:space="preserve">09309419068</t>
  </si>
  <si>
    <t xml:space="preserve">nons-artatoy</t>
  </si>
  <si>
    <t xml:space="preserve">172.26.138.62</t>
  </si>
  <si>
    <t xml:space="preserve">81.31.168.253</t>
  </si>
  <si>
    <t xml:space="preserve">ssh (22) - 8080-8081</t>
  </si>
  <si>
    <r>
      <rPr>
        <sz val="11"/>
        <color rgb="FF000000"/>
        <rFont val="DejaVu Sans"/>
        <family val="2"/>
        <charset val="1"/>
      </rPr>
      <t xml:space="preserve">پروژه‌های دانشجویی </t>
    </r>
    <r>
      <rPr>
        <sz val="11"/>
        <color rgb="FF000000"/>
        <rFont val="Calibri"/>
        <family val="2"/>
        <charset val="1"/>
      </rPr>
      <t xml:space="preserve">1</t>
    </r>
  </si>
  <si>
    <t xml:space="preserve">setadi-ce-project01</t>
  </si>
  <si>
    <t xml:space="preserve">172.26.136.142 - 81.31.168.142</t>
  </si>
  <si>
    <r>
      <rPr>
        <sz val="11"/>
        <color rgb="FF000000"/>
        <rFont val="DejaVu Sans"/>
        <family val="2"/>
        <charset val="1"/>
      </rPr>
      <t xml:space="preserve">پروژه‌های دانشجویی </t>
    </r>
    <r>
      <rPr>
        <sz val="11"/>
        <color rgb="FF000000"/>
        <rFont val="Calibri"/>
        <family val="2"/>
        <charset val="1"/>
      </rPr>
      <t xml:space="preserve">2</t>
    </r>
  </si>
  <si>
    <t xml:space="preserve">setadi-ce-project02</t>
  </si>
  <si>
    <t xml:space="preserve">172.26.136.143 - 81.31.168.143</t>
  </si>
  <si>
    <t xml:space="preserve">ابوالفضل</t>
  </si>
  <si>
    <t xml:space="preserve">motahari@sharif.ir</t>
  </si>
  <si>
    <r>
      <rPr>
        <sz val="11"/>
        <color rgb="FF000000"/>
        <rFont val="DejaVu Sans"/>
        <family val="2"/>
        <charset val="1"/>
      </rPr>
      <t xml:space="preserve">پروژه‌های دانشجویی </t>
    </r>
    <r>
      <rPr>
        <sz val="11"/>
        <color rgb="FF000000"/>
        <rFont val="Calibri"/>
        <family val="2"/>
        <charset val="1"/>
      </rPr>
      <t xml:space="preserve">3</t>
    </r>
  </si>
  <si>
    <t xml:space="preserve">setadi-ce-project03</t>
  </si>
  <si>
    <t xml:space="preserve">172.26.136.144 - 81.31.168.144</t>
  </si>
  <si>
    <t xml:space="preserve">3389-80</t>
  </si>
  <si>
    <r>
      <rPr>
        <sz val="11"/>
        <color rgb="FF000000"/>
        <rFont val="DejaVu Sans"/>
        <family val="2"/>
        <charset val="1"/>
      </rPr>
      <t xml:space="preserve">پروژه‌های دانشجویی </t>
    </r>
    <r>
      <rPr>
        <sz val="11"/>
        <color rgb="FF000000"/>
        <rFont val="Calibri"/>
        <family val="2"/>
        <charset val="1"/>
      </rPr>
      <t xml:space="preserve">4</t>
    </r>
  </si>
  <si>
    <t xml:space="preserve">setadi-ce-project04</t>
  </si>
  <si>
    <t xml:space="preserve">172.26.136.145 - 81.31.168.145</t>
  </si>
  <si>
    <r>
      <rPr>
        <sz val="11"/>
        <color rgb="FF000000"/>
        <rFont val="DejaVu Sans"/>
        <family val="2"/>
        <charset val="1"/>
      </rPr>
      <t xml:space="preserve">پروژه‌های دانشجویی </t>
    </r>
    <r>
      <rPr>
        <sz val="11"/>
        <color rgb="FF000000"/>
        <rFont val="Calibri"/>
        <family val="2"/>
        <charset val="1"/>
      </rPr>
      <t xml:space="preserve">5</t>
    </r>
  </si>
  <si>
    <t xml:space="preserve">setadi-ce-project05</t>
  </si>
  <si>
    <t xml:space="preserve">172.26.136.146 - 81.31.168.146</t>
  </si>
  <si>
    <t xml:space="preserve">setadi-gsme-remote</t>
  </si>
  <si>
    <t xml:space="preserve">172.26.136.113 - 81.31.168.113</t>
  </si>
  <si>
    <t xml:space="preserve">97/03/20</t>
  </si>
  <si>
    <t xml:space="preserve">واثقی</t>
  </si>
  <si>
    <t xml:space="preserve">vaseghi@sharif.edu</t>
  </si>
  <si>
    <t xml:space="preserve">0070717249</t>
  </si>
  <si>
    <t xml:space="preserve">09192441296</t>
  </si>
  <si>
    <t xml:space="preserve">setadi-cardsharif</t>
  </si>
  <si>
    <t xml:space="preserve">172.26.136.102 - 81.31.168.102</t>
  </si>
  <si>
    <t xml:space="preserve">80-443-445-1051-1433-1434-3389</t>
  </si>
  <si>
    <t xml:space="preserve">97/02/11</t>
  </si>
  <si>
    <t xml:space="preserve">nons-chemplan</t>
  </si>
  <si>
    <t xml:space="preserve">172.26.138.41</t>
  </si>
  <si>
    <t xml:space="preserve">81.31.168.231</t>
  </si>
  <si>
    <t xml:space="preserve">97/07/01</t>
  </si>
  <si>
    <t xml:space="preserve">الهام</t>
  </si>
  <si>
    <t xml:space="preserve">اسدالهی</t>
  </si>
  <si>
    <t xml:space="preserve">0012745588</t>
  </si>
  <si>
    <t xml:space="preserve">09193365033</t>
  </si>
  <si>
    <t xml:space="preserve">setadi-specializedtraining</t>
  </si>
  <si>
    <t xml:space="preserve">سرور نرم افزار حسابداری</t>
  </si>
  <si>
    <t xml:space="preserve">172.26.136.131</t>
  </si>
  <si>
    <t xml:space="preserve">80  - 22</t>
  </si>
  <si>
    <t xml:space="preserve">کشمیری</t>
  </si>
  <si>
    <t xml:space="preserve">h.keshmiri@staff.sharif.ir</t>
  </si>
  <si>
    <t xml:space="preserve">4710144524</t>
  </si>
  <si>
    <t xml:space="preserve">09363390697</t>
  </si>
  <si>
    <t xml:space="preserve">setadi_park</t>
  </si>
  <si>
    <t xml:space="preserve">172.26.136.129 - 81.31.168.129</t>
  </si>
  <si>
    <t xml:space="preserve">97/06/07</t>
  </si>
  <si>
    <t xml:space="preserve">ثبت و مدیریت پرونده‌های آموزشی اسکن شده</t>
  </si>
  <si>
    <t xml:space="preserve">setadi-scanedufiles</t>
  </si>
  <si>
    <t xml:space="preserve">172.26.136.24 </t>
  </si>
  <si>
    <t xml:space="preserve">setadi-ecoursebackup</t>
  </si>
  <si>
    <t xml:space="preserve">172.26.136.21 - 81.31.168.21</t>
  </si>
  <si>
    <t xml:space="preserve">اشکان</t>
  </si>
  <si>
    <t xml:space="preserve">عزلتی</t>
  </si>
  <si>
    <t xml:space="preserve">ashkaan.ozlati71@student.sharif,ir</t>
  </si>
  <si>
    <t xml:space="preserve">0015591948</t>
  </si>
  <si>
    <t xml:space="preserve">09362451045</t>
  </si>
  <si>
    <t xml:space="preserve">66165274</t>
  </si>
  <si>
    <t xml:space="preserve">راه اندازی سایت کنفرانس</t>
  </si>
  <si>
    <t xml:space="preserve">setadi-biw98</t>
  </si>
  <si>
    <t xml:space="preserve">172.26.136.171 - 81.31.168.171</t>
  </si>
  <si>
    <t xml:space="preserve">setadi-brezaei</t>
  </si>
  <si>
    <t xml:space="preserve">172.26.136.31 - 81.31.168.31</t>
  </si>
  <si>
    <t xml:space="preserve">80-3389-1433-8000-7000</t>
  </si>
  <si>
    <t xml:space="preserve">96/07/05</t>
  </si>
  <si>
    <t xml:space="preserve">ورشابی</t>
  </si>
  <si>
    <t xml:space="preserve">m.varshabi@sharif.ir</t>
  </si>
  <si>
    <t xml:space="preserve">0946182779</t>
  </si>
  <si>
    <t xml:space="preserve">09352129953</t>
  </si>
  <si>
    <t xml:space="preserve">setadi-centrallab02</t>
  </si>
  <si>
    <t xml:space="preserve">172.26.136.179 - 81.31.168.179</t>
  </si>
  <si>
    <t xml:space="preserve">3306 - 80</t>
  </si>
  <si>
    <t xml:space="preserve">98/03/27</t>
  </si>
  <si>
    <t xml:space="preserve">سرور پایگاه داده</t>
  </si>
  <si>
    <t xml:space="preserve">setadi-centrallabdb</t>
  </si>
  <si>
    <t xml:space="preserve">172.26.136.182 - 81.31.168.182</t>
  </si>
  <si>
    <t xml:space="preserve">3306 - 80 </t>
  </si>
  <si>
    <t xml:space="preserve">98/04/02</t>
  </si>
  <si>
    <t xml:space="preserve">محمد علی</t>
  </si>
  <si>
    <t xml:space="preserve">varshabi@clab.sharif.edu</t>
  </si>
  <si>
    <t xml:space="preserve">09352129952</t>
  </si>
  <si>
    <t xml:space="preserve">66166232</t>
  </si>
  <si>
    <t xml:space="preserve">setadi-centrallab</t>
  </si>
  <si>
    <t xml:space="preserve">172.26.136.34 - 81.31.168.34</t>
  </si>
  <si>
    <t xml:space="preserve">80 - 3306 - 9446</t>
  </si>
  <si>
    <t xml:space="preserve">96/07/19</t>
  </si>
  <si>
    <t xml:space="preserve">اسمعیل</t>
  </si>
  <si>
    <t xml:space="preserve">تلان</t>
  </si>
  <si>
    <t xml:space="preserve">e_tallan@sharif.ir</t>
  </si>
  <si>
    <t xml:space="preserve">1289731160</t>
  </si>
  <si>
    <t xml:space="preserve">09384791698</t>
  </si>
  <si>
    <t xml:space="preserve">66164068</t>
  </si>
  <si>
    <t xml:space="preserve">کمیته ترافیک دانشگاه</t>
  </si>
  <si>
    <t xml:space="preserve">setadi-traffic</t>
  </si>
  <si>
    <t xml:space="preserve">172.26.136.33 - 81.31.168.33</t>
  </si>
  <si>
    <t xml:space="preserve">80-1433-3389</t>
  </si>
  <si>
    <t xml:space="preserve">96/07/18</t>
  </si>
  <si>
    <t xml:space="preserve">مشاءاله</t>
  </si>
  <si>
    <t xml:space="preserve">چتر سیماب</t>
  </si>
  <si>
    <t xml:space="preserve">chatrsimab@gmail.com</t>
  </si>
  <si>
    <t xml:space="preserve">2539662293</t>
  </si>
  <si>
    <t xml:space="preserve">09121598175</t>
  </si>
  <si>
    <t xml:space="preserve">66164486</t>
  </si>
  <si>
    <t xml:space="preserve">setadi-mali 02</t>
  </si>
  <si>
    <t xml:space="preserve">172.26.136.74 - 81.31.168.74</t>
  </si>
  <si>
    <t xml:space="preserve">13560- 339 - 445 - 1433- 80 - 3389 - 23803 - 23802</t>
  </si>
  <si>
    <t xml:space="preserve">ریحانه السادات</t>
  </si>
  <si>
    <t xml:space="preserve">معیری</t>
  </si>
  <si>
    <t xml:space="preserve">moayeri@staff.sharif.edu</t>
  </si>
  <si>
    <t xml:space="preserve">4132322149</t>
  </si>
  <si>
    <t xml:space="preserve">09124661853</t>
  </si>
  <si>
    <t xml:space="preserve">66164071</t>
  </si>
  <si>
    <t xml:space="preserve">setadi-research-mali</t>
  </si>
  <si>
    <t xml:space="preserve">172.26.136.65</t>
  </si>
  <si>
    <t xml:space="preserve">137-139-1433-339-445-3389</t>
  </si>
  <si>
    <t xml:space="preserve">97/01/17</t>
  </si>
  <si>
    <t xml:space="preserve">فاتحی</t>
  </si>
  <si>
    <t xml:space="preserve">fatehi.mh@gmail.com</t>
  </si>
  <si>
    <t xml:space="preserve">1289735565</t>
  </si>
  <si>
    <t xml:space="preserve">09126790107</t>
  </si>
  <si>
    <t xml:space="preserve">66165006</t>
  </si>
  <si>
    <t xml:space="preserve">setadi-bicycle</t>
  </si>
  <si>
    <t xml:space="preserve">172.26.136.32 - 81.31.168.32</t>
  </si>
  <si>
    <t xml:space="preserve">rdp-80-443</t>
  </si>
  <si>
    <t xml:space="preserve">setadi-tasisat-mgmt</t>
  </si>
  <si>
    <t xml:space="preserve">172.26.136.112 - 81.31.168.112</t>
  </si>
  <si>
    <t xml:space="preserve">13560-339-445-1433-80-3389-23803-22802</t>
  </si>
  <si>
    <t xml:space="preserve">97/03/13</t>
  </si>
  <si>
    <t xml:space="preserve">setadi-shiminaft</t>
  </si>
  <si>
    <t xml:space="preserve">سیستم های اطلاعاتی و نرم افزاری مورد نیاز با صنایع طرف قرارداد دانشکده برای آزمایشگاه های تحقیقاتی</t>
  </si>
  <si>
    <t xml:space="preserve">172.26.136.158 - 81.31.168.158</t>
  </si>
  <si>
    <t xml:space="preserve">443 - 143 - 111 -110 - 80 - 25 - 22 - 21 - 20 – 3050- 3060 - 3306 - 995 - 993 - 783 - 587</t>
  </si>
  <si>
    <t xml:space="preserve">97/09/03</t>
  </si>
  <si>
    <t xml:space="preserve">srs@mehr.sharif.ir</t>
  </si>
  <si>
    <t xml:space="preserve">66005519</t>
  </si>
  <si>
    <t xml:space="preserve">setadi-centrallab-ejtehadi</t>
  </si>
  <si>
    <t xml:space="preserve">172.26.136.67</t>
  </si>
  <si>
    <t xml:space="preserve">سایت دانش آموختگان</t>
  </si>
  <si>
    <t xml:space="preserve">setadi-daneshamukhtegan</t>
  </si>
  <si>
    <t xml:space="preserve">172.26.136.23 - 81.31.168.23</t>
  </si>
  <si>
    <t xml:space="preserve">setadi-gsme-wsus</t>
  </si>
  <si>
    <t xml:space="preserve">172.26.136.55 - 81.31.168.55</t>
  </si>
  <si>
    <t xml:space="preserve">setadi-maali</t>
  </si>
  <si>
    <t xml:space="preserve">172.26.136.40 - 81.31.168.40</t>
  </si>
  <si>
    <t xml:space="preserve">80-443-1433-2020</t>
  </si>
  <si>
    <t xml:space="preserve">بهاری</t>
  </si>
  <si>
    <t xml:space="preserve">m_bahari@che.sharif.ir</t>
  </si>
  <si>
    <t xml:space="preserve">0370850904</t>
  </si>
  <si>
    <t xml:space="preserve">09195873206</t>
  </si>
  <si>
    <t xml:space="preserve">66164117</t>
  </si>
  <si>
    <t xml:space="preserve">انتقال و تغییر بستر</t>
  </si>
  <si>
    <t xml:space="preserve">setadi-nano</t>
  </si>
  <si>
    <t xml:space="preserve">نرم افزار آزمایشگاهی </t>
  </si>
  <si>
    <t xml:space="preserve">172.26.136.126 - 81.31.168.126</t>
  </si>
  <si>
    <t xml:space="preserve">80 - 3690- 8080-1443</t>
  </si>
  <si>
    <t xml:space="preserve">96/05/25</t>
  </si>
  <si>
    <t xml:space="preserve">setadi-ravabetomumi</t>
  </si>
  <si>
    <t xml:space="preserve">172.26.136.36 - 81.31.168.36</t>
  </si>
  <si>
    <t xml:space="preserve">setadi-nahad</t>
  </si>
  <si>
    <t xml:space="preserve">172.26.136.66 - 81.31.168.66</t>
  </si>
  <si>
    <t xml:space="preserve">قدیمی</t>
  </si>
  <si>
    <t xml:space="preserve">hadighadimi66@gmail.com</t>
  </si>
  <si>
    <t xml:space="preserve">0603302129</t>
  </si>
  <si>
    <t xml:space="preserve">09122566232</t>
  </si>
  <si>
    <t xml:space="preserve">77209302</t>
  </si>
  <si>
    <t xml:space="preserve">سایت حوزه</t>
  </si>
  <si>
    <t xml:space="preserve">CRM</t>
  </si>
  <si>
    <t xml:space="preserve">setadi-rd-crm01</t>
  </si>
  <si>
    <t xml:space="preserve">172.26.136.25 - 81.31.168.25</t>
  </si>
  <si>
    <t xml:space="preserve">96/06/15</t>
  </si>
  <si>
    <t xml:space="preserve">setadi-naad-report</t>
  </si>
  <si>
    <t xml:space="preserve">172.26.136.110 - 81.31.168.110 - 192.168.5.4 - 172.16.6.34</t>
  </si>
  <si>
    <t xml:space="preserve">81.31.168.110</t>
  </si>
  <si>
    <t xml:space="preserve">مهسا</t>
  </si>
  <si>
    <t xml:space="preserve">akbari@csprd.sharif.ir</t>
  </si>
  <si>
    <t xml:space="preserve">0017606438</t>
  </si>
  <si>
    <t xml:space="preserve">09357771049</t>
  </si>
  <si>
    <t xml:space="preserve">setadi-bi02 </t>
  </si>
  <si>
    <r>
      <rPr>
        <sz val="11"/>
        <color rgb="FF000000"/>
        <rFont val="DejaVu Sans"/>
        <family val="2"/>
        <charset val="1"/>
      </rPr>
      <t xml:space="preserve">سامانه هوش سازمانی </t>
    </r>
    <r>
      <rPr>
        <sz val="11"/>
        <color rgb="FF000000"/>
        <rFont val="Calibri"/>
        <family val="2"/>
        <charset val="1"/>
      </rPr>
      <t xml:space="preserve">BI</t>
    </r>
  </si>
  <si>
    <t xml:space="preserve">172.26.136.147</t>
  </si>
  <si>
    <t xml:space="preserve"> setadi-bi03</t>
  </si>
  <si>
    <t xml:space="preserve">172.26.136.148</t>
  </si>
  <si>
    <t xml:space="preserve"> setadi-bi04</t>
  </si>
  <si>
    <t xml:space="preserve">172.26.136.149</t>
  </si>
  <si>
    <t xml:space="preserve">setadi-bi05</t>
  </si>
  <si>
    <t xml:space="preserve">172.26.136.164</t>
  </si>
  <si>
    <t xml:space="preserve">80-443-3389</t>
  </si>
  <si>
    <r>
      <rPr>
        <sz val="11"/>
        <color rgb="FF000000"/>
        <rFont val="DejaVu Sans"/>
        <family val="2"/>
        <charset val="1"/>
      </rPr>
      <t xml:space="preserve">سامانه هوش سازمانی دانشگاه، </t>
    </r>
    <r>
      <rPr>
        <sz val="11"/>
        <color rgb="FF000000"/>
        <rFont val="Calibri"/>
        <family val="2"/>
        <charset val="1"/>
      </rPr>
      <t xml:space="preserve">BI</t>
    </r>
  </si>
  <si>
    <t xml:space="preserve">setadi-bi</t>
  </si>
  <si>
    <t xml:space="preserve">172.26.136.136</t>
  </si>
  <si>
    <t xml:space="preserve">80-3389-443</t>
  </si>
  <si>
    <t xml:space="preserve">nvp-98-3078</t>
  </si>
  <si>
    <t xml:space="preserve">فریبا</t>
  </si>
  <si>
    <t xml:space="preserve">تات</t>
  </si>
  <si>
    <t xml:space="preserve">fariba.tat2017@gmail.com</t>
  </si>
  <si>
    <t xml:space="preserve">0422065064</t>
  </si>
  <si>
    <t xml:space="preserve">09124920068</t>
  </si>
  <si>
    <t xml:space="preserve">nons-maziar02</t>
  </si>
  <si>
    <t xml:space="preserve">172.26.138.59</t>
  </si>
  <si>
    <t xml:space="preserve">81.31.168.250</t>
  </si>
  <si>
    <t xml:space="preserve">1433-443-80</t>
  </si>
  <si>
    <t xml:space="preserve">nvp-97-2787</t>
  </si>
  <si>
    <t xml:space="preserve">دکتر امیرنظمی</t>
  </si>
  <si>
    <t xml:space="preserve">nons-maziar01</t>
  </si>
  <si>
    <t xml:space="preserve">172.26.138.55</t>
  </si>
  <si>
    <t xml:space="preserve">81.31.168.246</t>
  </si>
  <si>
    <t xml:space="preserve">443 - 1433- 80</t>
  </si>
  <si>
    <t xml:space="preserve">98/03/08</t>
  </si>
  <si>
    <t xml:space="preserve">nvp-97-2205</t>
  </si>
  <si>
    <t xml:space="preserve">nons-brezaei02</t>
  </si>
  <si>
    <t xml:space="preserve">172.26.138.42</t>
  </si>
  <si>
    <t xml:space="preserve">81.31.168.232</t>
  </si>
  <si>
    <t xml:space="preserve">1433-8080-8000-22-21-3306-80</t>
  </si>
  <si>
    <t xml:space="preserve">97/07/03</t>
  </si>
  <si>
    <t xml:space="preserve">شماره نشده</t>
  </si>
  <si>
    <t xml:space="preserve">میلاد</t>
  </si>
  <si>
    <t xml:space="preserve">تازیکه</t>
  </si>
  <si>
    <t xml:space="preserve">milad.tazikeh@gmail.cmom</t>
  </si>
  <si>
    <t xml:space="preserve">09216493227</t>
  </si>
  <si>
    <t xml:space="preserve">nons-parandco</t>
  </si>
  <si>
    <t xml:space="preserve">172.26.138.66</t>
  </si>
  <si>
    <t xml:space="preserve">81.31.169.2</t>
  </si>
  <si>
    <t xml:space="preserve">nvp-97-2170</t>
  </si>
  <si>
    <t xml:space="preserve">مقداد</t>
  </si>
  <si>
    <t xml:space="preserve">شکیبا</t>
  </si>
  <si>
    <t xml:space="preserve">m.shakiba@staff.sharif.edu</t>
  </si>
  <si>
    <t xml:space="preserve">nons-make</t>
  </si>
  <si>
    <t xml:space="preserve">172.26.138.40</t>
  </si>
  <si>
    <t xml:space="preserve">81.31.168.230</t>
  </si>
  <si>
    <t xml:space="preserve">97/06/18</t>
  </si>
  <si>
    <t xml:space="preserve">سایت دانشکده مهندسی کامپیوتر</t>
  </si>
  <si>
    <t xml:space="preserve">setadi-ce-www</t>
  </si>
  <si>
    <t xml:space="preserve">172.26.136.124 - 81.31.168.124</t>
  </si>
  <si>
    <t xml:space="preserve">97/04/26</t>
  </si>
  <si>
    <t xml:space="preserve">الوانچی</t>
  </si>
  <si>
    <t xml:space="preserve">1754906907</t>
  </si>
  <si>
    <t xml:space="preserve">09121839912</t>
  </si>
  <si>
    <t xml:space="preserve">کاربرد کامپیوتر در مدیریت ساخت</t>
  </si>
  <si>
    <t xml:space="preserve">setadi-civilmgmt</t>
  </si>
  <si>
    <t xml:space="preserve">172.26.136.107 - 81.31.168.107</t>
  </si>
  <si>
    <t xml:space="preserve">97/02/29</t>
  </si>
  <si>
    <t xml:space="preserve">هما</t>
  </si>
  <si>
    <t xml:space="preserve">سمیعی</t>
  </si>
  <si>
    <t xml:space="preserve">h.samiee@staff.sharif.ir</t>
  </si>
  <si>
    <t xml:space="preserve">0075842335</t>
  </si>
  <si>
    <t xml:space="preserve">09129330884</t>
  </si>
  <si>
    <t xml:space="preserve">66164403</t>
  </si>
  <si>
    <t xml:space="preserve">اتوماسیون اداری</t>
  </si>
  <si>
    <t xml:space="preserve">setadi-edari-app01</t>
  </si>
  <si>
    <t xml:space="preserve">172.26.136.104 - 192.168.40.2 -81.31.168.104</t>
  </si>
  <si>
    <t xml:space="preserve">81.31.168.104</t>
  </si>
  <si>
    <t xml:space="preserve">22-23-25-80-139-445-993-1433-1434-2500-3389</t>
  </si>
  <si>
    <t xml:space="preserve">setadi-edari-backup01</t>
  </si>
  <si>
    <t xml:space="preserve">172.26.136.106 - 192.168.40.4</t>
  </si>
  <si>
    <t xml:space="preserve">setadi-edari-db01</t>
  </si>
  <si>
    <t xml:space="preserve">172.26.136.105 - 192.168.40.3</t>
  </si>
  <si>
    <t xml:space="preserve">setadi-edari-app 02</t>
  </si>
  <si>
    <t xml:space="preserve">172.26.136.176 - 81.31.168.176 - 192.168.40.5</t>
  </si>
  <si>
    <t xml:space="preserve">81.31.168.176</t>
  </si>
  <si>
    <t xml:space="preserve">1434-1433-3389-2500-23-993-25-445-80-22</t>
  </si>
  <si>
    <t xml:space="preserve">98/02/23</t>
  </si>
  <si>
    <t xml:space="preserve">edu grad</t>
  </si>
  <si>
    <t xml:space="preserve">setadi-edu-app03-win</t>
  </si>
  <si>
    <t xml:space="preserve">172.26.136.97 - 81.31.168.97</t>
  </si>
  <si>
    <t xml:space="preserve">22 - 80 - 443 - 3389</t>
  </si>
  <si>
    <t xml:space="preserve">97/02/18</t>
  </si>
  <si>
    <t xml:space="preserve">setadi-edu-developeud</t>
  </si>
  <si>
    <t xml:space="preserve">192.168.3.27</t>
  </si>
  <si>
    <t xml:space="preserve">edu develop</t>
  </si>
  <si>
    <t xml:space="preserve">setadi-edu-develop</t>
  </si>
  <si>
    <t xml:space="preserve">192.168.3.26</t>
  </si>
  <si>
    <t xml:space="preserve">edu web-IIS</t>
  </si>
  <si>
    <t xml:space="preserve">setadi-edu-webiis</t>
  </si>
  <si>
    <t xml:space="preserve">192.168.3.25</t>
  </si>
  <si>
    <t xml:space="preserve">setadi-gsme-confluence</t>
  </si>
  <si>
    <t xml:space="preserve">172.26.136.56 - 81.31.168.56</t>
  </si>
  <si>
    <t xml:space="preserve">setadi-gsme-boors</t>
  </si>
  <si>
    <t xml:space="preserve">172.26.136.57 - 81.31.168.57</t>
  </si>
  <si>
    <t xml:space="preserve">22-80-3389-9010-49163</t>
  </si>
  <si>
    <t xml:space="preserve">setadi-gsme-jira</t>
  </si>
  <si>
    <t xml:space="preserve">172.26.136.58 - 81.31.168.58</t>
  </si>
  <si>
    <t xml:space="preserve">e_tallan@sharif.edu</t>
  </si>
  <si>
    <t xml:space="preserve">setadi-icic01</t>
  </si>
  <si>
    <t xml:space="preserve">ارسال پیامک</t>
  </si>
  <si>
    <t xml:space="preserve">172.26.136.127 - 81.31.168.127</t>
  </si>
  <si>
    <t xml:space="preserve">97/05/30</t>
  </si>
  <si>
    <t xml:space="preserve">2031675699</t>
  </si>
  <si>
    <t xml:space="preserve">09121771941</t>
  </si>
  <si>
    <t xml:space="preserve">66530576-209</t>
  </si>
  <si>
    <t xml:space="preserve">db server sharifpayment</t>
  </si>
  <si>
    <t xml:space="preserve">setadi-ictc02</t>
  </si>
  <si>
    <t xml:space="preserve">172.26.136.175 - 81.31.168.175</t>
  </si>
  <si>
    <t xml:space="preserve">98/03/12</t>
  </si>
  <si>
    <t xml:space="preserve">abdollahi.m87@gmail.com</t>
  </si>
  <si>
    <t xml:space="preserve">0078385229</t>
  </si>
  <si>
    <t xml:space="preserve">09366061601</t>
  </si>
  <si>
    <t xml:space="preserve">66164845</t>
  </si>
  <si>
    <t xml:space="preserve">سامانه انبار و تدارکات مرکزی دانشگاه صنعتی شریف</t>
  </si>
  <si>
    <t xml:space="preserve">nons-supportmgmt</t>
  </si>
  <si>
    <t xml:space="preserve">172.26.138.53 - 81.31.168.243</t>
  </si>
  <si>
    <t xml:space="preserve">90 -80</t>
  </si>
  <si>
    <t xml:space="preserve">97/12/26</t>
  </si>
  <si>
    <t xml:space="preserve">عباس زاده</t>
  </si>
  <si>
    <t xml:space="preserve">0058949488</t>
  </si>
  <si>
    <t xml:space="preserve">09122466387</t>
  </si>
  <si>
    <t xml:space="preserve">66164842</t>
  </si>
  <si>
    <t xml:space="preserve">setadi-tadarokat-support01</t>
  </si>
  <si>
    <t xml:space="preserve">172.26.136.59 - 81.31.168.59</t>
  </si>
  <si>
    <t xml:space="preserve">1433-445</t>
  </si>
  <si>
    <t xml:space="preserve">96/12/02</t>
  </si>
  <si>
    <t xml:space="preserve">راه اندازی سامانه تغییر و تحول کالا</t>
  </si>
  <si>
    <t xml:space="preserve">setadi-support-kala</t>
  </si>
  <si>
    <t xml:space="preserve">172.26.136.178 - 81.31.168.178</t>
  </si>
  <si>
    <t xml:space="preserve">443-80-22-4443-3389</t>
  </si>
  <si>
    <t xml:space="preserve">mshakiba2000@yahoo.com</t>
  </si>
  <si>
    <t xml:space="preserve">66554752</t>
  </si>
  <si>
    <t xml:space="preserve">درگاه پرداخت دانشگاه</t>
  </si>
  <si>
    <t xml:space="preserve">setadi-research-payment</t>
  </si>
  <si>
    <t xml:space="preserve">172.26.136.51 - 81.31.168.51</t>
  </si>
  <si>
    <t xml:space="preserve">8080-8089</t>
  </si>
  <si>
    <t xml:space="preserve">96/11/04</t>
  </si>
  <si>
    <t xml:space="preserve">قاسم</t>
  </si>
  <si>
    <t xml:space="preserve">تقی زاده</t>
  </si>
  <si>
    <t xml:space="preserve">gtaghizadeh@ce.sharif.edu</t>
  </si>
  <si>
    <t xml:space="preserve">2150234173</t>
  </si>
  <si>
    <t xml:space="preserve">09192680280</t>
  </si>
  <si>
    <t xml:space="preserve">55086485</t>
  </si>
  <si>
    <t xml:space="preserve">master node</t>
  </si>
  <si>
    <t xml:space="preserve">setadi-kheirati01</t>
  </si>
  <si>
    <r>
      <rPr>
        <sz val="11"/>
        <color rgb="FF000000"/>
        <rFont val="Calibri"/>
        <family val="2"/>
        <charset val="1"/>
      </rPr>
      <t xml:space="preserve">master node </t>
    </r>
    <r>
      <rPr>
        <sz val="11"/>
        <color rgb="FF000000"/>
        <rFont val="DejaVu Sans"/>
        <family val="2"/>
        <charset val="1"/>
      </rPr>
      <t xml:space="preserve">امکان ریموت از این ماشین به سایر ماشین ها وجود داشته باشد</t>
    </r>
  </si>
  <si>
    <t xml:space="preserve">172.26.136.119 - 81.31.168.119</t>
  </si>
  <si>
    <t xml:space="preserve">97/04/20</t>
  </si>
  <si>
    <t xml:space="preserve">tribe node</t>
  </si>
  <si>
    <t xml:space="preserve">setadi-kheirati02</t>
  </si>
  <si>
    <t xml:space="preserve">172.26.136.120</t>
  </si>
  <si>
    <t xml:space="preserve">setadi-kheirati03</t>
  </si>
  <si>
    <t xml:space="preserve">172.26.136.121</t>
  </si>
  <si>
    <t xml:space="preserve">data node</t>
  </si>
  <si>
    <t xml:space="preserve">setadi-kheirati04</t>
  </si>
  <si>
    <t xml:space="preserve">172.26.136.122</t>
  </si>
  <si>
    <t xml:space="preserve">setadi-kheirati05</t>
  </si>
  <si>
    <t xml:space="preserve">172.26.136.123</t>
  </si>
  <si>
    <t xml:space="preserve">4200 - 4300 9200-9300</t>
  </si>
  <si>
    <t xml:space="preserve">setadi- spc</t>
  </si>
  <si>
    <t xml:space="preserve">172.26.136.111</t>
  </si>
  <si>
    <t xml:space="preserve">97/03/12</t>
  </si>
  <si>
    <t xml:space="preserve">سامانه مدیریت دانش</t>
  </si>
  <si>
    <t xml:space="preserve">setadi-spc-kms</t>
  </si>
  <si>
    <t xml:space="preserve">172.26.136.183</t>
  </si>
  <si>
    <t xml:space="preserve">20-21-22-8080</t>
  </si>
  <si>
    <t xml:space="preserve">98/04/03</t>
  </si>
  <si>
    <t xml:space="preserve">09392988742</t>
  </si>
  <si>
    <t xml:space="preserve">پیاده سازی پایگاه داده قبوض</t>
  </si>
  <si>
    <t xml:space="preserve">setadi-tasisat-ghobozdb</t>
  </si>
  <si>
    <t xml:space="preserve">پایگاه داده قبوض</t>
  </si>
  <si>
    <t xml:space="preserve">172.26.136.140 - 81.31.168.140</t>
  </si>
  <si>
    <t xml:space="preserve">پیاده سازی پایگاه مصارف انرژی</t>
  </si>
  <si>
    <t xml:space="preserve">setadi-tasisat-energydb</t>
  </si>
  <si>
    <t xml:space="preserve">پایگاه مصارف انرژی</t>
  </si>
  <si>
    <t xml:space="preserve">172.26.136.139 - 81.31.168.139</t>
  </si>
  <si>
    <t xml:space="preserve">برند و مدل</t>
  </si>
  <si>
    <t xml:space="preserve">عنوان</t>
  </si>
  <si>
    <t xml:space="preserve">شماره یونیت</t>
  </si>
  <si>
    <t xml:space="preserve">Rack</t>
  </si>
  <si>
    <t xml:space="preserve">SuperMicro</t>
  </si>
  <si>
    <t xml:space="preserve">30</t>
  </si>
  <si>
    <t xml:space="preserve">SuperMicro X8DTT</t>
  </si>
  <si>
    <t xml:space="preserve">2*Intel Xeon X5560</t>
  </si>
  <si>
    <t xml:space="preserve">33</t>
  </si>
  <si>
    <t xml:space="preserve">34</t>
  </si>
  <si>
    <t xml:space="preserve">35</t>
  </si>
  <si>
    <t xml:space="preserve">36-37</t>
  </si>
  <si>
    <t xml:space="preserve">38-39</t>
  </si>
  <si>
    <t xml:space="preserve">HP DL380 G9</t>
  </si>
  <si>
    <t xml:space="preserve">1-2</t>
  </si>
  <si>
    <t xml:space="preserve">3-4</t>
  </si>
  <si>
    <t xml:space="preserve">5-6</t>
  </si>
  <si>
    <t xml:space="preserve">7-8</t>
  </si>
  <si>
    <t xml:space="preserve">HP DL180 G9</t>
  </si>
  <si>
    <t xml:space="preserve">22-23</t>
  </si>
  <si>
    <t xml:space="preserve">WS-C2960X-24TS-L</t>
  </si>
  <si>
    <t xml:space="preserve">Pishro Switch 1</t>
  </si>
  <si>
    <t xml:space="preserve">FCW2011A5A5-0006</t>
  </si>
  <si>
    <t xml:space="preserve">24</t>
  </si>
  <si>
    <t xml:space="preserve">Cisco 3850</t>
  </si>
  <si>
    <t xml:space="preserve">WS-C3850-24T-S</t>
  </si>
  <si>
    <t xml:space="preserve">Pishro Switch 2</t>
  </si>
  <si>
    <t xml:space="preserve">0007</t>
  </si>
  <si>
    <t xml:space="preserve">25</t>
  </si>
  <si>
    <t xml:space="preserve">12-13</t>
  </si>
  <si>
    <t xml:space="preserve">2*Intel Xeon E5-2680</t>
  </si>
  <si>
    <t xml:space="preserve">10-11</t>
  </si>
  <si>
    <t xml:space="preserve">Intel Core i7</t>
  </si>
  <si>
    <t xml:space="preserve">Laitec 3</t>
  </si>
  <si>
    <t xml:space="preserve">26-29</t>
  </si>
  <si>
    <t xml:space="preserve">HP DL380 G8</t>
  </si>
  <si>
    <t xml:space="preserve">2*Intel Xeon E5-2620</t>
  </si>
  <si>
    <t xml:space="preserve">Laitec 1</t>
  </si>
  <si>
    <t xml:space="preserve">30-31</t>
  </si>
  <si>
    <t xml:space="preserve">Intel Core i3</t>
  </si>
  <si>
    <t xml:space="preserve">Laitec 2</t>
  </si>
  <si>
    <t xml:space="preserve">32-35</t>
  </si>
  <si>
    <t xml:space="preserve">213.233.161.82
213.233.161.105
213.233.161.106</t>
  </si>
  <si>
    <t xml:space="preserve">Intel Xeon E5-2650 v4</t>
  </si>
  <si>
    <t xml:space="preserve">43-44</t>
  </si>
  <si>
    <t xml:space="preserve">2*Intel Xeon E5-2698 v4</t>
  </si>
  <si>
    <t xml:space="preserve">45-46</t>
  </si>
  <si>
    <t xml:space="preserve">192.168.240.27-29
192.168.240.46-49
 192.168.240.71-74
192.168.240.85-89
192.168.240.106-109
192.168.240.112
192.168.240.230
192.168.240.233-251</t>
  </si>
  <si>
    <t xml:space="preserve">HP DL380 G5</t>
  </si>
  <si>
    <t xml:space="preserve">8 Cores</t>
  </si>
  <si>
    <t xml:space="preserve">26-27</t>
  </si>
  <si>
    <t xml:space="preserve">28-29</t>
  </si>
  <si>
    <t xml:space="preserve">Cisco 2811</t>
  </si>
  <si>
    <t xml:space="preserve">2*Intel Xeon 2630 </t>
  </si>
  <si>
    <t xml:space="preserve">29-30</t>
  </si>
  <si>
    <t xml:space="preserve">18-22</t>
  </si>
  <si>
    <t xml:space="preserve">HPDS SAB-HB</t>
  </si>
  <si>
    <t xml:space="preserve">8*8TB HDD + 2*256GB SSD</t>
  </si>
  <si>
    <t xml:space="preserve">13-16</t>
  </si>
  <si>
    <t xml:space="preserve">2*Intel E5-2620</t>
  </si>
  <si>
    <t xml:space="preserve">1-4</t>
  </si>
  <si>
    <t xml:space="preserve">12+4 TB HDD+ 500 GB SSD</t>
  </si>
  <si>
    <t xml:space="preserve">HP DL160 G9</t>
  </si>
  <si>
    <t xml:space="preserve">2620 Core CPU/ </t>
  </si>
  <si>
    <t xml:space="preserve">31</t>
  </si>
  <si>
    <t xml:space="preserve">Intel Xeon E5405</t>
  </si>
  <si>
    <t xml:space="preserve">268 GB +1 TB</t>
  </si>
  <si>
    <t xml:space="preserve">22</t>
  </si>
  <si>
    <t xml:space="preserve">
192.168.240.54-63</t>
  </si>
  <si>
    <t xml:space="preserve">2*Intel Xeon x-5660</t>
  </si>
  <si>
    <t xml:space="preserve">32</t>
  </si>
  <si>
    <t xml:space="preserve">HP DL380 G7</t>
  </si>
  <si>
    <t xml:space="preserve">1.2 T + 80 GB</t>
  </si>
  <si>
    <t xml:space="preserve">Hami system 2 + Keyhan USB Dongle</t>
  </si>
  <si>
    <t xml:space="preserve">33-34</t>
  </si>
  <si>
    <t xml:space="preserve">2*Intel Xeon E5640 16 Core</t>
  </si>
  <si>
    <t xml:space="preserve">5</t>
  </si>
  <si>
    <t xml:space="preserve">Intel Xeon E5640 8 Core</t>
  </si>
  <si>
    <t xml:space="preserve">10*SAS 300 GB 15K</t>
  </si>
  <si>
    <t xml:space="preserve">2*Intel Xeon E2690 16 Core</t>
  </si>
  <si>
    <t xml:space="preserve">6*146 GB SAS 15k</t>
  </si>
  <si>
    <t xml:space="preserve">4*146 SAS 15 k</t>
  </si>
  <si>
    <t xml:space="preserve">6</t>
  </si>
  <si>
    <t xml:space="preserve">7</t>
  </si>
  <si>
    <t xml:space="preserve">D-Link DGS1016S</t>
  </si>
  <si>
    <t xml:space="preserve">Kohan Shabakeh Parsian Switch</t>
  </si>
  <si>
    <t xml:space="preserve">23</t>
  </si>
  <si>
    <t xml:space="preserve">HPE SV3200 SAN</t>
  </si>
  <si>
    <t xml:space="preserve">Kohan Shabakeh Parsian SAN</t>
  </si>
  <si>
    <t xml:space="preserve">8-9</t>
  </si>
  <si>
    <t xml:space="preserve">7-10</t>
  </si>
  <si>
    <t xml:space="preserve">2*Intel Xeon X5680</t>
  </si>
  <si>
    <t xml:space="preserve">27-28</t>
  </si>
  <si>
    <t xml:space="preserve">SuperMicro X9DRH-7TF</t>
  </si>
  <si>
    <t xml:space="preserve">2*Intel Xeon E5-2650</t>
  </si>
  <si>
    <t xml:space="preserve">44-45</t>
  </si>
  <si>
    <t xml:space="preserve">HP DL380 G6</t>
  </si>
  <si>
    <t xml:space="preserve">42-43</t>
  </si>
  <si>
    <t xml:space="preserve">Intel Xeon E5</t>
  </si>
  <si>
    <t xml:space="preserve">31-34</t>
  </si>
  <si>
    <t xml:space="preserve">SuperMicro X8DT6</t>
  </si>
  <si>
    <t xml:space="preserve">42-45</t>
  </si>
  <si>
    <t xml:space="preserve">SuperMicro X9DRL -3Flif</t>
  </si>
  <si>
    <t xml:space="preserve">40-41</t>
  </si>
  <si>
    <t xml:space="preserve">کامپیوتر صنعتی</t>
  </si>
  <si>
    <t xml:space="preserve">46</t>
  </si>
  <si>
    <t xml:space="preserve">47</t>
  </si>
  <si>
    <t xml:space="preserve">Intel Core-i5 4430</t>
  </si>
  <si>
    <t xml:space="preserve">43-47</t>
  </si>
  <si>
    <t xml:space="preserve">39-42</t>
  </si>
  <si>
    <t xml:space="preserve">38</t>
  </si>
  <si>
    <t xml:space="preserve">Intel Xeon E3-1220 V3</t>
  </si>
  <si>
    <t xml:space="preserve">Dual Core 3GHz</t>
  </si>
  <si>
    <t xml:space="preserve">Naad APPL1-Network Appliance</t>
  </si>
  <si>
    <t xml:space="preserve">Intel Xeon E5-2650</t>
  </si>
  <si>
    <t xml:space="preserve">HP DL 360 G7</t>
  </si>
  <si>
    <t xml:space="preserve">41</t>
  </si>
  <si>
    <t xml:space="preserve">MikroTik TCR 1016</t>
  </si>
  <si>
    <t xml:space="preserve">Tapesh Router</t>
  </si>
  <si>
    <t xml:space="preserve">39</t>
  </si>
  <si>
    <t xml:space="preserve">Cisco 3750g-125-s</t>
  </si>
  <si>
    <t xml:space="preserve">Tapesh Switch</t>
  </si>
  <si>
    <t xml:space="preserve">SuperMicro X11</t>
  </si>
  <si>
    <t xml:space="preserve">2*Intel Xeon</t>
  </si>
  <si>
    <t xml:space="preserve">4TB HDD + 1TB SSD</t>
  </si>
  <si>
    <t xml:space="preserve">17-20</t>
  </si>
  <si>
    <t xml:space="preserve">2*Intel x5670</t>
  </si>
  <si>
    <t xml:space="preserve">20-21</t>
  </si>
  <si>
    <t xml:space="preserve">Intel Xeon E5-1620 @ 3.60 GHZ</t>
  </si>
  <si>
    <t xml:space="preserve">2*Intel Xeon L 5640 Core</t>
  </si>
  <si>
    <t xml:space="preserve">213.233.161.100-104</t>
  </si>
  <si>
    <t xml:space="preserve">Intel Xeon E52620 v4</t>
  </si>
  <si>
    <t xml:space="preserve">Intel Xeon L 5640</t>
  </si>
  <si>
    <t xml:space="preserve">4-7</t>
  </si>
  <si>
    <t xml:space="preserve">8-11</t>
  </si>
  <si>
    <t xml:space="preserve">12-15</t>
  </si>
  <si>
    <t xml:space="preserve">18-19</t>
  </si>
  <si>
    <t xml:space="preserve">16-17</t>
  </si>
  <si>
    <t xml:space="preserve">EMC VNX 5200</t>
  </si>
  <si>
    <t xml:space="preserve">1-3</t>
  </si>
  <si>
    <t xml:space="preserve">SuperMicro CSE-825TQ-R740LPB</t>
  </si>
  <si>
    <t xml:space="preserve">Intel Xeon 2690</t>
  </si>
  <si>
    <t xml:space="preserve">19-20</t>
  </si>
  <si>
    <t xml:space="preserve">213.233.180.17</t>
  </si>
  <si>
    <t xml:space="preserve">21-22</t>
  </si>
  <si>
    <t xml:space="preserve">213.233.180.18</t>
  </si>
  <si>
    <t xml:space="preserve">ASUS Server Platform
RS520-E8-RS8V2</t>
  </si>
  <si>
    <t xml:space="preserve">22-8484-443-8-Remote Desktop</t>
  </si>
  <si>
    <t xml:space="preserve">2*Intel Xeon E5-2620v4</t>
  </si>
  <si>
    <t xml:space="preserve">Intel Core i7-7820X</t>
  </si>
  <si>
    <t xml:space="preserve">1TB+250GB SSD</t>
  </si>
  <si>
    <t xml:space="preserve">29-33</t>
  </si>
  <si>
    <t xml:space="preserve">Intel Xeon *5420</t>
  </si>
  <si>
    <t xml:space="preserve">37-38</t>
  </si>
  <si>
    <t xml:space="preserve">2*500 GB</t>
  </si>
  <si>
    <t xml:space="preserve">25-30</t>
  </si>
  <si>
    <t xml:space="preserve">6-10</t>
  </si>
  <si>
    <t xml:space="preserve">11</t>
  </si>
  <si>
    <t xml:space="preserve">HP DL 380 G8</t>
  </si>
  <si>
    <t xml:space="preserve">HP DL 370 G8</t>
  </si>
  <si>
    <t xml:space="preserve">22-25</t>
  </si>
  <si>
    <t xml:space="preserve">HP DL 380 G7</t>
  </si>
  <si>
    <t xml:space="preserve">Intel Core i7, 2.4 Ghz</t>
  </si>
  <si>
    <t xml:space="preserve">192.168.240.10</t>
  </si>
  <si>
    <t xml:space="preserve">3*600 GB</t>
  </si>
  <si>
    <t xml:space="preserve">25-26</t>
  </si>
  <si>
    <t xml:space="preserve">2*Intel Xeon 2620</t>
  </si>
  <si>
    <t xml:space="preserve">11-12</t>
  </si>
  <si>
    <t xml:space="preserve">Intel Xeon *5420 Quad Core 25</t>
  </si>
  <si>
    <t xml:space="preserve">8*146 GB</t>
  </si>
  <si>
    <t xml:space="preserve">39-40</t>
  </si>
  <si>
    <t xml:space="preserve">3*900 GB</t>
  </si>
  <si>
    <t xml:space="preserve">5-8</t>
  </si>
  <si>
    <t xml:space="preserve">250 GB</t>
  </si>
  <si>
    <t xml:space="preserve">25-28</t>
  </si>
  <si>
    <t xml:space="preserve">P4</t>
  </si>
  <si>
    <t xml:space="preserve">16-19</t>
  </si>
  <si>
    <t xml:space="preserve">2*Intel Xeon 2660</t>
  </si>
  <si>
    <t xml:space="preserve">4*2TB</t>
  </si>
  <si>
    <t xml:space="preserve">35-36</t>
  </si>
  <si>
    <t xml:space="preserve">500 GB</t>
  </si>
  <si>
    <t xml:space="preserve">34-37</t>
  </si>
  <si>
    <t xml:space="preserve">Intel Core i7-6900K</t>
  </si>
  <si>
    <t xml:space="preserve">30-34</t>
  </si>
  <si>
    <t xml:space="preserve">Intel Pentium 4 G3250</t>
  </si>
  <si>
    <t xml:space="preserve">33-36</t>
  </si>
  <si>
    <t xml:space="preserve">2*2 TB</t>
  </si>
  <si>
    <t xml:space="preserve">9-12</t>
  </si>
  <si>
    <t xml:space="preserve">Green GPV 1080TI</t>
  </si>
  <si>
    <t xml:space="preserve">1 TB HDD, 250GB SSD</t>
  </si>
  <si>
    <t xml:space="preserve">30-33</t>
  </si>
  <si>
    <t xml:space="preserve">Green G600 Rackmount</t>
  </si>
  <si>
    <t xml:space="preserve">2TB HDD, 1 TB SSD</t>
  </si>
  <si>
    <t xml:space="preserve">14-17</t>
  </si>
  <si>
    <t xml:space="preserve">SuperMicro 825TQ600-B</t>
  </si>
  <si>
    <t xml:space="preserve">Intel Xeon E5-2699 v3</t>
  </si>
  <si>
    <t xml:space="preserve">2TB</t>
  </si>
  <si>
    <t xml:space="preserve">Pishro 8</t>
  </si>
  <si>
    <t xml:space="preserve">Intel Xeon E5-2699 v4</t>
  </si>
  <si>
    <t xml:space="preserve">Pishro 9</t>
  </si>
  <si>
    <t xml:space="preserve">Intel Core 2 Quad Q8400 2.66GHz</t>
  </si>
  <si>
    <t xml:space="preserve">3TB</t>
  </si>
  <si>
    <t xml:space="preserve">Physics-Chegal Group Dr. Ejtehadi 1 (HPC)</t>
  </si>
  <si>
    <r>
      <rPr>
        <sz val="11"/>
        <color rgb="FF000000"/>
        <rFont val="Calibri"/>
        <family val="2"/>
        <charset val="1"/>
      </rPr>
      <t xml:space="preserve">Storage: 1 TB
unit 13-14
</t>
    </r>
    <r>
      <rPr>
        <sz val="11"/>
        <color rgb="FF000000"/>
        <rFont val="DejaVu Sans"/>
        <family val="2"/>
        <charset val="1"/>
      </rPr>
      <t xml:space="preserve">دانشکده فیزیک - گروه ماده چگال دکتر اجتهادی</t>
    </r>
  </si>
  <si>
    <t xml:space="preserve">R6 I1</t>
  </si>
  <si>
    <t xml:space="preserve">Physics-Chegal Group Dr. Ejtehadi 2 (HPC)</t>
  </si>
  <si>
    <r>
      <rPr>
        <sz val="11"/>
        <color rgb="FF000000"/>
        <rFont val="Calibri"/>
        <family val="2"/>
        <charset val="1"/>
      </rPr>
      <t xml:space="preserve">Storage: 1 TB
unit 17-18
</t>
    </r>
    <r>
      <rPr>
        <sz val="11"/>
        <color rgb="FF000000"/>
        <rFont val="DejaVu Sans"/>
        <family val="2"/>
        <charset val="1"/>
      </rPr>
      <t xml:space="preserve">دانشکده فیزیک - گروه ماده چگال دکتر اجتهادی</t>
    </r>
  </si>
  <si>
    <t xml:space="preserve">Physics-Chegal Group Dr. Ejtehadi 3 (HPC)</t>
  </si>
  <si>
    <t xml:space="preserve">Superlock</t>
  </si>
  <si>
    <r>
      <rPr>
        <sz val="11"/>
        <color rgb="FF000000"/>
        <rFont val="Calibri"/>
        <family val="2"/>
        <charset val="1"/>
      </rPr>
      <t xml:space="preserve">Storage: 1 TB
unit 20-22
</t>
    </r>
    <r>
      <rPr>
        <sz val="11"/>
        <color rgb="FF000000"/>
        <rFont val="DejaVu Sans"/>
        <family val="2"/>
        <charset val="1"/>
      </rPr>
      <t xml:space="preserve">دانشکده فیزیک - گروه ماده چگال دکتر اجتهادی</t>
    </r>
  </si>
  <si>
    <t xml:space="preserve">Physics-Chegal Group Dr. Ejtehadi 4 (HPC)</t>
  </si>
  <si>
    <r>
      <rPr>
        <sz val="11"/>
        <color rgb="FF000000"/>
        <rFont val="Calibri"/>
        <family val="2"/>
        <charset val="1"/>
      </rPr>
      <t xml:space="preserve">Storage: 1 TB
unit 25-26
</t>
    </r>
    <r>
      <rPr>
        <sz val="11"/>
        <color rgb="FF000000"/>
        <rFont val="DejaVu Sans"/>
        <family val="2"/>
        <charset val="1"/>
      </rPr>
      <t xml:space="preserve">دانشکده فیزیک - گروه ماده چگال دکتر اجتهادی</t>
    </r>
  </si>
  <si>
    <t xml:space="preserve">Physics-Chegal Group Dr. Ejtehadi 5 (HPC)</t>
  </si>
  <si>
    <r>
      <rPr>
        <sz val="11"/>
        <color rgb="FF000000"/>
        <rFont val="Calibri"/>
        <family val="2"/>
        <charset val="1"/>
      </rPr>
      <t xml:space="preserve">Storage: 1 TB
unit 27-28
</t>
    </r>
    <r>
      <rPr>
        <sz val="11"/>
        <color rgb="FF000000"/>
        <rFont val="DejaVu Sans"/>
        <family val="2"/>
        <charset val="1"/>
      </rPr>
      <t xml:space="preserve">دانشکده فیزیک - گروه ماده چگال دکتر اجتهادی</t>
    </r>
  </si>
  <si>
    <t xml:space="preserve">physics wn1</t>
  </si>
  <si>
    <t xml:space="preserve">unit 1-2</t>
  </si>
  <si>
    <t xml:space="preserve">physics wn2</t>
  </si>
  <si>
    <t xml:space="preserve">unit 3-4</t>
  </si>
  <si>
    <t xml:space="preserve">physics wn3</t>
  </si>
  <si>
    <t xml:space="preserve">unit 5-6</t>
  </si>
  <si>
    <t xml:space="preserve">physics wn4</t>
  </si>
  <si>
    <t xml:space="preserve">unit 7-8</t>
  </si>
  <si>
    <t xml:space="preserve">physics head</t>
  </si>
  <si>
    <t xml:space="preserve">unit 9-10</t>
  </si>
  <si>
    <t xml:space="preserve">Dr. Salehi (HPC)</t>
  </si>
  <si>
    <t xml:space="preserve">80192/13</t>
  </si>
  <si>
    <r>
      <rPr>
        <sz val="11"/>
        <color rgb="FF000000"/>
        <rFont val="Calibri"/>
        <family val="2"/>
        <charset val="1"/>
      </rPr>
      <t xml:space="preserve">Storage: 2 TB
unit 39-42
</t>
    </r>
    <r>
      <rPr>
        <sz val="11"/>
        <color rgb="FF000000"/>
        <rFont val="DejaVu Sans"/>
        <family val="2"/>
        <charset val="1"/>
      </rPr>
      <t xml:space="preserve">دکتر صالحی</t>
    </r>
  </si>
  <si>
    <t xml:space="preserve">Dr. Moshfegh (HPC)</t>
  </si>
  <si>
    <r>
      <rPr>
        <sz val="11"/>
        <color rgb="FF000000"/>
        <rFont val="Calibri"/>
        <family val="2"/>
        <charset val="1"/>
      </rPr>
      <t xml:space="preserve">Storage: 1 TB
unit 38-39
</t>
    </r>
    <r>
      <rPr>
        <sz val="11"/>
        <color rgb="FF000000"/>
        <rFont val="DejaVu Sans"/>
        <family val="2"/>
        <charset val="1"/>
      </rPr>
      <t xml:space="preserve">دانشکده فیزیک - آزمایشگاه تحقیقاتی اسپاترینگ دکتر مشفق</t>
    </r>
  </si>
  <si>
    <t xml:space="preserve">R3 F1</t>
  </si>
  <si>
    <t xml:space="preserve">Dr. Ejtehadi (HPC)</t>
  </si>
  <si>
    <t xml:space="preserve">80168/13</t>
  </si>
  <si>
    <r>
      <rPr>
        <sz val="11"/>
        <color rgb="FF000000"/>
        <rFont val="Calibri"/>
        <family val="2"/>
        <charset val="1"/>
      </rPr>
      <t xml:space="preserve">Storage: 500 GB SSD
unit 26-29
</t>
    </r>
    <r>
      <rPr>
        <sz val="11"/>
        <color rgb="FF000000"/>
        <rFont val="DejaVu Sans"/>
        <family val="2"/>
        <charset val="1"/>
      </rPr>
      <t xml:space="preserve">دکتر اجتهادی</t>
    </r>
  </si>
  <si>
    <t xml:space="preserve">Dr. Farshchi (HPC)</t>
  </si>
  <si>
    <t xml:space="preserve">81344/13</t>
  </si>
  <si>
    <r>
      <rPr>
        <sz val="11"/>
        <color rgb="FF000000"/>
        <rFont val="Calibri"/>
        <family val="2"/>
        <charset val="1"/>
      </rPr>
      <t xml:space="preserve">Storage: 2 TB
unit 43-46
</t>
    </r>
    <r>
      <rPr>
        <sz val="11"/>
        <color rgb="FF000000"/>
        <rFont val="DejaVu Sans"/>
        <family val="2"/>
        <charset val="1"/>
      </rPr>
      <t xml:space="preserve">دکتر فرشچی</t>
    </r>
  </si>
  <si>
    <t xml:space="preserve">CS-96-1457</t>
  </si>
  <si>
    <t xml:space="preserve">66164154</t>
  </si>
  <si>
    <r>
      <rPr>
        <sz val="12"/>
        <color rgb="FF000000"/>
        <rFont val="B Mitra"/>
        <family val="0"/>
        <charset val="178"/>
      </rPr>
      <t xml:space="preserve">پژوهشکده الکترونیک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دکتر غلامپور</t>
    </r>
    <r>
      <rPr>
        <sz val="12"/>
        <color rgb="FF000000"/>
        <rFont val="Calibri"/>
        <family val="2"/>
        <charset val="1"/>
      </rPr>
      <t xml:space="preserve">- </t>
    </r>
    <r>
      <rPr>
        <sz val="12"/>
        <color rgb="FF000000"/>
        <rFont val="B Mitra"/>
        <family val="0"/>
        <charset val="178"/>
      </rPr>
      <t xml:space="preserve">امانت داده شده</t>
    </r>
  </si>
  <si>
    <t xml:space="preserve">imangh@sharif.edu</t>
  </si>
  <si>
    <t xml:space="preserve">213.233.161.27-81.31.160.52</t>
  </si>
  <si>
    <t xml:space="preserve">ssh</t>
  </si>
  <si>
    <t xml:space="preserve">96/09/13</t>
  </si>
  <si>
    <t xml:space="preserve">SSD-2*60 GB, CPU-4 Core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</si>
  <si>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25520/13</t>
    </r>
  </si>
  <si>
    <t xml:space="preserve">این سرور مدت زیادی است از امانت آقای غلامپور خارج شده</t>
  </si>
  <si>
    <t xml:space="preserve">سایت دانشیار</t>
  </si>
  <si>
    <t xml:space="preserve">خارج شده</t>
  </si>
  <si>
    <t xml:space="preserve">213.233.161.52</t>
  </si>
  <si>
    <t xml:space="preserve">سرور تیان مشخصات ندارد- قبل از بنده خارج شده است 95/12/08</t>
  </si>
  <si>
    <t xml:space="preserve">Portal Pajooheshi</t>
  </si>
  <si>
    <r>
      <rPr>
        <sz val="11"/>
        <color rgb="FF000000"/>
        <rFont val="Calibri"/>
        <family val="2"/>
        <charset val="1"/>
      </rPr>
      <t xml:space="preserve">Storage: 
unit 9-10
</t>
    </r>
    <r>
      <rPr>
        <sz val="11"/>
        <color rgb="FF000000"/>
        <rFont val="DejaVu Sans"/>
        <family val="2"/>
        <charset val="1"/>
      </rPr>
      <t xml:space="preserve">معاونت پژوهش و فناوری</t>
    </r>
  </si>
  <si>
    <t xml:space="preserve">R48 E5</t>
  </si>
  <si>
    <t xml:space="preserve">وجود ندارد</t>
  </si>
  <si>
    <t xml:space="preserve">09126543138</t>
  </si>
  <si>
    <t xml:space="preserve">آقای نشتاعلی</t>
  </si>
  <si>
    <t xml:space="preserve">Gen 8 DL 560</t>
  </si>
  <si>
    <t xml:space="preserve">32 Core</t>
  </si>
  <si>
    <t xml:space="preserve">Motce 02</t>
  </si>
  <si>
    <t xml:space="preserve">احتمالا سرور را برده اند</t>
  </si>
  <si>
    <t xml:space="preserve">CS-96-1421</t>
  </si>
  <si>
    <t xml:space="preserve">کبری</t>
  </si>
  <si>
    <t xml:space="preserve">کرمی</t>
  </si>
  <si>
    <t xml:space="preserve">0058311998</t>
  </si>
  <si>
    <t xml:space="preserve">22220657</t>
  </si>
  <si>
    <t xml:space="preserve">09124301836</t>
  </si>
  <si>
    <t xml:space="preserve">k_karami@sharif.edu</t>
  </si>
  <si>
    <r>
      <rPr>
        <sz val="12"/>
        <color rgb="FF000000"/>
        <rFont val="B Mitra"/>
        <family val="0"/>
        <charset val="178"/>
      </rPr>
      <t xml:space="preserve">وب سرور و ایمیل سرور اصلی </t>
    </r>
    <r>
      <rPr>
        <sz val="12"/>
        <color rgb="FF000000"/>
        <rFont val="Calibri"/>
        <family val="2"/>
        <charset val="1"/>
      </rPr>
      <t xml:space="preserve">edu</t>
    </r>
  </si>
  <si>
    <t xml:space="preserve">غیرفعال</t>
  </si>
  <si>
    <t xml:space="preserve">2×intel Xeon 1.6</t>
  </si>
  <si>
    <t xml:space="preserve">2*73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</si>
  <si>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14780/13</t>
    </r>
  </si>
  <si>
    <t xml:space="preserve">cr</t>
  </si>
  <si>
    <t xml:space="preserve">احتمالا از سرورهایی بوده که به مرکز اهدا شده</t>
  </si>
  <si>
    <t xml:space="preserve">وب سرور و ایمیل سرور اصلی تحصیلات تکمیلی</t>
  </si>
  <si>
    <t xml:space="preserve">آواژنگ گیگا بایت</t>
  </si>
  <si>
    <t xml:space="preserve">213.233.161.213-192.168.240.213</t>
  </si>
  <si>
    <t xml:space="preserve">1 Xeon 2.4 GHz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</si>
  <si>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38584/13</t>
    </r>
  </si>
  <si>
    <t xml:space="preserve">گیگابایت G7</t>
  </si>
  <si>
    <t xml:space="preserve">2×intel Xeon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</si>
  <si>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7702/13</t>
    </r>
  </si>
  <si>
    <t xml:space="preserve">213.233.161.33</t>
  </si>
  <si>
    <t xml:space="preserve">95/07/03</t>
  </si>
  <si>
    <t xml:space="preserve">intel Xeon 3.47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</si>
  <si>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59420/13</t>
    </r>
  </si>
  <si>
    <t xml:space="preserve">dc</t>
  </si>
  <si>
    <t xml:space="preserve">213.233.161.24</t>
  </si>
  <si>
    <t xml:space="preserve">3.47 intel Xeon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</si>
  <si>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59419/13</t>
    </r>
  </si>
  <si>
    <t xml:space="preserve">213.233.161.110-213.233.161.112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</si>
  <si>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59437/13</t>
    </r>
  </si>
  <si>
    <t xml:space="preserve">213.233.161.101</t>
  </si>
  <si>
    <r>
      <rPr>
        <sz val="12"/>
        <color rgb="FF000000"/>
        <rFont val="B Mitra"/>
        <family val="0"/>
        <charset val="178"/>
      </rPr>
      <t xml:space="preserve">ط</t>
    </r>
    <r>
      <rPr>
        <sz val="12"/>
        <color rgb="FF000000"/>
        <rFont val="Calibri"/>
        <family val="2"/>
        <charset val="1"/>
      </rPr>
      <t xml:space="preserve">78576/13</t>
    </r>
  </si>
  <si>
    <t xml:space="preserve">شناسه درخواست دهنده</t>
  </si>
  <si>
    <t xml:space="preserve">نام خانوادگی مشتری</t>
  </si>
  <si>
    <t xml:space="preserve">تلفن همراه متقاضی</t>
  </si>
  <si>
    <t xml:space="preserve">ایمیل درخواست دهنده</t>
  </si>
  <si>
    <r>
      <rPr>
        <b val="true"/>
        <sz val="14"/>
        <color rgb="FF000000"/>
        <rFont val="DejaVu Sans"/>
        <family val="2"/>
        <charset val="1"/>
      </rPr>
      <t xml:space="preserve">نوع </t>
    </r>
    <r>
      <rPr>
        <b val="true"/>
        <sz val="14"/>
        <color rgb="FF000000"/>
        <rFont val="Calibri"/>
        <family val="2"/>
        <charset val="1"/>
      </rPr>
      <t xml:space="preserve">(</t>
    </r>
    <r>
      <rPr>
        <b val="true"/>
        <sz val="14"/>
        <color rgb="FF000000"/>
        <rFont val="DejaVu Sans"/>
        <family val="2"/>
        <charset val="1"/>
      </rPr>
      <t xml:space="preserve">حقیقی</t>
    </r>
    <r>
      <rPr>
        <b val="true"/>
        <sz val="14"/>
        <color rgb="FF000000"/>
        <rFont val="Calibri"/>
        <family val="2"/>
        <charset val="1"/>
      </rPr>
      <t xml:space="preserve">/</t>
    </r>
    <r>
      <rPr>
        <b val="true"/>
        <sz val="14"/>
        <color rgb="FF000000"/>
        <rFont val="DejaVu Sans"/>
        <family val="2"/>
        <charset val="1"/>
      </rPr>
      <t xml:space="preserve">شرکت</t>
    </r>
    <r>
      <rPr>
        <b val="true"/>
        <sz val="14"/>
        <color rgb="FF000000"/>
        <rFont val="Calibri"/>
        <family val="2"/>
        <charset val="1"/>
      </rPr>
      <t xml:space="preserve">/</t>
    </r>
    <r>
      <rPr>
        <b val="true"/>
        <sz val="14"/>
        <color rgb="FF000000"/>
        <rFont val="DejaVu Sans"/>
        <family val="2"/>
        <charset val="1"/>
      </rPr>
      <t xml:space="preserve">دانشگاهی</t>
    </r>
    <r>
      <rPr>
        <b val="true"/>
        <sz val="14"/>
        <color rgb="FF000000"/>
        <rFont val="Calibri"/>
        <family val="2"/>
        <charset val="1"/>
      </rPr>
      <t xml:space="preserve">)</t>
    </r>
  </si>
  <si>
    <t xml:space="preserve">نام اداره و یا دانشکده</t>
  </si>
  <si>
    <r>
      <rPr>
        <b val="true"/>
        <sz val="14"/>
        <color rgb="FF000000"/>
        <rFont val="DejaVu Sans"/>
        <family val="2"/>
        <charset val="1"/>
      </rPr>
      <t xml:space="preserve">تلفن شرکت</t>
    </r>
    <r>
      <rPr>
        <b val="true"/>
        <sz val="14"/>
        <color rgb="FF000000"/>
        <rFont val="Calibri"/>
        <family val="2"/>
        <charset val="1"/>
      </rPr>
      <t xml:space="preserve">/ </t>
    </r>
    <r>
      <rPr>
        <b val="true"/>
        <sz val="14"/>
        <color rgb="FF000000"/>
        <rFont val="DejaVu Sans"/>
        <family val="2"/>
        <charset val="1"/>
      </rPr>
      <t xml:space="preserve">دفتر</t>
    </r>
  </si>
  <si>
    <t xml:space="preserve">آدرس ایمیل شرکت</t>
  </si>
  <si>
    <t xml:space="preserve">مدت قرارداد</t>
  </si>
  <si>
    <r>
      <rPr>
        <b val="true"/>
        <sz val="14"/>
        <color rgb="FF000000"/>
        <rFont val="DejaVu Sans"/>
        <family val="2"/>
        <charset val="1"/>
      </rPr>
      <t xml:space="preserve">درخواست </t>
    </r>
    <r>
      <rPr>
        <b val="true"/>
        <sz val="14"/>
        <color rgb="FF000000"/>
        <rFont val="Calibri"/>
        <family val="2"/>
        <charset val="1"/>
      </rPr>
      <t xml:space="preserve">valid IP (yes/no)</t>
    </r>
  </si>
  <si>
    <r>
      <rPr>
        <sz val="14"/>
        <rFont val="DejaVu Sans"/>
        <family val="2"/>
        <charset val="1"/>
      </rPr>
      <t xml:space="preserve">با این </t>
    </r>
    <r>
      <rPr>
        <sz val="14"/>
        <rFont val="Calibri"/>
        <family val="2"/>
        <charset val="1"/>
      </rPr>
      <t xml:space="preserve">IP </t>
    </r>
    <r>
      <rPr>
        <sz val="14"/>
        <rFont val="DejaVu Sans"/>
        <family val="2"/>
        <charset val="1"/>
      </rPr>
      <t xml:space="preserve">ایمیلی ندارم و در </t>
    </r>
    <r>
      <rPr>
        <sz val="14"/>
        <rFont val="Calibri"/>
        <family val="2"/>
        <charset val="1"/>
      </rPr>
      <t xml:space="preserve">itop </t>
    </r>
    <r>
      <rPr>
        <sz val="14"/>
        <rFont val="DejaVu Sans"/>
        <family val="2"/>
        <charset val="1"/>
      </rPr>
      <t xml:space="preserve">نیز ثبت نشده است</t>
    </r>
    <r>
      <rPr>
        <sz val="14"/>
        <rFont val="Calibri"/>
        <family val="2"/>
        <charset val="1"/>
      </rPr>
      <t xml:space="preserve">.</t>
    </r>
  </si>
  <si>
    <r>
      <rPr>
        <sz val="14"/>
        <rFont val="DejaVu Sans"/>
        <family val="2"/>
        <charset val="1"/>
      </rPr>
      <t xml:space="preserve">درخواست </t>
    </r>
    <r>
      <rPr>
        <sz val="14"/>
        <rFont val="Calibri"/>
        <family val="2"/>
        <charset val="1"/>
      </rPr>
      <t xml:space="preserve">vps </t>
    </r>
    <r>
      <rPr>
        <sz val="14"/>
        <rFont val="DejaVu Sans"/>
        <family val="2"/>
        <charset val="1"/>
      </rPr>
      <t xml:space="preserve">غیرستادی</t>
    </r>
  </si>
  <si>
    <t xml:space="preserve">Windows Server 2008 R2 - 64 bit</t>
  </si>
  <si>
    <t xml:space="preserve">1 valid IP</t>
  </si>
  <si>
    <r>
      <rPr>
        <sz val="14"/>
        <color rgb="FF000000"/>
        <rFont val="DejaVu Sans"/>
        <family val="2"/>
        <charset val="1"/>
      </rPr>
      <t xml:space="preserve">درخواست </t>
    </r>
    <r>
      <rPr>
        <sz val="14"/>
        <color rgb="FF000000"/>
        <rFont val="Calibri"/>
        <family val="2"/>
        <charset val="1"/>
      </rPr>
      <t xml:space="preserve">vps </t>
    </r>
    <r>
      <rPr>
        <sz val="14"/>
        <color rgb="FF000000"/>
        <rFont val="DejaVu Sans"/>
        <family val="2"/>
        <charset val="1"/>
      </rPr>
      <t xml:space="preserve">غیرستادی</t>
    </r>
  </si>
  <si>
    <t xml:space="preserve">Ubuntu Server 18.04 - 64 bit</t>
  </si>
  <si>
    <r>
      <rPr>
        <sz val="14"/>
        <color rgb="FF000000"/>
        <rFont val="Calibri"/>
        <family val="2"/>
        <charset val="1"/>
      </rPr>
      <t xml:space="preserve">1</t>
    </r>
    <r>
      <rPr>
        <sz val="14"/>
        <color rgb="FF000000"/>
        <rFont val="DejaVu Sans"/>
        <family val="2"/>
        <charset val="1"/>
      </rPr>
      <t xml:space="preserve">سال</t>
    </r>
  </si>
  <si>
    <r>
      <rPr>
        <sz val="11"/>
        <color rgb="FF000000"/>
        <rFont val="DejaVu Sans"/>
        <family val="2"/>
        <charset val="1"/>
      </rPr>
      <t xml:space="preserve">دانشکده مدیریت و اقتصاد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دکتر فیض بخش</t>
    </r>
  </si>
  <si>
    <t xml:space="preserve">CentOS 7 - 64 bit</t>
  </si>
  <si>
    <r>
      <rPr>
        <sz val="14"/>
        <color rgb="FF000000"/>
        <rFont val="Calibri"/>
        <family val="2"/>
        <charset val="1"/>
      </rPr>
      <t xml:space="preserve">1 </t>
    </r>
    <r>
      <rPr>
        <sz val="14"/>
        <color rgb="FF000000"/>
        <rFont val="DejaVu Sans"/>
        <family val="2"/>
        <charset val="1"/>
      </rPr>
      <t xml:space="preserve">سال</t>
    </r>
  </si>
  <si>
    <t xml:space="preserve">yes</t>
  </si>
  <si>
    <t xml:space="preserve">امیر نظمی</t>
  </si>
  <si>
    <t xml:space="preserve">22298652</t>
  </si>
  <si>
    <t xml:space="preserve">Windows Server 2016 - 64 bit</t>
  </si>
  <si>
    <t xml:space="preserve">amirnazmi@yahoo.com</t>
  </si>
  <si>
    <r>
      <rPr>
        <sz val="14"/>
        <color rgb="FF000000"/>
        <rFont val="DejaVu Sans"/>
        <family val="2"/>
        <charset val="1"/>
      </rPr>
      <t xml:space="preserve">درخواست </t>
    </r>
    <r>
      <rPr>
        <sz val="14"/>
        <color rgb="FF000000"/>
        <rFont val="Calibri"/>
        <family val="2"/>
        <charset val="1"/>
      </rPr>
      <t xml:space="preserve">vps </t>
    </r>
    <r>
      <rPr>
        <sz val="14"/>
        <color rgb="FF000000"/>
        <rFont val="DejaVu Sans"/>
        <family val="2"/>
        <charset val="1"/>
      </rPr>
      <t xml:space="preserve">غیرستادی</t>
    </r>
    <r>
      <rPr>
        <sz val="14"/>
        <color rgb="FF000000"/>
        <rFont val="Calibri"/>
        <family val="2"/>
        <charset val="1"/>
      </rPr>
      <t xml:space="preserve">- </t>
    </r>
    <r>
      <rPr>
        <sz val="14"/>
        <color rgb="FF000000"/>
        <rFont val="DejaVu Sans"/>
        <family val="2"/>
        <charset val="1"/>
      </rPr>
      <t xml:space="preserve">رایگان</t>
    </r>
  </si>
  <si>
    <t xml:space="preserve">09212063497</t>
  </si>
  <si>
    <t xml:space="preserve">frznpr@dideo.ir</t>
  </si>
  <si>
    <t xml:space="preserve">دیدئو</t>
  </si>
  <si>
    <t xml:space="preserve">support@dideo.ir</t>
  </si>
  <si>
    <t xml:space="preserve">Ubuntu Server 16.04 - 64 bit</t>
  </si>
  <si>
    <t xml:space="preserve">88605091</t>
  </si>
  <si>
    <t xml:space="preserve">سلام سینما</t>
  </si>
  <si>
    <t xml:space="preserve">1 IP valid</t>
  </si>
  <si>
    <r>
      <rPr>
        <sz val="11"/>
        <color rgb="FF000000"/>
        <rFont val="DejaVu Sans"/>
        <family val="2"/>
        <charset val="1"/>
      </rPr>
      <t xml:space="preserve">دانشکده مهندسی کامپیوتر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دکتر عباس حیدرنوری</t>
    </r>
  </si>
  <si>
    <t xml:space="preserve">Ubuntu Server 17.04 - 64 bit</t>
  </si>
  <si>
    <t xml:space="preserve">مرکز رشد و کار آفرینی</t>
  </si>
  <si>
    <t xml:space="preserve">محمد قره یاضی</t>
  </si>
  <si>
    <r>
      <rPr>
        <sz val="14"/>
        <color rgb="FF000000"/>
        <rFont val="Calibri"/>
        <family val="2"/>
        <charset val="1"/>
      </rPr>
      <t xml:space="preserve">6 </t>
    </r>
    <r>
      <rPr>
        <sz val="14"/>
        <color rgb="FF000000"/>
        <rFont val="DejaVu Sans"/>
        <family val="2"/>
        <charset val="1"/>
      </rPr>
      <t xml:space="preserve">ماه</t>
    </r>
  </si>
  <si>
    <t xml:space="preserve">1 Valid IP</t>
  </si>
  <si>
    <t xml:space="preserve"> شرکت</t>
  </si>
  <si>
    <t xml:space="preserve"> شیک شیم</t>
  </si>
  <si>
    <t xml:space="preserve">Debian 9 - 64 bit</t>
  </si>
  <si>
    <t xml:space="preserve">Debian 8 - 64 bit</t>
  </si>
  <si>
    <r>
      <rPr>
        <sz val="14"/>
        <color rgb="FF000000"/>
        <rFont val="Calibri"/>
        <family val="2"/>
        <charset val="1"/>
      </rPr>
      <t xml:space="preserve">4 </t>
    </r>
    <r>
      <rPr>
        <sz val="14"/>
        <color rgb="FF000000"/>
        <rFont val="DejaVu Sans"/>
        <family val="2"/>
        <charset val="1"/>
      </rPr>
      <t xml:space="preserve">ماه</t>
    </r>
  </si>
  <si>
    <t xml:space="preserve">Windows 10 - 64 bit</t>
  </si>
  <si>
    <r>
      <rPr>
        <sz val="14"/>
        <color rgb="FF000000"/>
        <rFont val="Calibri"/>
        <family val="2"/>
        <charset val="1"/>
      </rPr>
      <t xml:space="preserve">5</t>
    </r>
    <r>
      <rPr>
        <sz val="14"/>
        <color rgb="FF000000"/>
        <rFont val="DejaVu Sans"/>
        <family val="2"/>
        <charset val="1"/>
      </rPr>
      <t xml:space="preserve">سال</t>
    </r>
  </si>
  <si>
    <r>
      <rPr>
        <sz val="14"/>
        <rFont val="Calibri"/>
        <family val="2"/>
        <charset val="1"/>
      </rPr>
      <t xml:space="preserve">1</t>
    </r>
    <r>
      <rPr>
        <sz val="14"/>
        <rFont val="DejaVu Sans"/>
        <family val="2"/>
        <charset val="1"/>
      </rPr>
      <t xml:space="preserve">سال</t>
    </r>
  </si>
  <si>
    <r>
      <rPr>
        <sz val="14"/>
        <color rgb="FF000000"/>
        <rFont val="DejaVu Sans"/>
        <family val="2"/>
        <charset val="1"/>
      </rPr>
      <t xml:space="preserve">استارت آپ لیستینو </t>
    </r>
    <r>
      <rPr>
        <sz val="14"/>
        <color rgb="FF000000"/>
        <rFont val="Calibri"/>
        <family val="2"/>
        <charset val="1"/>
      </rPr>
      <t xml:space="preserve">listino</t>
    </r>
  </si>
  <si>
    <t xml:space="preserve">1 valid ip</t>
  </si>
  <si>
    <t xml:space="preserve">0 valid IP</t>
  </si>
  <si>
    <t xml:space="preserve">Ubuntu Server 16.04 - 64bit</t>
  </si>
  <si>
    <t xml:space="preserve">Karafarini@sharif</t>
  </si>
  <si>
    <t xml:space="preserve">بهنام</t>
  </si>
  <si>
    <t xml:space="preserve">09121211940</t>
  </si>
  <si>
    <t xml:space="preserve">talebi@sharif.edu</t>
  </si>
  <si>
    <t xml:space="preserve">مرکز رشد و کارآفرینی دانشگاه صنعتی شریف</t>
  </si>
  <si>
    <t xml:space="preserve">66166302</t>
  </si>
  <si>
    <t xml:space="preserve">Ubuntu Desktop 18.04 - 64 bit</t>
  </si>
  <si>
    <t xml:space="preserve">کد کاربر</t>
  </si>
  <si>
    <t xml:space="preserve">شناسه شرکت</t>
  </si>
  <si>
    <t xml:space="preserve">جنیست</t>
  </si>
  <si>
    <r>
      <rPr>
        <sz val="11"/>
        <color rgb="FF000000"/>
        <rFont val="DejaVu Sans"/>
        <family val="2"/>
        <charset val="1"/>
      </rPr>
      <t xml:space="preserve">نوع </t>
    </r>
    <r>
      <rPr>
        <sz val="11"/>
        <color rgb="FF000000"/>
        <rFont val="Calibri"/>
        <family val="2"/>
        <charset val="1"/>
      </rPr>
      <t xml:space="preserve">( </t>
    </r>
    <r>
      <rPr>
        <sz val="11"/>
        <color rgb="FF000000"/>
        <rFont val="DejaVu Sans"/>
        <family val="2"/>
        <charset val="1"/>
      </rPr>
      <t xml:space="preserve">حقیقی 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DejaVu Sans"/>
        <family val="2"/>
        <charset val="1"/>
      </rPr>
      <t xml:space="preserve">شرکت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دانشگاهی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</si>
  <si>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DejaVu Sans"/>
        <family val="2"/>
        <charset val="1"/>
      </rPr>
      <t xml:space="preserve">تلفن شرکت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DejaVu Sans"/>
        <family val="2"/>
        <charset val="1"/>
      </rPr>
      <t xml:space="preserve">دفتر</t>
    </r>
  </si>
  <si>
    <t xml:space="preserve">مبلغ قرارداد</t>
  </si>
  <si>
    <t xml:space="preserve">نام ماشین</t>
  </si>
  <si>
    <t xml:space="preserve">توضیحات</t>
  </si>
  <si>
    <r>
      <rPr>
        <sz val="11"/>
        <color rgb="FF000000"/>
        <rFont val="DejaVu Sans"/>
        <family val="2"/>
        <charset val="1"/>
      </rPr>
      <t xml:space="preserve">آدرس آی‌پی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DejaVu Sans"/>
        <family val="2"/>
        <charset val="1"/>
      </rPr>
      <t xml:space="preserve">آدرس‌ها</t>
    </r>
    <r>
      <rPr>
        <sz val="11"/>
        <color rgb="FF000000"/>
        <rFont val="Calibri"/>
        <family val="2"/>
        <charset val="1"/>
      </rPr>
      <t xml:space="preserve">)</t>
    </r>
  </si>
  <si>
    <t xml:space="preserve">نوع سیستم عامل</t>
  </si>
  <si>
    <t xml:space="preserve">مبلغ با تخفیف</t>
  </si>
  <si>
    <t xml:space="preserve">سی پی یو</t>
  </si>
  <si>
    <t xml:space="preserve">RAM (GB)</t>
  </si>
  <si>
    <t xml:space="preserve">Storage(GB)</t>
  </si>
  <si>
    <t xml:space="preserve">علی اکبر ابوالحسنی</t>
  </si>
  <si>
    <t xml:space="preserve">172.26.136.79-81.31.168.79</t>
  </si>
  <si>
    <t xml:space="preserve">97-2-2</t>
  </si>
  <si>
    <t xml:space="preserve">Ubuntu server 18.04 - 64 bit</t>
  </si>
  <si>
    <t xml:space="preserve">97-8-26</t>
  </si>
  <si>
    <t xml:space="preserve"> علیرضا</t>
  </si>
  <si>
    <t xml:space="preserve">97-09-24</t>
  </si>
  <si>
    <t xml:space="preserve">172.26.136.170- 81.31.168.170</t>
  </si>
  <si>
    <t xml:space="preserve">98-1-25</t>
  </si>
  <si>
    <r>
      <rPr>
        <sz val="11"/>
        <color rgb="FF000000"/>
        <rFont val="DejaVu Sans"/>
        <family val="2"/>
        <charset val="1"/>
      </rPr>
      <t xml:space="preserve">دانشکده مهندسی کامپیوتر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دکتر حسین اسدی</t>
    </r>
  </si>
  <si>
    <t xml:space="preserve">172.26.136.159 , 81.31.168.159</t>
  </si>
  <si>
    <t xml:space="preserve">97-09-06</t>
  </si>
  <si>
    <t xml:space="preserve">97-4-11</t>
  </si>
  <si>
    <r>
      <rPr>
        <sz val="11"/>
        <color rgb="FF000000"/>
        <rFont val="DejaVu Sans"/>
        <family val="2"/>
        <charset val="1"/>
      </rPr>
      <t xml:space="preserve">بهزاد رضایی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مرکز محاسبات</t>
    </r>
  </si>
  <si>
    <t xml:space="preserve">Windows Server 2012 - 64 bit</t>
  </si>
  <si>
    <t xml:space="preserve">96-7-5</t>
  </si>
  <si>
    <t xml:space="preserve">172.26.136.185 – 81.31.168.185</t>
  </si>
  <si>
    <t xml:space="preserve">98-4-23</t>
  </si>
  <si>
    <t xml:space="preserve">CE@sharif</t>
  </si>
  <si>
    <t xml:space="preserve">96-12-23</t>
  </si>
  <si>
    <t xml:space="preserve">66166621</t>
  </si>
  <si>
    <t xml:space="preserve">info@ce.sharif.ir</t>
  </si>
  <si>
    <t xml:space="preserve">97/9/25</t>
  </si>
  <si>
    <t xml:space="preserve">97-8-15</t>
  </si>
  <si>
    <t xml:space="preserve">172.26.136.124-81.31.168.124</t>
  </si>
  <si>
    <t xml:space="preserve">97-08-07</t>
  </si>
  <si>
    <t xml:space="preserve">172.26.136.160 -  81.31.168.160</t>
  </si>
  <si>
    <t xml:space="preserve">97-09-07</t>
  </si>
  <si>
    <t xml:space="preserve">81.31.168.158 - 172.26.136.158</t>
  </si>
  <si>
    <t xml:space="preserve">Windows Server 2012 R2 - 64 bit</t>
  </si>
  <si>
    <t xml:space="preserve">97-09-03</t>
  </si>
  <si>
    <t xml:space="preserve">97-2-29</t>
  </si>
  <si>
    <t xml:space="preserve">96-11-01</t>
  </si>
  <si>
    <t xml:space="preserve">66164525</t>
  </si>
  <si>
    <t xml:space="preserve">66162468</t>
  </si>
  <si>
    <t xml:space="preserve">98-3-27</t>
  </si>
  <si>
    <t xml:space="preserve">98-4-2</t>
  </si>
  <si>
    <t xml:space="preserve">66166217</t>
  </si>
  <si>
    <t xml:space="preserve">96-7-19</t>
  </si>
  <si>
    <t xml:space="preserve">66072570</t>
  </si>
  <si>
    <t xml:space="preserve">97-01-20</t>
  </si>
  <si>
    <t xml:space="preserve">172.26.136.180- 81.31.168.180</t>
  </si>
  <si>
    <t xml:space="preserve">CentOS 6.8 - 64 bit</t>
  </si>
  <si>
    <t xml:space="preserve">98-3-28</t>
  </si>
  <si>
    <t xml:space="preserve">Culture@sharif</t>
  </si>
  <si>
    <t xml:space="preserve">معاونت فرهنگی و اجتماعی دانشگاه صنعتی شریف</t>
  </si>
  <si>
    <t xml:space="preserve">khesoem@gmail.com</t>
  </si>
  <si>
    <t xml:space="preserve">172.26.136.117-81.31.168.117</t>
  </si>
  <si>
    <t xml:space="preserve">Ubuntu Server 14 - 64 bit</t>
  </si>
  <si>
    <t xml:space="preserve">97-4-5</t>
  </si>
  <si>
    <t xml:space="preserve">festival.farhang@sharif.ir</t>
  </si>
  <si>
    <t xml:space="preserve">81.31.168.137 - 172.26.36.137</t>
  </si>
  <si>
    <t xml:space="preserve">97-7-17</t>
  </si>
  <si>
    <t xml:space="preserve">daftarm@gmail.com</t>
  </si>
  <si>
    <t xml:space="preserve">97-7-25</t>
  </si>
  <si>
    <t xml:space="preserve">98-4-4</t>
  </si>
  <si>
    <t xml:space="preserve">97-7-11</t>
  </si>
  <si>
    <t xml:space="preserve">Windows server 2008 - 64 bit</t>
  </si>
  <si>
    <t xml:space="preserve">97-2-11</t>
  </si>
  <si>
    <t xml:space="preserve">66164060</t>
  </si>
  <si>
    <t xml:space="preserve">traffic@sharif.ir</t>
  </si>
  <si>
    <t xml:space="preserve">96-7-18</t>
  </si>
  <si>
    <t xml:space="preserve">97-2-23</t>
  </si>
  <si>
    <t xml:space="preserve">192.168.40.4-172.26.136.106</t>
  </si>
  <si>
    <t xml:space="preserve">97-3-2</t>
  </si>
  <si>
    <t xml:space="preserve">192.168.40.3-172.26.136.105</t>
  </si>
  <si>
    <t xml:space="preserve">98-2-23</t>
  </si>
  <si>
    <t xml:space="preserve">EDU@sharif</t>
  </si>
  <si>
    <t xml:space="preserve">172.26.136.186-81.31.168.186</t>
  </si>
  <si>
    <t xml:space="preserve">98-05-09</t>
  </si>
  <si>
    <t xml:space="preserve">97-3-6</t>
  </si>
  <si>
    <t xml:space="preserve">98-3-6</t>
  </si>
  <si>
    <t xml:space="preserve">97-2-9</t>
  </si>
  <si>
    <t xml:space="preserve">192.168.3.19-172.26.136.95</t>
  </si>
  <si>
    <t xml:space="preserve">97-2-17</t>
  </si>
  <si>
    <t xml:space="preserve">192.168.3.18-172.26.136.94</t>
  </si>
  <si>
    <t xml:space="preserve">192.168.3.17-172.26.136.92</t>
  </si>
  <si>
    <t xml:space="preserve">192.168.3.15-172.26.136.96</t>
  </si>
  <si>
    <t xml:space="preserve">192.168.3.14 - 172.26.136.93</t>
  </si>
  <si>
    <t xml:space="preserve">192.168.3.13- 172.26.136.87</t>
  </si>
  <si>
    <t xml:space="preserve">192.168.3.12- 172.26.136.86</t>
  </si>
  <si>
    <t xml:space="preserve">192.168.3.11- 172.26.136.84</t>
  </si>
  <si>
    <t xml:space="preserve">192.168.3.10 - 172.26.136.85</t>
  </si>
  <si>
    <t xml:space="preserve">97-11-2</t>
  </si>
  <si>
    <t xml:space="preserve">81.31.168.91 - 192.168.3.1 - 172.26.136.91</t>
  </si>
  <si>
    <t xml:space="preserve">Windows Server 2012 - 32 bit</t>
  </si>
  <si>
    <t xml:space="preserve">96-6-13</t>
  </si>
  <si>
    <t xml:space="preserve">172.26.136.97-81.31.168.97</t>
  </si>
  <si>
    <t xml:space="preserve">97-2-18</t>
  </si>
  <si>
    <t xml:space="preserve">97-9-6</t>
  </si>
  <si>
    <t xml:space="preserve">81.31.168.46 - 172.26.136.46</t>
  </si>
  <si>
    <t xml:space="preserve">96-10-27</t>
  </si>
  <si>
    <t xml:space="preserve">elarning@sharif.edu</t>
  </si>
  <si>
    <t xml:space="preserve">96-06-07</t>
  </si>
  <si>
    <t xml:space="preserve">97-6-6</t>
  </si>
  <si>
    <t xml:space="preserve">98-3-7</t>
  </si>
  <si>
    <t xml:space="preserve">172.26.136.44-81.31.168.44</t>
  </si>
  <si>
    <t xml:space="preserve">96-10-4</t>
  </si>
  <si>
    <t xml:space="preserve">97-1-21</t>
  </si>
  <si>
    <t xml:space="preserve">97-2-4</t>
  </si>
  <si>
    <t xml:space="preserve">172.26.136.70- 81.31.168.70</t>
  </si>
  <si>
    <t xml:space="preserve">172.26.136.82-81.31.168.82- 172.26.140.11</t>
  </si>
  <si>
    <t xml:space="preserve">Kerio - 64</t>
  </si>
  <si>
    <t xml:space="preserve">97-3-20</t>
  </si>
  <si>
    <t xml:space="preserve">66165846</t>
  </si>
  <si>
    <t xml:space="preserve">172.26.136.55-81.31.168.55</t>
  </si>
  <si>
    <t xml:space="preserve">96-11-25</t>
  </si>
  <si>
    <t xml:space="preserve">66165847</t>
  </si>
  <si>
    <t xml:space="preserve">172.26.136.56-81.31.168.56</t>
  </si>
  <si>
    <t xml:space="preserve">محمدتقی</t>
  </si>
  <si>
    <t xml:space="preserve">66165848</t>
  </si>
  <si>
    <t xml:space="preserve">172.26.136.57-81.31.168.57</t>
  </si>
  <si>
    <t xml:space="preserve">66165849</t>
  </si>
  <si>
    <t xml:space="preserve">96-12-7</t>
  </si>
  <si>
    <t xml:space="preserve">96-11-18</t>
  </si>
  <si>
    <t xml:space="preserve">97-5-30</t>
  </si>
  <si>
    <t xml:space="preserve">172.26.136.175-81.31.168.175</t>
  </si>
  <si>
    <t xml:space="preserve">98-3-12</t>
  </si>
  <si>
    <t xml:space="preserve">98-3-29</t>
  </si>
  <si>
    <t xml:space="preserve">98-3-11</t>
  </si>
  <si>
    <r>
      <rPr>
        <sz val="11"/>
        <color rgb="FF000000"/>
        <rFont val="DejaVu Sans"/>
        <family val="2"/>
        <charset val="1"/>
      </rPr>
      <t xml:space="preserve">دانشکده مهندسی کامپیوتر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دکتر رسول جلیلی</t>
    </r>
  </si>
  <si>
    <t xml:space="preserve">81.31.168.177 - 172.26.136.177</t>
  </si>
  <si>
    <t xml:space="preserve">98-3-19</t>
  </si>
  <si>
    <t xml:space="preserve">3873489384</t>
  </si>
  <si>
    <t xml:space="preserve">talebi@sharif.ir</t>
  </si>
  <si>
    <t xml:space="preserve">172.26.136.72- 81.31.168.72</t>
  </si>
  <si>
    <t xml:space="preserve">97-1-22</t>
  </si>
  <si>
    <t xml:space="preserve">97-4-2</t>
  </si>
  <si>
    <t xml:space="preserve">97-5-1</t>
  </si>
  <si>
    <t xml:space="preserve">حمید </t>
  </si>
  <si>
    <t xml:space="preserve">mehdi@sharif.ir</t>
  </si>
  <si>
    <t xml:space="preserve">library@sharif.edu</t>
  </si>
  <si>
    <t xml:space="preserve">96-06-08</t>
  </si>
  <si>
    <t xml:space="preserve">96-10-26</t>
  </si>
  <si>
    <t xml:space="preserve">97-12-26</t>
  </si>
  <si>
    <t xml:space="preserve">6616484</t>
  </si>
  <si>
    <t xml:space="preserve">172.26.136.59-81.31.168.59</t>
  </si>
  <si>
    <t xml:space="preserve">96-12-2</t>
  </si>
  <si>
    <t xml:space="preserve">66164846</t>
  </si>
  <si>
    <r>
      <rPr>
        <sz val="11"/>
        <color rgb="FF000000"/>
        <rFont val="DejaVu Sans"/>
        <family val="2"/>
        <charset val="1"/>
      </rPr>
      <t xml:space="preserve">دانشکده مهندسی عمران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ejaVu Sans"/>
        <family val="2"/>
        <charset val="1"/>
      </rPr>
      <t xml:space="preserve">دکتر مجتبی محصولی</t>
    </r>
  </si>
  <si>
    <t xml:space="preserve">97-5-17</t>
  </si>
  <si>
    <t xml:space="preserve">97-1-28</t>
  </si>
  <si>
    <t xml:space="preserve">96-9-1</t>
  </si>
  <si>
    <t xml:space="preserve">انجمن علمی دانشکده مهندسی مکانیک شریف</t>
  </si>
  <si>
    <t xml:space="preserve">Mech@sharif</t>
  </si>
  <si>
    <t xml:space="preserve">97-6-31</t>
  </si>
  <si>
    <t xml:space="preserve">66165584</t>
  </si>
  <si>
    <t xml:space="preserve">81.31.168.132 - 172.26.136.132</t>
  </si>
  <si>
    <t xml:space="preserve">97-6-21</t>
  </si>
  <si>
    <t xml:space="preserve">66165543</t>
  </si>
  <si>
    <t xml:space="preserve">96-8-23</t>
  </si>
  <si>
    <t xml:space="preserve">98-2-18</t>
  </si>
  <si>
    <t xml:space="preserve">172.26.136.126 , 81.31.168.126</t>
  </si>
  <si>
    <t xml:space="preserve">96-5-25</t>
  </si>
  <si>
    <t xml:space="preserve">97-2-3</t>
  </si>
  <si>
    <t xml:space="preserve">Windows server 2008 R2 - 64bit</t>
  </si>
  <si>
    <t xml:space="preserve">97-6-17</t>
  </si>
  <si>
    <t xml:space="preserve">CentOS 6.5 - 64 bit</t>
  </si>
  <si>
    <t xml:space="preserve">96-7-26</t>
  </si>
  <si>
    <t xml:space="preserve">96-12-5</t>
  </si>
  <si>
    <t xml:space="preserve">66005119</t>
  </si>
  <si>
    <t xml:space="preserve">97-3-9</t>
  </si>
  <si>
    <t xml:space="preserve">66164010</t>
  </si>
  <si>
    <t xml:space="preserve">172.26.136.66-81.31.168.66</t>
  </si>
  <si>
    <t xml:space="preserve">96-1-20</t>
  </si>
  <si>
    <t xml:space="preserve">Research@sharif</t>
  </si>
  <si>
    <t xml:space="preserve">09123906391</t>
  </si>
  <si>
    <t xml:space="preserve">movahhed@sharif.edu</t>
  </si>
  <si>
    <t xml:space="preserve">siro@sharif.ir</t>
  </si>
  <si>
    <t xml:space="preserve">97-7-21</t>
  </si>
  <si>
    <t xml:space="preserve">192.168.5.3 - 172.16.6.35</t>
  </si>
  <si>
    <t xml:space="preserve">Oracle Linux 6 - 64 bit</t>
  </si>
  <si>
    <t xml:space="preserve">97-1-17</t>
  </si>
  <si>
    <t xml:space="preserve">172.26.136.110- 81.31.168.110 - 192.168.5.4 - 172.16.6.34</t>
  </si>
  <si>
    <t xml:space="preserve">siro@sharif.edu</t>
  </si>
  <si>
    <t xml:space="preserve">مجله ی علمی و پژوهشی شریف</t>
  </si>
  <si>
    <t xml:space="preserve">81.31.168.62 - 172.26.136.62</t>
  </si>
  <si>
    <t xml:space="preserve">96-12-13</t>
  </si>
  <si>
    <t xml:space="preserve">172.26.136.47-81.31.168.47</t>
  </si>
  <si>
    <t xml:space="preserve">Sbayat@sharif</t>
  </si>
  <si>
    <t xml:space="preserve">آزمایشگاه امنیت و اعتماد سخت افزار</t>
  </si>
  <si>
    <t xml:space="preserve">Shahed@sharif</t>
  </si>
  <si>
    <t xml:space="preserve">مدیریت امور شاهد و ایثارگران</t>
  </si>
  <si>
    <t xml:space="preserve">shahed@sharif.ir</t>
  </si>
  <si>
    <t xml:space="preserve">97-10-22</t>
  </si>
  <si>
    <t xml:space="preserve">97-4-20</t>
  </si>
  <si>
    <t xml:space="preserve">172.26.136.163 , 81.31.168.163</t>
  </si>
  <si>
    <t xml:space="preserve">97-10-08</t>
  </si>
  <si>
    <t xml:space="preserve">96-11-14</t>
  </si>
  <si>
    <t xml:space="preserve">97-08-29</t>
  </si>
  <si>
    <t xml:space="preserve">97-12-23</t>
  </si>
  <si>
    <t xml:space="preserve">makbari@ce.sharif.edu</t>
  </si>
  <si>
    <t xml:space="preserve">97-7-1</t>
  </si>
  <si>
    <t xml:space="preserve">97-3-12</t>
  </si>
  <si>
    <t xml:space="preserve">98-4-3</t>
  </si>
  <si>
    <t xml:space="preserve">مدیریت دانشجویی</t>
  </si>
  <si>
    <t xml:space="preserve">96-11-03</t>
  </si>
  <si>
    <t xml:space="preserve">66056093</t>
  </si>
  <si>
    <t xml:space="preserve">مدیریت امور ساختمان و تاسیسات</t>
  </si>
  <si>
    <t xml:space="preserve">97-3-13</t>
  </si>
  <si>
    <t xml:space="preserve">81.31.168.140 - 172.26.136.140</t>
  </si>
  <si>
    <t xml:space="preserve">81.31.168.139 - 172.26.136.139</t>
  </si>
  <si>
    <t xml:space="preserve">97-6-7</t>
  </si>
  <si>
    <t xml:space="preserve">97-8-23</t>
  </si>
  <si>
    <t xml:space="preserve">کد سیستم عامل</t>
  </si>
  <si>
    <t xml:space="preserve">نام سیستم عامل</t>
  </si>
  <si>
    <t xml:space="preserve">Enabled</t>
  </si>
  <si>
    <t xml:space="preserve">1397/10/01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</si>
</sst>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0"/>
    <numFmt numFmtId="167" formatCode="d\-mmm"/>
    <numFmt numFmtId="168" formatCode="yyyy\-mm\-dd"/>
    <numFmt numFmtId="169" formatCode="#,##0"/>
    <numFmt numFmtId="170" formatCode="[$-2000401]0"/>
    <numFmt numFmtId="171" formatCode="General"/>
    <numFmt numFmtId="172" formatCode="0%"/>
  </numFmts>
  <fonts count="6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B Mitra"/>
      <family val="0"/>
      <charset val="178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B Mitra"/>
      <family val="0"/>
      <charset val="178"/>
    </font>
    <font>
      <u val="single"/>
      <sz val="12"/>
      <color rgb="FF0563C1"/>
      <name val="Times New Roman"/>
      <family val="1"/>
      <charset val="1"/>
    </font>
    <font>
      <sz val="11"/>
      <color rgb="FF000000"/>
      <name val="DejaVu Sans"/>
      <family val="2"/>
      <charset val="1"/>
    </font>
    <font>
      <u val="single"/>
      <sz val="11"/>
      <color rgb="FF0563C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B Zar"/>
      <family val="0"/>
      <charset val="178"/>
    </font>
    <font>
      <sz val="14"/>
      <color rgb="FF000000"/>
      <name val="Times New Roman"/>
      <family val="1"/>
      <charset val="1"/>
    </font>
    <font>
      <u val="single"/>
      <sz val="14"/>
      <color rgb="FF0563C1"/>
      <name val="Times New Roman"/>
      <family val="1"/>
      <charset val="1"/>
    </font>
    <font>
      <sz val="9"/>
      <name val="Tahoma"/>
      <family val="2"/>
      <charset val="1"/>
    </font>
    <font>
      <sz val="11"/>
      <color rgb="FF000000"/>
      <name val="B Zar"/>
      <family val="0"/>
      <charset val="178"/>
    </font>
    <font>
      <sz val="11"/>
      <name val="Arial"/>
      <family val="2"/>
      <charset val="1"/>
    </font>
    <font>
      <sz val="11"/>
      <name val="Calibri"/>
      <family val="2"/>
      <charset val="1"/>
    </font>
    <font>
      <b val="true"/>
      <sz val="12"/>
      <name val="B Mitra"/>
      <family val="0"/>
      <charset val="178"/>
    </font>
    <font>
      <b val="true"/>
      <sz val="11"/>
      <color rgb="FF000000"/>
      <name val="B Mitra"/>
      <family val="0"/>
      <charset val="178"/>
    </font>
    <font>
      <sz val="12"/>
      <name val="Arial"/>
      <family val="2"/>
      <charset val="1"/>
    </font>
    <font>
      <u val="single"/>
      <sz val="11"/>
      <color rgb="FF0563C1"/>
      <name val="Arial"/>
      <family val="2"/>
      <charset val="1"/>
    </font>
    <font>
      <sz val="11"/>
      <name val="B Mitra"/>
      <family val="0"/>
      <charset val="178"/>
    </font>
    <font>
      <sz val="11"/>
      <color rgb="FF000000"/>
      <name val="B Mitra"/>
      <family val="0"/>
      <charset val="178"/>
    </font>
    <font>
      <sz val="12"/>
      <color rgb="FF0000FF"/>
      <name val="Arial"/>
      <family val="2"/>
      <charset val="1"/>
    </font>
    <font>
      <sz val="11"/>
      <color rgb="FF0000FF"/>
      <name val="Arial"/>
      <family val="2"/>
      <charset val="1"/>
    </font>
    <font>
      <sz val="12"/>
      <name val="B Mitra"/>
      <family val="0"/>
      <charset val="178"/>
    </font>
    <font>
      <sz val="12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DejaVu Sans"/>
      <family val="2"/>
      <charset val="1"/>
    </font>
    <font>
      <b val="true"/>
      <sz val="12"/>
      <name val="Arial"/>
      <family val="2"/>
      <charset val="1"/>
    </font>
    <font>
      <u val="single"/>
      <sz val="11"/>
      <color rgb="FF0000FF"/>
      <name val="Times New Roman"/>
      <family val="1"/>
      <charset val="1"/>
    </font>
    <font>
      <u val="single"/>
      <sz val="12"/>
      <name val="Times New Roman"/>
      <family val="1"/>
      <charset val="1"/>
    </font>
    <font>
      <sz val="12"/>
      <color rgb="FF000000"/>
      <name val="B Mitra"/>
      <family val="0"/>
    </font>
    <font>
      <b val="true"/>
      <sz val="14"/>
      <color rgb="FF000000"/>
      <name val="DejaVu Sans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DejaVu Sans"/>
      <family val="2"/>
      <charset val="1"/>
    </font>
    <font>
      <u val="single"/>
      <sz val="14"/>
      <color rgb="FF0563C1"/>
      <name val="Calibri"/>
      <family val="2"/>
      <charset val="1"/>
    </font>
    <font>
      <sz val="14"/>
      <name val="Calibri"/>
      <family val="2"/>
      <charset val="1"/>
    </font>
    <font>
      <u val="single"/>
      <sz val="14"/>
      <color rgb="FF0000FF"/>
      <name val="Calibri"/>
      <family val="2"/>
      <charset val="1"/>
    </font>
    <font>
      <sz val="14"/>
      <name val="DejaVu Sans"/>
      <family val="2"/>
      <charset val="1"/>
    </font>
    <font>
      <u val="single"/>
      <sz val="14"/>
      <color rgb="FF000000"/>
      <name val="Calibri"/>
      <family val="2"/>
      <charset val="1"/>
    </font>
    <font>
      <sz val="14"/>
      <color rgb="FFFF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l"/>
      <family val="0"/>
      <charset val="134"/>
    </font>
    <font>
      <b val="true"/>
      <sz val="14"/>
      <color rgb="FF000000"/>
      <name val="Calif"/>
      <family val="0"/>
      <charset val="134"/>
    </font>
    <font>
      <sz val="14"/>
      <color rgb="FF000000"/>
      <name val="B Mitra"/>
      <family val="0"/>
      <charset val="178"/>
    </font>
    <font>
      <sz val="14"/>
      <color rgb="FFFF0000"/>
      <name val="Call"/>
      <family val="0"/>
      <charset val="134"/>
    </font>
    <font>
      <sz val="14"/>
      <color rgb="FFFF0000"/>
      <name val="Calif"/>
      <family val="0"/>
      <charset val="134"/>
    </font>
    <font>
      <sz val="14"/>
      <color rgb="FF000000"/>
      <name val="Call"/>
      <family val="0"/>
      <charset val="134"/>
    </font>
    <font>
      <sz val="14"/>
      <color rgb="FF000000"/>
      <name val="Calif"/>
      <family val="0"/>
      <charset val="134"/>
    </font>
    <font>
      <sz val="11"/>
      <color rgb="FF333333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DCC5ED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BDBDB"/>
      </patternFill>
    </fill>
    <fill>
      <patternFill patternType="solid">
        <fgColor rgb="FF9DC3E6"/>
        <bgColor rgb="FFBFBFBF"/>
      </patternFill>
    </fill>
    <fill>
      <patternFill patternType="solid">
        <fgColor rgb="FFDBDBDB"/>
        <bgColor rgb="FFBDD7EE"/>
      </patternFill>
    </fill>
    <fill>
      <patternFill patternType="solid">
        <fgColor rgb="FFBDD7EE"/>
        <bgColor rgb="FFDBDBDB"/>
      </patternFill>
    </fill>
    <fill>
      <patternFill patternType="solid">
        <fgColor rgb="FFFFE699"/>
        <bgColor rgb="FFF8CBAD"/>
      </patternFill>
    </fill>
    <fill>
      <patternFill patternType="solid">
        <fgColor rgb="FF7030A0"/>
        <bgColor rgb="FF993366"/>
      </patternFill>
    </fill>
    <fill>
      <patternFill patternType="solid">
        <fgColor rgb="FFDCC5ED"/>
        <bgColor rgb="FFDBDBDB"/>
      </patternFill>
    </fill>
    <fill>
      <patternFill patternType="solid">
        <fgColor rgb="FFF8CBAD"/>
        <bgColor rgb="FFFFE699"/>
      </patternFill>
    </fill>
    <fill>
      <patternFill patternType="solid">
        <fgColor rgb="FFA6A6A6"/>
        <bgColor rgb="FFBFBFB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2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2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3" borderId="1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 readingOrder="2"/>
      <protection locked="true" hidden="false"/>
    </xf>
    <xf numFmtId="164" fontId="4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false" indent="0" shrinkToFit="false" readingOrder="1"/>
      <protection locked="true" hidden="false"/>
    </xf>
    <xf numFmtId="165" fontId="26" fillId="0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1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4" borderId="1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12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4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23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8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0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2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 readingOrder="2"/>
      <protection locked="true" hidden="false"/>
    </xf>
    <xf numFmtId="164" fontId="23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1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22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3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3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4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5" fillId="0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6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8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center" textRotation="0" wrapText="false" indent="0" shrinkToFit="false" readingOrder="2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8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9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3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0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11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1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1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2" borderId="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23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3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3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1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3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3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1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1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3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4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9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3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4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2" borderId="1" xfId="23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12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5" fillId="1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23" fillId="12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0" fillId="12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13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2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1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0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3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3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3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9" fillId="1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1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12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13" borderId="1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3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13" borderId="1" xfId="23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12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1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23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1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1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3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14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3" fillId="1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1" xfId="23" applyFont="fals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43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13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3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3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1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2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6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1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12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12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1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3" fillId="5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1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2" borderId="1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36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36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2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4" fillId="11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8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5" fontId="6" fillId="4" borderId="4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5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16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6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1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9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5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17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12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7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1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1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1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1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1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1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3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3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3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3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3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9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3" fillId="1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0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2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0" borderId="1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0" borderId="1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12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2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35" fillId="12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12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6" fillId="11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1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12" borderId="1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3" fillId="4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1" borderId="1" xfId="23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12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6" fillId="12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2" borderId="1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12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23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Normal 2 2" xfId="23"/>
    <cellStyle name="*unknown*" xfId="20" builtinId="8"/>
  </cellStyles>
  <dxfs count="1">
    <dxf>
      <font>
        <name val="Calibri"/>
        <charset val="1"/>
        <family val="2"/>
        <color rgb="FF000000"/>
        <sz val="11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0AD47"/>
      <rgbColor rgb="FFA9D18E"/>
      <rgbColor rgb="FF7030A0"/>
      <rgbColor rgb="FFFFFFCC"/>
      <rgbColor rgb="FFDBDBDB"/>
      <rgbColor rgb="FF660066"/>
      <rgbColor rgb="FFFF8080"/>
      <rgbColor rgb="FF0563C1"/>
      <rgbColor rgb="FFDCC5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DD7EE"/>
      <rgbColor rgb="FFC5E0B4"/>
      <rgbColor rgb="FFFFE699"/>
      <rgbColor rgb="FF9DC3E6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ED7D31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minre@sharif.edu" TargetMode="External"/><Relationship Id="rId2" Type="http://schemas.openxmlformats.org/officeDocument/2006/relationships/hyperlink" Target="mailto:mohseni@sharif.edu" TargetMode="External"/><Relationship Id="rId3" Type="http://schemas.openxmlformats.org/officeDocument/2006/relationships/hyperlink" Target="mailto:aminre@sharif.edu" TargetMode="External"/><Relationship Id="rId4" Type="http://schemas.openxmlformats.org/officeDocument/2006/relationships/hyperlink" Target="mailto:saleh@sharif.edu" TargetMode="External"/><Relationship Id="rId5" Type="http://schemas.openxmlformats.org/officeDocument/2006/relationships/hyperlink" Target="mailto:saleh@sharif.edu" TargetMode="External"/><Relationship Id="rId6" Type="http://schemas.openxmlformats.org/officeDocument/2006/relationships/hyperlink" Target="mailto:saleh@sharif.edu" TargetMode="External"/><Relationship Id="rId7" Type="http://schemas.openxmlformats.org/officeDocument/2006/relationships/hyperlink" Target="mailto:daneshgar@sharif.edu" TargetMode="External"/><Relationship Id="rId8" Type="http://schemas.openxmlformats.org/officeDocument/2006/relationships/hyperlink" Target="mailto:sadeghian@sharif.edu" TargetMode="External"/><Relationship Id="rId9" Type="http://schemas.openxmlformats.org/officeDocument/2006/relationships/hyperlink" Target="mailto:sadeghian@sharif.edu" TargetMode="External"/><Relationship Id="rId10" Type="http://schemas.openxmlformats.org/officeDocument/2006/relationships/hyperlink" Target="mailto:ebrahimi_a@sharif.edu" TargetMode="External"/><Relationship Id="rId11" Type="http://schemas.openxmlformats.org/officeDocument/2006/relationships/hyperlink" Target="mailto:m.h.safari@email.kntu.ac.ir" TargetMode="External"/><Relationship Id="rId12" Type="http://schemas.openxmlformats.org/officeDocument/2006/relationships/hyperlink" Target="mailto:ebrahimi_a@sharif.edu" TargetMode="External"/><Relationship Id="rId13" Type="http://schemas.openxmlformats.org/officeDocument/2006/relationships/hyperlink" Target="mailto:ebrahimi_a@sharif.edu" TargetMode="External"/><Relationship Id="rId14" Type="http://schemas.openxmlformats.org/officeDocument/2006/relationships/hyperlink" Target="mailto:zare@ae.sharif.edu" TargetMode="External"/><Relationship Id="rId15" Type="http://schemas.openxmlformats.org/officeDocument/2006/relationships/hyperlink" Target="mailto:ebrahimi_a@sharif.edu" TargetMode="External"/><Relationship Id="rId16" Type="http://schemas.openxmlformats.org/officeDocument/2006/relationships/hyperlink" Target="mailto:porzahed@sharif.edu" TargetMode="External"/><Relationship Id="rId17" Type="http://schemas.openxmlformats.org/officeDocument/2006/relationships/hyperlink" Target="mailto:mrvahid@gmail.com" TargetMode="External"/><Relationship Id="rId18" Type="http://schemas.openxmlformats.org/officeDocument/2006/relationships/hyperlink" Target="mailto:porzahed@sharif.edu" TargetMode="External"/><Relationship Id="rId19" Type="http://schemas.openxmlformats.org/officeDocument/2006/relationships/hyperlink" Target="mailto:daneshgar@sharif.edu" TargetMode="External"/><Relationship Id="rId20" Type="http://schemas.openxmlformats.org/officeDocument/2006/relationships/hyperlink" Target="mailto:sadeghian@sharif.edu" TargetMode="External"/><Relationship Id="rId21" Type="http://schemas.openxmlformats.org/officeDocument/2006/relationships/hyperlink" Target="mailto:sadeghian@sharif.edu" TargetMode="External"/><Relationship Id="rId22" Type="http://schemas.openxmlformats.org/officeDocument/2006/relationships/hyperlink" Target="mailto:fotouhi@sharif.edu" TargetMode="External"/><Relationship Id="rId23" Type="http://schemas.openxmlformats.org/officeDocument/2006/relationships/hyperlink" Target="mailto:sadeghian@sharif.edu" TargetMode="External"/><Relationship Id="rId24" Type="http://schemas.openxmlformats.org/officeDocument/2006/relationships/hyperlink" Target="mailto:sadeghian@sharif.edu" TargetMode="External"/><Relationship Id="rId25" Type="http://schemas.openxmlformats.org/officeDocument/2006/relationships/hyperlink" Target="mailto:safdarian@sharif.ir" TargetMode="External"/><Relationship Id="rId26" Type="http://schemas.openxmlformats.org/officeDocument/2006/relationships/hyperlink" Target="mailto:mohseni@sharif.edu" TargetMode="External"/><Relationship Id="rId27" Type="http://schemas.openxmlformats.org/officeDocument/2006/relationships/hyperlink" Target="mailto:shahed@sharif.edu" TargetMode="External"/><Relationship Id="rId28" Type="http://schemas.openxmlformats.org/officeDocument/2006/relationships/hyperlink" Target="mailto:mak@sharif.edu" TargetMode="External"/><Relationship Id="rId29" Type="http://schemas.openxmlformats.org/officeDocument/2006/relationships/hyperlink" Target="mailto:mohseni@sharif.edu" TargetMode="External"/><Relationship Id="rId30" Type="http://schemas.openxmlformats.org/officeDocument/2006/relationships/hyperlink" Target="mailto:info@sharif.edu" TargetMode="External"/><Relationship Id="rId31" Type="http://schemas.openxmlformats.org/officeDocument/2006/relationships/hyperlink" Target="mailto:ahaji@shairf.edi" TargetMode="External"/><Relationship Id="rId32" Type="http://schemas.openxmlformats.org/officeDocument/2006/relationships/hyperlink" Target="mailto:mohseni@sharif.edu" TargetMode="External"/><Relationship Id="rId33" Type="http://schemas.openxmlformats.org/officeDocument/2006/relationships/hyperlink" Target="mailto:info@ie.sharif.edi" TargetMode="External"/><Relationship Id="rId34" Type="http://schemas.openxmlformats.org/officeDocument/2006/relationships/hyperlink" Target="mailto:bagherzadeh@sharif.edu" TargetMode="External"/><Relationship Id="rId35" Type="http://schemas.openxmlformats.org/officeDocument/2006/relationships/hyperlink" Target="mailto:mohseni@sharif.edu" TargetMode="External"/><Relationship Id="rId36" Type="http://schemas.openxmlformats.org/officeDocument/2006/relationships/hyperlink" Target="mailto:info@ch.sharif.ir" TargetMode="External"/><Relationship Id="rId37" Type="http://schemas.openxmlformats.org/officeDocument/2006/relationships/hyperlink" Target="mailto:sutresearch@sharif.edu" TargetMode="External"/><Relationship Id="rId38" Type="http://schemas.openxmlformats.org/officeDocument/2006/relationships/hyperlink" Target="mailto:oskouie@sharif.edu" TargetMode="External"/><Relationship Id="rId39" Type="http://schemas.openxmlformats.org/officeDocument/2006/relationships/hyperlink" Target="mailto:sutresearch@sharif.edu" TargetMode="External"/><Relationship Id="rId40" Type="http://schemas.openxmlformats.org/officeDocument/2006/relationships/hyperlink" Target="mailto:rashtchian@sharif.edu" TargetMode="External"/><Relationship Id="rId41" Type="http://schemas.openxmlformats.org/officeDocument/2006/relationships/hyperlink" Target="mailto:mohseni@sharif.edu" TargetMode="External"/><Relationship Id="rId42" Type="http://schemas.openxmlformats.org/officeDocument/2006/relationships/hyperlink" Target="mailto:rashtchian@sharif.edu" TargetMode="External"/><Relationship Id="rId43" Type="http://schemas.openxmlformats.org/officeDocument/2006/relationships/hyperlink" Target="mailto:hoseinih@sharif.edu" TargetMode="External"/><Relationship Id="rId44" Type="http://schemas.openxmlformats.org/officeDocument/2006/relationships/hyperlink" Target="mailto:m.arabi@sharif.edu" TargetMode="External"/><Relationship Id="rId45" Type="http://schemas.openxmlformats.org/officeDocument/2006/relationships/hyperlink" Target="mailto:hoseinih@sharif.edu" TargetMode="External"/><Relationship Id="rId46" Type="http://schemas.openxmlformats.org/officeDocument/2006/relationships/hyperlink" Target="mailto:baghri_s@sharif.edu" TargetMode="External"/><Relationship Id="rId47" Type="http://schemas.openxmlformats.org/officeDocument/2006/relationships/hyperlink" Target="mailto:m.rokneddini@ee.sharif.edu" TargetMode="External"/><Relationship Id="rId48" Type="http://schemas.openxmlformats.org/officeDocument/2006/relationships/hyperlink" Target="mailto:info@ee.sharif.edu" TargetMode="External"/><Relationship Id="rId49" Type="http://schemas.openxmlformats.org/officeDocument/2006/relationships/hyperlink" Target="mailto:mjafari@sharif.edu" TargetMode="External"/><Relationship Id="rId50" Type="http://schemas.openxmlformats.org/officeDocument/2006/relationships/hyperlink" Target="mailto:mjafari@sharif.edu" TargetMode="External"/><Relationship Id="rId51" Type="http://schemas.openxmlformats.org/officeDocument/2006/relationships/hyperlink" Target="mailto:mjafari@sharif.edu" TargetMode="External"/><Relationship Id="rId52" Type="http://schemas.openxmlformats.org/officeDocument/2006/relationships/hyperlink" Target="mailto:baghri_s@sharif.edu" TargetMode="External"/><Relationship Id="rId53" Type="http://schemas.openxmlformats.org/officeDocument/2006/relationships/hyperlink" Target="mailto:m.rokneddini@ee.sharif.edu" TargetMode="External"/><Relationship Id="rId54" Type="http://schemas.openxmlformats.org/officeDocument/2006/relationships/hyperlink" Target="mailto:info@ee.sharif.edu" TargetMode="External"/><Relationship Id="rId55" Type="http://schemas.openxmlformats.org/officeDocument/2006/relationships/hyperlink" Target="mailto:vakilian@sharif.edu" TargetMode="External"/><Relationship Id="rId56" Type="http://schemas.openxmlformats.org/officeDocument/2006/relationships/hyperlink" Target="mailto:mohseni@sharif.edu" TargetMode="External"/><Relationship Id="rId57" Type="http://schemas.openxmlformats.org/officeDocument/2006/relationships/hyperlink" Target="mailto:info@ee.sharif.edu" TargetMode="External"/><Relationship Id="rId58" Type="http://schemas.openxmlformats.org/officeDocument/2006/relationships/hyperlink" Target="mailto:ghazizadeh@sharif.edu" TargetMode="External"/><Relationship Id="rId59" Type="http://schemas.openxmlformats.org/officeDocument/2006/relationships/hyperlink" Target="mailto:farrokh.karimi@sharif.edu" TargetMode="External"/><Relationship Id="rId60" Type="http://schemas.openxmlformats.org/officeDocument/2006/relationships/hyperlink" Target="mailto:ghazizadeh@sharif.edu" TargetMode="External"/><Relationship Id="rId61" Type="http://schemas.openxmlformats.org/officeDocument/2006/relationships/hyperlink" Target="mailto:behroozi@sharif.edu" TargetMode="External"/><Relationship Id="rId62" Type="http://schemas.openxmlformats.org/officeDocument/2006/relationships/hyperlink" Target="mailto:hatef.otroshi@ee.sharif.edu" TargetMode="External"/><Relationship Id="rId63" Type="http://schemas.openxmlformats.org/officeDocument/2006/relationships/hyperlink" Target="mailto:behroozi@sharif.edu" TargetMode="External"/><Relationship Id="rId64" Type="http://schemas.openxmlformats.org/officeDocument/2006/relationships/hyperlink" Target="mailto:ejlali@sharif.edu" TargetMode="External"/><Relationship Id="rId65" Type="http://schemas.openxmlformats.org/officeDocument/2006/relationships/hyperlink" Target="mailto:nikbin@ce.sharif.edu" TargetMode="External"/><Relationship Id="rId66" Type="http://schemas.openxmlformats.org/officeDocument/2006/relationships/hyperlink" Target="mailto:ejlali@sharif.edu" TargetMode="External"/><Relationship Id="rId67" Type="http://schemas.openxmlformats.org/officeDocument/2006/relationships/hyperlink" Target="mailto:ejlali@sharif.edu" TargetMode="External"/><Relationship Id="rId68" Type="http://schemas.openxmlformats.org/officeDocument/2006/relationships/hyperlink" Target="mailto:nikbin@ce.sharif.edu" TargetMode="External"/><Relationship Id="rId69" Type="http://schemas.openxmlformats.org/officeDocument/2006/relationships/hyperlink" Target="mailto:ejlali@sharif.edu" TargetMode="External"/><Relationship Id="rId70" Type="http://schemas.openxmlformats.org/officeDocument/2006/relationships/hyperlink" Target="mailto:ejlali@sharif.edu" TargetMode="External"/><Relationship Id="rId71" Type="http://schemas.openxmlformats.org/officeDocument/2006/relationships/hyperlink" Target="mailto:nikbin@ce.sharif.edu" TargetMode="External"/><Relationship Id="rId72" Type="http://schemas.openxmlformats.org/officeDocument/2006/relationships/hyperlink" Target="mailto:ejlali@sharif.edu" TargetMode="External"/><Relationship Id="rId73" Type="http://schemas.openxmlformats.org/officeDocument/2006/relationships/hyperlink" Target="mailto:ejlali@sharif.edu" TargetMode="External"/><Relationship Id="rId74" Type="http://schemas.openxmlformats.org/officeDocument/2006/relationships/hyperlink" Target="mailto:nikbin@ce.sharif.edu" TargetMode="External"/><Relationship Id="rId75" Type="http://schemas.openxmlformats.org/officeDocument/2006/relationships/hyperlink" Target="mailto:ejlali@sharif.edu" TargetMode="External"/><Relationship Id="rId76" Type="http://schemas.openxmlformats.org/officeDocument/2006/relationships/hyperlink" Target="mailto:ejlali@sharif.edu" TargetMode="External"/><Relationship Id="rId77" Type="http://schemas.openxmlformats.org/officeDocument/2006/relationships/hyperlink" Target="mailto:nikbin@ce.sharif.edu" TargetMode="External"/><Relationship Id="rId78" Type="http://schemas.openxmlformats.org/officeDocument/2006/relationships/hyperlink" Target="mailto:ejlali@sharif.edu" TargetMode="External"/><Relationship Id="rId79" Type="http://schemas.openxmlformats.org/officeDocument/2006/relationships/hyperlink" Target="mailto:ejlali@sharif.edu" TargetMode="External"/><Relationship Id="rId80" Type="http://schemas.openxmlformats.org/officeDocument/2006/relationships/hyperlink" Target="mailto:nikbin@ce.sharif.edu" TargetMode="External"/><Relationship Id="rId81" Type="http://schemas.openxmlformats.org/officeDocument/2006/relationships/hyperlink" Target="mailto:ejlali@sharif.edu" TargetMode="External"/><Relationship Id="rId82" Type="http://schemas.openxmlformats.org/officeDocument/2006/relationships/hyperlink" Target="mailto:ejlali@sharif.edu" TargetMode="External"/><Relationship Id="rId83" Type="http://schemas.openxmlformats.org/officeDocument/2006/relationships/hyperlink" Target="mailto:motahari@sharif.edu" TargetMode="External"/><Relationship Id="rId84" Type="http://schemas.openxmlformats.org/officeDocument/2006/relationships/hyperlink" Target="mailto:ejlali@sharif.edu" TargetMode="External"/><Relationship Id="rId85" Type="http://schemas.openxmlformats.org/officeDocument/2006/relationships/hyperlink" Target="mailto:rahvar@sharif.edu" TargetMode="External"/><Relationship Id="rId86" Type="http://schemas.openxmlformats.org/officeDocument/2006/relationships/hyperlink" Target="mailto:mohseni@sharif.edu" TargetMode="External"/><Relationship Id="rId87" Type="http://schemas.openxmlformats.org/officeDocument/2006/relationships/hyperlink" Target="mailto:info@physics.sharif.edu" TargetMode="External"/><Relationship Id="rId88" Type="http://schemas.openxmlformats.org/officeDocument/2006/relationships/hyperlink" Target="mailto:rahvar@sharif.edu" TargetMode="External"/><Relationship Id="rId89" Type="http://schemas.openxmlformats.org/officeDocument/2006/relationships/hyperlink" Target="mailto:mohseni@sharif.edu" TargetMode="External"/><Relationship Id="rId90" Type="http://schemas.openxmlformats.org/officeDocument/2006/relationships/hyperlink" Target="mailto:info@physics.sharif.edu" TargetMode="External"/><Relationship Id="rId91" Type="http://schemas.openxmlformats.org/officeDocument/2006/relationships/hyperlink" Target="mailto:mahdi@sharif.edu" TargetMode="External"/><Relationship Id="rId92" Type="http://schemas.openxmlformats.org/officeDocument/2006/relationships/hyperlink" Target="mailto:shayei.ali@gmail.com" TargetMode="External"/><Relationship Id="rId93" Type="http://schemas.openxmlformats.org/officeDocument/2006/relationships/hyperlink" Target="mailto:mahdi@sharif.edu" TargetMode="External"/><Relationship Id="rId94" Type="http://schemas.openxmlformats.org/officeDocument/2006/relationships/hyperlink" Target="mailto:salarieh@sharif.edu" TargetMode="External"/><Relationship Id="rId95" Type="http://schemas.openxmlformats.org/officeDocument/2006/relationships/hyperlink" Target="mailto:t_ghanbary@mech.sharif.edu" TargetMode="External"/><Relationship Id="rId96" Type="http://schemas.openxmlformats.org/officeDocument/2006/relationships/hyperlink" Target="mailto:t_ghanbary@mech.sharif.edu" TargetMode="External"/><Relationship Id="rId97" Type="http://schemas.openxmlformats.org/officeDocument/2006/relationships/hyperlink" Target="mailto:medi@sharif.edu" TargetMode="External"/><Relationship Id="rId98" Type="http://schemas.openxmlformats.org/officeDocument/2006/relationships/hyperlink" Target="mailto:mg35sonic@gmail.com" TargetMode="External"/><Relationship Id="rId99" Type="http://schemas.openxmlformats.org/officeDocument/2006/relationships/hyperlink" Target="mailto:medi@sharif.edu" TargetMode="External"/><Relationship Id="rId100" Type="http://schemas.openxmlformats.org/officeDocument/2006/relationships/hyperlink" Target="http://netinfold.itc.sharif.ir/index.php?page=ipaddress&amp;ip=192.168.240.20" TargetMode="External"/><Relationship Id="rId101" Type="http://schemas.openxmlformats.org/officeDocument/2006/relationships/hyperlink" Target="mailto:dehbidipour@sharif.edu" TargetMode="External"/><Relationship Id="rId102" Type="http://schemas.openxmlformats.org/officeDocument/2006/relationships/hyperlink" Target="mailto:babakraana@yahoo.com" TargetMode="External"/><Relationship Id="rId103" Type="http://schemas.openxmlformats.org/officeDocument/2006/relationships/hyperlink" Target="mailto:dehbidipour@sharif.edu" TargetMode="External"/><Relationship Id="rId104" Type="http://schemas.openxmlformats.org/officeDocument/2006/relationships/hyperlink" Target="mailto:mehdi@sharif.edu" TargetMode="External"/><Relationship Id="rId105" Type="http://schemas.openxmlformats.org/officeDocument/2006/relationships/hyperlink" Target="mailto:lib_it@sharif.edu" TargetMode="External"/><Relationship Id="rId106" Type="http://schemas.openxmlformats.org/officeDocument/2006/relationships/hyperlink" Target="mailto:mehdi@sharif.edu" TargetMode="External"/><Relationship Id="rId107" Type="http://schemas.openxmlformats.org/officeDocument/2006/relationships/hyperlink" Target="mailto:mehdi@sharif.edu" TargetMode="External"/><Relationship Id="rId108" Type="http://schemas.openxmlformats.org/officeDocument/2006/relationships/hyperlink" Target="mailto:lib_it@sharif.edu" TargetMode="External"/><Relationship Id="rId109" Type="http://schemas.openxmlformats.org/officeDocument/2006/relationships/hyperlink" Target="mailto:mehdi@sharif.edu" TargetMode="External"/><Relationship Id="rId110" Type="http://schemas.openxmlformats.org/officeDocument/2006/relationships/hyperlink" Target="mailto:hbsciw@gmail.com" TargetMode="External"/><Relationship Id="rId111" Type="http://schemas.openxmlformats.org/officeDocument/2006/relationships/hyperlink" Target="mailto:a.h.ziari@gmail.com" TargetMode="External"/><Relationship Id="rId112" Type="http://schemas.openxmlformats.org/officeDocument/2006/relationships/hyperlink" Target="mailto:siahbazi@sharif.edu" TargetMode="External"/><Relationship Id="rId113" Type="http://schemas.openxmlformats.org/officeDocument/2006/relationships/hyperlink" Target="mailto:dining@sharif.edu" TargetMode="External"/><Relationship Id="rId114" Type="http://schemas.openxmlformats.org/officeDocument/2006/relationships/hyperlink" Target="mailto:dining@sharif.edu" TargetMode="External"/><Relationship Id="rId115" Type="http://schemas.openxmlformats.org/officeDocument/2006/relationships/hyperlink" Target="mailto:h.yeganehkari@gmail.com" TargetMode="External"/><Relationship Id="rId116" Type="http://schemas.openxmlformats.org/officeDocument/2006/relationships/hyperlink" Target="mailto:arabshahi1373@gmail.com" TargetMode="External"/><Relationship Id="rId117" Type="http://schemas.openxmlformats.org/officeDocument/2006/relationships/hyperlink" Target="mailto:tapesh@sharif.club" TargetMode="External"/><Relationship Id="rId118" Type="http://schemas.openxmlformats.org/officeDocument/2006/relationships/hyperlink" Target="mailto:ebrahimi_a@sharif.edu" TargetMode="External"/><Relationship Id="rId119" Type="http://schemas.openxmlformats.org/officeDocument/2006/relationships/hyperlink" Target="mailto:nikravan@upsym.com" TargetMode="External"/><Relationship Id="rId120" Type="http://schemas.openxmlformats.org/officeDocument/2006/relationships/hyperlink" Target="mailto:ebrahimi_a@sharif.edu" TargetMode="External"/><Relationship Id="rId121" Type="http://schemas.openxmlformats.org/officeDocument/2006/relationships/hyperlink" Target="mailto:matin@sharif.edu" TargetMode="External"/><Relationship Id="rId122" Type="http://schemas.openxmlformats.org/officeDocument/2006/relationships/hyperlink" Target="mailto:matin@sharif.edu" TargetMode="External"/><Relationship Id="rId123" Type="http://schemas.openxmlformats.org/officeDocument/2006/relationships/hyperlink" Target="mailto:matin@sharif.edu" TargetMode="External"/><Relationship Id="rId124" Type="http://schemas.openxmlformats.org/officeDocument/2006/relationships/hyperlink" Target="mailto:sbayat@sharif.edu" TargetMode="External"/><Relationship Id="rId125" Type="http://schemas.openxmlformats.org/officeDocument/2006/relationships/hyperlink" Target="mailto:booghany@ce.sharif.edu" TargetMode="External"/><Relationship Id="rId126" Type="http://schemas.openxmlformats.org/officeDocument/2006/relationships/hyperlink" Target="mailto:booghany@ce.sharif.edu" TargetMode="External"/><Relationship Id="rId127" Type="http://schemas.openxmlformats.org/officeDocument/2006/relationships/hyperlink" Target="mailto:m.gharehyazie@sharif.edu" TargetMode="External"/><Relationship Id="rId128" Type="http://schemas.openxmlformats.org/officeDocument/2006/relationships/hyperlink" Target="mailto:m.gharehyazie@sharif.edu" TargetMode="External"/><Relationship Id="rId129" Type="http://schemas.openxmlformats.org/officeDocument/2006/relationships/hyperlink" Target="mailto:m.gharehyazie@sharif.edu" TargetMode="External"/><Relationship Id="rId130" Type="http://schemas.openxmlformats.org/officeDocument/2006/relationships/hyperlink" Target="mailto:m.gharehyazie@sharif.edu" TargetMode="External"/><Relationship Id="rId131" Type="http://schemas.openxmlformats.org/officeDocument/2006/relationships/hyperlink" Target="mailto:m.gharehyazie@sharif.edu" TargetMode="External"/><Relationship Id="rId132" Type="http://schemas.openxmlformats.org/officeDocument/2006/relationships/hyperlink" Target="mailto:m.gharehyazie@sharif.edu" TargetMode="External"/><Relationship Id="rId133" Type="http://schemas.openxmlformats.org/officeDocument/2006/relationships/hyperlink" Target="mailto:eftekhar@hpds.ir" TargetMode="External"/><Relationship Id="rId134" Type="http://schemas.openxmlformats.org/officeDocument/2006/relationships/hyperlink" Target="mailto:ghodsi@hpds.ir" TargetMode="External"/><Relationship Id="rId135" Type="http://schemas.openxmlformats.org/officeDocument/2006/relationships/hyperlink" Target="mailto:eftekhar@hpds.ir" TargetMode="External"/><Relationship Id="rId136" Type="http://schemas.openxmlformats.org/officeDocument/2006/relationships/hyperlink" Target="mailto:rabiee@sharif.edu" TargetMode="External"/><Relationship Id="rId137" Type="http://schemas.openxmlformats.org/officeDocument/2006/relationships/hyperlink" Target="mailto:eftekhar@hpds.ir" TargetMode="External"/><Relationship Id="rId138" Type="http://schemas.openxmlformats.org/officeDocument/2006/relationships/hyperlink" Target="mailto:info@vasllab.ir" TargetMode="External"/><Relationship Id="rId139" Type="http://schemas.openxmlformats.org/officeDocument/2006/relationships/hyperlink" Target="mailto:rabiee@sharif.edu" TargetMode="External"/><Relationship Id="rId140" Type="http://schemas.openxmlformats.org/officeDocument/2006/relationships/hyperlink" Target="mailto:shirazi@vaslab.ir" TargetMode="External"/><Relationship Id="rId141" Type="http://schemas.openxmlformats.org/officeDocument/2006/relationships/hyperlink" Target="mailto:shirazi@vaslab.ir" TargetMode="External"/><Relationship Id="rId142" Type="http://schemas.openxmlformats.org/officeDocument/2006/relationships/hyperlink" Target="mailto:rabiee@sharif.edu" TargetMode="External"/><Relationship Id="rId143" Type="http://schemas.openxmlformats.org/officeDocument/2006/relationships/hyperlink" Target="mailto:mm.aghajani@vaslab.ir" TargetMode="External"/><Relationship Id="rId144" Type="http://schemas.openxmlformats.org/officeDocument/2006/relationships/hyperlink" Target="mailto:rabiee@sharif.edu" TargetMode="External"/><Relationship Id="rId145" Type="http://schemas.openxmlformats.org/officeDocument/2006/relationships/hyperlink" Target="mailto:mm.aghajani@vaslab.ir" TargetMode="External"/><Relationship Id="rId146" Type="http://schemas.openxmlformats.org/officeDocument/2006/relationships/hyperlink" Target="mailto:rabiee@sharif.edu" TargetMode="External"/><Relationship Id="rId147" Type="http://schemas.openxmlformats.org/officeDocument/2006/relationships/hyperlink" Target="mailto:mm.aghajani@vaslab.ir" TargetMode="External"/><Relationship Id="rId148" Type="http://schemas.openxmlformats.org/officeDocument/2006/relationships/hyperlink" Target="mailto:rabiee@sharif.edu" TargetMode="External"/><Relationship Id="rId149" Type="http://schemas.openxmlformats.org/officeDocument/2006/relationships/hyperlink" Target="mailto:mm.aghajani@vaslab.ir" TargetMode="External"/><Relationship Id="rId150" Type="http://schemas.openxmlformats.org/officeDocument/2006/relationships/hyperlink" Target="mailto:rabiee@sharif.edu" TargetMode="External"/><Relationship Id="rId151" Type="http://schemas.openxmlformats.org/officeDocument/2006/relationships/hyperlink" Target="mailto:mm.aghajani@vaslab.ir" TargetMode="External"/><Relationship Id="rId152" Type="http://schemas.openxmlformats.org/officeDocument/2006/relationships/hyperlink" Target="mailto:jafarzade@vaslab.ir" TargetMode="External"/><Relationship Id="rId153" Type="http://schemas.openxmlformats.org/officeDocument/2006/relationships/hyperlink" Target="mailto:a.hoseini@pishro.computer" TargetMode="External"/><Relationship Id="rId154" Type="http://schemas.openxmlformats.org/officeDocument/2006/relationships/hyperlink" Target="mailto:jafarzade@vaslab.ir" TargetMode="External"/><Relationship Id="rId155" Type="http://schemas.openxmlformats.org/officeDocument/2006/relationships/hyperlink" Target="mailto:a.hoseini@pishro.computer" TargetMode="External"/><Relationship Id="rId156" Type="http://schemas.openxmlformats.org/officeDocument/2006/relationships/hyperlink" Target="mailto:rabiee@sharif.edu" TargetMode="External"/><Relationship Id="rId157" Type="http://schemas.openxmlformats.org/officeDocument/2006/relationships/hyperlink" Target="mailto:b.ebadi58@laitec.ir" TargetMode="External"/><Relationship Id="rId158" Type="http://schemas.openxmlformats.org/officeDocument/2006/relationships/hyperlink" Target="mailto:b.ebadi58@laitec.ir" TargetMode="External"/><Relationship Id="rId159" Type="http://schemas.openxmlformats.org/officeDocument/2006/relationships/hyperlink" Target="mailto:b.ebadi58@laitec.ir" TargetMode="External"/><Relationship Id="rId160" Type="http://schemas.openxmlformats.org/officeDocument/2006/relationships/hyperlink" Target="mailto:mohsen.mahdavifar@gmail.com" TargetMode="External"/><Relationship Id="rId161" Type="http://schemas.openxmlformats.org/officeDocument/2006/relationships/hyperlink" Target="mailto:b.ebadi58@laitec.ir" TargetMode="External"/><Relationship Id="rId162" Type="http://schemas.openxmlformats.org/officeDocument/2006/relationships/hyperlink" Target="mailto:rabiee@sharif.edu" TargetMode="External"/><Relationship Id="rId163" Type="http://schemas.openxmlformats.org/officeDocument/2006/relationships/hyperlink" Target="mailto:eftekhar@hpds.ir" TargetMode="External"/><Relationship Id="rId164" Type="http://schemas.openxmlformats.org/officeDocument/2006/relationships/hyperlink" Target="mailto:eftekhar@hpds.ir" TargetMode="External"/><Relationship Id="rId165" Type="http://schemas.openxmlformats.org/officeDocument/2006/relationships/hyperlink" Target="mailto:vhosseini@sharif.edu" TargetMode="External"/><Relationship Id="rId166" Type="http://schemas.openxmlformats.org/officeDocument/2006/relationships/hyperlink" Target="mailto:alizadeh.hamed@gmail.com" TargetMode="External"/><Relationship Id="rId167" Type="http://schemas.openxmlformats.org/officeDocument/2006/relationships/hyperlink" Target="mailto:alizadeh.hamed@gmail.com" TargetMode="External"/><Relationship Id="rId168" Type="http://schemas.openxmlformats.org/officeDocument/2006/relationships/hyperlink" Target="mailto:karim_hoda@yahoo.com" TargetMode="External"/><Relationship Id="rId169" Type="http://schemas.openxmlformats.org/officeDocument/2006/relationships/hyperlink" Target="mailto:sh.moaven@gmail.com" TargetMode="External"/><Relationship Id="rId170" Type="http://schemas.openxmlformats.org/officeDocument/2006/relationships/hyperlink" Target="mailto:office@alum.sharif.edu" TargetMode="External"/><Relationship Id="rId171" Type="http://schemas.openxmlformats.org/officeDocument/2006/relationships/hyperlink" Target="mailto:mahmood@dideo.ir" TargetMode="External"/><Relationship Id="rId172" Type="http://schemas.openxmlformats.org/officeDocument/2006/relationships/hyperlink" Target="mailto:frznpr@gmail.com" TargetMode="External"/><Relationship Id="rId173" Type="http://schemas.openxmlformats.org/officeDocument/2006/relationships/hyperlink" Target="mailto:frznpr@gmail.com" TargetMode="External"/><Relationship Id="rId174" Type="http://schemas.openxmlformats.org/officeDocument/2006/relationships/hyperlink" Target="mailto:alishahi@sharif.edu" TargetMode="External"/><Relationship Id="rId175" Type="http://schemas.openxmlformats.org/officeDocument/2006/relationships/hyperlink" Target="mailto:ahmadrezaehyaei@gmail.com" TargetMode="External"/><Relationship Id="rId176" Type="http://schemas.openxmlformats.org/officeDocument/2006/relationships/hyperlink" Target="mailto:info@shomara.ir" TargetMode="External"/><Relationship Id="rId177" Type="http://schemas.openxmlformats.org/officeDocument/2006/relationships/hyperlink" Target="mailto:alishahi@sharif.edu" TargetMode="External"/><Relationship Id="rId178" Type="http://schemas.openxmlformats.org/officeDocument/2006/relationships/hyperlink" Target="mailto:ahmadrezaehyaei@gmail.com" TargetMode="External"/><Relationship Id="rId179" Type="http://schemas.openxmlformats.org/officeDocument/2006/relationships/hyperlink" Target="mailto:info@shomara.ir" TargetMode="External"/><Relationship Id="rId180" Type="http://schemas.openxmlformats.org/officeDocument/2006/relationships/hyperlink" Target="mailto:jahangir@sharif.edu" TargetMode="External"/><Relationship Id="rId181" Type="http://schemas.openxmlformats.org/officeDocument/2006/relationships/hyperlink" Target="mailto:borghei@sharif.edu" TargetMode="External"/><Relationship Id="rId182" Type="http://schemas.openxmlformats.org/officeDocument/2006/relationships/hyperlink" Target="mailto:jahangir@sharif.edu" TargetMode="External"/><Relationship Id="rId183" Type="http://schemas.openxmlformats.org/officeDocument/2006/relationships/hyperlink" Target="mailto:jhabibi@sharif.edu" TargetMode="External"/><Relationship Id="rId184" Type="http://schemas.openxmlformats.org/officeDocument/2006/relationships/hyperlink" Target="mailto:hmoghimi@ce.sharif.edu" TargetMode="External"/><Relationship Id="rId185" Type="http://schemas.openxmlformats.org/officeDocument/2006/relationships/hyperlink" Target="mailto:jhabibi@sharif.edu" TargetMode="External"/><Relationship Id="rId186" Type="http://schemas.openxmlformats.org/officeDocument/2006/relationships/hyperlink" Target="mailto:jhabibi@sharif.edu" TargetMode="External"/><Relationship Id="rId187" Type="http://schemas.openxmlformats.org/officeDocument/2006/relationships/hyperlink" Target="mailto:hmoghimi@ce.sharif.edu" TargetMode="External"/><Relationship Id="rId188" Type="http://schemas.openxmlformats.org/officeDocument/2006/relationships/hyperlink" Target="mailto:info@iiscenter.ir" TargetMode="External"/><Relationship Id="rId189" Type="http://schemas.openxmlformats.org/officeDocument/2006/relationships/hyperlink" Target="mailto:jhabibi@sharif.edu" TargetMode="External"/><Relationship Id="rId190" Type="http://schemas.openxmlformats.org/officeDocument/2006/relationships/hyperlink" Target="mailto:hmoghimi@ce.sharif.edu" TargetMode="External"/><Relationship Id="rId191" Type="http://schemas.openxmlformats.org/officeDocument/2006/relationships/hyperlink" Target="mailto:jhabibi@sharif.edu" TargetMode="External"/><Relationship Id="rId192" Type="http://schemas.openxmlformats.org/officeDocument/2006/relationships/hyperlink" Target="mailto:hmoghimi@ce.sharif.edu" TargetMode="External"/><Relationship Id="rId193" Type="http://schemas.openxmlformats.org/officeDocument/2006/relationships/hyperlink" Target="mailto:jhabibi@sharif.edu" TargetMode="External"/><Relationship Id="rId194" Type="http://schemas.openxmlformats.org/officeDocument/2006/relationships/hyperlink" Target="mailto:hmoghimi@ce.sharif.edu" TargetMode="External"/><Relationship Id="rId195" Type="http://schemas.openxmlformats.org/officeDocument/2006/relationships/hyperlink" Target="mailto:jhabibi@sharif.edu" TargetMode="External"/><Relationship Id="rId196" Type="http://schemas.openxmlformats.org/officeDocument/2006/relationships/hyperlink" Target="mailto:hmoghimi@ce.sharif.edu" TargetMode="External"/><Relationship Id="rId197" Type="http://schemas.openxmlformats.org/officeDocument/2006/relationships/hyperlink" Target="mailto:info@behinegar.net" TargetMode="External"/><Relationship Id="rId198" Type="http://schemas.openxmlformats.org/officeDocument/2006/relationships/hyperlink" Target="mailto:mrezarrad@hotmail.com" TargetMode="External"/><Relationship Id="rId199" Type="http://schemas.openxmlformats.org/officeDocument/2006/relationships/hyperlink" Target="mailto:info@behinegar.net" TargetMode="External"/><Relationship Id="rId200" Type="http://schemas.openxmlformats.org/officeDocument/2006/relationships/hyperlink" Target="mailto:poursoltani@rnsystem.ir" TargetMode="External"/><Relationship Id="rId201" Type="http://schemas.openxmlformats.org/officeDocument/2006/relationships/hyperlink" Target="mailto:fallah@rnsystem.ir" TargetMode="External"/><Relationship Id="rId202" Type="http://schemas.openxmlformats.org/officeDocument/2006/relationships/hyperlink" Target="mailto:info@rnsystem.ir" TargetMode="External"/><Relationship Id="rId203" Type="http://schemas.openxmlformats.org/officeDocument/2006/relationships/hyperlink" Target="mailto:amini@sharif.edu" TargetMode="External"/><Relationship Id="rId204" Type="http://schemas.openxmlformats.org/officeDocument/2006/relationships/hyperlink" Target="mailto:ksouratgar@sharif.edu" TargetMode="External"/><Relationship Id="rId205" Type="http://schemas.openxmlformats.org/officeDocument/2006/relationships/hyperlink" Target="mailto:info@ceet.sharif.edu" TargetMode="External"/><Relationship Id="rId206" Type="http://schemas.openxmlformats.org/officeDocument/2006/relationships/hyperlink" Target="mailto:niamanesh.hadi@gmail.com" TargetMode="External"/><Relationship Id="rId207" Type="http://schemas.openxmlformats.org/officeDocument/2006/relationships/hyperlink" Target="mailto:hosein@ehtesabi.com" TargetMode="External"/><Relationship Id="rId208" Type="http://schemas.openxmlformats.org/officeDocument/2006/relationships/hyperlink" Target="mailto:hosein@ehtesabi.com" TargetMode="External"/><Relationship Id="rId209" Type="http://schemas.openxmlformats.org/officeDocument/2006/relationships/hyperlink" Target="mailto:darvish@palnetgroup.ir" TargetMode="External"/><Relationship Id="rId210" Type="http://schemas.openxmlformats.org/officeDocument/2006/relationships/hyperlink" Target="mailto:nadimkhah@palnetgroup.com" TargetMode="External"/><Relationship Id="rId211" Type="http://schemas.openxmlformats.org/officeDocument/2006/relationships/hyperlink" Target="mailto:nadimkhah@palnetgroup.com" TargetMode="External"/><Relationship Id="rId212" Type="http://schemas.openxmlformats.org/officeDocument/2006/relationships/hyperlink" Target="mailto:atayee.prg@gmail.com" TargetMode="External"/><Relationship Id="rId213" Type="http://schemas.openxmlformats.org/officeDocument/2006/relationships/hyperlink" Target="mailto:info@asta.ir" TargetMode="External"/><Relationship Id="rId214" Type="http://schemas.openxmlformats.org/officeDocument/2006/relationships/hyperlink" Target="mailto:admin@navaak.com" TargetMode="External"/><Relationship Id="rId215" Type="http://schemas.openxmlformats.org/officeDocument/2006/relationships/hyperlink" Target="mailto:info@navaak.com" TargetMode="External"/><Relationship Id="rId216" Type="http://schemas.openxmlformats.org/officeDocument/2006/relationships/hyperlink" Target="mailto:info@navaak.com" TargetMode="External"/><Relationship Id="rId217" Type="http://schemas.openxmlformats.org/officeDocument/2006/relationships/hyperlink" Target="mailto:E5-1620@3.60" TargetMode="External"/><Relationship Id="rId218" Type="http://schemas.openxmlformats.org/officeDocument/2006/relationships/hyperlink" Target="mailto:mahdavi@idehno.com" TargetMode="External"/><Relationship Id="rId219" Type="http://schemas.openxmlformats.org/officeDocument/2006/relationships/hyperlink" Target="mailto:a.jafari.w@gmail.com" TargetMode="External"/><Relationship Id="rId220" Type="http://schemas.openxmlformats.org/officeDocument/2006/relationships/hyperlink" Target="mailto:mahdavi@idehno.com" TargetMode="External"/><Relationship Id="rId221" Type="http://schemas.openxmlformats.org/officeDocument/2006/relationships/hyperlink" Target="mailto:heydari@arsh.co" TargetMode="External"/><Relationship Id="rId222" Type="http://schemas.openxmlformats.org/officeDocument/2006/relationships/hyperlink" Target="mailto:akbari@arsh.co" TargetMode="External"/><Relationship Id="rId223" Type="http://schemas.openxmlformats.org/officeDocument/2006/relationships/hyperlink" Target="mailto:heydari@arsh.co" TargetMode="External"/><Relationship Id="rId224" Type="http://schemas.openxmlformats.org/officeDocument/2006/relationships/hyperlink" Target="mailto:nima@hamisysten.ir" TargetMode="External"/><Relationship Id="rId225" Type="http://schemas.openxmlformats.org/officeDocument/2006/relationships/hyperlink" Target="mailto:sysadmin@hamisystem.ir" TargetMode="External"/><Relationship Id="rId226" Type="http://schemas.openxmlformats.org/officeDocument/2006/relationships/hyperlink" Target="mailto:sysadmin@hamisystem.ir" TargetMode="External"/><Relationship Id="rId227" Type="http://schemas.openxmlformats.org/officeDocument/2006/relationships/hyperlink" Target="mailto:nima@hamisysten.ir" TargetMode="External"/><Relationship Id="rId228" Type="http://schemas.openxmlformats.org/officeDocument/2006/relationships/hyperlink" Target="mailto:sysadmin@hamisystem.ir" TargetMode="External"/><Relationship Id="rId229" Type="http://schemas.openxmlformats.org/officeDocument/2006/relationships/hyperlink" Target="mailto:sysadmin@hamisystem.ir" TargetMode="External"/><Relationship Id="rId230" Type="http://schemas.openxmlformats.org/officeDocument/2006/relationships/hyperlink" Target="mailto:info@radnetco.com" TargetMode="External"/><Relationship Id="rId231" Type="http://schemas.openxmlformats.org/officeDocument/2006/relationships/hyperlink" Target="mailto:info@radnetco.com" TargetMode="External"/><Relationship Id="rId232" Type="http://schemas.openxmlformats.org/officeDocument/2006/relationships/hyperlink" Target="mailto:info@radnetco.com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ghodsi@hpds.i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habibi@sharif.edu" TargetMode="External"/><Relationship Id="rId2" Type="http://schemas.openxmlformats.org/officeDocument/2006/relationships/hyperlink" Target="mailto:info@iiscenter.ir" TargetMode="External"/><Relationship Id="rId3" Type="http://schemas.openxmlformats.org/officeDocument/2006/relationships/hyperlink" Target="mailto:a.rabiee@pishro.computer" TargetMode="External"/><Relationship Id="rId4" Type="http://schemas.openxmlformats.org/officeDocument/2006/relationships/hyperlink" Target="mailto:ebadi@laitec.ir" TargetMode="External"/><Relationship Id="rId5" Type="http://schemas.openxmlformats.org/officeDocument/2006/relationships/hyperlink" Target="mailto:info@laitec.ir" TargetMode="External"/><Relationship Id="rId6" Type="http://schemas.openxmlformats.org/officeDocument/2006/relationships/hyperlink" Target="mailto:DSNLab@sharif" TargetMode="External"/><Relationship Id="rId7" Type="http://schemas.openxmlformats.org/officeDocument/2006/relationships/hyperlink" Target="mailto:asadi@sharif.edu" TargetMode="External"/><Relationship Id="rId8" Type="http://schemas.openxmlformats.org/officeDocument/2006/relationships/hyperlink" Target="mailto:asadi@sharif.edu" TargetMode="External"/><Relationship Id="rId9" Type="http://schemas.openxmlformats.org/officeDocument/2006/relationships/hyperlink" Target="mailto:AICTC@sharif" TargetMode="External"/><Relationship Id="rId10" Type="http://schemas.openxmlformats.org/officeDocument/2006/relationships/hyperlink" Target="mailto:rabiee@sharif.edu" TargetMode="External"/><Relationship Id="rId11" Type="http://schemas.openxmlformats.org/officeDocument/2006/relationships/hyperlink" Target="mailto:eftekhari@hpds.ir" TargetMode="External"/><Relationship Id="rId12" Type="http://schemas.openxmlformats.org/officeDocument/2006/relationships/hyperlink" Target="mailto:VASLab@sharif" TargetMode="External"/><Relationship Id="rId13" Type="http://schemas.openxmlformats.org/officeDocument/2006/relationships/hyperlink" Target="mailto:rabiee@sharif.edu" TargetMode="External"/><Relationship Id="rId14" Type="http://schemas.openxmlformats.org/officeDocument/2006/relationships/hyperlink" Target="mailto:info@vaslab.ir" TargetMode="External"/><Relationship Id="rId15" Type="http://schemas.openxmlformats.org/officeDocument/2006/relationships/hyperlink" Target="mailto:shirazi@vaslab.ir" TargetMode="External"/><Relationship Id="rId16" Type="http://schemas.openxmlformats.org/officeDocument/2006/relationships/hyperlink" Target="mailto:shirazi@vaslab.ir" TargetMode="External"/><Relationship Id="rId17" Type="http://schemas.openxmlformats.org/officeDocument/2006/relationships/hyperlink" Target="mailto:otoofi@hpds.ir" TargetMode="External"/><Relationship Id="rId18" Type="http://schemas.openxmlformats.org/officeDocument/2006/relationships/hyperlink" Target="mailto:eftekhari@hpds.ir" TargetMode="External"/><Relationship Id="rId19" Type="http://schemas.openxmlformats.org/officeDocument/2006/relationships/hyperlink" Target="mailto:alishahi@sharif.edu" TargetMode="External"/><Relationship Id="rId20" Type="http://schemas.openxmlformats.org/officeDocument/2006/relationships/hyperlink" Target="mailto:info@shomara.ir" TargetMode="External"/><Relationship Id="rId21" Type="http://schemas.openxmlformats.org/officeDocument/2006/relationships/hyperlink" Target="mailto:info@radnetco.com" TargetMode="External"/><Relationship Id="rId22" Type="http://schemas.openxmlformats.org/officeDocument/2006/relationships/hyperlink" Target="mailto:info@radnetco.com" TargetMode="External"/><Relationship Id="rId23" Type="http://schemas.openxmlformats.org/officeDocument/2006/relationships/hyperlink" Target="mailto:jahangir@Sharif" TargetMode="External"/><Relationship Id="rId24" Type="http://schemas.openxmlformats.org/officeDocument/2006/relationships/hyperlink" Target="mailto:jahangir@sharif.edu" TargetMode="External"/><Relationship Id="rId25" Type="http://schemas.openxmlformats.org/officeDocument/2006/relationships/hyperlink" Target="mailto:mail@netel.org" TargetMode="External"/><Relationship Id="rId26" Type="http://schemas.openxmlformats.org/officeDocument/2006/relationships/hyperlink" Target="mailto:nima@hamisysten.ir" TargetMode="External"/><Relationship Id="rId27" Type="http://schemas.openxmlformats.org/officeDocument/2006/relationships/hyperlink" Target="mailto:sysadmin@hamisystem.ir" TargetMode="External"/><Relationship Id="rId28" Type="http://schemas.openxmlformats.org/officeDocument/2006/relationships/hyperlink" Target="mailto:darvish@palnetgroup.ir" TargetMode="External"/><Relationship Id="rId29" Type="http://schemas.openxmlformats.org/officeDocument/2006/relationships/hyperlink" Target="mailto:nadimkhah@palnetgroup.ir" TargetMode="External"/><Relationship Id="rId30" Type="http://schemas.openxmlformats.org/officeDocument/2006/relationships/hyperlink" Target="mailto:Alumni@Sharif" TargetMode="External"/><Relationship Id="rId31" Type="http://schemas.openxmlformats.org/officeDocument/2006/relationships/hyperlink" Target="mailto:karimi_hoda@yahoo.com" TargetMode="External"/><Relationship Id="rId32" Type="http://schemas.openxmlformats.org/officeDocument/2006/relationships/hyperlink" Target="mailto:office@alum.sharif.edu" TargetMode="External"/><Relationship Id="rId33" Type="http://schemas.openxmlformats.org/officeDocument/2006/relationships/hyperlink" Target="mailto:Ebrahimi@Sharif" TargetMode="External"/><Relationship Id="rId34" Type="http://schemas.openxmlformats.org/officeDocument/2006/relationships/hyperlink" Target="mailto:ebrahimi_a@sharif.edu" TargetMode="External"/><Relationship Id="rId35" Type="http://schemas.openxmlformats.org/officeDocument/2006/relationships/hyperlink" Target="mailto:ebrahimi_a@sharif.edu" TargetMode="External"/><Relationship Id="rId36" Type="http://schemas.openxmlformats.org/officeDocument/2006/relationships/hyperlink" Target="mailto:mahmood@dideo.ir" TargetMode="External"/><Relationship Id="rId37" Type="http://schemas.openxmlformats.org/officeDocument/2006/relationships/hyperlink" Target="mailto:frznpr@gmail.com" TargetMode="External"/><Relationship Id="rId38" Type="http://schemas.openxmlformats.org/officeDocument/2006/relationships/hyperlink" Target="mailto:Apa@Sharif" TargetMode="External"/><Relationship Id="rId39" Type="http://schemas.openxmlformats.org/officeDocument/2006/relationships/hyperlink" Target="mailto:amini@sharif.edu" TargetMode="External"/><Relationship Id="rId40" Type="http://schemas.openxmlformats.org/officeDocument/2006/relationships/hyperlink" Target="mailto:info@ceet.sharif.edu" TargetMode="External"/><Relationship Id="rId41" Type="http://schemas.openxmlformats.org/officeDocument/2006/relationships/hyperlink" Target="mailto:FCERC@Sharif" TargetMode="External"/><Relationship Id="rId42" Type="http://schemas.openxmlformats.org/officeDocument/2006/relationships/hyperlink" Target="mailto:vhosseini@sharif.edu" TargetMode="External"/><Relationship Id="rId43" Type="http://schemas.openxmlformats.org/officeDocument/2006/relationships/hyperlink" Target="mailto:alizadeh.hamed@gmail.com" TargetMode="External"/><Relationship Id="rId44" Type="http://schemas.openxmlformats.org/officeDocument/2006/relationships/hyperlink" Target="mailto:mahdavi@idehno.com" TargetMode="External"/><Relationship Id="rId45" Type="http://schemas.openxmlformats.org/officeDocument/2006/relationships/hyperlink" Target="mailto:mahdavi@idehno.com" TargetMode="External"/><Relationship Id="rId46" Type="http://schemas.openxmlformats.org/officeDocument/2006/relationships/hyperlink" Target="mailto:BayatSarmadi@Sharif" TargetMode="External"/><Relationship Id="rId47" Type="http://schemas.openxmlformats.org/officeDocument/2006/relationships/hyperlink" Target="mailto:sbayat@sharif.edu" TargetMode="External"/><Relationship Id="rId48" Type="http://schemas.openxmlformats.org/officeDocument/2006/relationships/hyperlink" Target="mailto:boorghany@ce.sharif.edu" TargetMode="External"/><Relationship Id="rId49" Type="http://schemas.openxmlformats.org/officeDocument/2006/relationships/hyperlink" Target="mailto:heydari@arsh.co" TargetMode="External"/><Relationship Id="rId50" Type="http://schemas.openxmlformats.org/officeDocument/2006/relationships/hyperlink" Target="mailto:heydari@arsh.co" TargetMode="External"/><Relationship Id="rId51" Type="http://schemas.openxmlformats.org/officeDocument/2006/relationships/hyperlink" Target="mailto:h.yeganehkari@gmail.com" TargetMode="External"/><Relationship Id="rId52" Type="http://schemas.openxmlformats.org/officeDocument/2006/relationships/hyperlink" Target="mailto:tapesh@sharif.club" TargetMode="External"/><Relationship Id="rId53" Type="http://schemas.openxmlformats.org/officeDocument/2006/relationships/hyperlink" Target="mailto:Hashemi@Sharif" TargetMode="External"/><Relationship Id="rId54" Type="http://schemas.openxmlformats.org/officeDocument/2006/relationships/hyperlink" Target="mailto:matin@sharif.edu" TargetMode="External"/><Relationship Id="rId55" Type="http://schemas.openxmlformats.org/officeDocument/2006/relationships/hyperlink" Target="mailto:matin@sharif.edu" TargetMode="External"/><Relationship Id="rId56" Type="http://schemas.openxmlformats.org/officeDocument/2006/relationships/hyperlink" Target="mailto:info@asta.ir" TargetMode="External"/><Relationship Id="rId57" Type="http://schemas.openxmlformats.org/officeDocument/2006/relationships/hyperlink" Target="mailto:info@asta.ir" TargetMode="External"/><Relationship Id="rId58" Type="http://schemas.openxmlformats.org/officeDocument/2006/relationships/hyperlink" Target="mailto:admin@navaak.com" TargetMode="External"/><Relationship Id="rId59" Type="http://schemas.openxmlformats.org/officeDocument/2006/relationships/hyperlink" Target="mailto:info@navaak.com" TargetMode="External"/><Relationship Id="rId60" Type="http://schemas.openxmlformats.org/officeDocument/2006/relationships/hyperlink" Target="mailto:poursoltani@rnsystem.ir" TargetMode="External"/><Relationship Id="rId61" Type="http://schemas.openxmlformats.org/officeDocument/2006/relationships/hyperlink" Target="mailto:info@rnsystem.ir" TargetMode="External"/><Relationship Id="rId62" Type="http://schemas.openxmlformats.org/officeDocument/2006/relationships/hyperlink" Target="mailto:info@behinegar.net" TargetMode="External"/><Relationship Id="rId63" Type="http://schemas.openxmlformats.org/officeDocument/2006/relationships/hyperlink" Target="mailto:info@behinegar.net" TargetMode="External"/><Relationship Id="rId64" Type="http://schemas.openxmlformats.org/officeDocument/2006/relationships/hyperlink" Target="mailto:niamanesh.hadi@gmail.com" TargetMode="External"/><Relationship Id="rId65" Type="http://schemas.openxmlformats.org/officeDocument/2006/relationships/hyperlink" Target="mailto:niamanesh.hadi@gmail.com" TargetMode="External"/><Relationship Id="rId66" Type="http://schemas.openxmlformats.org/officeDocument/2006/relationships/hyperlink" Target="mailto:CE@Sharif" TargetMode="External"/><Relationship Id="rId67" Type="http://schemas.openxmlformats.org/officeDocument/2006/relationships/hyperlink" Target="mailto:ejlali@sharif.edu" TargetMode="External"/><Relationship Id="rId68" Type="http://schemas.openxmlformats.org/officeDocument/2006/relationships/hyperlink" Target="mailto:ejlali@sharif.edu" TargetMode="External"/><Relationship Id="rId69" Type="http://schemas.openxmlformats.org/officeDocument/2006/relationships/hyperlink" Target="mailto:RezaeiZadeh@Sharif" TargetMode="External"/><Relationship Id="rId70" Type="http://schemas.openxmlformats.org/officeDocument/2006/relationships/hyperlink" Target="mailto:aminre@sharif.edu" TargetMode="External"/><Relationship Id="rId71" Type="http://schemas.openxmlformats.org/officeDocument/2006/relationships/hyperlink" Target="mailto:aminre@sharif.edu" TargetMode="External"/><Relationship Id="rId72" Type="http://schemas.openxmlformats.org/officeDocument/2006/relationships/hyperlink" Target="mailto:SalehKalibar@Sharif" TargetMode="External"/><Relationship Id="rId73" Type="http://schemas.openxmlformats.org/officeDocument/2006/relationships/hyperlink" Target="mailto:saleh@sharif.edu" TargetMode="External"/><Relationship Id="rId74" Type="http://schemas.openxmlformats.org/officeDocument/2006/relationships/hyperlink" Target="mailto:saleh@sharif.edu" TargetMode="External"/><Relationship Id="rId75" Type="http://schemas.openxmlformats.org/officeDocument/2006/relationships/hyperlink" Target="mailto:Math@Sharif" TargetMode="External"/><Relationship Id="rId76" Type="http://schemas.openxmlformats.org/officeDocument/2006/relationships/hyperlink" Target="mailto:daneshgar@sharif.edu" TargetMode="External"/><Relationship Id="rId77" Type="http://schemas.openxmlformats.org/officeDocument/2006/relationships/hyperlink" Target="mailto:sadeghian@sharif.edu" TargetMode="External"/><Relationship Id="rId78" Type="http://schemas.openxmlformats.org/officeDocument/2006/relationships/hyperlink" Target="mailto:Phys@Sharif" TargetMode="External"/><Relationship Id="rId79" Type="http://schemas.openxmlformats.org/officeDocument/2006/relationships/hyperlink" Target="mailto:langari@sharif.edu" TargetMode="External"/><Relationship Id="rId80" Type="http://schemas.openxmlformats.org/officeDocument/2006/relationships/hyperlink" Target="mailto:info@physics.sharif.edu" TargetMode="External"/><Relationship Id="rId81" Type="http://schemas.openxmlformats.org/officeDocument/2006/relationships/hyperlink" Target="mailto:Shabani@Sharif" TargetMode="External"/><Relationship Id="rId82" Type="http://schemas.openxmlformats.org/officeDocument/2006/relationships/hyperlink" Target="mailto:mahdi@sharif.edu" TargetMode="External"/><Relationship Id="rId83" Type="http://schemas.openxmlformats.org/officeDocument/2006/relationships/hyperlink" Target="mailto:mahdi@sharif.edu" TargetMode="External"/><Relationship Id="rId84" Type="http://schemas.openxmlformats.org/officeDocument/2006/relationships/hyperlink" Target="mailto:Mech@Sharif" TargetMode="External"/><Relationship Id="rId85" Type="http://schemas.openxmlformats.org/officeDocument/2006/relationships/hyperlink" Target="mailto:hannani@sharif.edu" TargetMode="External"/><Relationship Id="rId86" Type="http://schemas.openxmlformats.org/officeDocument/2006/relationships/hyperlink" Target="mailto:t_ghanbary@mech.sharif.edu" TargetMode="External"/><Relationship Id="rId87" Type="http://schemas.openxmlformats.org/officeDocument/2006/relationships/hyperlink" Target="mailto:ISDLLab@Sharif" TargetMode="External"/><Relationship Id="rId88" Type="http://schemas.openxmlformats.org/officeDocument/2006/relationships/hyperlink" Target="mailto:medi@sharif.edu" TargetMode="External"/><Relationship Id="rId89" Type="http://schemas.openxmlformats.org/officeDocument/2006/relationships/hyperlink" Target="mailto:medi@sharif.edu" TargetMode="External"/><Relationship Id="rId90" Type="http://schemas.openxmlformats.org/officeDocument/2006/relationships/hyperlink" Target="mailto:karafarini@Sharif" TargetMode="External"/><Relationship Id="rId91" Type="http://schemas.openxmlformats.org/officeDocument/2006/relationships/hyperlink" Target="mailto:karafarini@sharif.edu" TargetMode="External"/><Relationship Id="rId92" Type="http://schemas.openxmlformats.org/officeDocument/2006/relationships/hyperlink" Target="mailto:Library@sharif" TargetMode="External"/><Relationship Id="rId93" Type="http://schemas.openxmlformats.org/officeDocument/2006/relationships/hyperlink" Target="mailto:mehdi@sharif.edu" TargetMode="External"/><Relationship Id="rId94" Type="http://schemas.openxmlformats.org/officeDocument/2006/relationships/hyperlink" Target="mailto:mehdi@sharif.edu" TargetMode="External"/><Relationship Id="rId95" Type="http://schemas.openxmlformats.org/officeDocument/2006/relationships/hyperlink" Target="mailto:Alzahra@Sharif" TargetMode="External"/><Relationship Id="rId96" Type="http://schemas.openxmlformats.org/officeDocument/2006/relationships/hyperlink" Target="mailto:a.h.ziari@gmail.com" TargetMode="External"/><Relationship Id="rId97" Type="http://schemas.openxmlformats.org/officeDocument/2006/relationships/hyperlink" Target="mailto:Student@Sharif" TargetMode="External"/><Relationship Id="rId98" Type="http://schemas.openxmlformats.org/officeDocument/2006/relationships/hyperlink" Target="mailto:siahbazi@sharif.edu" TargetMode="External"/><Relationship Id="rId99" Type="http://schemas.openxmlformats.org/officeDocument/2006/relationships/hyperlink" Target="mailto:dining@sharif.edu" TargetMode="External"/><Relationship Id="rId100" Type="http://schemas.openxmlformats.org/officeDocument/2006/relationships/hyperlink" Target="mailto:Insurer@Sharif" TargetMode="External"/><Relationship Id="rId101" Type="http://schemas.openxmlformats.org/officeDocument/2006/relationships/hyperlink" Target="mailto:porzahed@sharif.edu" TargetMode="External"/><Relationship Id="rId102" Type="http://schemas.openxmlformats.org/officeDocument/2006/relationships/hyperlink" Target="mailto:porzahed@sharif.edu" TargetMode="External"/><Relationship Id="rId103" Type="http://schemas.openxmlformats.org/officeDocument/2006/relationships/hyperlink" Target="mailto:Shahed@Sharif" TargetMode="External"/><Relationship Id="rId104" Type="http://schemas.openxmlformats.org/officeDocument/2006/relationships/hyperlink" Target="mailto:safdarian@sharif.ir" TargetMode="External"/><Relationship Id="rId105" Type="http://schemas.openxmlformats.org/officeDocument/2006/relationships/hyperlink" Target="mailto:shahed@sharif.edu" TargetMode="External"/><Relationship Id="rId106" Type="http://schemas.openxmlformats.org/officeDocument/2006/relationships/hyperlink" Target="mailto:Aero@Sharif" TargetMode="External"/><Relationship Id="rId107" Type="http://schemas.openxmlformats.org/officeDocument/2006/relationships/hyperlink" Target="mailto:ali.hosseini@sharif.edu" TargetMode="External"/><Relationship Id="rId108" Type="http://schemas.openxmlformats.org/officeDocument/2006/relationships/hyperlink" Target="mailto:info@sharif.edu" TargetMode="External"/><Relationship Id="rId109" Type="http://schemas.openxmlformats.org/officeDocument/2006/relationships/hyperlink" Target="mailto:IE@Sharif" TargetMode="External"/><Relationship Id="rId110" Type="http://schemas.openxmlformats.org/officeDocument/2006/relationships/hyperlink" Target="mailto:reza.akbari@sharif.edu" TargetMode="External"/><Relationship Id="rId111" Type="http://schemas.openxmlformats.org/officeDocument/2006/relationships/hyperlink" Target="mailto:info@ie.sharif.edi" TargetMode="External"/><Relationship Id="rId112" Type="http://schemas.openxmlformats.org/officeDocument/2006/relationships/hyperlink" Target="mailto:Chem@Sharif" TargetMode="External"/><Relationship Id="rId113" Type="http://schemas.openxmlformats.org/officeDocument/2006/relationships/hyperlink" Target="mailto:bagherzadeh@sharif.edu" TargetMode="External"/><Relationship Id="rId114" Type="http://schemas.openxmlformats.org/officeDocument/2006/relationships/hyperlink" Target="mailto:info@ch.sharif.ir" TargetMode="External"/><Relationship Id="rId115" Type="http://schemas.openxmlformats.org/officeDocument/2006/relationships/hyperlink" Target="mailto:Research@Sharif" TargetMode="External"/><Relationship Id="rId116" Type="http://schemas.openxmlformats.org/officeDocument/2006/relationships/hyperlink" Target="mailto:sutresearch@sharif.edu" TargetMode="External"/><Relationship Id="rId117" Type="http://schemas.openxmlformats.org/officeDocument/2006/relationships/hyperlink" Target="mailto:sutresearch@sharif.edu" TargetMode="External"/><Relationship Id="rId118" Type="http://schemas.openxmlformats.org/officeDocument/2006/relationships/hyperlink" Target="mailto:EDU@Sharif" TargetMode="External"/><Relationship Id="rId119" Type="http://schemas.openxmlformats.org/officeDocument/2006/relationships/hyperlink" Target="mailto:rashtchian@sharif.edu" TargetMode="External"/><Relationship Id="rId120" Type="http://schemas.openxmlformats.org/officeDocument/2006/relationships/hyperlink" Target="mailto:rashtchian@sharif.edu" TargetMode="External"/><Relationship Id="rId121" Type="http://schemas.openxmlformats.org/officeDocument/2006/relationships/hyperlink" Target="mailto:Culture@Sharif" TargetMode="External"/><Relationship Id="rId122" Type="http://schemas.openxmlformats.org/officeDocument/2006/relationships/hyperlink" Target="mailto:hoseinih@sharif.edu" TargetMode="External"/><Relationship Id="rId123" Type="http://schemas.openxmlformats.org/officeDocument/2006/relationships/hyperlink" Target="mailto:hoseinih@sharif.edu" TargetMode="External"/><Relationship Id="rId124" Type="http://schemas.openxmlformats.org/officeDocument/2006/relationships/hyperlink" Target="mailto:EE@Sharif" TargetMode="External"/><Relationship Id="rId125" Type="http://schemas.openxmlformats.org/officeDocument/2006/relationships/hyperlink" Target="mailto:bagheri-s@sharif.edu" TargetMode="External"/><Relationship Id="rId126" Type="http://schemas.openxmlformats.org/officeDocument/2006/relationships/hyperlink" Target="mailto:info@ee.sharif.edu" TargetMode="External"/><Relationship Id="rId127" Type="http://schemas.openxmlformats.org/officeDocument/2006/relationships/hyperlink" Target="mailto:JafariSiavoshani@Sharif" TargetMode="External"/><Relationship Id="rId128" Type="http://schemas.openxmlformats.org/officeDocument/2006/relationships/hyperlink" Target="mailto:mjafari@sharif.edu" TargetMode="External"/><Relationship Id="rId129" Type="http://schemas.openxmlformats.org/officeDocument/2006/relationships/hyperlink" Target="mailto:mjafari@sharif.edu" TargetMode="External"/><Relationship Id="rId130" Type="http://schemas.openxmlformats.org/officeDocument/2006/relationships/hyperlink" Target="mailto:Ghazizadeh@Sharif" TargetMode="External"/><Relationship Id="rId131" Type="http://schemas.openxmlformats.org/officeDocument/2006/relationships/hyperlink" Target="mailto:ghazizadeh@sharif.edu" TargetMode="External"/><Relationship Id="rId132" Type="http://schemas.openxmlformats.org/officeDocument/2006/relationships/hyperlink" Target="mailto:ghazizadeh@sharif.edu" TargetMode="External"/><Relationship Id="rId133" Type="http://schemas.openxmlformats.org/officeDocument/2006/relationships/hyperlink" Target="mailto:Behroozi@Sharif" TargetMode="External"/><Relationship Id="rId134" Type="http://schemas.openxmlformats.org/officeDocument/2006/relationships/hyperlink" Target="mailto:behroozi@sharif.edu" TargetMode="External"/><Relationship Id="rId135" Type="http://schemas.openxmlformats.org/officeDocument/2006/relationships/hyperlink" Target="mailto:behroozi@sharif.edu" TargetMode="External"/><Relationship Id="rId136" Type="http://schemas.openxmlformats.org/officeDocument/2006/relationships/hyperlink" Target="mailto:aamirnazmi@yahoo.com" TargetMode="External"/><Relationship Id="rId137" Type="http://schemas.openxmlformats.org/officeDocument/2006/relationships/hyperlink" Target="mailto:amirnazmi@comcast.net" TargetMode="External"/><Relationship Id="rId138" Type="http://schemas.openxmlformats.org/officeDocument/2006/relationships/hyperlink" Target="mailto:ali.imanipour@gmail.com" TargetMode="External"/><Relationship Id="rId139" Type="http://schemas.openxmlformats.org/officeDocument/2006/relationships/hyperlink" Target="mailto:Feyzbakhsh@sharif" TargetMode="External"/><Relationship Id="rId140" Type="http://schemas.openxmlformats.org/officeDocument/2006/relationships/hyperlink" Target="mailto:hadi_rasekh@yahoo.com" TargetMode="External"/><Relationship Id="rId141" Type="http://schemas.openxmlformats.org/officeDocument/2006/relationships/hyperlink" Target="mailto:info@salamcinama.ir" TargetMode="External"/><Relationship Id="rId142" Type="http://schemas.openxmlformats.org/officeDocument/2006/relationships/hyperlink" Target="mailto:Heydarnoori@sharif" TargetMode="External"/><Relationship Id="rId143" Type="http://schemas.openxmlformats.org/officeDocument/2006/relationships/hyperlink" Target="mailto:heydarnoori@gmail.com" TargetMode="External"/><Relationship Id="rId144" Type="http://schemas.openxmlformats.org/officeDocument/2006/relationships/hyperlink" Target="mailto:hosseinnezhad@energy.sharif.edu" TargetMode="External"/><Relationship Id="rId145" Type="http://schemas.openxmlformats.org/officeDocument/2006/relationships/hyperlink" Target="mailto:spa.watergy@gmail.com" TargetMode="External"/><Relationship Id="rId146" Type="http://schemas.openxmlformats.org/officeDocument/2006/relationships/hyperlink" Target="mailto:Parsa@sharif" TargetMode="External"/><Relationship Id="rId147" Type="http://schemas.openxmlformats.org/officeDocument/2006/relationships/hyperlink" Target="mailto:jalili@sharif.edu" TargetMode="External"/><Relationship Id="rId148" Type="http://schemas.openxmlformats.org/officeDocument/2006/relationships/hyperlink" Target="mailto:javanshah8@gmail.com" TargetMode="External"/><Relationship Id="rId149" Type="http://schemas.openxmlformats.org/officeDocument/2006/relationships/hyperlink" Target="mailto:javanshah8@gmail.com" TargetMode="External"/><Relationship Id="rId150" Type="http://schemas.openxmlformats.org/officeDocument/2006/relationships/hyperlink" Target="mailto:m.gharehyazie@sharif" TargetMode="External"/><Relationship Id="rId151" Type="http://schemas.openxmlformats.org/officeDocument/2006/relationships/hyperlink" Target="mailto:m.gharehyazie@sharif.edu" TargetMode="External"/><Relationship Id="rId152" Type="http://schemas.openxmlformats.org/officeDocument/2006/relationships/hyperlink" Target="mailto:m.zahedian@sharif.edu" TargetMode="External"/><Relationship Id="rId153" Type="http://schemas.openxmlformats.org/officeDocument/2006/relationships/hyperlink" Target="mailto:mojtaba.zahedian1@gmail.com" TargetMode="External"/><Relationship Id="rId154" Type="http://schemas.openxmlformats.org/officeDocument/2006/relationships/hyperlink" Target="mailto:m_movahedi@sharif.edu" TargetMode="External"/><Relationship Id="rId155" Type="http://schemas.openxmlformats.org/officeDocument/2006/relationships/hyperlink" Target="mailto:scareeaschool@gmail.com" TargetMode="External"/><Relationship Id="rId156" Type="http://schemas.openxmlformats.org/officeDocument/2006/relationships/hyperlink" Target="mailto:me@madani.pro" TargetMode="External"/><Relationship Id="rId157" Type="http://schemas.openxmlformats.org/officeDocument/2006/relationships/hyperlink" Target="mailto:me@madani.pro" TargetMode="External"/><Relationship Id="rId158" Type="http://schemas.openxmlformats.org/officeDocument/2006/relationships/hyperlink" Target="mailto:mjabootalebi@ce.sharif.edu" TargetMode="External"/><Relationship Id="rId159" Type="http://schemas.openxmlformats.org/officeDocument/2006/relationships/hyperlink" Target="mailto:sss.ce.sharif@gmail.com" TargetMode="External"/><Relationship Id="rId160" Type="http://schemas.openxmlformats.org/officeDocument/2006/relationships/hyperlink" Target="mailto:mohammadit21@yahoo.com" TargetMode="External"/><Relationship Id="rId161" Type="http://schemas.openxmlformats.org/officeDocument/2006/relationships/hyperlink" Target="mailto:mohammadIT21@yahoo.com" TargetMode="External"/><Relationship Id="rId162" Type="http://schemas.openxmlformats.org/officeDocument/2006/relationships/hyperlink" Target="mailto:mohsenvatankhahi@yahoo.com" TargetMode="External"/><Relationship Id="rId163" Type="http://schemas.openxmlformats.org/officeDocument/2006/relationships/hyperlink" Target="mailto:nikooei.mohammad2017@gmail.com" TargetMode="External"/><Relationship Id="rId164" Type="http://schemas.openxmlformats.org/officeDocument/2006/relationships/hyperlink" Target="mailto:ohemmati@alum.sharif.edu" TargetMode="External"/><Relationship Id="rId165" Type="http://schemas.openxmlformats.org/officeDocument/2006/relationships/hyperlink" Target="mailto:ohemmati@alum.sharif.edu" TargetMode="External"/><Relationship Id="rId166" Type="http://schemas.openxmlformats.org/officeDocument/2006/relationships/hyperlink" Target="mailto:pooyapooya@ce.sharif.edu" TargetMode="External"/><Relationship Id="rId167" Type="http://schemas.openxmlformats.org/officeDocument/2006/relationships/hyperlink" Target="mailto:pooya.mosaddegh72@gmail.com" TargetMode="External"/><Relationship Id="rId168" Type="http://schemas.openxmlformats.org/officeDocument/2006/relationships/hyperlink" Target="mailto:rh_arshiya@tic.sharif.edu" TargetMode="External"/><Relationship Id="rId169" Type="http://schemas.openxmlformats.org/officeDocument/2006/relationships/hyperlink" Target="mailto:info@pouyeshsystem.com" TargetMode="External"/><Relationship Id="rId170" Type="http://schemas.openxmlformats.org/officeDocument/2006/relationships/hyperlink" Target="mailto:rogayeh.b@sharif.edu" TargetMode="External"/><Relationship Id="rId171" Type="http://schemas.openxmlformats.org/officeDocument/2006/relationships/hyperlink" Target="mailto:info@setak.sharif.ir" TargetMode="External"/><Relationship Id="rId172" Type="http://schemas.openxmlformats.org/officeDocument/2006/relationships/hyperlink" Target="mailto:sadegh.masoumi@yahoo.com" TargetMode="External"/><Relationship Id="rId173" Type="http://schemas.openxmlformats.org/officeDocument/2006/relationships/hyperlink" Target="mailto:hooyo.ir@gmail.com" TargetMode="External"/><Relationship Id="rId174" Type="http://schemas.openxmlformats.org/officeDocument/2006/relationships/hyperlink" Target="mailto:shafieezadeh@sharif.edu" TargetMode="External"/><Relationship Id="rId175" Type="http://schemas.openxmlformats.org/officeDocument/2006/relationships/hyperlink" Target="mailto:info@makeaward.ir" TargetMode="External"/><Relationship Id="rId176" Type="http://schemas.openxmlformats.org/officeDocument/2006/relationships/hyperlink" Target="mailto:SRouhani@sharif" TargetMode="External"/><Relationship Id="rId177" Type="http://schemas.openxmlformats.org/officeDocument/2006/relationships/hyperlink" Target="mailto:srouhani@sharif.edu" TargetMode="External"/><Relationship Id="rId178" Type="http://schemas.openxmlformats.org/officeDocument/2006/relationships/hyperlink" Target="mailto:srouhani@sharif.edu" TargetMode="External"/><Relationship Id="rId179" Type="http://schemas.openxmlformats.org/officeDocument/2006/relationships/hyperlink" Target="mailto:tabrizi@quera.ir" TargetMode="External"/><Relationship Id="rId180" Type="http://schemas.openxmlformats.org/officeDocument/2006/relationships/hyperlink" Target="mailto:tabrizimbt70@gmail.com" TargetMode="External"/><Relationship Id="rId181" Type="http://schemas.openxmlformats.org/officeDocument/2006/relationships/hyperlink" Target="mailto:vahdat@sharif.edu" TargetMode="External"/><Relationship Id="rId182" Type="http://schemas.openxmlformats.org/officeDocument/2006/relationships/hyperlink" Target="mailto:srrc@sharif.ir" TargetMode="External"/><Relationship Id="rId183" Type="http://schemas.openxmlformats.org/officeDocument/2006/relationships/hyperlink" Target="mailto:Abolhassani@sharif" TargetMode="External"/><Relationship Id="rId184" Type="http://schemas.openxmlformats.org/officeDocument/2006/relationships/hyperlink" Target="mailto:aliakbar.abolhasani@gmail.com" TargetMode="External"/><Relationship Id="rId185" Type="http://schemas.openxmlformats.org/officeDocument/2006/relationships/hyperlink" Target="mailto:aliakbar.abolhasani@gmail.com" TargetMode="External"/><Relationship Id="rId186" Type="http://schemas.openxmlformats.org/officeDocument/2006/relationships/hyperlink" Target="mailto:ACM@CE" TargetMode="External"/><Relationship Id="rId187" Type="http://schemas.openxmlformats.org/officeDocument/2006/relationships/hyperlink" Target="mailto:ejlali@sharif.edu" TargetMode="External"/><Relationship Id="rId188" Type="http://schemas.openxmlformats.org/officeDocument/2006/relationships/hyperlink" Target="mailto:zarrabi@sharif.edu" TargetMode="External"/><Relationship Id="rId189" Type="http://schemas.openxmlformats.org/officeDocument/2006/relationships/hyperlink" Target="mailto:Aref@sharif" TargetMode="External"/><Relationship Id="rId190" Type="http://schemas.openxmlformats.org/officeDocument/2006/relationships/hyperlink" Target="mailto:aref@sharif.edu" TargetMode="External"/><Relationship Id="rId191" Type="http://schemas.openxmlformats.org/officeDocument/2006/relationships/hyperlink" Target="mailto:mirmohseni@sharif.edu" TargetMode="External"/><Relationship Id="rId192" Type="http://schemas.openxmlformats.org/officeDocument/2006/relationships/hyperlink" Target="mailto:Asadi@sharif" TargetMode="External"/><Relationship Id="rId193" Type="http://schemas.openxmlformats.org/officeDocument/2006/relationships/hyperlink" Target="mailto:asadi@sharif.edu" TargetMode="External"/><Relationship Id="rId194" Type="http://schemas.openxmlformats.org/officeDocument/2006/relationships/hyperlink" Target="mailto:dsn@ce.sharif.edu" TargetMode="External"/><Relationship Id="rId195" Type="http://schemas.openxmlformats.org/officeDocument/2006/relationships/hyperlink" Target="mailto:b.rezaie@staff.sharif.edu" TargetMode="External"/><Relationship Id="rId196" Type="http://schemas.openxmlformats.org/officeDocument/2006/relationships/hyperlink" Target="mailto:b.rezaie@staff.sharif.edu" TargetMode="External"/><Relationship Id="rId197" Type="http://schemas.openxmlformats.org/officeDocument/2006/relationships/hyperlink" Target="mailto:b.rezaie@staff.sharif.edu" TargetMode="External"/><Relationship Id="rId198" Type="http://schemas.openxmlformats.org/officeDocument/2006/relationships/hyperlink" Target="mailto:Blockchain@sharif" TargetMode="External"/><Relationship Id="rId199" Type="http://schemas.openxmlformats.org/officeDocument/2006/relationships/hyperlink" Target="mailto:maddah_ali@sharif.edu" TargetMode="External"/><Relationship Id="rId200" Type="http://schemas.openxmlformats.org/officeDocument/2006/relationships/hyperlink" Target="mailto:CHE@sharif" TargetMode="External"/><Relationship Id="rId201" Type="http://schemas.openxmlformats.org/officeDocument/2006/relationships/hyperlink" Target="mailto:amolaei@sharif.edu" TargetMode="External"/><Relationship Id="rId202" Type="http://schemas.openxmlformats.org/officeDocument/2006/relationships/hyperlink" Target="mailto:s_asgari@sharif.edu" TargetMode="External"/><Relationship Id="rId203" Type="http://schemas.openxmlformats.org/officeDocument/2006/relationships/hyperlink" Target="mailto:Civil@sharif" TargetMode="External"/><Relationship Id="rId204" Type="http://schemas.openxmlformats.org/officeDocument/2006/relationships/hyperlink" Target="mailto:ghaemian@sharif.edu" TargetMode="External"/><Relationship Id="rId205" Type="http://schemas.openxmlformats.org/officeDocument/2006/relationships/hyperlink" Target="mailto:alvanchi@sharif.edu" TargetMode="External"/><Relationship Id="rId206" Type="http://schemas.openxmlformats.org/officeDocument/2006/relationships/hyperlink" Target="mailto:CLab@sharif" TargetMode="External"/><Relationship Id="rId207" Type="http://schemas.openxmlformats.org/officeDocument/2006/relationships/hyperlink" Target="mailto:ejtehadi@sharif.ir" TargetMode="External"/><Relationship Id="rId208" Type="http://schemas.openxmlformats.org/officeDocument/2006/relationships/hyperlink" Target="mailto:clab@sharif.edu" TargetMode="External"/><Relationship Id="rId209" Type="http://schemas.openxmlformats.org/officeDocument/2006/relationships/hyperlink" Target="mailto:Counseling@sharif" TargetMode="External"/><Relationship Id="rId210" Type="http://schemas.openxmlformats.org/officeDocument/2006/relationships/hyperlink" Target="mailto:mitra.aghajani@sharif.ir" TargetMode="External"/><Relationship Id="rId211" Type="http://schemas.openxmlformats.org/officeDocument/2006/relationships/hyperlink" Target="mailto:Edari@sharif" TargetMode="External"/><Relationship Id="rId212" Type="http://schemas.openxmlformats.org/officeDocument/2006/relationships/hyperlink" Target="mailto:jahantigh@sharif.edu" TargetMode="External"/><Relationship Id="rId213" Type="http://schemas.openxmlformats.org/officeDocument/2006/relationships/hyperlink" Target="mailto:Elearning@edu" TargetMode="External"/><Relationship Id="rId214" Type="http://schemas.openxmlformats.org/officeDocument/2006/relationships/hyperlink" Target="mailto:amini@sharif.edu" TargetMode="External"/><Relationship Id="rId215" Type="http://schemas.openxmlformats.org/officeDocument/2006/relationships/hyperlink" Target="mailto:elearning@sharif.ir" TargetMode="External"/><Relationship Id="rId216" Type="http://schemas.openxmlformats.org/officeDocument/2006/relationships/hyperlink" Target="mailto:GreenNGO@sharif" TargetMode="External"/><Relationship Id="rId217" Type="http://schemas.openxmlformats.org/officeDocument/2006/relationships/hyperlink" Target="mailto:tmohammadsadegh@gmail.com" TargetMode="External"/><Relationship Id="rId218" Type="http://schemas.openxmlformats.org/officeDocument/2006/relationships/hyperlink" Target="mailto:GSME@sharif" TargetMode="External"/><Relationship Id="rId219" Type="http://schemas.openxmlformats.org/officeDocument/2006/relationships/hyperlink" Target="mailto:isaai@sharif.ir" TargetMode="External"/><Relationship Id="rId220" Type="http://schemas.openxmlformats.org/officeDocument/2006/relationships/hyperlink" Target="mailto:isaai@sharif.ir" TargetMode="External"/><Relationship Id="rId221" Type="http://schemas.openxmlformats.org/officeDocument/2006/relationships/hyperlink" Target="mailto:ICTC@sharif" TargetMode="External"/><Relationship Id="rId222" Type="http://schemas.openxmlformats.org/officeDocument/2006/relationships/hyperlink" Target="mailto:amini@sharif.edu" TargetMode="External"/><Relationship Id="rId223" Type="http://schemas.openxmlformats.org/officeDocument/2006/relationships/hyperlink" Target="mailto:ictc@sharif.edu" TargetMode="External"/><Relationship Id="rId224" Type="http://schemas.openxmlformats.org/officeDocument/2006/relationships/hyperlink" Target="mailto:reza.akbari@sharif.edu" TargetMode="External"/><Relationship Id="rId225" Type="http://schemas.openxmlformats.org/officeDocument/2006/relationships/hyperlink" Target="mailto:mahdi.jalali@ie.sharif.edu" TargetMode="External"/><Relationship Id="rId226" Type="http://schemas.openxmlformats.org/officeDocument/2006/relationships/hyperlink" Target="mailto:IPL@CE" TargetMode="External"/><Relationship Id="rId227" Type="http://schemas.openxmlformats.org/officeDocument/2006/relationships/hyperlink" Target="mailto:Jalili@Sharif" TargetMode="External"/><Relationship Id="rId228" Type="http://schemas.openxmlformats.org/officeDocument/2006/relationships/hyperlink" Target="mailto:jalili@sharif.ir" TargetMode="External"/><Relationship Id="rId229" Type="http://schemas.openxmlformats.org/officeDocument/2006/relationships/hyperlink" Target="mailto:jalili@sharif.ir" TargetMode="External"/><Relationship Id="rId230" Type="http://schemas.openxmlformats.org/officeDocument/2006/relationships/hyperlink" Target="mailto:Kharrazi@sharif" TargetMode="External"/><Relationship Id="rId231" Type="http://schemas.openxmlformats.org/officeDocument/2006/relationships/hyperlink" Target="mailto:kharrazi@sharif.edu" TargetMode="External"/><Relationship Id="rId232" Type="http://schemas.openxmlformats.org/officeDocument/2006/relationships/hyperlink" Target="mailto:kharrazi@sharif.edu" TargetMode="External"/><Relationship Id="rId233" Type="http://schemas.openxmlformats.org/officeDocument/2006/relationships/hyperlink" Target="mailto:Lang@sharif" TargetMode="External"/><Relationship Id="rId234" Type="http://schemas.openxmlformats.org/officeDocument/2006/relationships/hyperlink" Target="mailto:bagheri@sharif.edu" TargetMode="External"/><Relationship Id="rId235" Type="http://schemas.openxmlformats.org/officeDocument/2006/relationships/hyperlink" Target="mailto:bagheri@sharif.edu" TargetMode="External"/><Relationship Id="rId236" Type="http://schemas.openxmlformats.org/officeDocument/2006/relationships/hyperlink" Target="mailto:Logistics@sharif" TargetMode="External"/><Relationship Id="rId237" Type="http://schemas.openxmlformats.org/officeDocument/2006/relationships/hyperlink" Target="mailto:shahabhosseini@sharif.edu" TargetMode="External"/><Relationship Id="rId238" Type="http://schemas.openxmlformats.org/officeDocument/2006/relationships/hyperlink" Target="mailto:shahabhosseini@sharif.edu" TargetMode="External"/><Relationship Id="rId239" Type="http://schemas.openxmlformats.org/officeDocument/2006/relationships/hyperlink" Target="mailto:Mahsuli@sharif" TargetMode="External"/><Relationship Id="rId240" Type="http://schemas.openxmlformats.org/officeDocument/2006/relationships/hyperlink" Target="mailto:mahsuli@sharif.edu" TargetMode="External"/><Relationship Id="rId241" Type="http://schemas.openxmlformats.org/officeDocument/2006/relationships/hyperlink" Target="mailto:mahsuli@sharif.edu" TargetMode="External"/><Relationship Id="rId242" Type="http://schemas.openxmlformats.org/officeDocument/2006/relationships/hyperlink" Target="mailto:Mali@sharif" TargetMode="External"/><Relationship Id="rId243" Type="http://schemas.openxmlformats.org/officeDocument/2006/relationships/hyperlink" Target="mailto:gonbadi@sharif.ir" TargetMode="External"/><Relationship Id="rId244" Type="http://schemas.openxmlformats.org/officeDocument/2006/relationships/hyperlink" Target="mailto:gonbadi@sharif.ir" TargetMode="External"/><Relationship Id="rId245" Type="http://schemas.openxmlformats.org/officeDocument/2006/relationships/hyperlink" Target="mailto:khodaygan@sharif.edu" TargetMode="External"/><Relationship Id="rId246" Type="http://schemas.openxmlformats.org/officeDocument/2006/relationships/hyperlink" Target="mailto:mehrar.sharif@gmail.com" TargetMode="External"/><Relationship Id="rId247" Type="http://schemas.openxmlformats.org/officeDocument/2006/relationships/hyperlink" Target="mailto:MSE@sharif" TargetMode="External"/><Relationship Id="rId248" Type="http://schemas.openxmlformats.org/officeDocument/2006/relationships/hyperlink" Target="mailto:maddah@sharif.edu" TargetMode="External"/><Relationship Id="rId249" Type="http://schemas.openxmlformats.org/officeDocument/2006/relationships/hyperlink" Target="mailto:abbusa@sharif.edu" TargetMode="External"/><Relationship Id="rId250" Type="http://schemas.openxmlformats.org/officeDocument/2006/relationships/hyperlink" Target="mailto:Nano@sharif" TargetMode="External"/><Relationship Id="rId251" Type="http://schemas.openxmlformats.org/officeDocument/2006/relationships/hyperlink" Target="mailto:ahadian@sharif.ir" TargetMode="External"/><Relationship Id="rId252" Type="http://schemas.openxmlformats.org/officeDocument/2006/relationships/hyperlink" Target="mailto:INST@sharif.ir" TargetMode="External"/><Relationship Id="rId253" Type="http://schemas.openxmlformats.org/officeDocument/2006/relationships/hyperlink" Target="mailto:Philosophy@sharif" TargetMode="External"/><Relationship Id="rId254" Type="http://schemas.openxmlformats.org/officeDocument/2006/relationships/hyperlink" Target="mailto:azadegan@sharif.ir" TargetMode="External"/><Relationship Id="rId255" Type="http://schemas.openxmlformats.org/officeDocument/2006/relationships/hyperlink" Target="mailto:azadegan@sharif.ir" TargetMode="External"/><Relationship Id="rId256" Type="http://schemas.openxmlformats.org/officeDocument/2006/relationships/hyperlink" Target="mailto:Plearning@edu" TargetMode="External"/><Relationship Id="rId257" Type="http://schemas.openxmlformats.org/officeDocument/2006/relationships/hyperlink" Target="mailto:reza.akbari@sharif.edu" TargetMode="External"/><Relationship Id="rId258" Type="http://schemas.openxmlformats.org/officeDocument/2006/relationships/hyperlink" Target="mailto:plearning.office@sharif.edu" TargetMode="External"/><Relationship Id="rId259" Type="http://schemas.openxmlformats.org/officeDocument/2006/relationships/hyperlink" Target="mailto:PR@sharif" TargetMode="External"/><Relationship Id="rId260" Type="http://schemas.openxmlformats.org/officeDocument/2006/relationships/hyperlink" Target="mailto:prm@sharif.ir" TargetMode="External"/><Relationship Id="rId261" Type="http://schemas.openxmlformats.org/officeDocument/2006/relationships/hyperlink" Target="mailto:prm@sharif.ir" TargetMode="External"/><Relationship Id="rId262" Type="http://schemas.openxmlformats.org/officeDocument/2006/relationships/hyperlink" Target="mailto:Rahbar@sharif" TargetMode="External"/><Relationship Id="rId263" Type="http://schemas.openxmlformats.org/officeDocument/2006/relationships/hyperlink" Target="mailto:rostami@sharif.ir" TargetMode="External"/><Relationship Id="rId264" Type="http://schemas.openxmlformats.org/officeDocument/2006/relationships/hyperlink" Target="mailto:hd@sharif.edu" TargetMode="External"/><Relationship Id="rId265" Type="http://schemas.openxmlformats.org/officeDocument/2006/relationships/hyperlink" Target="mailto:ResearchMag@sharif" TargetMode="External"/><Relationship Id="rId266" Type="http://schemas.openxmlformats.org/officeDocument/2006/relationships/hyperlink" Target="mailto:niaki@sharif.edu" TargetMode="External"/><Relationship Id="rId267" Type="http://schemas.openxmlformats.org/officeDocument/2006/relationships/hyperlink" Target="mailto:pajouhesh@sharif.edu" TargetMode="External"/><Relationship Id="rId268" Type="http://schemas.openxmlformats.org/officeDocument/2006/relationships/hyperlink" Target="mailto:Sati@Techpark" TargetMode="External"/><Relationship Id="rId269" Type="http://schemas.openxmlformats.org/officeDocument/2006/relationships/hyperlink" Target="mailto:sati@sharif.edu" TargetMode="External"/><Relationship Id="rId270" Type="http://schemas.openxmlformats.org/officeDocument/2006/relationships/hyperlink" Target="mailto:sati@sharif.edu" TargetMode="External"/><Relationship Id="rId271" Type="http://schemas.openxmlformats.org/officeDocument/2006/relationships/hyperlink" Target="mailto:r.hashemabadi@ictic.sharif.edu" TargetMode="External"/><Relationship Id="rId272" Type="http://schemas.openxmlformats.org/officeDocument/2006/relationships/hyperlink" Target="mailto:ghasem.t1992@gmail.com" TargetMode="External"/><Relationship Id="rId273" Type="http://schemas.openxmlformats.org/officeDocument/2006/relationships/hyperlink" Target="mailto:Sharifkhani@EE" TargetMode="External"/><Relationship Id="rId274" Type="http://schemas.openxmlformats.org/officeDocument/2006/relationships/hyperlink" Target="mailto:msharifk@sharif.edu" TargetMode="External"/><Relationship Id="rId275" Type="http://schemas.openxmlformats.org/officeDocument/2006/relationships/hyperlink" Target="mailto:icdc@ee.sharif.edu" TargetMode="External"/><Relationship Id="rId276" Type="http://schemas.openxmlformats.org/officeDocument/2006/relationships/hyperlink" Target="mailto:Solar@shaif" TargetMode="External"/><Relationship Id="rId277" Type="http://schemas.openxmlformats.org/officeDocument/2006/relationships/hyperlink" Target="mailto:taghavinia@sharif.edu" TargetMode="External"/><Relationship Id="rId278" Type="http://schemas.openxmlformats.org/officeDocument/2006/relationships/hyperlink" Target="mailto:taghavinia@sharif.edu" TargetMode="External"/><Relationship Id="rId279" Type="http://schemas.openxmlformats.org/officeDocument/2006/relationships/hyperlink" Target="mailto:SpeechLab@CE" TargetMode="External"/><Relationship Id="rId280" Type="http://schemas.openxmlformats.org/officeDocument/2006/relationships/hyperlink" Target="mailto:sameti@sharif.edu" TargetMode="External"/><Relationship Id="rId281" Type="http://schemas.openxmlformats.org/officeDocument/2006/relationships/hyperlink" Target="mailto:sameti@sharif.edu" TargetMode="External"/><Relationship Id="rId282" Type="http://schemas.openxmlformats.org/officeDocument/2006/relationships/hyperlink" Target="mailto:Strategic@sharif" TargetMode="External"/><Relationship Id="rId283" Type="http://schemas.openxmlformats.org/officeDocument/2006/relationships/hyperlink" Target="mailto:arasti@sharif.edu" TargetMode="External"/><Relationship Id="rId284" Type="http://schemas.openxmlformats.org/officeDocument/2006/relationships/hyperlink" Target="mailto:info@csprd.sharif.ir" TargetMode="External"/><Relationship Id="rId285" Type="http://schemas.openxmlformats.org/officeDocument/2006/relationships/hyperlink" Target="mailto:StuMgmt@sharif" TargetMode="External"/><Relationship Id="rId286" Type="http://schemas.openxmlformats.org/officeDocument/2006/relationships/hyperlink" Target="mailto:siahbazi@sharif.ir" TargetMode="External"/><Relationship Id="rId287" Type="http://schemas.openxmlformats.org/officeDocument/2006/relationships/hyperlink" Target="mailto:rashvand7@gmail.com" TargetMode="External"/><Relationship Id="rId288" Type="http://schemas.openxmlformats.org/officeDocument/2006/relationships/hyperlink" Target="mailto:Tasisat@sharif" TargetMode="External"/><Relationship Id="rId289" Type="http://schemas.openxmlformats.org/officeDocument/2006/relationships/hyperlink" Target="mailto:rajabi@sharif.edu" TargetMode="External"/><Relationship Id="rId290" Type="http://schemas.openxmlformats.org/officeDocument/2006/relationships/hyperlink" Target="mailto:rajabi@sharif.ir" TargetMode="External"/><Relationship Id="rId291" Type="http://schemas.openxmlformats.org/officeDocument/2006/relationships/hyperlink" Target="mailto:Techpark@sharif" TargetMode="External"/><Relationship Id="rId292" Type="http://schemas.openxmlformats.org/officeDocument/2006/relationships/hyperlink" Target="mailto:dehbidipour@sharif.ir" TargetMode="External"/><Relationship Id="rId293" Type="http://schemas.openxmlformats.org/officeDocument/2006/relationships/hyperlink" Target="mailto:techpark@sharif.ir" TargetMode="External"/><Relationship Id="rId294" Type="http://schemas.openxmlformats.org/officeDocument/2006/relationships/hyperlink" Target="mailto:ULRP@sharif" TargetMode="External"/><Relationship Id="rId295" Type="http://schemas.openxmlformats.org/officeDocument/2006/relationships/hyperlink" Target="mailto:tajrishy@sharif.edu" TargetMode="External"/><Relationship Id="rId296" Type="http://schemas.openxmlformats.org/officeDocument/2006/relationships/hyperlink" Target="mailto:ulrp@sharif.edu" TargetMode="External"/><Relationship Id="rId297" Type="http://schemas.openxmlformats.org/officeDocument/2006/relationships/hyperlink" Target="mailto:mansarinp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hmoghimi@ce.sharif.edu" TargetMode="External"/><Relationship Id="rId2" Type="http://schemas.openxmlformats.org/officeDocument/2006/relationships/hyperlink" Target="mailto:hmoghimi@ce.sharif.edu" TargetMode="External"/><Relationship Id="rId3" Type="http://schemas.openxmlformats.org/officeDocument/2006/relationships/hyperlink" Target="mailto:a.hoseini@pishro.computer" TargetMode="External"/><Relationship Id="rId4" Type="http://schemas.openxmlformats.org/officeDocument/2006/relationships/hyperlink" Target="mailto:a.hoseini@pishro.computer" TargetMode="External"/><Relationship Id="rId5" Type="http://schemas.openxmlformats.org/officeDocument/2006/relationships/hyperlink" Target="mailto:mahdavifar@laitec.ir" TargetMode="External"/><Relationship Id="rId6" Type="http://schemas.openxmlformats.org/officeDocument/2006/relationships/hyperlink" Target="mailto:eftekhari@hpds.ir" TargetMode="External"/><Relationship Id="rId7" Type="http://schemas.openxmlformats.org/officeDocument/2006/relationships/hyperlink" Target="mailto:eftekhar@hpds.ir" TargetMode="External"/><Relationship Id="rId8" Type="http://schemas.openxmlformats.org/officeDocument/2006/relationships/hyperlink" Target="mailto:shirazi@vaslab.ir" TargetMode="External"/><Relationship Id="rId9" Type="http://schemas.openxmlformats.org/officeDocument/2006/relationships/hyperlink" Target="mailto:a.hoseini@pishro.computer" TargetMode="External"/><Relationship Id="rId10" Type="http://schemas.openxmlformats.org/officeDocument/2006/relationships/hyperlink" Target="mailto:ghodsi@hpds.ir" TargetMode="External"/><Relationship Id="rId11" Type="http://schemas.openxmlformats.org/officeDocument/2006/relationships/hyperlink" Target="mailto:a.hoseini@pishro.computer" TargetMode="External"/><Relationship Id="rId12" Type="http://schemas.openxmlformats.org/officeDocument/2006/relationships/hyperlink" Target="mailto:ghodsi@hpds.ir" TargetMode="External"/><Relationship Id="rId13" Type="http://schemas.openxmlformats.org/officeDocument/2006/relationships/hyperlink" Target="mailto:ahmadrezaehyaei@gmail.com" TargetMode="External"/><Relationship Id="rId14" Type="http://schemas.openxmlformats.org/officeDocument/2006/relationships/hyperlink" Target="mailto:info@radnetco.com" TargetMode="External"/><Relationship Id="rId15" Type="http://schemas.openxmlformats.org/officeDocument/2006/relationships/hyperlink" Target="mailto:borghei@sharif.edu" TargetMode="External"/><Relationship Id="rId16" Type="http://schemas.openxmlformats.org/officeDocument/2006/relationships/hyperlink" Target="mailto:sysadmin@hamisystem.ir" TargetMode="External"/><Relationship Id="rId17" Type="http://schemas.openxmlformats.org/officeDocument/2006/relationships/hyperlink" Target="mailto:sysadmin@hamisystem.ir" TargetMode="External"/><Relationship Id="rId18" Type="http://schemas.openxmlformats.org/officeDocument/2006/relationships/hyperlink" Target="mailto:nadimkhah@palnetgroup.ir" TargetMode="External"/><Relationship Id="rId19" Type="http://schemas.openxmlformats.org/officeDocument/2006/relationships/hyperlink" Target="mailto:sh.moaven@gmail.com" TargetMode="External"/><Relationship Id="rId20" Type="http://schemas.openxmlformats.org/officeDocument/2006/relationships/hyperlink" Target="mailto:Ebrahimi@Sharif" TargetMode="External"/><Relationship Id="rId21" Type="http://schemas.openxmlformats.org/officeDocument/2006/relationships/hyperlink" Target="mailto:nikravan@upsym.com" TargetMode="External"/><Relationship Id="rId22" Type="http://schemas.openxmlformats.org/officeDocument/2006/relationships/hyperlink" Target="mailto:Ebrahimi@Sharif" TargetMode="External"/><Relationship Id="rId23" Type="http://schemas.openxmlformats.org/officeDocument/2006/relationships/hyperlink" Target="mailto:m.h.safari@email.kntu.ac.ir" TargetMode="External"/><Relationship Id="rId24" Type="http://schemas.openxmlformats.org/officeDocument/2006/relationships/hyperlink" Target="mailto:Ebrahimi@Sharif" TargetMode="External"/><Relationship Id="rId25" Type="http://schemas.openxmlformats.org/officeDocument/2006/relationships/hyperlink" Target="mailto:zare@ae.sharif.edu" TargetMode="External"/><Relationship Id="rId26" Type="http://schemas.openxmlformats.org/officeDocument/2006/relationships/hyperlink" Target="mailto:frznpr@gmail.com" TargetMode="External"/><Relationship Id="rId27" Type="http://schemas.openxmlformats.org/officeDocument/2006/relationships/hyperlink" Target="mailto:ksouratgar@sharif.edu" TargetMode="External"/><Relationship Id="rId28" Type="http://schemas.openxmlformats.org/officeDocument/2006/relationships/hyperlink" Target="mailto:ksouratgar@sharif.edu" TargetMode="External"/><Relationship Id="rId29" Type="http://schemas.openxmlformats.org/officeDocument/2006/relationships/hyperlink" Target="mailto:alizadeh.hamed@gmail.com" TargetMode="External"/><Relationship Id="rId30" Type="http://schemas.openxmlformats.org/officeDocument/2006/relationships/hyperlink" Target="mailto:a.jafari.w@gmail.com" TargetMode="External"/><Relationship Id="rId31" Type="http://schemas.openxmlformats.org/officeDocument/2006/relationships/hyperlink" Target="mailto:boorghany@ce.sharif.edu" TargetMode="External"/><Relationship Id="rId32" Type="http://schemas.openxmlformats.org/officeDocument/2006/relationships/hyperlink" Target="mailto:akbari@arsh.co" TargetMode="External"/><Relationship Id="rId33" Type="http://schemas.openxmlformats.org/officeDocument/2006/relationships/hyperlink" Target="mailto:arabshahi1373@gmail.com" TargetMode="External"/><Relationship Id="rId34" Type="http://schemas.openxmlformats.org/officeDocument/2006/relationships/hyperlink" Target="mailto:matin@sharif.edu" TargetMode="External"/><Relationship Id="rId35" Type="http://schemas.openxmlformats.org/officeDocument/2006/relationships/hyperlink" Target="mailto:atayee.prg@gmail.com" TargetMode="External"/><Relationship Id="rId36" Type="http://schemas.openxmlformats.org/officeDocument/2006/relationships/hyperlink" Target="mailto:info@navaak.com" TargetMode="External"/><Relationship Id="rId37" Type="http://schemas.openxmlformats.org/officeDocument/2006/relationships/hyperlink" Target="mailto:fallah@rnsystem.ir" TargetMode="External"/><Relationship Id="rId38" Type="http://schemas.openxmlformats.org/officeDocument/2006/relationships/hyperlink" Target="mailto:mrezarrad@hotmail.com" TargetMode="External"/><Relationship Id="rId39" Type="http://schemas.openxmlformats.org/officeDocument/2006/relationships/hyperlink" Target="mailto:nikbin@ce.sharif.edu" TargetMode="External"/><Relationship Id="rId40" Type="http://schemas.openxmlformats.org/officeDocument/2006/relationships/hyperlink" Target="mailto:motahari@sharif.edu" TargetMode="External"/><Relationship Id="rId41" Type="http://schemas.openxmlformats.org/officeDocument/2006/relationships/hyperlink" Target="mailto:nikbin@ce.sharif.edu" TargetMode="External"/><Relationship Id="rId42" Type="http://schemas.openxmlformats.org/officeDocument/2006/relationships/hyperlink" Target="mailto:mohseni@sharif.edu" TargetMode="External"/><Relationship Id="rId43" Type="http://schemas.openxmlformats.org/officeDocument/2006/relationships/hyperlink" Target="mailto:saleh@sharif.edu" TargetMode="External"/><Relationship Id="rId44" Type="http://schemas.openxmlformats.org/officeDocument/2006/relationships/hyperlink" Target="mailto:sadeghian@sharif.edu" TargetMode="External"/><Relationship Id="rId45" Type="http://schemas.openxmlformats.org/officeDocument/2006/relationships/hyperlink" Target="mailto:mohseni@sharif.edu" TargetMode="External"/><Relationship Id="rId46" Type="http://schemas.openxmlformats.org/officeDocument/2006/relationships/hyperlink" Target="mailto:shayei.ali@gmail.com" TargetMode="External"/><Relationship Id="rId47" Type="http://schemas.openxmlformats.org/officeDocument/2006/relationships/hyperlink" Target="mailto:t_ghanbary@mech.sharif.edu" TargetMode="External"/><Relationship Id="rId48" Type="http://schemas.openxmlformats.org/officeDocument/2006/relationships/hyperlink" Target="http://netinfold.itc.sharif.ir/index.php?page=ipaddress&amp;ip=192.168.240.20" TargetMode="External"/><Relationship Id="rId49" Type="http://schemas.openxmlformats.org/officeDocument/2006/relationships/hyperlink" Target="mailto:mg35sonic@gmail.com" TargetMode="External"/><Relationship Id="rId50" Type="http://schemas.openxmlformats.org/officeDocument/2006/relationships/hyperlink" Target="mailto:babakraana@yahoo.com" TargetMode="External"/><Relationship Id="rId51" Type="http://schemas.openxmlformats.org/officeDocument/2006/relationships/hyperlink" Target="mailto:lib_it@sharif.edu" TargetMode="External"/><Relationship Id="rId52" Type="http://schemas.openxmlformats.org/officeDocument/2006/relationships/hyperlink" Target="mailto:hbsciw@gmail.com" TargetMode="External"/><Relationship Id="rId53" Type="http://schemas.openxmlformats.org/officeDocument/2006/relationships/hyperlink" Target="mailto:dining@sharif.edu" TargetMode="External"/><Relationship Id="rId54" Type="http://schemas.openxmlformats.org/officeDocument/2006/relationships/hyperlink" Target="mailto:mrvahid@gmail.com" TargetMode="External"/><Relationship Id="rId55" Type="http://schemas.openxmlformats.org/officeDocument/2006/relationships/hyperlink" Target="mailto:sadeghian@sharif.edu" TargetMode="External"/><Relationship Id="rId56" Type="http://schemas.openxmlformats.org/officeDocument/2006/relationships/hyperlink" Target="mailto:sadeghian@sharif.edu" TargetMode="External"/><Relationship Id="rId57" Type="http://schemas.openxmlformats.org/officeDocument/2006/relationships/hyperlink" Target="mailto:mohseni@sharif.edu" TargetMode="External"/><Relationship Id="rId58" Type="http://schemas.openxmlformats.org/officeDocument/2006/relationships/hyperlink" Target="mailto:mohseni@sharif.edu" TargetMode="External"/><Relationship Id="rId59" Type="http://schemas.openxmlformats.org/officeDocument/2006/relationships/hyperlink" Target="mailto:mohseni@sharif.edu" TargetMode="External"/><Relationship Id="rId60" Type="http://schemas.openxmlformats.org/officeDocument/2006/relationships/hyperlink" Target="mailto:mohseni@sharif.edu" TargetMode="External"/><Relationship Id="rId61" Type="http://schemas.openxmlformats.org/officeDocument/2006/relationships/hyperlink" Target="mailto:oskouie@sharif.edu" TargetMode="External"/><Relationship Id="rId62" Type="http://schemas.openxmlformats.org/officeDocument/2006/relationships/hyperlink" Target="mailto:mohseni@sharif.edu" TargetMode="External"/><Relationship Id="rId63" Type="http://schemas.openxmlformats.org/officeDocument/2006/relationships/hyperlink" Target="mailto:m.arabi@sharif.edu" TargetMode="External"/><Relationship Id="rId64" Type="http://schemas.openxmlformats.org/officeDocument/2006/relationships/hyperlink" Target="mailto:m.rokneddini@ee.sharif.edu" TargetMode="External"/><Relationship Id="rId65" Type="http://schemas.openxmlformats.org/officeDocument/2006/relationships/hyperlink" Target="mailto:mjafari@sharif.edu" TargetMode="External"/><Relationship Id="rId66" Type="http://schemas.openxmlformats.org/officeDocument/2006/relationships/hyperlink" Target="mailto:m.rokneddini@ee.sharif.edu" TargetMode="External"/><Relationship Id="rId67" Type="http://schemas.openxmlformats.org/officeDocument/2006/relationships/hyperlink" Target="mailto:mohseni@sharif.edu" TargetMode="External"/><Relationship Id="rId68" Type="http://schemas.openxmlformats.org/officeDocument/2006/relationships/hyperlink" Target="mailto:farrokh.karimi@sharif.edu" TargetMode="External"/><Relationship Id="rId69" Type="http://schemas.openxmlformats.org/officeDocument/2006/relationships/hyperlink" Target="mailto:hatef.otroshi@ee.sharif.edu" TargetMode="External"/><Relationship Id="rId70" Type="http://schemas.openxmlformats.org/officeDocument/2006/relationships/hyperlink" Target="mailto:a.hoseini@pishro.computer" TargetMode="External"/><Relationship Id="rId71" Type="http://schemas.openxmlformats.org/officeDocument/2006/relationships/hyperlink" Target="mailto:saeedyousefi68@yahoo.com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behzad.kayvan@yahoo.com" TargetMode="External"/><Relationship Id="rId2" Type="http://schemas.openxmlformats.org/officeDocument/2006/relationships/hyperlink" Target="mailto:tamouk@sharif.ir" TargetMode="External"/><Relationship Id="rId3" Type="http://schemas.openxmlformats.org/officeDocument/2006/relationships/hyperlink" Target="mailto:sina.jafarzadeh@staff.sharif.edu" TargetMode="External"/><Relationship Id="rId4" Type="http://schemas.openxmlformats.org/officeDocument/2006/relationships/hyperlink" Target="mailto:r.bayati@student.sharif.ir" TargetMode="External"/><Relationship Id="rId5" Type="http://schemas.openxmlformats.org/officeDocument/2006/relationships/hyperlink" Target="mailto:safdari@ut.ac.ir" TargetMode="External"/><Relationship Id="rId6" Type="http://schemas.openxmlformats.org/officeDocument/2006/relationships/hyperlink" Target="mailto:heydarnoori@sharif.edu" TargetMode="External"/><Relationship Id="rId7" Type="http://schemas.openxmlformats.org/officeDocument/2006/relationships/hyperlink" Target="mailto:m.gharehyazie@sharif.edu" TargetMode="External"/><Relationship Id="rId8" Type="http://schemas.openxmlformats.org/officeDocument/2006/relationships/hyperlink" Target="mailto:Jafari1989@gmail.com" TargetMode="External"/><Relationship Id="rId9" Type="http://schemas.openxmlformats.org/officeDocument/2006/relationships/hyperlink" Target="mailto:mohammadit21@yahoo.com" TargetMode="External"/><Relationship Id="rId10" Type="http://schemas.openxmlformats.org/officeDocument/2006/relationships/hyperlink" Target="mailto:dashtabadi.m.r@gmail.com" TargetMode="External"/><Relationship Id="rId11" Type="http://schemas.openxmlformats.org/officeDocument/2006/relationships/hyperlink" Target="mailto:pooyapooya@ce.sharif.edu" TargetMode="External"/><Relationship Id="rId12" Type="http://schemas.openxmlformats.org/officeDocument/2006/relationships/hyperlink" Target="mailto:zamani.miaad@outlook.com" TargetMode="External"/><Relationship Id="rId13" Type="http://schemas.openxmlformats.org/officeDocument/2006/relationships/hyperlink" Target="mailto:larijani@alum.sharif.edu" TargetMode="External"/><Relationship Id="rId14" Type="http://schemas.openxmlformats.org/officeDocument/2006/relationships/hyperlink" Target="mailto:saba.ahmadian@sharif.edu" TargetMode="External"/><Relationship Id="rId15" Type="http://schemas.openxmlformats.org/officeDocument/2006/relationships/hyperlink" Target="mailto:mohseni@sharif.ir" TargetMode="External"/><Relationship Id="rId16" Type="http://schemas.openxmlformats.org/officeDocument/2006/relationships/hyperlink" Target="mailto:s_asgari@sharif.edu" TargetMode="External"/><Relationship Id="rId17" Type="http://schemas.openxmlformats.org/officeDocument/2006/relationships/hyperlink" Target="mailto:nikbin@ce.sharif.edu" TargetMode="External"/><Relationship Id="rId18" Type="http://schemas.openxmlformats.org/officeDocument/2006/relationships/hyperlink" Target="mailto:m.shafiee@staff.sharif.edu" TargetMode="External"/><Relationship Id="rId19" Type="http://schemas.openxmlformats.org/officeDocument/2006/relationships/hyperlink" Target="mailto:amini@sharif.edu" TargetMode="External"/><Relationship Id="rId20" Type="http://schemas.openxmlformats.org/officeDocument/2006/relationships/hyperlink" Target="mailto:m.shafiee@staff.sharif.edu" TargetMode="External"/><Relationship Id="rId21" Type="http://schemas.openxmlformats.org/officeDocument/2006/relationships/hyperlink" Target="mailto:heydarnoori@sharif.edu" TargetMode="External"/><Relationship Id="rId22" Type="http://schemas.openxmlformats.org/officeDocument/2006/relationships/hyperlink" Target="mailto:lib_it@sharif.ir" TargetMode="External"/><Relationship Id="rId23" Type="http://schemas.openxmlformats.org/officeDocument/2006/relationships/hyperlink" Target="mailto:lib_it@sharif.ir" TargetMode="External"/><Relationship Id="rId24" Type="http://schemas.openxmlformats.org/officeDocument/2006/relationships/hyperlink" Target="mailto:lib_it@sharif.ir" TargetMode="External"/><Relationship Id="rId25" Type="http://schemas.openxmlformats.org/officeDocument/2006/relationships/hyperlink" Target="mailto:behzad.face96@gmail.com" TargetMode="External"/><Relationship Id="rId26" Type="http://schemas.openxmlformats.org/officeDocument/2006/relationships/hyperlink" Target="mailto:a.raoofi@staff.sharif.edu" TargetMode="External"/><Relationship Id="rId27" Type="http://schemas.openxmlformats.org/officeDocument/2006/relationships/hyperlink" Target="mailto:a.gharedaghi@staff.sharif.ir" TargetMode="External"/><Relationship Id="rId28" Type="http://schemas.openxmlformats.org/officeDocument/2006/relationships/hyperlink" Target="mailto:md.dorani@gmail.com" TargetMode="External"/><Relationship Id="rId29" Type="http://schemas.openxmlformats.org/officeDocument/2006/relationships/hyperlink" Target="mailto:ghodsi@outlook.com" TargetMode="External"/><Relationship Id="rId30" Type="http://schemas.openxmlformats.org/officeDocument/2006/relationships/hyperlink" Target="mailto:rajabi@sharif.edu" TargetMode="External"/><Relationship Id="rId31" Type="http://schemas.openxmlformats.org/officeDocument/2006/relationships/hyperlink" Target="mailto:bahjatia@ce.sharif.edu" TargetMode="External"/><Relationship Id="rId32" Type="http://schemas.openxmlformats.org/officeDocument/2006/relationships/hyperlink" Target="mailto:kabbasi@ce.sharif.edu" TargetMode="External"/><Relationship Id="rId33" Type="http://schemas.openxmlformats.org/officeDocument/2006/relationships/hyperlink" Target="mailto:metavakoli@sharif.edu" TargetMode="External"/><Relationship Id="rId34" Type="http://schemas.openxmlformats.org/officeDocument/2006/relationships/hyperlink" Target="mailto:mahdida97@gmail.com" TargetMode="External"/><Relationship Id="rId35" Type="http://schemas.openxmlformats.org/officeDocument/2006/relationships/hyperlink" Target="mailto:s.tavakkoli@sharif.ir" TargetMode="External"/><Relationship Id="rId36" Type="http://schemas.openxmlformats.org/officeDocument/2006/relationships/hyperlink" Target="mailto:ebrahim@bonyan.co" TargetMode="External"/><Relationship Id="rId37" Type="http://schemas.openxmlformats.org/officeDocument/2006/relationships/hyperlink" Target="mailto:kharrazi@sharif.edu" TargetMode="External"/><Relationship Id="rId38" Type="http://schemas.openxmlformats.org/officeDocument/2006/relationships/hyperlink" Target="mailto:kharrazi@sharif.edu" TargetMode="External"/><Relationship Id="rId39" Type="http://schemas.openxmlformats.org/officeDocument/2006/relationships/hyperlink" Target="mailto:mohseni@sharif.ir" TargetMode="External"/><Relationship Id="rId40" Type="http://schemas.openxmlformats.org/officeDocument/2006/relationships/hyperlink" Target="mailto:f.a.mahyari@sharif.edu" TargetMode="External"/><Relationship Id="rId41" Type="http://schemas.openxmlformats.org/officeDocument/2006/relationships/hyperlink" Target="mailto:makbari@ce.sharif.edu" TargetMode="External"/><Relationship Id="rId42" Type="http://schemas.openxmlformats.org/officeDocument/2006/relationships/hyperlink" Target="mailto:mohsen.salami1@gmail.com" TargetMode="External"/><Relationship Id="rId43" Type="http://schemas.openxmlformats.org/officeDocument/2006/relationships/hyperlink" Target="mailto:ladanb@itorbit.net" TargetMode="External"/><Relationship Id="rId44" Type="http://schemas.openxmlformats.org/officeDocument/2006/relationships/hyperlink" Target="mailto:ladanb@itorbit.net" TargetMode="External"/><Relationship Id="rId45" Type="http://schemas.openxmlformats.org/officeDocument/2006/relationships/hyperlink" Target="mailto:naghavi_mehdi@ee.sharif.edu" TargetMode="External"/><Relationship Id="rId46" Type="http://schemas.openxmlformats.org/officeDocument/2006/relationships/hyperlink" Target="mailto:etemadi@ce.sharif.edu" TargetMode="External"/><Relationship Id="rId47" Type="http://schemas.openxmlformats.org/officeDocument/2006/relationships/hyperlink" Target="mailto:amirmehdinaghavi@gmail.com" TargetMode="External"/><Relationship Id="rId48" Type="http://schemas.openxmlformats.org/officeDocument/2006/relationships/hyperlink" Target="mailto:mahmood@dideo.ir" TargetMode="External"/><Relationship Id="rId49" Type="http://schemas.openxmlformats.org/officeDocument/2006/relationships/hyperlink" Target="mailto:mahmood@dideo.ir" TargetMode="External"/><Relationship Id="rId50" Type="http://schemas.openxmlformats.org/officeDocument/2006/relationships/hyperlink" Target="mailto:mahmood@dideo.ir" TargetMode="External"/><Relationship Id="rId51" Type="http://schemas.openxmlformats.org/officeDocument/2006/relationships/hyperlink" Target="mailto:mahmood@dideo.ir" TargetMode="External"/><Relationship Id="rId52" Type="http://schemas.openxmlformats.org/officeDocument/2006/relationships/hyperlink" Target="mailto:mahmood@dideo.ir" TargetMode="External"/><Relationship Id="rId53" Type="http://schemas.openxmlformats.org/officeDocument/2006/relationships/hyperlink" Target="mailto:mahmood@dideo.ir" TargetMode="External"/><Relationship Id="rId54" Type="http://schemas.openxmlformats.org/officeDocument/2006/relationships/hyperlink" Target="mailto:mahmood@dideo.ir" TargetMode="External"/><Relationship Id="rId55" Type="http://schemas.openxmlformats.org/officeDocument/2006/relationships/hyperlink" Target="mailto:hadi_rasekh@yahoo.com" TargetMode="External"/><Relationship Id="rId56" Type="http://schemas.openxmlformats.org/officeDocument/2006/relationships/hyperlink" Target="mailto:hadi_rasekh@yahoo.com" TargetMode="External"/><Relationship Id="rId57" Type="http://schemas.openxmlformats.org/officeDocument/2006/relationships/hyperlink" Target="mailto:hadi_rasekh@yahoo.com" TargetMode="External"/><Relationship Id="rId58" Type="http://schemas.openxmlformats.org/officeDocument/2006/relationships/hyperlink" Target="mailto:ahmadvand@ce.sharif.edu" TargetMode="External"/><Relationship Id="rId59" Type="http://schemas.openxmlformats.org/officeDocument/2006/relationships/hyperlink" Target="mailto:javanshah@ce.sharif.edu" TargetMode="External"/><Relationship Id="rId60" Type="http://schemas.openxmlformats.org/officeDocument/2006/relationships/hyperlink" Target="mailto:rh_arshiya@tic.sharif.edu" TargetMode="External"/><Relationship Id="rId61" Type="http://schemas.openxmlformats.org/officeDocument/2006/relationships/hyperlink" Target="mailto:rh_arshiya@tic.sharif.edu" TargetMode="External"/><Relationship Id="rId62" Type="http://schemas.openxmlformats.org/officeDocument/2006/relationships/hyperlink" Target="mailto:mmohammadi@ce.sharif.edu" TargetMode="External"/><Relationship Id="rId63" Type="http://schemas.openxmlformats.org/officeDocument/2006/relationships/hyperlink" Target="mailto:javanshah@ce.sharif.edu" TargetMode="External"/><Relationship Id="rId64" Type="http://schemas.openxmlformats.org/officeDocument/2006/relationships/hyperlink" Target="mailto:roohi.abol@gmail.com" TargetMode="External"/><Relationship Id="rId65" Type="http://schemas.openxmlformats.org/officeDocument/2006/relationships/hyperlink" Target="mailto:zarrabi@sharif.edu" TargetMode="External"/><Relationship Id="rId66" Type="http://schemas.openxmlformats.org/officeDocument/2006/relationships/hyperlink" Target="mailto:amani_amir@ie.sharif.ir" TargetMode="External"/><Relationship Id="rId67" Type="http://schemas.openxmlformats.org/officeDocument/2006/relationships/hyperlink" Target="mailto:zarrabi@sharif.edu" TargetMode="External"/><Relationship Id="rId68" Type="http://schemas.openxmlformats.org/officeDocument/2006/relationships/hyperlink" Target="mailto:zarrabi@sharif.edu" TargetMode="External"/><Relationship Id="rId69" Type="http://schemas.openxmlformats.org/officeDocument/2006/relationships/hyperlink" Target="mailto:zarrabi@sharif.edu" TargetMode="External"/><Relationship Id="rId70" Type="http://schemas.openxmlformats.org/officeDocument/2006/relationships/hyperlink" Target="mailto:zarrabi@sharif.edu" TargetMode="External"/><Relationship Id="rId71" Type="http://schemas.openxmlformats.org/officeDocument/2006/relationships/hyperlink" Target="mailto:zarrabi@sharif.edu" TargetMode="External"/><Relationship Id="rId72" Type="http://schemas.openxmlformats.org/officeDocument/2006/relationships/hyperlink" Target="mailto:zarrabi@sharif.edu" TargetMode="External"/><Relationship Id="rId73" Type="http://schemas.openxmlformats.org/officeDocument/2006/relationships/hyperlink" Target="mailto:zarrabi@sharif.edu" TargetMode="External"/><Relationship Id="rId74" Type="http://schemas.openxmlformats.org/officeDocument/2006/relationships/hyperlink" Target="mailto:zarrabi@sharif.edu" TargetMode="External"/><Relationship Id="rId75" Type="http://schemas.openxmlformats.org/officeDocument/2006/relationships/hyperlink" Target="mailto:zarrabi@sharif.edu" TargetMode="External"/><Relationship Id="rId76" Type="http://schemas.openxmlformats.org/officeDocument/2006/relationships/hyperlink" Target="mailto:zarrabi@sharif.edu" TargetMode="External"/><Relationship Id="rId77" Type="http://schemas.openxmlformats.org/officeDocument/2006/relationships/hyperlink" Target="mailto:zarrabi@sharif.edu" TargetMode="External"/><Relationship Id="rId78" Type="http://schemas.openxmlformats.org/officeDocument/2006/relationships/hyperlink" Target="mailto:zarrabi@sharif.edu" TargetMode="External"/><Relationship Id="rId79" Type="http://schemas.openxmlformats.org/officeDocument/2006/relationships/hyperlink" Target="mailto:zarrabi@sharif.edu" TargetMode="External"/><Relationship Id="rId80" Type="http://schemas.openxmlformats.org/officeDocument/2006/relationships/hyperlink" Target="mailto:zarrabi@sharif.edu" TargetMode="External"/><Relationship Id="rId81" Type="http://schemas.openxmlformats.org/officeDocument/2006/relationships/hyperlink" Target="mailto:zarrabi@sharif.edu" TargetMode="External"/><Relationship Id="rId82" Type="http://schemas.openxmlformats.org/officeDocument/2006/relationships/hyperlink" Target="mailto:zarrabi@sharif.edu" TargetMode="External"/><Relationship Id="rId83" Type="http://schemas.openxmlformats.org/officeDocument/2006/relationships/hyperlink" Target="mailto:zarrabi@sharif.edu" TargetMode="External"/><Relationship Id="rId84" Type="http://schemas.openxmlformats.org/officeDocument/2006/relationships/hyperlink" Target="mailto:zarrabi@sharif.edu" TargetMode="External"/><Relationship Id="rId85" Type="http://schemas.openxmlformats.org/officeDocument/2006/relationships/hyperlink" Target="mailto:zarrabi@sharif.edu" TargetMode="External"/><Relationship Id="rId86" Type="http://schemas.openxmlformats.org/officeDocument/2006/relationships/hyperlink" Target="mailto:mohadeseh.hosseini@gsme.sharif.edu" TargetMode="External"/><Relationship Id="rId87" Type="http://schemas.openxmlformats.org/officeDocument/2006/relationships/hyperlink" Target="mailto:s.masoudy93@gmail.com" TargetMode="External"/><Relationship Id="rId88" Type="http://schemas.openxmlformats.org/officeDocument/2006/relationships/hyperlink" Target="mailto:salarifard@ce.sharif.edu" TargetMode="External"/><Relationship Id="rId89" Type="http://schemas.openxmlformats.org/officeDocument/2006/relationships/hyperlink" Target="mailto:mshahidi@ce.sharif.edu" TargetMode="External"/><Relationship Id="rId90" Type="http://schemas.openxmlformats.org/officeDocument/2006/relationships/hyperlink" Target="mailto:ebrahimirad.v@gmail.com" TargetMode="External"/><Relationship Id="rId91" Type="http://schemas.openxmlformats.org/officeDocument/2006/relationships/hyperlink" Target="mailto:m.shahidi.2424@gmail.com" TargetMode="External"/><Relationship Id="rId92" Type="http://schemas.openxmlformats.org/officeDocument/2006/relationships/hyperlink" Target="mailto:khodaygan@sharif.edu" TargetMode="External"/><Relationship Id="rId93" Type="http://schemas.openxmlformats.org/officeDocument/2006/relationships/hyperlink" Target="mailto:abbasloo@iiscenter.ir" TargetMode="External"/><Relationship Id="rId94" Type="http://schemas.openxmlformats.org/officeDocument/2006/relationships/hyperlink" Target="mailto:boorghany@ce.sharif.edu" TargetMode="External"/><Relationship Id="rId95" Type="http://schemas.openxmlformats.org/officeDocument/2006/relationships/hyperlink" Target="mailto:dehqanpour.mohammadsaleh@ee.sharif.edu" TargetMode="External"/><Relationship Id="rId96" Type="http://schemas.openxmlformats.org/officeDocument/2006/relationships/hyperlink" Target="mailto:makbari@ce.sharif.edu" TargetMode="External"/><Relationship Id="rId97" Type="http://schemas.openxmlformats.org/officeDocument/2006/relationships/hyperlink" Target="mailto:tabrizi@quera.ir" TargetMode="External"/><Relationship Id="rId98" Type="http://schemas.openxmlformats.org/officeDocument/2006/relationships/hyperlink" Target="mailto:youneskhanbaba@gmail.com" TargetMode="External"/><Relationship Id="rId99" Type="http://schemas.openxmlformats.org/officeDocument/2006/relationships/hyperlink" Target="mailto:ali.imanipour@gmail.com" TargetMode="External"/><Relationship Id="rId100" Type="http://schemas.openxmlformats.org/officeDocument/2006/relationships/hyperlink" Target="mailto:reza.akbari@sharif.edu" TargetMode="External"/><Relationship Id="rId101" Type="http://schemas.openxmlformats.org/officeDocument/2006/relationships/hyperlink" Target="mailto:m_reyhanian@mech.sharif.edu" TargetMode="External"/><Relationship Id="rId102" Type="http://schemas.openxmlformats.org/officeDocument/2006/relationships/hyperlink" Target="mailto:zarrabi@sharif.edu" TargetMode="External"/><Relationship Id="rId103" Type="http://schemas.openxmlformats.org/officeDocument/2006/relationships/hyperlink" Target="mailto:zarrabi@sharif.edu" TargetMode="External"/><Relationship Id="rId104" Type="http://schemas.openxmlformats.org/officeDocument/2006/relationships/hyperlink" Target="mailto:mirmohseni@sharif.edu" TargetMode="External"/><Relationship Id="rId105" Type="http://schemas.openxmlformats.org/officeDocument/2006/relationships/hyperlink" Target="mailto:tahzibi@ce.sharif.edu" TargetMode="External"/><Relationship Id="rId106" Type="http://schemas.openxmlformats.org/officeDocument/2006/relationships/hyperlink" Target="mailto:abam@sharif.edu" TargetMode="External"/><Relationship Id="rId107" Type="http://schemas.openxmlformats.org/officeDocument/2006/relationships/hyperlink" Target="mailto:nikbin@ce.sharif.edu" TargetMode="External"/><Relationship Id="rId108" Type="http://schemas.openxmlformats.org/officeDocument/2006/relationships/hyperlink" Target="mailto:pouria.fallahpour75@student.sharif.edu" TargetMode="External"/><Relationship Id="rId109" Type="http://schemas.openxmlformats.org/officeDocument/2006/relationships/hyperlink" Target="mailto:amani_amir@ie.sharif.ir" TargetMode="External"/><Relationship Id="rId110" Type="http://schemas.openxmlformats.org/officeDocument/2006/relationships/hyperlink" Target="mailto:amini@sharif.edu" TargetMode="External"/><Relationship Id="rId111" Type="http://schemas.openxmlformats.org/officeDocument/2006/relationships/hyperlink" Target="mailto:mahdi.jalali@ie.sharif.edu" TargetMode="External"/><Relationship Id="rId112" Type="http://schemas.openxmlformats.org/officeDocument/2006/relationships/hyperlink" Target="mailto:behradtajali@ce.sharif.edu" TargetMode="External"/><Relationship Id="rId113" Type="http://schemas.openxmlformats.org/officeDocument/2006/relationships/hyperlink" Target="mailto:bahrani@sharif.edu" TargetMode="External"/><Relationship Id="rId114" Type="http://schemas.openxmlformats.org/officeDocument/2006/relationships/hyperlink" Target="mailto:mohammadit21@yahoo.com" TargetMode="External"/><Relationship Id="rId115" Type="http://schemas.openxmlformats.org/officeDocument/2006/relationships/hyperlink" Target="mailto:hadi.r@sharif.edu" TargetMode="External"/><Relationship Id="rId116" Type="http://schemas.openxmlformats.org/officeDocument/2006/relationships/hyperlink" Target="mailto:nikbin@ce.sharif.edu" TargetMode="External"/><Relationship Id="rId117" Type="http://schemas.openxmlformats.org/officeDocument/2006/relationships/hyperlink" Target="mailto:nikbin@ce.sharif.edu" TargetMode="External"/><Relationship Id="rId118" Type="http://schemas.openxmlformats.org/officeDocument/2006/relationships/hyperlink" Target="mailto:motahari@sharif.ir" TargetMode="External"/><Relationship Id="rId119" Type="http://schemas.openxmlformats.org/officeDocument/2006/relationships/hyperlink" Target="mailto:nikbin@ce.sharif.edu" TargetMode="External"/><Relationship Id="rId120" Type="http://schemas.openxmlformats.org/officeDocument/2006/relationships/hyperlink" Target="mailto:nikbin@ce.sharif.edu" TargetMode="External"/><Relationship Id="rId121" Type="http://schemas.openxmlformats.org/officeDocument/2006/relationships/hyperlink" Target="mailto:vaseghi@sharif.edu" TargetMode="External"/><Relationship Id="rId122" Type="http://schemas.openxmlformats.org/officeDocument/2006/relationships/hyperlink" Target="mailto:aamirnazmi@yahoo.com" TargetMode="External"/><Relationship Id="rId123" Type="http://schemas.openxmlformats.org/officeDocument/2006/relationships/hyperlink" Target="mailto:plearning.office@sharif.edu" TargetMode="External"/><Relationship Id="rId124" Type="http://schemas.openxmlformats.org/officeDocument/2006/relationships/hyperlink" Target="mailto:h.keshmiri@staff.sharif.ir" TargetMode="External"/><Relationship Id="rId125" Type="http://schemas.openxmlformats.org/officeDocument/2006/relationships/hyperlink" Target="mailto:techpark@sharif.ir" TargetMode="External"/><Relationship Id="rId126" Type="http://schemas.openxmlformats.org/officeDocument/2006/relationships/hyperlink" Target="mailto:amini@sharif.edu" TargetMode="External"/><Relationship Id="rId127" Type="http://schemas.openxmlformats.org/officeDocument/2006/relationships/hyperlink" Target="mailto:amini@sharif.edu" TargetMode="External"/><Relationship Id="rId128" Type="http://schemas.openxmlformats.org/officeDocument/2006/relationships/hyperlink" Target="mailto:ashkaan.ozlati71@student.sharif,ir" TargetMode="External"/><Relationship Id="rId129" Type="http://schemas.openxmlformats.org/officeDocument/2006/relationships/hyperlink" Target="mailto:b.rezaie@staff.sharif.edu" TargetMode="External"/><Relationship Id="rId130" Type="http://schemas.openxmlformats.org/officeDocument/2006/relationships/hyperlink" Target="mailto:m.varshabi@sharif.ir" TargetMode="External"/><Relationship Id="rId131" Type="http://schemas.openxmlformats.org/officeDocument/2006/relationships/hyperlink" Target="mailto:m.varshabi@sharif.ir" TargetMode="External"/><Relationship Id="rId132" Type="http://schemas.openxmlformats.org/officeDocument/2006/relationships/hyperlink" Target="mailto:varshabi@clab.sharif.edu" TargetMode="External"/><Relationship Id="rId133" Type="http://schemas.openxmlformats.org/officeDocument/2006/relationships/hyperlink" Target="mailto:e_tallan@sharif.ir" TargetMode="External"/><Relationship Id="rId134" Type="http://schemas.openxmlformats.org/officeDocument/2006/relationships/hyperlink" Target="mailto:chatrsimab@gmail.com" TargetMode="External"/><Relationship Id="rId135" Type="http://schemas.openxmlformats.org/officeDocument/2006/relationships/hyperlink" Target="mailto:moayeri@staff.sharif.edu" TargetMode="External"/><Relationship Id="rId136" Type="http://schemas.openxmlformats.org/officeDocument/2006/relationships/hyperlink" Target="mailto:fatehi.mh@gmail.com" TargetMode="External"/><Relationship Id="rId137" Type="http://schemas.openxmlformats.org/officeDocument/2006/relationships/hyperlink" Target="mailto:rajabi@sharif.edu" TargetMode="External"/><Relationship Id="rId138" Type="http://schemas.openxmlformats.org/officeDocument/2006/relationships/hyperlink" Target="mailto:s_asgari@sharif.edu" TargetMode="External"/><Relationship Id="rId139" Type="http://schemas.openxmlformats.org/officeDocument/2006/relationships/hyperlink" Target="mailto:srs@mehr.sharif.ir" TargetMode="External"/><Relationship Id="rId140" Type="http://schemas.openxmlformats.org/officeDocument/2006/relationships/hyperlink" Target="mailto:fatehi.mh@gmail.com" TargetMode="External"/><Relationship Id="rId141" Type="http://schemas.openxmlformats.org/officeDocument/2006/relationships/hyperlink" Target="mailto:chatrsimab@gmail.com" TargetMode="External"/><Relationship Id="rId142" Type="http://schemas.openxmlformats.org/officeDocument/2006/relationships/hyperlink" Target="mailto:m_bahari@che.sharif.ir" TargetMode="External"/><Relationship Id="rId143" Type="http://schemas.openxmlformats.org/officeDocument/2006/relationships/hyperlink" Target="mailto:behzad.kayvan@yahoo.com" TargetMode="External"/><Relationship Id="rId144" Type="http://schemas.openxmlformats.org/officeDocument/2006/relationships/hyperlink" Target="mailto:hd@sharif.edu" TargetMode="External"/><Relationship Id="rId145" Type="http://schemas.openxmlformats.org/officeDocument/2006/relationships/hyperlink" Target="mailto:hadighadimi66@gmail.com" TargetMode="External"/><Relationship Id="rId146" Type="http://schemas.openxmlformats.org/officeDocument/2006/relationships/hyperlink" Target="mailto:moayeri@staff.sharif.edu" TargetMode="External"/><Relationship Id="rId147" Type="http://schemas.openxmlformats.org/officeDocument/2006/relationships/hyperlink" Target="mailto:ladanb@itorbit.net" TargetMode="External"/><Relationship Id="rId148" Type="http://schemas.openxmlformats.org/officeDocument/2006/relationships/hyperlink" Target="mailto:fariba.tat2017@gmail.com" TargetMode="External"/><Relationship Id="rId149" Type="http://schemas.openxmlformats.org/officeDocument/2006/relationships/hyperlink" Target="mailto:fariba.tat2017@gmail.com" TargetMode="External"/><Relationship Id="rId150" Type="http://schemas.openxmlformats.org/officeDocument/2006/relationships/hyperlink" Target="mailto:b.rezaie@staff.sharif.edu" TargetMode="External"/><Relationship Id="rId151" Type="http://schemas.openxmlformats.org/officeDocument/2006/relationships/hyperlink" Target="mailto:milad.tazikeh@gmail.cmom" TargetMode="External"/><Relationship Id="rId152" Type="http://schemas.openxmlformats.org/officeDocument/2006/relationships/hyperlink" Target="mailto:m.shakiba@staff.sharif.edu" TargetMode="External"/><Relationship Id="rId153" Type="http://schemas.openxmlformats.org/officeDocument/2006/relationships/hyperlink" Target="mailto:nikbin@ce.sharif.edu" TargetMode="External"/><Relationship Id="rId154" Type="http://schemas.openxmlformats.org/officeDocument/2006/relationships/hyperlink" Target="mailto:alvanchi@sharif.edu" TargetMode="External"/><Relationship Id="rId155" Type="http://schemas.openxmlformats.org/officeDocument/2006/relationships/hyperlink" Target="mailto:h.samiee@staff.sharif.ir" TargetMode="External"/><Relationship Id="rId156" Type="http://schemas.openxmlformats.org/officeDocument/2006/relationships/hyperlink" Target="mailto:h.samiee@staff.sharif.ir" TargetMode="External"/><Relationship Id="rId157" Type="http://schemas.openxmlformats.org/officeDocument/2006/relationships/hyperlink" Target="mailto:h.samiee@staff.sharif.ir" TargetMode="External"/><Relationship Id="rId158" Type="http://schemas.openxmlformats.org/officeDocument/2006/relationships/hyperlink" Target="mailto:h.samiee@staff.sharif.ir" TargetMode="External"/><Relationship Id="rId159" Type="http://schemas.openxmlformats.org/officeDocument/2006/relationships/hyperlink" Target="mailto:zarrabi@sharif.edu" TargetMode="External"/><Relationship Id="rId160" Type="http://schemas.openxmlformats.org/officeDocument/2006/relationships/hyperlink" Target="mailto:zarrabi@sharif.edu" TargetMode="External"/><Relationship Id="rId161" Type="http://schemas.openxmlformats.org/officeDocument/2006/relationships/hyperlink" Target="mailto:zarrabi@sharif.edu" TargetMode="External"/><Relationship Id="rId162" Type="http://schemas.openxmlformats.org/officeDocument/2006/relationships/hyperlink" Target="mailto:zarrabi@sharif.edu" TargetMode="External"/><Relationship Id="rId163" Type="http://schemas.openxmlformats.org/officeDocument/2006/relationships/hyperlink" Target="mailto:e_tallan@sharif.edu" TargetMode="External"/><Relationship Id="rId164" Type="http://schemas.openxmlformats.org/officeDocument/2006/relationships/hyperlink" Target="mailto:m.shakiba@staff.sharif.edu" TargetMode="External"/><Relationship Id="rId165" Type="http://schemas.openxmlformats.org/officeDocument/2006/relationships/hyperlink" Target="mailto:abdollahi.m87@gmail.com" TargetMode="External"/><Relationship Id="rId166" Type="http://schemas.openxmlformats.org/officeDocument/2006/relationships/hyperlink" Target="mailto:abdollahi.m87@gmail.com" TargetMode="External"/><Relationship Id="rId167" Type="http://schemas.openxmlformats.org/officeDocument/2006/relationships/hyperlink" Target="mailto:mshakiba2000@yahoo.com" TargetMode="External"/><Relationship Id="rId168" Type="http://schemas.openxmlformats.org/officeDocument/2006/relationships/hyperlink" Target="mailto:gtaghizadeh@ce.sharif.edu" TargetMode="External"/><Relationship Id="rId169" Type="http://schemas.openxmlformats.org/officeDocument/2006/relationships/hyperlink" Target="mailto:gtaghizadeh@ce.sharif.edu" TargetMode="External"/><Relationship Id="rId170" Type="http://schemas.openxmlformats.org/officeDocument/2006/relationships/hyperlink" Target="mailto:gtaghizadeh@ce.sharif.edu" TargetMode="External"/><Relationship Id="rId171" Type="http://schemas.openxmlformats.org/officeDocument/2006/relationships/hyperlink" Target="mailto:gtaghizadeh@ce.sharif.edu" TargetMode="External"/><Relationship Id="rId172" Type="http://schemas.openxmlformats.org/officeDocument/2006/relationships/hyperlink" Target="mailto:gtaghizadeh@ce.sharif.edu" TargetMode="External"/><Relationship Id="rId173" Type="http://schemas.openxmlformats.org/officeDocument/2006/relationships/hyperlink" Target="mailto:rajabi@sharif.edu" TargetMode="External"/><Relationship Id="rId174" Type="http://schemas.openxmlformats.org/officeDocument/2006/relationships/hyperlink" Target="mailto:rajabi@sharif.edu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Ebrahimi@Sharif" TargetMode="External"/><Relationship Id="rId2" Type="http://schemas.openxmlformats.org/officeDocument/2006/relationships/hyperlink" Target="mailto:Ebrahimi@Sharif" TargetMode="External"/><Relationship Id="rId3" Type="http://schemas.openxmlformats.org/officeDocument/2006/relationships/hyperlink" Target="mailto:Ebrahimi@Sharif" TargetMode="External"/><Relationship Id="rId4" Type="http://schemas.openxmlformats.org/officeDocument/2006/relationships/hyperlink" Target="mailto:E5-1620@3.60" TargetMode="External"/><Relationship Id="rId5" Type="http://schemas.openxmlformats.org/officeDocument/2006/relationships/hyperlink" Target="http://netinfold.itc.sharif.ir/index.php?page=ipaddress&amp;ip=192.168.240.20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asadi@sharif.edu" TargetMode="External"/><Relationship Id="rId2" Type="http://schemas.openxmlformats.org/officeDocument/2006/relationships/hyperlink" Target="mailto:ksouratgar@sharif.edu" TargetMode="External"/><Relationship Id="rId3" Type="http://schemas.openxmlformats.org/officeDocument/2006/relationships/hyperlink" Target="mailto:imangh@sharif.edu" TargetMode="External"/><Relationship Id="rId4" Type="http://schemas.openxmlformats.org/officeDocument/2006/relationships/hyperlink" Target="mailto:mehdi@sharif.edu" TargetMode="External"/><Relationship Id="rId5" Type="http://schemas.openxmlformats.org/officeDocument/2006/relationships/hyperlink" Target="mailto:lib_it@sharif.edu" TargetMode="External"/><Relationship Id="rId6" Type="http://schemas.openxmlformats.org/officeDocument/2006/relationships/hyperlink" Target="mailto:mehdi@sharif.edu" TargetMode="External"/><Relationship Id="rId7" Type="http://schemas.openxmlformats.org/officeDocument/2006/relationships/hyperlink" Target="mailto:ejlali@sharif.edu" TargetMode="External"/><Relationship Id="rId8" Type="http://schemas.openxmlformats.org/officeDocument/2006/relationships/hyperlink" Target="mailto:motahari@sharif.edu" TargetMode="External"/><Relationship Id="rId9" Type="http://schemas.openxmlformats.org/officeDocument/2006/relationships/hyperlink" Target="mailto:ejlali@sharif.edu" TargetMode="External"/><Relationship Id="rId10" Type="http://schemas.openxmlformats.org/officeDocument/2006/relationships/hyperlink" Target="mailto:rashtchian@sharif.edu" TargetMode="External"/><Relationship Id="rId11" Type="http://schemas.openxmlformats.org/officeDocument/2006/relationships/hyperlink" Target="mailto:k_karami@sharif.edu" TargetMode="External"/><Relationship Id="rId12" Type="http://schemas.openxmlformats.org/officeDocument/2006/relationships/hyperlink" Target="mailto:rashtchian@sharif.edu" TargetMode="External"/><Relationship Id="rId13" Type="http://schemas.openxmlformats.org/officeDocument/2006/relationships/hyperlink" Target="mailto:rashtchian@sharif.edu" TargetMode="External"/><Relationship Id="rId14" Type="http://schemas.openxmlformats.org/officeDocument/2006/relationships/hyperlink" Target="mailto:azhdari@shrif.edu" TargetMode="External"/><Relationship Id="rId15" Type="http://schemas.openxmlformats.org/officeDocument/2006/relationships/hyperlink" Target="mailto:rashtchian@sharif.edu" TargetMode="External"/><Relationship Id="rId16" Type="http://schemas.openxmlformats.org/officeDocument/2006/relationships/hyperlink" Target="mailto:rashtchian@sharif.edu" TargetMode="External"/><Relationship Id="rId17" Type="http://schemas.openxmlformats.org/officeDocument/2006/relationships/hyperlink" Target="mailto:k_karami@sharif.edu" TargetMode="External"/><Relationship Id="rId18" Type="http://schemas.openxmlformats.org/officeDocument/2006/relationships/hyperlink" Target="mailto:rashtchian@sharif.edu" TargetMode="External"/><Relationship Id="rId19" Type="http://schemas.openxmlformats.org/officeDocument/2006/relationships/hyperlink" Target="mailto:rashtchian@sharif.edu" TargetMode="External"/><Relationship Id="rId20" Type="http://schemas.openxmlformats.org/officeDocument/2006/relationships/hyperlink" Target="mailto:k_karami@sharif.edu" TargetMode="External"/><Relationship Id="rId21" Type="http://schemas.openxmlformats.org/officeDocument/2006/relationships/hyperlink" Target="mailto:rashtchian@sharif.edu" TargetMode="External"/><Relationship Id="rId22" Type="http://schemas.openxmlformats.org/officeDocument/2006/relationships/hyperlink" Target="mailto:rashtchian@sharif.edu" TargetMode="External"/><Relationship Id="rId23" Type="http://schemas.openxmlformats.org/officeDocument/2006/relationships/hyperlink" Target="mailto:k_karami@sharif.edu" TargetMode="External"/><Relationship Id="rId24" Type="http://schemas.openxmlformats.org/officeDocument/2006/relationships/hyperlink" Target="mailto:rashtchian@sharif.edu" TargetMode="External"/><Relationship Id="rId25" Type="http://schemas.openxmlformats.org/officeDocument/2006/relationships/hyperlink" Target="mailto:rashtchian@sharif.edu" TargetMode="External"/><Relationship Id="rId26" Type="http://schemas.openxmlformats.org/officeDocument/2006/relationships/hyperlink" Target="mailto:k_karami@sharif.edu" TargetMode="External"/><Relationship Id="rId27" Type="http://schemas.openxmlformats.org/officeDocument/2006/relationships/hyperlink" Target="mailto:rashtchian@sharif.edu" TargetMode="External"/><Relationship Id="rId28" Type="http://schemas.openxmlformats.org/officeDocument/2006/relationships/hyperlink" Target="mailto:rashtchian@sharif.edu" TargetMode="External"/><Relationship Id="rId29" Type="http://schemas.openxmlformats.org/officeDocument/2006/relationships/hyperlink" Target="mailto:k_karami@sharif.edu" TargetMode="External"/><Relationship Id="rId30" Type="http://schemas.openxmlformats.org/officeDocument/2006/relationships/hyperlink" Target="mailto:rashtchian@sharif.edu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aamirnazmi@yahoo.com" TargetMode="External"/><Relationship Id="rId2" Type="http://schemas.openxmlformats.org/officeDocument/2006/relationships/hyperlink" Target="mailto:amirnazmi@comcast.net" TargetMode="External"/><Relationship Id="rId3" Type="http://schemas.openxmlformats.org/officeDocument/2006/relationships/hyperlink" Target="mailto:ali.imanipour@gmail.com" TargetMode="External"/><Relationship Id="rId4" Type="http://schemas.openxmlformats.org/officeDocument/2006/relationships/hyperlink" Target="mailto:ali.imanipour@gmail.com" TargetMode="External"/><Relationship Id="rId5" Type="http://schemas.openxmlformats.org/officeDocument/2006/relationships/hyperlink" Target="mailto:Feyzbakhsh@sharif" TargetMode="External"/><Relationship Id="rId6" Type="http://schemas.openxmlformats.org/officeDocument/2006/relationships/hyperlink" Target="mailto:sina.jafarzadeh@staff.sharif.edu" TargetMode="External"/><Relationship Id="rId7" Type="http://schemas.openxmlformats.org/officeDocument/2006/relationships/hyperlink" Target="mailto:Feyzbakhsh@sharif" TargetMode="External"/><Relationship Id="rId8" Type="http://schemas.openxmlformats.org/officeDocument/2006/relationships/hyperlink" Target="mailto:alireza_feyz@sharif.edu" TargetMode="External"/><Relationship Id="rId9" Type="http://schemas.openxmlformats.org/officeDocument/2006/relationships/hyperlink" Target="mailto:r.bayati@student.sharif.ir" TargetMode="External"/><Relationship Id="rId10" Type="http://schemas.openxmlformats.org/officeDocument/2006/relationships/hyperlink" Target="mailto:fariba.tat2017@gmail.com" TargetMode="External"/><Relationship Id="rId11" Type="http://schemas.openxmlformats.org/officeDocument/2006/relationships/hyperlink" Target="mailto:amirnazmi@comcast.net" TargetMode="External"/><Relationship Id="rId12" Type="http://schemas.openxmlformats.org/officeDocument/2006/relationships/hyperlink" Target="mailto:fariba.tat2017@gmail.com" TargetMode="External"/><Relationship Id="rId13" Type="http://schemas.openxmlformats.org/officeDocument/2006/relationships/hyperlink" Target="mailto:amirnazmi@comcast.net" TargetMode="External"/><Relationship Id="rId14" Type="http://schemas.openxmlformats.org/officeDocument/2006/relationships/hyperlink" Target="mailto:safdari@ut.ac.ir" TargetMode="External"/><Relationship Id="rId15" Type="http://schemas.openxmlformats.org/officeDocument/2006/relationships/hyperlink" Target="mailto:mahmood@dideo.ir" TargetMode="External"/><Relationship Id="rId16" Type="http://schemas.openxmlformats.org/officeDocument/2006/relationships/hyperlink" Target="mailto:support@dideo.ir" TargetMode="External"/><Relationship Id="rId17" Type="http://schemas.openxmlformats.org/officeDocument/2006/relationships/hyperlink" Target="mailto:mahmood@dideo.ir" TargetMode="External"/><Relationship Id="rId18" Type="http://schemas.openxmlformats.org/officeDocument/2006/relationships/hyperlink" Target="mailto:support@dideo.ir" TargetMode="External"/><Relationship Id="rId19" Type="http://schemas.openxmlformats.org/officeDocument/2006/relationships/hyperlink" Target="mailto:mahmood@dideo.ir" TargetMode="External"/><Relationship Id="rId20" Type="http://schemas.openxmlformats.org/officeDocument/2006/relationships/hyperlink" Target="mailto:support@dideo.ir" TargetMode="External"/><Relationship Id="rId21" Type="http://schemas.openxmlformats.org/officeDocument/2006/relationships/hyperlink" Target="mailto:mahmood@dideo.ir" TargetMode="External"/><Relationship Id="rId22" Type="http://schemas.openxmlformats.org/officeDocument/2006/relationships/hyperlink" Target="mailto:support@dideo.ir" TargetMode="External"/><Relationship Id="rId23" Type="http://schemas.openxmlformats.org/officeDocument/2006/relationships/hyperlink" Target="mailto:mahmood@dideo.ir" TargetMode="External"/><Relationship Id="rId24" Type="http://schemas.openxmlformats.org/officeDocument/2006/relationships/hyperlink" Target="mailto:support@dideo.ir" TargetMode="External"/><Relationship Id="rId25" Type="http://schemas.openxmlformats.org/officeDocument/2006/relationships/hyperlink" Target="mailto:mahmood@dideo.ir" TargetMode="External"/><Relationship Id="rId26" Type="http://schemas.openxmlformats.org/officeDocument/2006/relationships/hyperlink" Target="mailto:support@dideo.ir" TargetMode="External"/><Relationship Id="rId27" Type="http://schemas.openxmlformats.org/officeDocument/2006/relationships/hyperlink" Target="mailto:mahmood@dideo.ir" TargetMode="External"/><Relationship Id="rId28" Type="http://schemas.openxmlformats.org/officeDocument/2006/relationships/hyperlink" Target="mailto:support@dideo.ir" TargetMode="External"/><Relationship Id="rId29" Type="http://schemas.openxmlformats.org/officeDocument/2006/relationships/hyperlink" Target="mailto:hadi_rasekh@yahoo.com" TargetMode="External"/><Relationship Id="rId30" Type="http://schemas.openxmlformats.org/officeDocument/2006/relationships/hyperlink" Target="mailto:info@salamcinama.ir" TargetMode="External"/><Relationship Id="rId31" Type="http://schemas.openxmlformats.org/officeDocument/2006/relationships/hyperlink" Target="mailto:hadi_rasekh@yahoo.com" TargetMode="External"/><Relationship Id="rId32" Type="http://schemas.openxmlformats.org/officeDocument/2006/relationships/hyperlink" Target="mailto:info@salamcinama.ir" TargetMode="External"/><Relationship Id="rId33" Type="http://schemas.openxmlformats.org/officeDocument/2006/relationships/hyperlink" Target="mailto:hadi_rasekh@yahoo.com" TargetMode="External"/><Relationship Id="rId34" Type="http://schemas.openxmlformats.org/officeDocument/2006/relationships/hyperlink" Target="mailto:info@salamcinama.ir" TargetMode="External"/><Relationship Id="rId35" Type="http://schemas.openxmlformats.org/officeDocument/2006/relationships/hyperlink" Target="mailto:Heydarnoori@sharif" TargetMode="External"/><Relationship Id="rId36" Type="http://schemas.openxmlformats.org/officeDocument/2006/relationships/hyperlink" Target="mailto:heydarnoori@sharif.edu" TargetMode="External"/><Relationship Id="rId37" Type="http://schemas.openxmlformats.org/officeDocument/2006/relationships/hyperlink" Target="mailto:heydarnoori@gmail.com" TargetMode="External"/><Relationship Id="rId38" Type="http://schemas.openxmlformats.org/officeDocument/2006/relationships/hyperlink" Target="mailto:youneskhanbaba@gmail.com" TargetMode="External"/><Relationship Id="rId39" Type="http://schemas.openxmlformats.org/officeDocument/2006/relationships/hyperlink" Target="mailto:spa.watergy@gmail.com" TargetMode="External"/><Relationship Id="rId40" Type="http://schemas.openxmlformats.org/officeDocument/2006/relationships/hyperlink" Target="mailto:Parsa@sharif" TargetMode="External"/><Relationship Id="rId41" Type="http://schemas.openxmlformats.org/officeDocument/2006/relationships/hyperlink" Target="mailto:jalili@sharif.edu" TargetMode="External"/><Relationship Id="rId42" Type="http://schemas.openxmlformats.org/officeDocument/2006/relationships/hyperlink" Target="mailto:ahmadvand@ce.sharif.edu" TargetMode="External"/><Relationship Id="rId43" Type="http://schemas.openxmlformats.org/officeDocument/2006/relationships/hyperlink" Target="mailto:javanshah@ce.sharif.edu" TargetMode="External"/><Relationship Id="rId44" Type="http://schemas.openxmlformats.org/officeDocument/2006/relationships/hyperlink" Target="mailto:javanshah8@gmail.com" TargetMode="External"/><Relationship Id="rId45" Type="http://schemas.openxmlformats.org/officeDocument/2006/relationships/hyperlink" Target="mailto:b.rezaie@staff.sharif.edu" TargetMode="External"/><Relationship Id="rId46" Type="http://schemas.openxmlformats.org/officeDocument/2006/relationships/hyperlink" Target="mailto:m.gharehyazie@sharif.edu" TargetMode="External"/><Relationship Id="rId47" Type="http://schemas.openxmlformats.org/officeDocument/2006/relationships/hyperlink" Target="mailto:m.gharehyazie@sharif.edu" TargetMode="External"/><Relationship Id="rId48" Type="http://schemas.openxmlformats.org/officeDocument/2006/relationships/hyperlink" Target="mailto:m.gharehyazie@sharif.edu" TargetMode="External"/><Relationship Id="rId49" Type="http://schemas.openxmlformats.org/officeDocument/2006/relationships/hyperlink" Target="mailto:reza.akbari@sharif.edu" TargetMode="External"/><Relationship Id="rId50" Type="http://schemas.openxmlformats.org/officeDocument/2006/relationships/hyperlink" Target="mailto:mojtaba.zahedian1@gmail.com" TargetMode="External"/><Relationship Id="rId51" Type="http://schemas.openxmlformats.org/officeDocument/2006/relationships/hyperlink" Target="mailto:Jafari1989@gmail.com" TargetMode="External"/><Relationship Id="rId52" Type="http://schemas.openxmlformats.org/officeDocument/2006/relationships/hyperlink" Target="mailto:scareeaschool@gmail.com" TargetMode="External"/><Relationship Id="rId53" Type="http://schemas.openxmlformats.org/officeDocument/2006/relationships/hyperlink" Target="mailto:metavakoli@sharif.edu" TargetMode="External"/><Relationship Id="rId54" Type="http://schemas.openxmlformats.org/officeDocument/2006/relationships/hyperlink" Target="mailto:me@madani.pro" TargetMode="External"/><Relationship Id="rId55" Type="http://schemas.openxmlformats.org/officeDocument/2006/relationships/hyperlink" Target="mailto:bahjatia@ce.sharif.edu" TargetMode="External"/><Relationship Id="rId56" Type="http://schemas.openxmlformats.org/officeDocument/2006/relationships/hyperlink" Target="mailto:sss.ce.sharif@gmail.com" TargetMode="External"/><Relationship Id="rId57" Type="http://schemas.openxmlformats.org/officeDocument/2006/relationships/hyperlink" Target="mailto:kabbasi@ce.sharif.edu" TargetMode="External"/><Relationship Id="rId58" Type="http://schemas.openxmlformats.org/officeDocument/2006/relationships/hyperlink" Target="mailto:sss.ce.sharif@gmail.com" TargetMode="External"/><Relationship Id="rId59" Type="http://schemas.openxmlformats.org/officeDocument/2006/relationships/hyperlink" Target="mailto:mohammadit21@yahoo.com" TargetMode="External"/><Relationship Id="rId60" Type="http://schemas.openxmlformats.org/officeDocument/2006/relationships/hyperlink" Target="mailto:mohammadIT21@yahoo.com" TargetMode="External"/><Relationship Id="rId61" Type="http://schemas.openxmlformats.org/officeDocument/2006/relationships/hyperlink" Target="mailto:mohammadit21@yahoo.com" TargetMode="External"/><Relationship Id="rId62" Type="http://schemas.openxmlformats.org/officeDocument/2006/relationships/hyperlink" Target="mailto:mohammadIT21@yahoo.com" TargetMode="External"/><Relationship Id="rId63" Type="http://schemas.openxmlformats.org/officeDocument/2006/relationships/hyperlink" Target="mailto:milad.tazikeh@gmail.cmom" TargetMode="External"/><Relationship Id="rId64" Type="http://schemas.openxmlformats.org/officeDocument/2006/relationships/hyperlink" Target="mailto:m_reyhanian@mech.sharif.edu" TargetMode="External"/><Relationship Id="rId65" Type="http://schemas.openxmlformats.org/officeDocument/2006/relationships/hyperlink" Target="mailto:dashtabadi.m.r@gmail.com" TargetMode="External"/><Relationship Id="rId66" Type="http://schemas.openxmlformats.org/officeDocument/2006/relationships/hyperlink" Target="mailto:ohemmati@alum.sharif.edu" TargetMode="External"/><Relationship Id="rId67" Type="http://schemas.openxmlformats.org/officeDocument/2006/relationships/hyperlink" Target="mailto:pooyapooya@ce.sharif.edu" TargetMode="External"/><Relationship Id="rId68" Type="http://schemas.openxmlformats.org/officeDocument/2006/relationships/hyperlink" Target="mailto:pooya.mosaddegh72@gmail.com" TargetMode="External"/><Relationship Id="rId69" Type="http://schemas.openxmlformats.org/officeDocument/2006/relationships/hyperlink" Target="mailto:rh_arshiya@tic.sharif.edu" TargetMode="External"/><Relationship Id="rId70" Type="http://schemas.openxmlformats.org/officeDocument/2006/relationships/hyperlink" Target="mailto:info@pouyeshsystem.com" TargetMode="External"/><Relationship Id="rId71" Type="http://schemas.openxmlformats.org/officeDocument/2006/relationships/hyperlink" Target="mailto:rh_arshiya@tic.sharif.edu" TargetMode="External"/><Relationship Id="rId72" Type="http://schemas.openxmlformats.org/officeDocument/2006/relationships/hyperlink" Target="mailto:info@pouyeshsystem.com" TargetMode="External"/><Relationship Id="rId73" Type="http://schemas.openxmlformats.org/officeDocument/2006/relationships/hyperlink" Target="mailto:hadi.r@sharif.edu" TargetMode="External"/><Relationship Id="rId74" Type="http://schemas.openxmlformats.org/officeDocument/2006/relationships/hyperlink" Target="mailto:info@setak.sharif.ir" TargetMode="External"/><Relationship Id="rId75" Type="http://schemas.openxmlformats.org/officeDocument/2006/relationships/hyperlink" Target="mailto:zamani.miaad@outlook.com" TargetMode="External"/><Relationship Id="rId76" Type="http://schemas.openxmlformats.org/officeDocument/2006/relationships/hyperlink" Target="mailto:hooyo.ir@gmail.com" TargetMode="External"/><Relationship Id="rId77" Type="http://schemas.openxmlformats.org/officeDocument/2006/relationships/hyperlink" Target="mailto:m.shakiba@staff.sharif.edu" TargetMode="External"/><Relationship Id="rId78" Type="http://schemas.openxmlformats.org/officeDocument/2006/relationships/hyperlink" Target="mailto:info@makeaward.ir" TargetMode="External"/><Relationship Id="rId79" Type="http://schemas.openxmlformats.org/officeDocument/2006/relationships/hyperlink" Target="mailto:SRouhani@sharif" TargetMode="External"/><Relationship Id="rId80" Type="http://schemas.openxmlformats.org/officeDocument/2006/relationships/hyperlink" Target="mailto:mmohammadi@ce.sharif.edu" TargetMode="External"/><Relationship Id="rId81" Type="http://schemas.openxmlformats.org/officeDocument/2006/relationships/hyperlink" Target="mailto:tabrizi@quera.ir" TargetMode="External"/><Relationship Id="rId82" Type="http://schemas.openxmlformats.org/officeDocument/2006/relationships/hyperlink" Target="mailto:tabrizimbt70@gmail.com" TargetMode="External"/><Relationship Id="rId83" Type="http://schemas.openxmlformats.org/officeDocument/2006/relationships/hyperlink" Target="mailto:Karafarini@sharif" TargetMode="External"/><Relationship Id="rId84" Type="http://schemas.openxmlformats.org/officeDocument/2006/relationships/hyperlink" Target="mailto:javanshah@ce.sharif.edu" TargetMode="External"/><Relationship Id="rId85" Type="http://schemas.openxmlformats.org/officeDocument/2006/relationships/hyperlink" Target="mailto:karafarini@sharif.edu" TargetMode="External"/><Relationship Id="rId86" Type="http://schemas.openxmlformats.org/officeDocument/2006/relationships/hyperlink" Target="mailto:Karafarini@sharif" TargetMode="External"/><Relationship Id="rId87" Type="http://schemas.openxmlformats.org/officeDocument/2006/relationships/hyperlink" Target="mailto:naghavi_mehdi@ee.sharif.edu" TargetMode="External"/><Relationship Id="rId88" Type="http://schemas.openxmlformats.org/officeDocument/2006/relationships/hyperlink" Target="mailto:karafarini@sharif.edu" TargetMode="External"/><Relationship Id="rId89" Type="http://schemas.openxmlformats.org/officeDocument/2006/relationships/hyperlink" Target="mailto:larijani@alum.sharif.edu" TargetMode="External"/><Relationship Id="rId90" Type="http://schemas.openxmlformats.org/officeDocument/2006/relationships/hyperlink" Target="mailto:srrc@sharif.ir" TargetMode="External"/><Relationship Id="rId9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Abolhassani@sharif" TargetMode="External"/><Relationship Id="rId2" Type="http://schemas.openxmlformats.org/officeDocument/2006/relationships/hyperlink" Target="mailto:aliakbar.abolhasani@gmail.com" TargetMode="External"/><Relationship Id="rId3" Type="http://schemas.openxmlformats.org/officeDocument/2006/relationships/hyperlink" Target="mailto:aliakbar.abolhasani@gmail.com" TargetMode="External"/><Relationship Id="rId4" Type="http://schemas.openxmlformats.org/officeDocument/2006/relationships/hyperlink" Target="mailto:roohi.abol@gmail.com" TargetMode="External"/><Relationship Id="rId5" Type="http://schemas.openxmlformats.org/officeDocument/2006/relationships/hyperlink" Target="mailto:ACM@CE" TargetMode="External"/><Relationship Id="rId6" Type="http://schemas.openxmlformats.org/officeDocument/2006/relationships/hyperlink" Target="mailto:ejlali@sharif.edu" TargetMode="External"/><Relationship Id="rId7" Type="http://schemas.openxmlformats.org/officeDocument/2006/relationships/hyperlink" Target="mailto:zarrabi@sharif.edu" TargetMode="External"/><Relationship Id="rId8" Type="http://schemas.openxmlformats.org/officeDocument/2006/relationships/hyperlink" Target="mailto:zarrabi@sharif.edu" TargetMode="External"/><Relationship Id="rId9" Type="http://schemas.openxmlformats.org/officeDocument/2006/relationships/hyperlink" Target="mailto:ACM@CE" TargetMode="External"/><Relationship Id="rId10" Type="http://schemas.openxmlformats.org/officeDocument/2006/relationships/hyperlink" Target="mailto:ejlali@sharif.edu" TargetMode="External"/><Relationship Id="rId11" Type="http://schemas.openxmlformats.org/officeDocument/2006/relationships/hyperlink" Target="mailto:zarrabi@sharif.edu" TargetMode="External"/><Relationship Id="rId12" Type="http://schemas.openxmlformats.org/officeDocument/2006/relationships/hyperlink" Target="mailto:zarrabi@sharif.edu" TargetMode="External"/><Relationship Id="rId13" Type="http://schemas.openxmlformats.org/officeDocument/2006/relationships/hyperlink" Target="mailto:Aref@sharif" TargetMode="External"/><Relationship Id="rId14" Type="http://schemas.openxmlformats.org/officeDocument/2006/relationships/hyperlink" Target="mailto:aref@sharif.edu" TargetMode="External"/><Relationship Id="rId15" Type="http://schemas.openxmlformats.org/officeDocument/2006/relationships/hyperlink" Target="mailto:mirmohseni@sharif.edu" TargetMode="External"/><Relationship Id="rId16" Type="http://schemas.openxmlformats.org/officeDocument/2006/relationships/hyperlink" Target="mailto:mirmohseni@sharif.edu" TargetMode="External"/><Relationship Id="rId17" Type="http://schemas.openxmlformats.org/officeDocument/2006/relationships/hyperlink" Target="mailto:Asadi@sharif" TargetMode="External"/><Relationship Id="rId18" Type="http://schemas.openxmlformats.org/officeDocument/2006/relationships/hyperlink" Target="mailto:asadi@sharif.edu" TargetMode="External"/><Relationship Id="rId19" Type="http://schemas.openxmlformats.org/officeDocument/2006/relationships/hyperlink" Target="mailto:dsn@ce.sharif.edu" TargetMode="External"/><Relationship Id="rId20" Type="http://schemas.openxmlformats.org/officeDocument/2006/relationships/hyperlink" Target="mailto:saba.ahmadian@sharif.edu" TargetMode="External"/><Relationship Id="rId21" Type="http://schemas.openxmlformats.org/officeDocument/2006/relationships/hyperlink" Target="mailto:Asadi@sharif" TargetMode="External"/><Relationship Id="rId22" Type="http://schemas.openxmlformats.org/officeDocument/2006/relationships/hyperlink" Target="mailto:asadi@sharif.edu" TargetMode="External"/><Relationship Id="rId23" Type="http://schemas.openxmlformats.org/officeDocument/2006/relationships/hyperlink" Target="mailto:tahzibi@ce.sharif.edu" TargetMode="External"/><Relationship Id="rId24" Type="http://schemas.openxmlformats.org/officeDocument/2006/relationships/hyperlink" Target="mailto:tahzibi@ce.sharif.edu" TargetMode="External"/><Relationship Id="rId25" Type="http://schemas.openxmlformats.org/officeDocument/2006/relationships/hyperlink" Target="mailto:b.rezaie@staff.sharif.edu" TargetMode="External"/><Relationship Id="rId26" Type="http://schemas.openxmlformats.org/officeDocument/2006/relationships/hyperlink" Target="mailto:b.rezaie@staff.sharif.edu" TargetMode="External"/><Relationship Id="rId27" Type="http://schemas.openxmlformats.org/officeDocument/2006/relationships/hyperlink" Target="mailto:b.rezaie@staff.sharif.edu" TargetMode="External"/><Relationship Id="rId28" Type="http://schemas.openxmlformats.org/officeDocument/2006/relationships/hyperlink" Target="mailto:b.rezaie@staff.sharif.edu" TargetMode="External"/><Relationship Id="rId29" Type="http://schemas.openxmlformats.org/officeDocument/2006/relationships/hyperlink" Target="mailto:Blockchain@sharif" TargetMode="External"/><Relationship Id="rId30" Type="http://schemas.openxmlformats.org/officeDocument/2006/relationships/hyperlink" Target="mailto:maddah_ali@sharif.edu" TargetMode="External"/><Relationship Id="rId31" Type="http://schemas.openxmlformats.org/officeDocument/2006/relationships/hyperlink" Target="mailto:mahdida97@gmail.com" TargetMode="External"/><Relationship Id="rId32" Type="http://schemas.openxmlformats.org/officeDocument/2006/relationships/hyperlink" Target="mailto:CE@sharif" TargetMode="External"/><Relationship Id="rId33" Type="http://schemas.openxmlformats.org/officeDocument/2006/relationships/hyperlink" Target="mailto:sameti@sharif.edu" TargetMode="External"/><Relationship Id="rId34" Type="http://schemas.openxmlformats.org/officeDocument/2006/relationships/hyperlink" Target="mailto:zarrabi@sharif.edu" TargetMode="External"/><Relationship Id="rId35" Type="http://schemas.openxmlformats.org/officeDocument/2006/relationships/hyperlink" Target="mailto:zarrabi@sharif.edu" TargetMode="External"/><Relationship Id="rId36" Type="http://schemas.openxmlformats.org/officeDocument/2006/relationships/hyperlink" Target="mailto:CE@sharif" TargetMode="External"/><Relationship Id="rId37" Type="http://schemas.openxmlformats.org/officeDocument/2006/relationships/hyperlink" Target="mailto:ejlali@sharif.edu" TargetMode="External"/><Relationship Id="rId38" Type="http://schemas.openxmlformats.org/officeDocument/2006/relationships/hyperlink" Target="mailto:info@ce.sharif.ir" TargetMode="External"/><Relationship Id="rId39" Type="http://schemas.openxmlformats.org/officeDocument/2006/relationships/hyperlink" Target="mailto:abam@sharif.edu" TargetMode="External"/><Relationship Id="rId40" Type="http://schemas.openxmlformats.org/officeDocument/2006/relationships/hyperlink" Target="mailto:CE@sharif" TargetMode="External"/><Relationship Id="rId41" Type="http://schemas.openxmlformats.org/officeDocument/2006/relationships/hyperlink" Target="mailto:ejlali@sharif.edu" TargetMode="External"/><Relationship Id="rId42" Type="http://schemas.openxmlformats.org/officeDocument/2006/relationships/hyperlink" Target="mailto:info@ce.sharif.ir" TargetMode="External"/><Relationship Id="rId43" Type="http://schemas.openxmlformats.org/officeDocument/2006/relationships/hyperlink" Target="mailto:nikbin@ce.sharif.edu" TargetMode="External"/><Relationship Id="rId44" Type="http://schemas.openxmlformats.org/officeDocument/2006/relationships/hyperlink" Target="mailto:CE@sharif" TargetMode="External"/><Relationship Id="rId45" Type="http://schemas.openxmlformats.org/officeDocument/2006/relationships/hyperlink" Target="mailto:ejlali@sharif.edu" TargetMode="External"/><Relationship Id="rId46" Type="http://schemas.openxmlformats.org/officeDocument/2006/relationships/hyperlink" Target="mailto:info@ce.sharif.ir" TargetMode="External"/><Relationship Id="rId47" Type="http://schemas.openxmlformats.org/officeDocument/2006/relationships/hyperlink" Target="mailto:nikbin@ce.sharif.edu" TargetMode="External"/><Relationship Id="rId48" Type="http://schemas.openxmlformats.org/officeDocument/2006/relationships/hyperlink" Target="mailto:CE@sharif" TargetMode="External"/><Relationship Id="rId49" Type="http://schemas.openxmlformats.org/officeDocument/2006/relationships/hyperlink" Target="mailto:ejlali@sharif.edu" TargetMode="External"/><Relationship Id="rId50" Type="http://schemas.openxmlformats.org/officeDocument/2006/relationships/hyperlink" Target="mailto:info@ce.sharif.ir" TargetMode="External"/><Relationship Id="rId51" Type="http://schemas.openxmlformats.org/officeDocument/2006/relationships/hyperlink" Target="mailto:nikbin@ce.sharif.edu" TargetMode="External"/><Relationship Id="rId52" Type="http://schemas.openxmlformats.org/officeDocument/2006/relationships/hyperlink" Target="mailto:CE@sharif" TargetMode="External"/><Relationship Id="rId53" Type="http://schemas.openxmlformats.org/officeDocument/2006/relationships/hyperlink" Target="mailto:ejlali@sharif.edu" TargetMode="External"/><Relationship Id="rId54" Type="http://schemas.openxmlformats.org/officeDocument/2006/relationships/hyperlink" Target="mailto:info@ce.sharif.ir" TargetMode="External"/><Relationship Id="rId55" Type="http://schemas.openxmlformats.org/officeDocument/2006/relationships/hyperlink" Target="mailto:motahari@sharif.ir" TargetMode="External"/><Relationship Id="rId56" Type="http://schemas.openxmlformats.org/officeDocument/2006/relationships/hyperlink" Target="mailto:CE@sharif" TargetMode="External"/><Relationship Id="rId57" Type="http://schemas.openxmlformats.org/officeDocument/2006/relationships/hyperlink" Target="mailto:ejlali@sharif.edu" TargetMode="External"/><Relationship Id="rId58" Type="http://schemas.openxmlformats.org/officeDocument/2006/relationships/hyperlink" Target="mailto:info@ce.sharif.ir" TargetMode="External"/><Relationship Id="rId59" Type="http://schemas.openxmlformats.org/officeDocument/2006/relationships/hyperlink" Target="mailto:nikbin@ce.sharif.edu" TargetMode="External"/><Relationship Id="rId60" Type="http://schemas.openxmlformats.org/officeDocument/2006/relationships/hyperlink" Target="mailto:CE@sharif" TargetMode="External"/><Relationship Id="rId61" Type="http://schemas.openxmlformats.org/officeDocument/2006/relationships/hyperlink" Target="mailto:ejlali@sharif.edu" TargetMode="External"/><Relationship Id="rId62" Type="http://schemas.openxmlformats.org/officeDocument/2006/relationships/hyperlink" Target="mailto:info@ce.sharif.ir" TargetMode="External"/><Relationship Id="rId63" Type="http://schemas.openxmlformats.org/officeDocument/2006/relationships/hyperlink" Target="mailto:nikbin@ce.sharif.edu" TargetMode="External"/><Relationship Id="rId64" Type="http://schemas.openxmlformats.org/officeDocument/2006/relationships/hyperlink" Target="mailto:CE@sharif" TargetMode="External"/><Relationship Id="rId65" Type="http://schemas.openxmlformats.org/officeDocument/2006/relationships/hyperlink" Target="mailto:ejlali@sharif.edu" TargetMode="External"/><Relationship Id="rId66" Type="http://schemas.openxmlformats.org/officeDocument/2006/relationships/hyperlink" Target="mailto:info@ce.sharif.ir" TargetMode="External"/><Relationship Id="rId67" Type="http://schemas.openxmlformats.org/officeDocument/2006/relationships/hyperlink" Target="mailto:nikbin@ce.sharif.edu" TargetMode="External"/><Relationship Id="rId68" Type="http://schemas.openxmlformats.org/officeDocument/2006/relationships/hyperlink" Target="mailto:CHE@sharif" TargetMode="External"/><Relationship Id="rId69" Type="http://schemas.openxmlformats.org/officeDocument/2006/relationships/hyperlink" Target="mailto:amolaei@sharif.edu" TargetMode="External"/><Relationship Id="rId70" Type="http://schemas.openxmlformats.org/officeDocument/2006/relationships/hyperlink" Target="mailto:s_asgari@sharif.edu" TargetMode="External"/><Relationship Id="rId71" Type="http://schemas.openxmlformats.org/officeDocument/2006/relationships/hyperlink" Target="mailto:mohseni@sharif.ir" TargetMode="External"/><Relationship Id="rId72" Type="http://schemas.openxmlformats.org/officeDocument/2006/relationships/hyperlink" Target="mailto:CHE@sharif" TargetMode="External"/><Relationship Id="rId73" Type="http://schemas.openxmlformats.org/officeDocument/2006/relationships/hyperlink" Target="mailto:amolaei@sharif.edu" TargetMode="External"/><Relationship Id="rId74" Type="http://schemas.openxmlformats.org/officeDocument/2006/relationships/hyperlink" Target="mailto:s_asgari@sharif.edu" TargetMode="External"/><Relationship Id="rId75" Type="http://schemas.openxmlformats.org/officeDocument/2006/relationships/hyperlink" Target="mailto:s_asgari@sharif.edu" TargetMode="External"/><Relationship Id="rId76" Type="http://schemas.openxmlformats.org/officeDocument/2006/relationships/hyperlink" Target="mailto:CHE@sharif" TargetMode="External"/><Relationship Id="rId77" Type="http://schemas.openxmlformats.org/officeDocument/2006/relationships/hyperlink" Target="mailto:amolaei@sharif.edu" TargetMode="External"/><Relationship Id="rId78" Type="http://schemas.openxmlformats.org/officeDocument/2006/relationships/hyperlink" Target="mailto:s_asgari@sharif.edu" TargetMode="External"/><Relationship Id="rId79" Type="http://schemas.openxmlformats.org/officeDocument/2006/relationships/hyperlink" Target="mailto:s_asgari@sharif.edu" TargetMode="External"/><Relationship Id="rId80" Type="http://schemas.openxmlformats.org/officeDocument/2006/relationships/hyperlink" Target="mailto:Civil@sharif" TargetMode="External"/><Relationship Id="rId81" Type="http://schemas.openxmlformats.org/officeDocument/2006/relationships/hyperlink" Target="mailto:ghaemian@sharif.edu" TargetMode="External"/><Relationship Id="rId82" Type="http://schemas.openxmlformats.org/officeDocument/2006/relationships/hyperlink" Target="mailto:alvanchi@sharif.edu" TargetMode="External"/><Relationship Id="rId83" Type="http://schemas.openxmlformats.org/officeDocument/2006/relationships/hyperlink" Target="mailto:alvanchi@sharif.edu" TargetMode="External"/><Relationship Id="rId84" Type="http://schemas.openxmlformats.org/officeDocument/2006/relationships/hyperlink" Target="mailto:CLab@sharif" TargetMode="External"/><Relationship Id="rId85" Type="http://schemas.openxmlformats.org/officeDocument/2006/relationships/hyperlink" Target="mailto:ejtehadi@sharif.ir" TargetMode="External"/><Relationship Id="rId86" Type="http://schemas.openxmlformats.org/officeDocument/2006/relationships/hyperlink" Target="mailto:clab@sharif.edu" TargetMode="External"/><Relationship Id="rId87" Type="http://schemas.openxmlformats.org/officeDocument/2006/relationships/hyperlink" Target="mailto:s.tavakkoli@sharif.ir" TargetMode="External"/><Relationship Id="rId88" Type="http://schemas.openxmlformats.org/officeDocument/2006/relationships/hyperlink" Target="mailto:CLab@sharif" TargetMode="External"/><Relationship Id="rId89" Type="http://schemas.openxmlformats.org/officeDocument/2006/relationships/hyperlink" Target="mailto:ejtehadi@sharif.ir" TargetMode="External"/><Relationship Id="rId90" Type="http://schemas.openxmlformats.org/officeDocument/2006/relationships/hyperlink" Target="mailto:clab@sharif.edu" TargetMode="External"/><Relationship Id="rId91" Type="http://schemas.openxmlformats.org/officeDocument/2006/relationships/hyperlink" Target="mailto:m.varshabi@sharif.ir" TargetMode="External"/><Relationship Id="rId92" Type="http://schemas.openxmlformats.org/officeDocument/2006/relationships/hyperlink" Target="mailto:CLab@sharif" TargetMode="External"/><Relationship Id="rId93" Type="http://schemas.openxmlformats.org/officeDocument/2006/relationships/hyperlink" Target="mailto:ejtehadi@sharif.ir" TargetMode="External"/><Relationship Id="rId94" Type="http://schemas.openxmlformats.org/officeDocument/2006/relationships/hyperlink" Target="mailto:clab@sharif.edu" TargetMode="External"/><Relationship Id="rId95" Type="http://schemas.openxmlformats.org/officeDocument/2006/relationships/hyperlink" Target="mailto:m.varshabi@sharif.ir" TargetMode="External"/><Relationship Id="rId96" Type="http://schemas.openxmlformats.org/officeDocument/2006/relationships/hyperlink" Target="mailto:CLab@sharif" TargetMode="External"/><Relationship Id="rId97" Type="http://schemas.openxmlformats.org/officeDocument/2006/relationships/hyperlink" Target="mailto:ejtehadi@sharif.ir" TargetMode="External"/><Relationship Id="rId98" Type="http://schemas.openxmlformats.org/officeDocument/2006/relationships/hyperlink" Target="mailto:clab@sharif.edu" TargetMode="External"/><Relationship Id="rId99" Type="http://schemas.openxmlformats.org/officeDocument/2006/relationships/hyperlink" Target="mailto:varshabi@clab.sharif.edu" TargetMode="External"/><Relationship Id="rId100" Type="http://schemas.openxmlformats.org/officeDocument/2006/relationships/hyperlink" Target="mailto:CLab@sharif" TargetMode="External"/><Relationship Id="rId101" Type="http://schemas.openxmlformats.org/officeDocument/2006/relationships/hyperlink" Target="mailto:ejtehadi@sharif.ir" TargetMode="External"/><Relationship Id="rId102" Type="http://schemas.openxmlformats.org/officeDocument/2006/relationships/hyperlink" Target="mailto:clab@sharif.edu" TargetMode="External"/><Relationship Id="rId103" Type="http://schemas.openxmlformats.org/officeDocument/2006/relationships/hyperlink" Target="mailto:srs@mehr.sharif.ir" TargetMode="External"/><Relationship Id="rId104" Type="http://schemas.openxmlformats.org/officeDocument/2006/relationships/hyperlink" Target="mailto:Counseling@sharif" TargetMode="External"/><Relationship Id="rId105" Type="http://schemas.openxmlformats.org/officeDocument/2006/relationships/hyperlink" Target="mailto:mitra.aghajani@sharif.ir" TargetMode="External"/><Relationship Id="rId106" Type="http://schemas.openxmlformats.org/officeDocument/2006/relationships/hyperlink" Target="mailto:tamouk@sharif.ir" TargetMode="External"/><Relationship Id="rId107" Type="http://schemas.openxmlformats.org/officeDocument/2006/relationships/hyperlink" Target="mailto:Culture@sharif" TargetMode="External"/><Relationship Id="rId108" Type="http://schemas.openxmlformats.org/officeDocument/2006/relationships/hyperlink" Target="mailto:hoseinih@sharif.edu" TargetMode="External"/><Relationship Id="rId109" Type="http://schemas.openxmlformats.org/officeDocument/2006/relationships/hyperlink" Target="mailto:khesoem@gmail.com" TargetMode="External"/><Relationship Id="rId110" Type="http://schemas.openxmlformats.org/officeDocument/2006/relationships/hyperlink" Target="mailto:etemadi@ce.sharif.edu" TargetMode="External"/><Relationship Id="rId111" Type="http://schemas.openxmlformats.org/officeDocument/2006/relationships/hyperlink" Target="mailto:Culture@sharif" TargetMode="External"/><Relationship Id="rId112" Type="http://schemas.openxmlformats.org/officeDocument/2006/relationships/hyperlink" Target="mailto:hoseinih@sharif.edu" TargetMode="External"/><Relationship Id="rId113" Type="http://schemas.openxmlformats.org/officeDocument/2006/relationships/hyperlink" Target="mailto:festival.farhang@sharif.ir" TargetMode="External"/><Relationship Id="rId114" Type="http://schemas.openxmlformats.org/officeDocument/2006/relationships/hyperlink" Target="mailto:amani_amir@ie.sharif.ir" TargetMode="External"/><Relationship Id="rId115" Type="http://schemas.openxmlformats.org/officeDocument/2006/relationships/hyperlink" Target="mailto:Culture@sharif" TargetMode="External"/><Relationship Id="rId116" Type="http://schemas.openxmlformats.org/officeDocument/2006/relationships/hyperlink" Target="mailto:hoseinih@sharif.edu" TargetMode="External"/><Relationship Id="rId117" Type="http://schemas.openxmlformats.org/officeDocument/2006/relationships/hyperlink" Target="mailto:daftarm@gmail.com" TargetMode="External"/><Relationship Id="rId118" Type="http://schemas.openxmlformats.org/officeDocument/2006/relationships/hyperlink" Target="mailto:pouria.fallahpour75@student.sharif.edu" TargetMode="External"/><Relationship Id="rId119" Type="http://schemas.openxmlformats.org/officeDocument/2006/relationships/hyperlink" Target="mailto:Culture@sharif" TargetMode="External"/><Relationship Id="rId120" Type="http://schemas.openxmlformats.org/officeDocument/2006/relationships/hyperlink" Target="mailto:hoseinih@sharif.edu" TargetMode="External"/><Relationship Id="rId121" Type="http://schemas.openxmlformats.org/officeDocument/2006/relationships/hyperlink" Target="mailto:amani_amir@ie.sharif.ir" TargetMode="External"/><Relationship Id="rId122" Type="http://schemas.openxmlformats.org/officeDocument/2006/relationships/hyperlink" Target="mailto:amani_amir@ie.sharif.ir" TargetMode="External"/><Relationship Id="rId123" Type="http://schemas.openxmlformats.org/officeDocument/2006/relationships/hyperlink" Target="mailto:Edari@sharif" TargetMode="External"/><Relationship Id="rId124" Type="http://schemas.openxmlformats.org/officeDocument/2006/relationships/hyperlink" Target="mailto:jahantigh@sharif.edu" TargetMode="External"/><Relationship Id="rId125" Type="http://schemas.openxmlformats.org/officeDocument/2006/relationships/hyperlink" Target="mailto:nikbin@ce.sharif.edu" TargetMode="External"/><Relationship Id="rId126" Type="http://schemas.openxmlformats.org/officeDocument/2006/relationships/hyperlink" Target="mailto:Edari@sharif" TargetMode="External"/><Relationship Id="rId127" Type="http://schemas.openxmlformats.org/officeDocument/2006/relationships/hyperlink" Target="mailto:jahantigh@sharif.edu" TargetMode="External"/><Relationship Id="rId128" Type="http://schemas.openxmlformats.org/officeDocument/2006/relationships/hyperlink" Target="mailto:vaseghi@sharif.edu" TargetMode="External"/><Relationship Id="rId129" Type="http://schemas.openxmlformats.org/officeDocument/2006/relationships/hyperlink" Target="mailto:Edari@sharif" TargetMode="External"/><Relationship Id="rId130" Type="http://schemas.openxmlformats.org/officeDocument/2006/relationships/hyperlink" Target="mailto:jahantigh@sharif.edu" TargetMode="External"/><Relationship Id="rId131" Type="http://schemas.openxmlformats.org/officeDocument/2006/relationships/hyperlink" Target="mailto:traffic@sharif.ir" TargetMode="External"/><Relationship Id="rId132" Type="http://schemas.openxmlformats.org/officeDocument/2006/relationships/hyperlink" Target="mailto:e_tallan@sharif.ir" TargetMode="External"/><Relationship Id="rId133" Type="http://schemas.openxmlformats.org/officeDocument/2006/relationships/hyperlink" Target="mailto:Edari@sharif" TargetMode="External"/><Relationship Id="rId134" Type="http://schemas.openxmlformats.org/officeDocument/2006/relationships/hyperlink" Target="mailto:jahantigh@sharif.edu" TargetMode="External"/><Relationship Id="rId135" Type="http://schemas.openxmlformats.org/officeDocument/2006/relationships/hyperlink" Target="mailto:h.samiee@staff.sharif.ir" TargetMode="External"/><Relationship Id="rId136" Type="http://schemas.openxmlformats.org/officeDocument/2006/relationships/hyperlink" Target="mailto:Edari@sharif" TargetMode="External"/><Relationship Id="rId137" Type="http://schemas.openxmlformats.org/officeDocument/2006/relationships/hyperlink" Target="mailto:jahantigh@sharif.edu" TargetMode="External"/><Relationship Id="rId138" Type="http://schemas.openxmlformats.org/officeDocument/2006/relationships/hyperlink" Target="mailto:h.samiee@staff.sharif.ir" TargetMode="External"/><Relationship Id="rId139" Type="http://schemas.openxmlformats.org/officeDocument/2006/relationships/hyperlink" Target="mailto:Edari@sharif" TargetMode="External"/><Relationship Id="rId140" Type="http://schemas.openxmlformats.org/officeDocument/2006/relationships/hyperlink" Target="mailto:jahantigh@sharif.edu" TargetMode="External"/><Relationship Id="rId141" Type="http://schemas.openxmlformats.org/officeDocument/2006/relationships/hyperlink" Target="mailto:h.samiee@staff.sharif.ir" TargetMode="External"/><Relationship Id="rId142" Type="http://schemas.openxmlformats.org/officeDocument/2006/relationships/hyperlink" Target="mailto:Edari@sharif" TargetMode="External"/><Relationship Id="rId143" Type="http://schemas.openxmlformats.org/officeDocument/2006/relationships/hyperlink" Target="mailto:jahantigh@sharif.edu" TargetMode="External"/><Relationship Id="rId144" Type="http://schemas.openxmlformats.org/officeDocument/2006/relationships/hyperlink" Target="mailto:h.samiee@staff.sharif.ir" TargetMode="External"/><Relationship Id="rId145" Type="http://schemas.openxmlformats.org/officeDocument/2006/relationships/hyperlink" Target="mailto:EDU@sharif" TargetMode="External"/><Relationship Id="rId146" Type="http://schemas.openxmlformats.org/officeDocument/2006/relationships/hyperlink" Target="mailto:rashtchian@sharif.edu" TargetMode="External"/><Relationship Id="rId147" Type="http://schemas.openxmlformats.org/officeDocument/2006/relationships/hyperlink" Target="mailto:edu@sharif.edu" TargetMode="External"/><Relationship Id="rId148" Type="http://schemas.openxmlformats.org/officeDocument/2006/relationships/hyperlink" Target="mailto:zarrabi@sharif.edu" TargetMode="External"/><Relationship Id="rId149" Type="http://schemas.openxmlformats.org/officeDocument/2006/relationships/hyperlink" Target="mailto:EDU@sharif" TargetMode="External"/><Relationship Id="rId150" Type="http://schemas.openxmlformats.org/officeDocument/2006/relationships/hyperlink" Target="mailto:rashtchian@sharif.edu" TargetMode="External"/><Relationship Id="rId151" Type="http://schemas.openxmlformats.org/officeDocument/2006/relationships/hyperlink" Target="mailto:edu@sharif.edu" TargetMode="External"/><Relationship Id="rId152" Type="http://schemas.openxmlformats.org/officeDocument/2006/relationships/hyperlink" Target="mailto:zarrabi@sharif.edu" TargetMode="External"/><Relationship Id="rId153" Type="http://schemas.openxmlformats.org/officeDocument/2006/relationships/hyperlink" Target="mailto:EDU@sharif" TargetMode="External"/><Relationship Id="rId154" Type="http://schemas.openxmlformats.org/officeDocument/2006/relationships/hyperlink" Target="mailto:rashtchian@sharif.edu" TargetMode="External"/><Relationship Id="rId155" Type="http://schemas.openxmlformats.org/officeDocument/2006/relationships/hyperlink" Target="mailto:edu@sharif.edu" TargetMode="External"/><Relationship Id="rId156" Type="http://schemas.openxmlformats.org/officeDocument/2006/relationships/hyperlink" Target="mailto:zarrabi@sharif.edu" TargetMode="External"/><Relationship Id="rId157" Type="http://schemas.openxmlformats.org/officeDocument/2006/relationships/hyperlink" Target="mailto:EDU@sharif" TargetMode="External"/><Relationship Id="rId158" Type="http://schemas.openxmlformats.org/officeDocument/2006/relationships/hyperlink" Target="mailto:rashtchian@sharif.edu" TargetMode="External"/><Relationship Id="rId159" Type="http://schemas.openxmlformats.org/officeDocument/2006/relationships/hyperlink" Target="mailto:edu@sharif.edu" TargetMode="External"/><Relationship Id="rId160" Type="http://schemas.openxmlformats.org/officeDocument/2006/relationships/hyperlink" Target="mailto:zarrabi@sharif.edu" TargetMode="External"/><Relationship Id="rId161" Type="http://schemas.openxmlformats.org/officeDocument/2006/relationships/hyperlink" Target="mailto:EDU@sharif" TargetMode="External"/><Relationship Id="rId162" Type="http://schemas.openxmlformats.org/officeDocument/2006/relationships/hyperlink" Target="mailto:rashtchian@sharif.edu" TargetMode="External"/><Relationship Id="rId163" Type="http://schemas.openxmlformats.org/officeDocument/2006/relationships/hyperlink" Target="mailto:edu@sharif.edu" TargetMode="External"/><Relationship Id="rId164" Type="http://schemas.openxmlformats.org/officeDocument/2006/relationships/hyperlink" Target="mailto:zarrabi@sharif.edu" TargetMode="External"/><Relationship Id="rId165" Type="http://schemas.openxmlformats.org/officeDocument/2006/relationships/hyperlink" Target="mailto:EDU@sharif" TargetMode="External"/><Relationship Id="rId166" Type="http://schemas.openxmlformats.org/officeDocument/2006/relationships/hyperlink" Target="mailto:rashtchian@sharif.edu" TargetMode="External"/><Relationship Id="rId167" Type="http://schemas.openxmlformats.org/officeDocument/2006/relationships/hyperlink" Target="mailto:edu@sharif.edu" TargetMode="External"/><Relationship Id="rId168" Type="http://schemas.openxmlformats.org/officeDocument/2006/relationships/hyperlink" Target="mailto:zarrabi@sharif.edu" TargetMode="External"/><Relationship Id="rId169" Type="http://schemas.openxmlformats.org/officeDocument/2006/relationships/hyperlink" Target="mailto:EDU@sharif" TargetMode="External"/><Relationship Id="rId170" Type="http://schemas.openxmlformats.org/officeDocument/2006/relationships/hyperlink" Target="mailto:rashtchian@sharif.edu" TargetMode="External"/><Relationship Id="rId171" Type="http://schemas.openxmlformats.org/officeDocument/2006/relationships/hyperlink" Target="mailto:edu@sharif.edu" TargetMode="External"/><Relationship Id="rId172" Type="http://schemas.openxmlformats.org/officeDocument/2006/relationships/hyperlink" Target="mailto:zarrabi@sharif.edu" TargetMode="External"/><Relationship Id="rId173" Type="http://schemas.openxmlformats.org/officeDocument/2006/relationships/hyperlink" Target="mailto:EDU@sharif" TargetMode="External"/><Relationship Id="rId174" Type="http://schemas.openxmlformats.org/officeDocument/2006/relationships/hyperlink" Target="mailto:rashtchian@sharif.edu" TargetMode="External"/><Relationship Id="rId175" Type="http://schemas.openxmlformats.org/officeDocument/2006/relationships/hyperlink" Target="mailto:edu@sharif.edu" TargetMode="External"/><Relationship Id="rId176" Type="http://schemas.openxmlformats.org/officeDocument/2006/relationships/hyperlink" Target="mailto:zarrabi@sharif.edu" TargetMode="External"/><Relationship Id="rId177" Type="http://schemas.openxmlformats.org/officeDocument/2006/relationships/hyperlink" Target="mailto:EDU@sharif" TargetMode="External"/><Relationship Id="rId178" Type="http://schemas.openxmlformats.org/officeDocument/2006/relationships/hyperlink" Target="mailto:rashtchian@sharif.edu" TargetMode="External"/><Relationship Id="rId179" Type="http://schemas.openxmlformats.org/officeDocument/2006/relationships/hyperlink" Target="mailto:edu@sharif.edu" TargetMode="External"/><Relationship Id="rId180" Type="http://schemas.openxmlformats.org/officeDocument/2006/relationships/hyperlink" Target="mailto:zarrabi@sharif.edu" TargetMode="External"/><Relationship Id="rId181" Type="http://schemas.openxmlformats.org/officeDocument/2006/relationships/hyperlink" Target="mailto:EDU@sharif" TargetMode="External"/><Relationship Id="rId182" Type="http://schemas.openxmlformats.org/officeDocument/2006/relationships/hyperlink" Target="mailto:rashtchian@sharif.edu" TargetMode="External"/><Relationship Id="rId183" Type="http://schemas.openxmlformats.org/officeDocument/2006/relationships/hyperlink" Target="mailto:edu@sharif.edu" TargetMode="External"/><Relationship Id="rId184" Type="http://schemas.openxmlformats.org/officeDocument/2006/relationships/hyperlink" Target="mailto:zarrabi@sharif.edu" TargetMode="External"/><Relationship Id="rId185" Type="http://schemas.openxmlformats.org/officeDocument/2006/relationships/hyperlink" Target="mailto:EDU@sharif" TargetMode="External"/><Relationship Id="rId186" Type="http://schemas.openxmlformats.org/officeDocument/2006/relationships/hyperlink" Target="mailto:rashtchian@sharif.edu" TargetMode="External"/><Relationship Id="rId187" Type="http://schemas.openxmlformats.org/officeDocument/2006/relationships/hyperlink" Target="mailto:edu@sharif.edu" TargetMode="External"/><Relationship Id="rId188" Type="http://schemas.openxmlformats.org/officeDocument/2006/relationships/hyperlink" Target="mailto:zarrabi@sharif.edu" TargetMode="External"/><Relationship Id="rId189" Type="http://schemas.openxmlformats.org/officeDocument/2006/relationships/hyperlink" Target="mailto:EDU@sharif" TargetMode="External"/><Relationship Id="rId190" Type="http://schemas.openxmlformats.org/officeDocument/2006/relationships/hyperlink" Target="mailto:rashtchian@sharif.edu" TargetMode="External"/><Relationship Id="rId191" Type="http://schemas.openxmlformats.org/officeDocument/2006/relationships/hyperlink" Target="mailto:edu@sharif.edu" TargetMode="External"/><Relationship Id="rId192" Type="http://schemas.openxmlformats.org/officeDocument/2006/relationships/hyperlink" Target="mailto:zarrabi@sharif.edu" TargetMode="External"/><Relationship Id="rId193" Type="http://schemas.openxmlformats.org/officeDocument/2006/relationships/hyperlink" Target="mailto:EDU@sharif" TargetMode="External"/><Relationship Id="rId194" Type="http://schemas.openxmlformats.org/officeDocument/2006/relationships/hyperlink" Target="mailto:rashtchian@sharif.edu" TargetMode="External"/><Relationship Id="rId195" Type="http://schemas.openxmlformats.org/officeDocument/2006/relationships/hyperlink" Target="mailto:edu@sharif.edu" TargetMode="External"/><Relationship Id="rId196" Type="http://schemas.openxmlformats.org/officeDocument/2006/relationships/hyperlink" Target="mailto:zarrabi@sharif.edu" TargetMode="External"/><Relationship Id="rId197" Type="http://schemas.openxmlformats.org/officeDocument/2006/relationships/hyperlink" Target="mailto:EDU@sharif" TargetMode="External"/><Relationship Id="rId198" Type="http://schemas.openxmlformats.org/officeDocument/2006/relationships/hyperlink" Target="mailto:rashtchian@sharif.edu" TargetMode="External"/><Relationship Id="rId199" Type="http://schemas.openxmlformats.org/officeDocument/2006/relationships/hyperlink" Target="mailto:edu@sharif.edu" TargetMode="External"/><Relationship Id="rId200" Type="http://schemas.openxmlformats.org/officeDocument/2006/relationships/hyperlink" Target="mailto:zarrabi@sharif.edu" TargetMode="External"/><Relationship Id="rId201" Type="http://schemas.openxmlformats.org/officeDocument/2006/relationships/hyperlink" Target="mailto:EDU@sharif" TargetMode="External"/><Relationship Id="rId202" Type="http://schemas.openxmlformats.org/officeDocument/2006/relationships/hyperlink" Target="mailto:rashtchian@sharif.edu" TargetMode="External"/><Relationship Id="rId203" Type="http://schemas.openxmlformats.org/officeDocument/2006/relationships/hyperlink" Target="mailto:edu@sharif.edu" TargetMode="External"/><Relationship Id="rId204" Type="http://schemas.openxmlformats.org/officeDocument/2006/relationships/hyperlink" Target="mailto:zarrabi@sharif.edu" TargetMode="External"/><Relationship Id="rId205" Type="http://schemas.openxmlformats.org/officeDocument/2006/relationships/hyperlink" Target="mailto:EDU@sharif" TargetMode="External"/><Relationship Id="rId206" Type="http://schemas.openxmlformats.org/officeDocument/2006/relationships/hyperlink" Target="mailto:rashtchian@sharif.edu" TargetMode="External"/><Relationship Id="rId207" Type="http://schemas.openxmlformats.org/officeDocument/2006/relationships/hyperlink" Target="mailto:edu@sharif.edu" TargetMode="External"/><Relationship Id="rId208" Type="http://schemas.openxmlformats.org/officeDocument/2006/relationships/hyperlink" Target="mailto:zarrabi@sharif.edu" TargetMode="External"/><Relationship Id="rId209" Type="http://schemas.openxmlformats.org/officeDocument/2006/relationships/hyperlink" Target="mailto:EDU@sharif" TargetMode="External"/><Relationship Id="rId210" Type="http://schemas.openxmlformats.org/officeDocument/2006/relationships/hyperlink" Target="mailto:rashtchian@sharif.edu" TargetMode="External"/><Relationship Id="rId211" Type="http://schemas.openxmlformats.org/officeDocument/2006/relationships/hyperlink" Target="mailto:edu@sharif.edu" TargetMode="External"/><Relationship Id="rId212" Type="http://schemas.openxmlformats.org/officeDocument/2006/relationships/hyperlink" Target="mailto:zarrabi@sharif.edu" TargetMode="External"/><Relationship Id="rId213" Type="http://schemas.openxmlformats.org/officeDocument/2006/relationships/hyperlink" Target="mailto:EDU@sharif" TargetMode="External"/><Relationship Id="rId214" Type="http://schemas.openxmlformats.org/officeDocument/2006/relationships/hyperlink" Target="mailto:rashtchian@sharif.edu" TargetMode="External"/><Relationship Id="rId215" Type="http://schemas.openxmlformats.org/officeDocument/2006/relationships/hyperlink" Target="mailto:edu@sharif.edu" TargetMode="External"/><Relationship Id="rId216" Type="http://schemas.openxmlformats.org/officeDocument/2006/relationships/hyperlink" Target="mailto:zarrabi@sharif.edu" TargetMode="External"/><Relationship Id="rId217" Type="http://schemas.openxmlformats.org/officeDocument/2006/relationships/hyperlink" Target="mailto:EDU@sharif" TargetMode="External"/><Relationship Id="rId218" Type="http://schemas.openxmlformats.org/officeDocument/2006/relationships/hyperlink" Target="mailto:rashtchian@sharif.edu" TargetMode="External"/><Relationship Id="rId219" Type="http://schemas.openxmlformats.org/officeDocument/2006/relationships/hyperlink" Target="mailto:edu@sharif.edu" TargetMode="External"/><Relationship Id="rId220" Type="http://schemas.openxmlformats.org/officeDocument/2006/relationships/hyperlink" Target="mailto:zarrabi@sharif.edu" TargetMode="External"/><Relationship Id="rId221" Type="http://schemas.openxmlformats.org/officeDocument/2006/relationships/hyperlink" Target="mailto:EDU@sharif" TargetMode="External"/><Relationship Id="rId222" Type="http://schemas.openxmlformats.org/officeDocument/2006/relationships/hyperlink" Target="mailto:rashtchian@sharif.edu" TargetMode="External"/><Relationship Id="rId223" Type="http://schemas.openxmlformats.org/officeDocument/2006/relationships/hyperlink" Target="mailto:edu@sharif.edu" TargetMode="External"/><Relationship Id="rId224" Type="http://schemas.openxmlformats.org/officeDocument/2006/relationships/hyperlink" Target="mailto:amini@sharif.edu" TargetMode="External"/><Relationship Id="rId225" Type="http://schemas.openxmlformats.org/officeDocument/2006/relationships/hyperlink" Target="mailto:EDU@sharif" TargetMode="External"/><Relationship Id="rId226" Type="http://schemas.openxmlformats.org/officeDocument/2006/relationships/hyperlink" Target="mailto:rashtchian@sharif.edu" TargetMode="External"/><Relationship Id="rId227" Type="http://schemas.openxmlformats.org/officeDocument/2006/relationships/hyperlink" Target="mailto:edu@sharif.edu" TargetMode="External"/><Relationship Id="rId228" Type="http://schemas.openxmlformats.org/officeDocument/2006/relationships/hyperlink" Target="mailto:fatehi.mh@gmail.com" TargetMode="External"/><Relationship Id="rId229" Type="http://schemas.openxmlformats.org/officeDocument/2006/relationships/hyperlink" Target="mailto:EDU@sharif" TargetMode="External"/><Relationship Id="rId230" Type="http://schemas.openxmlformats.org/officeDocument/2006/relationships/hyperlink" Target="mailto:rashtchian@sharif.edu" TargetMode="External"/><Relationship Id="rId231" Type="http://schemas.openxmlformats.org/officeDocument/2006/relationships/hyperlink" Target="mailto:edu@sharif.edu" TargetMode="External"/><Relationship Id="rId232" Type="http://schemas.openxmlformats.org/officeDocument/2006/relationships/hyperlink" Target="mailto:zarrabi@sharif.edu" TargetMode="External"/><Relationship Id="rId233" Type="http://schemas.openxmlformats.org/officeDocument/2006/relationships/hyperlink" Target="mailto:EDU@sharif" TargetMode="External"/><Relationship Id="rId234" Type="http://schemas.openxmlformats.org/officeDocument/2006/relationships/hyperlink" Target="mailto:rashtchian@sharif.edu" TargetMode="External"/><Relationship Id="rId235" Type="http://schemas.openxmlformats.org/officeDocument/2006/relationships/hyperlink" Target="mailto:edu@sharif.edu" TargetMode="External"/><Relationship Id="rId236" Type="http://schemas.openxmlformats.org/officeDocument/2006/relationships/hyperlink" Target="mailto:zarrabi@sharif.edu" TargetMode="External"/><Relationship Id="rId237" Type="http://schemas.openxmlformats.org/officeDocument/2006/relationships/hyperlink" Target="mailto:EDU@sharif" TargetMode="External"/><Relationship Id="rId238" Type="http://schemas.openxmlformats.org/officeDocument/2006/relationships/hyperlink" Target="mailto:rashtchian@sharif.edu" TargetMode="External"/><Relationship Id="rId239" Type="http://schemas.openxmlformats.org/officeDocument/2006/relationships/hyperlink" Target="mailto:edu@sharif.edu" TargetMode="External"/><Relationship Id="rId240" Type="http://schemas.openxmlformats.org/officeDocument/2006/relationships/hyperlink" Target="mailto:zarrabi@sharif.edu" TargetMode="External"/><Relationship Id="rId241" Type="http://schemas.openxmlformats.org/officeDocument/2006/relationships/hyperlink" Target="mailto:EDU@sharif" TargetMode="External"/><Relationship Id="rId242" Type="http://schemas.openxmlformats.org/officeDocument/2006/relationships/hyperlink" Target="mailto:rashtchian@sharif.edu" TargetMode="External"/><Relationship Id="rId243" Type="http://schemas.openxmlformats.org/officeDocument/2006/relationships/hyperlink" Target="mailto:edu@sharif.edu" TargetMode="External"/><Relationship Id="rId244" Type="http://schemas.openxmlformats.org/officeDocument/2006/relationships/hyperlink" Target="mailto:zarrabi@sharif.edu" TargetMode="External"/><Relationship Id="rId245" Type="http://schemas.openxmlformats.org/officeDocument/2006/relationships/hyperlink" Target="mailto:Elearning@edu" TargetMode="External"/><Relationship Id="rId246" Type="http://schemas.openxmlformats.org/officeDocument/2006/relationships/hyperlink" Target="mailto:amini@sharif.edu" TargetMode="External"/><Relationship Id="rId247" Type="http://schemas.openxmlformats.org/officeDocument/2006/relationships/hyperlink" Target="mailto:elearning@sharif.ir" TargetMode="External"/><Relationship Id="rId248" Type="http://schemas.openxmlformats.org/officeDocument/2006/relationships/hyperlink" Target="mailto:m.shafiee@staff.sharif.edu" TargetMode="External"/><Relationship Id="rId249" Type="http://schemas.openxmlformats.org/officeDocument/2006/relationships/hyperlink" Target="mailto:Elearning@edu" TargetMode="External"/><Relationship Id="rId250" Type="http://schemas.openxmlformats.org/officeDocument/2006/relationships/hyperlink" Target="mailto:amini@sharif.edu" TargetMode="External"/><Relationship Id="rId251" Type="http://schemas.openxmlformats.org/officeDocument/2006/relationships/hyperlink" Target="mailto:elarning@sharif.edu" TargetMode="External"/><Relationship Id="rId252" Type="http://schemas.openxmlformats.org/officeDocument/2006/relationships/hyperlink" Target="mailto:amini@sharif.edu" TargetMode="External"/><Relationship Id="rId253" Type="http://schemas.openxmlformats.org/officeDocument/2006/relationships/hyperlink" Target="mailto:Elearning@edu" TargetMode="External"/><Relationship Id="rId254" Type="http://schemas.openxmlformats.org/officeDocument/2006/relationships/hyperlink" Target="mailto:amini@sharif.edu" TargetMode="External"/><Relationship Id="rId255" Type="http://schemas.openxmlformats.org/officeDocument/2006/relationships/hyperlink" Target="mailto:elearning@sharif.ir" TargetMode="External"/><Relationship Id="rId256" Type="http://schemas.openxmlformats.org/officeDocument/2006/relationships/hyperlink" Target="mailto:m.shafiee@staff.sharif.edu" TargetMode="External"/><Relationship Id="rId257" Type="http://schemas.openxmlformats.org/officeDocument/2006/relationships/hyperlink" Target="mailto:Elearning@edu" TargetMode="External"/><Relationship Id="rId258" Type="http://schemas.openxmlformats.org/officeDocument/2006/relationships/hyperlink" Target="mailto:amini@sharif.edu" TargetMode="External"/><Relationship Id="rId259" Type="http://schemas.openxmlformats.org/officeDocument/2006/relationships/hyperlink" Target="mailto:elarning@sharif.edu" TargetMode="External"/><Relationship Id="rId260" Type="http://schemas.openxmlformats.org/officeDocument/2006/relationships/hyperlink" Target="mailto:amini@sharif.edu" TargetMode="External"/><Relationship Id="rId261" Type="http://schemas.openxmlformats.org/officeDocument/2006/relationships/hyperlink" Target="mailto:Elearning@edu" TargetMode="External"/><Relationship Id="rId262" Type="http://schemas.openxmlformats.org/officeDocument/2006/relationships/hyperlink" Target="mailto:amini@sharif.edu" TargetMode="External"/><Relationship Id="rId263" Type="http://schemas.openxmlformats.org/officeDocument/2006/relationships/hyperlink" Target="mailto:elarning@sharif.edu" TargetMode="External"/><Relationship Id="rId264" Type="http://schemas.openxmlformats.org/officeDocument/2006/relationships/hyperlink" Target="mailto:amini@sharif.edu" TargetMode="External"/><Relationship Id="rId265" Type="http://schemas.openxmlformats.org/officeDocument/2006/relationships/hyperlink" Target="mailto:Feyzbakhsh@sharif" TargetMode="External"/><Relationship Id="rId266" Type="http://schemas.openxmlformats.org/officeDocument/2006/relationships/hyperlink" Target="mailto:alireza_feyz@sharif.edu" TargetMode="External"/><Relationship Id="rId267" Type="http://schemas.openxmlformats.org/officeDocument/2006/relationships/hyperlink" Target="mailto:mohadeseh.hosseini@gsme.sharif.edu" TargetMode="External"/><Relationship Id="rId268" Type="http://schemas.openxmlformats.org/officeDocument/2006/relationships/hyperlink" Target="mailto:GreenNGO@sharif" TargetMode="External"/><Relationship Id="rId269" Type="http://schemas.openxmlformats.org/officeDocument/2006/relationships/hyperlink" Target="mailto:tmohammadsadegh@gmail.com" TargetMode="External"/><Relationship Id="rId270" Type="http://schemas.openxmlformats.org/officeDocument/2006/relationships/hyperlink" Target="mailto:s.masoudy93@gmail.com" TargetMode="External"/><Relationship Id="rId271" Type="http://schemas.openxmlformats.org/officeDocument/2006/relationships/hyperlink" Target="mailto:GSME@sharif" TargetMode="External"/><Relationship Id="rId272" Type="http://schemas.openxmlformats.org/officeDocument/2006/relationships/hyperlink" Target="mailto:isaai@sharif.ir" TargetMode="External"/><Relationship Id="rId273" Type="http://schemas.openxmlformats.org/officeDocument/2006/relationships/hyperlink" Target="mailto:isaai@sharif.ir" TargetMode="External"/><Relationship Id="rId274" Type="http://schemas.openxmlformats.org/officeDocument/2006/relationships/hyperlink" Target="mailto:GSME@sharif" TargetMode="External"/><Relationship Id="rId275" Type="http://schemas.openxmlformats.org/officeDocument/2006/relationships/hyperlink" Target="mailto:isaai@sharif.ir" TargetMode="External"/><Relationship Id="rId276" Type="http://schemas.openxmlformats.org/officeDocument/2006/relationships/hyperlink" Target="mailto:isaai@sharif.ir" TargetMode="External"/><Relationship Id="rId277" Type="http://schemas.openxmlformats.org/officeDocument/2006/relationships/hyperlink" Target="mailto:GSME@sharif" TargetMode="External"/><Relationship Id="rId278" Type="http://schemas.openxmlformats.org/officeDocument/2006/relationships/hyperlink" Target="mailto:isaai@sharif.ir" TargetMode="External"/><Relationship Id="rId279" Type="http://schemas.openxmlformats.org/officeDocument/2006/relationships/hyperlink" Target="mailto:isaai@sharif.ir" TargetMode="External"/><Relationship Id="rId280" Type="http://schemas.openxmlformats.org/officeDocument/2006/relationships/hyperlink" Target="mailto:GSME@sharif" TargetMode="External"/><Relationship Id="rId281" Type="http://schemas.openxmlformats.org/officeDocument/2006/relationships/hyperlink" Target="mailto:isaai@sharif.ir" TargetMode="External"/><Relationship Id="rId282" Type="http://schemas.openxmlformats.org/officeDocument/2006/relationships/hyperlink" Target="mailto:isaai@sharif.ir" TargetMode="External"/><Relationship Id="rId283" Type="http://schemas.openxmlformats.org/officeDocument/2006/relationships/hyperlink" Target="mailto:GSME@sharif" TargetMode="External"/><Relationship Id="rId284" Type="http://schemas.openxmlformats.org/officeDocument/2006/relationships/hyperlink" Target="mailto:isaai@sharif.ir" TargetMode="External"/><Relationship Id="rId285" Type="http://schemas.openxmlformats.org/officeDocument/2006/relationships/hyperlink" Target="mailto:isaai@sharif.ir" TargetMode="External"/><Relationship Id="rId286" Type="http://schemas.openxmlformats.org/officeDocument/2006/relationships/hyperlink" Target="mailto:GSME@sharif" TargetMode="External"/><Relationship Id="rId287" Type="http://schemas.openxmlformats.org/officeDocument/2006/relationships/hyperlink" Target="mailto:isaai@sharif.ir" TargetMode="External"/><Relationship Id="rId288" Type="http://schemas.openxmlformats.org/officeDocument/2006/relationships/hyperlink" Target="mailto:isaai@sharif.ir" TargetMode="External"/><Relationship Id="rId289" Type="http://schemas.openxmlformats.org/officeDocument/2006/relationships/hyperlink" Target="mailto:GSME@sharif" TargetMode="External"/><Relationship Id="rId290" Type="http://schemas.openxmlformats.org/officeDocument/2006/relationships/hyperlink" Target="mailto:isaai@sharif.ir" TargetMode="External"/><Relationship Id="rId291" Type="http://schemas.openxmlformats.org/officeDocument/2006/relationships/hyperlink" Target="mailto:isaai@sharif.ir" TargetMode="External"/><Relationship Id="rId292" Type="http://schemas.openxmlformats.org/officeDocument/2006/relationships/hyperlink" Target="mailto:GSME@sharif" TargetMode="External"/><Relationship Id="rId293" Type="http://schemas.openxmlformats.org/officeDocument/2006/relationships/hyperlink" Target="mailto:isaai@sharif.ir" TargetMode="External"/><Relationship Id="rId294" Type="http://schemas.openxmlformats.org/officeDocument/2006/relationships/hyperlink" Target="mailto:isaai@sharif.ir" TargetMode="External"/><Relationship Id="rId295" Type="http://schemas.openxmlformats.org/officeDocument/2006/relationships/hyperlink" Target="mailto:GSME@sharif" TargetMode="External"/><Relationship Id="rId296" Type="http://schemas.openxmlformats.org/officeDocument/2006/relationships/hyperlink" Target="mailto:isaai@sharif.ir" TargetMode="External"/><Relationship Id="rId297" Type="http://schemas.openxmlformats.org/officeDocument/2006/relationships/hyperlink" Target="mailto:isaai@sharif.ir" TargetMode="External"/><Relationship Id="rId298" Type="http://schemas.openxmlformats.org/officeDocument/2006/relationships/hyperlink" Target="mailto:Heydarnoori@sharif" TargetMode="External"/><Relationship Id="rId299" Type="http://schemas.openxmlformats.org/officeDocument/2006/relationships/hyperlink" Target="mailto:heydarnoori@sharif.edu" TargetMode="External"/><Relationship Id="rId300" Type="http://schemas.openxmlformats.org/officeDocument/2006/relationships/hyperlink" Target="mailto:heydarnoori@gmail.com" TargetMode="External"/><Relationship Id="rId301" Type="http://schemas.openxmlformats.org/officeDocument/2006/relationships/hyperlink" Target="mailto:heydarnoori@sharif.edu" TargetMode="External"/><Relationship Id="rId302" Type="http://schemas.openxmlformats.org/officeDocument/2006/relationships/hyperlink" Target="mailto:ICTC@sharif" TargetMode="External"/><Relationship Id="rId303" Type="http://schemas.openxmlformats.org/officeDocument/2006/relationships/hyperlink" Target="mailto:amini@sharif.edu" TargetMode="External"/><Relationship Id="rId304" Type="http://schemas.openxmlformats.org/officeDocument/2006/relationships/hyperlink" Target="mailto:m.gharehyazie@sharif.edu" TargetMode="External"/><Relationship Id="rId305" Type="http://schemas.openxmlformats.org/officeDocument/2006/relationships/hyperlink" Target="mailto:ebrahim@bonyan.co" TargetMode="External"/><Relationship Id="rId306" Type="http://schemas.openxmlformats.org/officeDocument/2006/relationships/hyperlink" Target="mailto:ICTC@sharif" TargetMode="External"/><Relationship Id="rId307" Type="http://schemas.openxmlformats.org/officeDocument/2006/relationships/hyperlink" Target="mailto:amini@sharif.edu" TargetMode="External"/><Relationship Id="rId308" Type="http://schemas.openxmlformats.org/officeDocument/2006/relationships/hyperlink" Target="mailto:ictc@sharif.edu" TargetMode="External"/><Relationship Id="rId309" Type="http://schemas.openxmlformats.org/officeDocument/2006/relationships/hyperlink" Target="mailto:e_tallan@sharif.edu" TargetMode="External"/><Relationship Id="rId310" Type="http://schemas.openxmlformats.org/officeDocument/2006/relationships/hyperlink" Target="mailto:ICTC@sharif" TargetMode="External"/><Relationship Id="rId311" Type="http://schemas.openxmlformats.org/officeDocument/2006/relationships/hyperlink" Target="mailto:amini@sharif.edu" TargetMode="External"/><Relationship Id="rId312" Type="http://schemas.openxmlformats.org/officeDocument/2006/relationships/hyperlink" Target="mailto:ictc@sharif.edu" TargetMode="External"/><Relationship Id="rId313" Type="http://schemas.openxmlformats.org/officeDocument/2006/relationships/hyperlink" Target="mailto:m.shakiba@staff.sharif.edu" TargetMode="External"/><Relationship Id="rId314" Type="http://schemas.openxmlformats.org/officeDocument/2006/relationships/hyperlink" Target="mailto:reza.akbari@sharif.edu" TargetMode="External"/><Relationship Id="rId315" Type="http://schemas.openxmlformats.org/officeDocument/2006/relationships/hyperlink" Target="mailto:mahdi.jalali@ie.sharif.edu" TargetMode="External"/><Relationship Id="rId316" Type="http://schemas.openxmlformats.org/officeDocument/2006/relationships/hyperlink" Target="mailto:mahdi.jalali@ie.sharif.edu" TargetMode="External"/><Relationship Id="rId317" Type="http://schemas.openxmlformats.org/officeDocument/2006/relationships/hyperlink" Target="mailto:IPL@CE" TargetMode="External"/><Relationship Id="rId318" Type="http://schemas.openxmlformats.org/officeDocument/2006/relationships/hyperlink" Target="mailto:Jalili@Sharif" TargetMode="External"/><Relationship Id="rId319" Type="http://schemas.openxmlformats.org/officeDocument/2006/relationships/hyperlink" Target="mailto:jalili@sharif.ir" TargetMode="External"/><Relationship Id="rId320" Type="http://schemas.openxmlformats.org/officeDocument/2006/relationships/hyperlink" Target="mailto:jalili@sharif.ir" TargetMode="External"/><Relationship Id="rId321" Type="http://schemas.openxmlformats.org/officeDocument/2006/relationships/hyperlink" Target="mailto:behradtajali@ce.sharif.edu" TargetMode="External"/><Relationship Id="rId322" Type="http://schemas.openxmlformats.org/officeDocument/2006/relationships/hyperlink" Target="mailto:Karafarini@sharif" TargetMode="External"/><Relationship Id="rId323" Type="http://schemas.openxmlformats.org/officeDocument/2006/relationships/hyperlink" Target="mailto:talebi@sharif.ir" TargetMode="External"/><Relationship Id="rId324" Type="http://schemas.openxmlformats.org/officeDocument/2006/relationships/hyperlink" Target="mailto:karafarini@sharif.edu" TargetMode="External"/><Relationship Id="rId325" Type="http://schemas.openxmlformats.org/officeDocument/2006/relationships/hyperlink" Target="mailto:amirmehdinaghavi@gmail.com" TargetMode="External"/><Relationship Id="rId326" Type="http://schemas.openxmlformats.org/officeDocument/2006/relationships/hyperlink" Target="mailto:Kharrazi@sharif" TargetMode="External"/><Relationship Id="rId327" Type="http://schemas.openxmlformats.org/officeDocument/2006/relationships/hyperlink" Target="mailto:kharrazi@sharif.edu" TargetMode="External"/><Relationship Id="rId328" Type="http://schemas.openxmlformats.org/officeDocument/2006/relationships/hyperlink" Target="mailto:kharrazi@sharif.edu" TargetMode="External"/><Relationship Id="rId329" Type="http://schemas.openxmlformats.org/officeDocument/2006/relationships/hyperlink" Target="mailto:kharrazi@sharif.edu" TargetMode="External"/><Relationship Id="rId330" Type="http://schemas.openxmlformats.org/officeDocument/2006/relationships/hyperlink" Target="mailto:Kharrazi@sharif" TargetMode="External"/><Relationship Id="rId331" Type="http://schemas.openxmlformats.org/officeDocument/2006/relationships/hyperlink" Target="mailto:kharrazi@sharif.edu" TargetMode="External"/><Relationship Id="rId332" Type="http://schemas.openxmlformats.org/officeDocument/2006/relationships/hyperlink" Target="mailto:kharrazi@sharif.edu" TargetMode="External"/><Relationship Id="rId333" Type="http://schemas.openxmlformats.org/officeDocument/2006/relationships/hyperlink" Target="mailto:kharrazi@sharif.edu" TargetMode="External"/><Relationship Id="rId334" Type="http://schemas.openxmlformats.org/officeDocument/2006/relationships/hyperlink" Target="mailto:Lang@sharif" TargetMode="External"/><Relationship Id="rId335" Type="http://schemas.openxmlformats.org/officeDocument/2006/relationships/hyperlink" Target="mailto:bagheri@sharif.edu" TargetMode="External"/><Relationship Id="rId336" Type="http://schemas.openxmlformats.org/officeDocument/2006/relationships/hyperlink" Target="mailto:bagheri@sharif.edu" TargetMode="External"/><Relationship Id="rId337" Type="http://schemas.openxmlformats.org/officeDocument/2006/relationships/hyperlink" Target="mailto:bahrani@sharif.edu" TargetMode="External"/><Relationship Id="rId338" Type="http://schemas.openxmlformats.org/officeDocument/2006/relationships/hyperlink" Target="mailto:Library@sharif" TargetMode="External"/><Relationship Id="rId339" Type="http://schemas.openxmlformats.org/officeDocument/2006/relationships/hyperlink" Target="mailto:mehdi@sharif.ir" TargetMode="External"/><Relationship Id="rId340" Type="http://schemas.openxmlformats.org/officeDocument/2006/relationships/hyperlink" Target="mailto:library@sharif.edu" TargetMode="External"/><Relationship Id="rId341" Type="http://schemas.openxmlformats.org/officeDocument/2006/relationships/hyperlink" Target="mailto:lib_it@sharif.ir" TargetMode="External"/><Relationship Id="rId342" Type="http://schemas.openxmlformats.org/officeDocument/2006/relationships/hyperlink" Target="mailto:Library@sharif" TargetMode="External"/><Relationship Id="rId343" Type="http://schemas.openxmlformats.org/officeDocument/2006/relationships/hyperlink" Target="mailto:mehdi@sharif.ir" TargetMode="External"/><Relationship Id="rId344" Type="http://schemas.openxmlformats.org/officeDocument/2006/relationships/hyperlink" Target="mailto:library@sharif.edu" TargetMode="External"/><Relationship Id="rId345" Type="http://schemas.openxmlformats.org/officeDocument/2006/relationships/hyperlink" Target="mailto:lib_it@sharif.ir" TargetMode="External"/><Relationship Id="rId346" Type="http://schemas.openxmlformats.org/officeDocument/2006/relationships/hyperlink" Target="mailto:Library@sharif" TargetMode="External"/><Relationship Id="rId347" Type="http://schemas.openxmlformats.org/officeDocument/2006/relationships/hyperlink" Target="mailto:mehdi@sharif.ir" TargetMode="External"/><Relationship Id="rId348" Type="http://schemas.openxmlformats.org/officeDocument/2006/relationships/hyperlink" Target="mailto:library@sharif.edu" TargetMode="External"/><Relationship Id="rId349" Type="http://schemas.openxmlformats.org/officeDocument/2006/relationships/hyperlink" Target="mailto:lib_it@sharif.ir" TargetMode="External"/><Relationship Id="rId350" Type="http://schemas.openxmlformats.org/officeDocument/2006/relationships/hyperlink" Target="mailto:Logistics@sharif" TargetMode="External"/><Relationship Id="rId351" Type="http://schemas.openxmlformats.org/officeDocument/2006/relationships/hyperlink" Target="mailto:shahabhosseini@sharif.edu" TargetMode="External"/><Relationship Id="rId352" Type="http://schemas.openxmlformats.org/officeDocument/2006/relationships/hyperlink" Target="mailto:shahabhosseini@sharif.edu" TargetMode="External"/><Relationship Id="rId353" Type="http://schemas.openxmlformats.org/officeDocument/2006/relationships/hyperlink" Target="mailto:abdollahi.m87@gmail.com" TargetMode="External"/><Relationship Id="rId354" Type="http://schemas.openxmlformats.org/officeDocument/2006/relationships/hyperlink" Target="mailto:Logistics@sharif" TargetMode="External"/><Relationship Id="rId355" Type="http://schemas.openxmlformats.org/officeDocument/2006/relationships/hyperlink" Target="mailto:shahabhosseini@sharif.edu" TargetMode="External"/><Relationship Id="rId356" Type="http://schemas.openxmlformats.org/officeDocument/2006/relationships/hyperlink" Target="mailto:Logistics@sharif" TargetMode="External"/><Relationship Id="rId357" Type="http://schemas.openxmlformats.org/officeDocument/2006/relationships/hyperlink" Target="mailto:shahabhosseini@sharif.edu" TargetMode="External"/><Relationship Id="rId358" Type="http://schemas.openxmlformats.org/officeDocument/2006/relationships/hyperlink" Target="mailto:abdollahi.m87@gmail.com" TargetMode="External"/><Relationship Id="rId359" Type="http://schemas.openxmlformats.org/officeDocument/2006/relationships/hyperlink" Target="mailto:abdollahi.m87@gmail.com" TargetMode="External"/><Relationship Id="rId360" Type="http://schemas.openxmlformats.org/officeDocument/2006/relationships/hyperlink" Target="mailto:Mahsuli@sharif" TargetMode="External"/><Relationship Id="rId361" Type="http://schemas.openxmlformats.org/officeDocument/2006/relationships/hyperlink" Target="mailto:mahsuli@sharif.edu" TargetMode="External"/><Relationship Id="rId362" Type="http://schemas.openxmlformats.org/officeDocument/2006/relationships/hyperlink" Target="mailto:mahsuli@sharif.edu" TargetMode="External"/><Relationship Id="rId363" Type="http://schemas.openxmlformats.org/officeDocument/2006/relationships/hyperlink" Target="mailto:salarifard@ce.sharif.edu" TargetMode="External"/><Relationship Id="rId364" Type="http://schemas.openxmlformats.org/officeDocument/2006/relationships/hyperlink" Target="mailto:Mali@sharif" TargetMode="External"/><Relationship Id="rId365" Type="http://schemas.openxmlformats.org/officeDocument/2006/relationships/hyperlink" Target="mailto:gonbadi@sharif.ir" TargetMode="External"/><Relationship Id="rId366" Type="http://schemas.openxmlformats.org/officeDocument/2006/relationships/hyperlink" Target="mailto:gonbadi@sharif.ir" TargetMode="External"/><Relationship Id="rId367" Type="http://schemas.openxmlformats.org/officeDocument/2006/relationships/hyperlink" Target="mailto:chatrsimab@gmail.com" TargetMode="External"/><Relationship Id="rId368" Type="http://schemas.openxmlformats.org/officeDocument/2006/relationships/hyperlink" Target="mailto:Mali@sharif" TargetMode="External"/><Relationship Id="rId369" Type="http://schemas.openxmlformats.org/officeDocument/2006/relationships/hyperlink" Target="mailto:gonbadi@sharif.ir" TargetMode="External"/><Relationship Id="rId370" Type="http://schemas.openxmlformats.org/officeDocument/2006/relationships/hyperlink" Target="mailto:gonbadi@sharif.ir" TargetMode="External"/><Relationship Id="rId371" Type="http://schemas.openxmlformats.org/officeDocument/2006/relationships/hyperlink" Target="mailto:chatrsimab@gmail.com" TargetMode="External"/><Relationship Id="rId372" Type="http://schemas.openxmlformats.org/officeDocument/2006/relationships/hyperlink" Target="mailto:khodaygan@sharif.edu" TargetMode="External"/><Relationship Id="rId373" Type="http://schemas.openxmlformats.org/officeDocument/2006/relationships/hyperlink" Target="mailto:mehrar.sharif@gmail.com" TargetMode="External"/><Relationship Id="rId374" Type="http://schemas.openxmlformats.org/officeDocument/2006/relationships/hyperlink" Target="mailto:mshahidi@ce.sharif.edu" TargetMode="External"/><Relationship Id="rId375" Type="http://schemas.openxmlformats.org/officeDocument/2006/relationships/hyperlink" Target="mailto:Mech@sharif" TargetMode="External"/><Relationship Id="rId376" Type="http://schemas.openxmlformats.org/officeDocument/2006/relationships/hyperlink" Target="mailto:hannani@sharif.edu" TargetMode="External"/><Relationship Id="rId377" Type="http://schemas.openxmlformats.org/officeDocument/2006/relationships/hyperlink" Target="mailto:hannani@sharif.edu" TargetMode="External"/><Relationship Id="rId378" Type="http://schemas.openxmlformats.org/officeDocument/2006/relationships/hyperlink" Target="mailto:ebrahimirad.v@gmail.com" TargetMode="External"/><Relationship Id="rId379" Type="http://schemas.openxmlformats.org/officeDocument/2006/relationships/hyperlink" Target="mailto:Mech@sharif" TargetMode="External"/><Relationship Id="rId380" Type="http://schemas.openxmlformats.org/officeDocument/2006/relationships/hyperlink" Target="mailto:hannani@sharif.edu" TargetMode="External"/><Relationship Id="rId381" Type="http://schemas.openxmlformats.org/officeDocument/2006/relationships/hyperlink" Target="mailto:hannani@sharif.edu" TargetMode="External"/><Relationship Id="rId382" Type="http://schemas.openxmlformats.org/officeDocument/2006/relationships/hyperlink" Target="mailto:m.shahidi.2424@gmail.com" TargetMode="External"/><Relationship Id="rId383" Type="http://schemas.openxmlformats.org/officeDocument/2006/relationships/hyperlink" Target="mailto:Mech@sharif" TargetMode="External"/><Relationship Id="rId384" Type="http://schemas.openxmlformats.org/officeDocument/2006/relationships/hyperlink" Target="mailto:hannani@sharif.edu" TargetMode="External"/><Relationship Id="rId385" Type="http://schemas.openxmlformats.org/officeDocument/2006/relationships/hyperlink" Target="mailto:hannani@sharif.edu" TargetMode="External"/><Relationship Id="rId386" Type="http://schemas.openxmlformats.org/officeDocument/2006/relationships/hyperlink" Target="mailto:khodaygan@sharif.edu" TargetMode="External"/><Relationship Id="rId387" Type="http://schemas.openxmlformats.org/officeDocument/2006/relationships/hyperlink" Target="mailto:MSE@sharif" TargetMode="External"/><Relationship Id="rId388" Type="http://schemas.openxmlformats.org/officeDocument/2006/relationships/hyperlink" Target="mailto:maddah@sharif.edu" TargetMode="External"/><Relationship Id="rId389" Type="http://schemas.openxmlformats.org/officeDocument/2006/relationships/hyperlink" Target="mailto:abbusa@sharif.edu" TargetMode="External"/><Relationship Id="rId390" Type="http://schemas.openxmlformats.org/officeDocument/2006/relationships/hyperlink" Target="mailto:ashkaan.ozlati71@student.sharif,ir" TargetMode="External"/><Relationship Id="rId391" Type="http://schemas.openxmlformats.org/officeDocument/2006/relationships/hyperlink" Target="mailto:Nano@sharif" TargetMode="External"/><Relationship Id="rId392" Type="http://schemas.openxmlformats.org/officeDocument/2006/relationships/hyperlink" Target="mailto:ahadian@sharif.ir" TargetMode="External"/><Relationship Id="rId393" Type="http://schemas.openxmlformats.org/officeDocument/2006/relationships/hyperlink" Target="mailto:INST@sharif.ir" TargetMode="External"/><Relationship Id="rId394" Type="http://schemas.openxmlformats.org/officeDocument/2006/relationships/hyperlink" Target="mailto:m_bahari@che.sharif.ir" TargetMode="External"/><Relationship Id="rId395" Type="http://schemas.openxmlformats.org/officeDocument/2006/relationships/hyperlink" Target="mailto:Philosophy@sharif" TargetMode="External"/><Relationship Id="rId396" Type="http://schemas.openxmlformats.org/officeDocument/2006/relationships/hyperlink" Target="mailto:azadegan@sharif.ir" TargetMode="External"/><Relationship Id="rId397" Type="http://schemas.openxmlformats.org/officeDocument/2006/relationships/hyperlink" Target="mailto:azadegan@sharif.ir" TargetMode="External"/><Relationship Id="rId398" Type="http://schemas.openxmlformats.org/officeDocument/2006/relationships/hyperlink" Target="mailto:behzad.face96@gmail.com" TargetMode="External"/><Relationship Id="rId399" Type="http://schemas.openxmlformats.org/officeDocument/2006/relationships/hyperlink" Target="mailto:Plearning@edu" TargetMode="External"/><Relationship Id="rId400" Type="http://schemas.openxmlformats.org/officeDocument/2006/relationships/hyperlink" Target="mailto:reza.akbari@sharif.edu" TargetMode="External"/><Relationship Id="rId401" Type="http://schemas.openxmlformats.org/officeDocument/2006/relationships/hyperlink" Target="mailto:plearning.office@sharif.edu" TargetMode="External"/><Relationship Id="rId402" Type="http://schemas.openxmlformats.org/officeDocument/2006/relationships/hyperlink" Target="mailto:plearning.office@sharif.edu" TargetMode="External"/><Relationship Id="rId403" Type="http://schemas.openxmlformats.org/officeDocument/2006/relationships/hyperlink" Target="mailto:PR@sharif" TargetMode="External"/><Relationship Id="rId404" Type="http://schemas.openxmlformats.org/officeDocument/2006/relationships/hyperlink" Target="mailto:prm@sharif.ir" TargetMode="External"/><Relationship Id="rId405" Type="http://schemas.openxmlformats.org/officeDocument/2006/relationships/hyperlink" Target="mailto:prm@sharif.ir" TargetMode="External"/><Relationship Id="rId406" Type="http://schemas.openxmlformats.org/officeDocument/2006/relationships/hyperlink" Target="mailto:behzad.kayvan@yahoo.com" TargetMode="External"/><Relationship Id="rId407" Type="http://schemas.openxmlformats.org/officeDocument/2006/relationships/hyperlink" Target="mailto:PR@sharif" TargetMode="External"/><Relationship Id="rId408" Type="http://schemas.openxmlformats.org/officeDocument/2006/relationships/hyperlink" Target="mailto:prm@sharif.ir" TargetMode="External"/><Relationship Id="rId409" Type="http://schemas.openxmlformats.org/officeDocument/2006/relationships/hyperlink" Target="mailto:prm@sharif.ir" TargetMode="External"/><Relationship Id="rId410" Type="http://schemas.openxmlformats.org/officeDocument/2006/relationships/hyperlink" Target="mailto:a.raoofi@staff.sharif.edu" TargetMode="External"/><Relationship Id="rId411" Type="http://schemas.openxmlformats.org/officeDocument/2006/relationships/hyperlink" Target="mailto:PR@sharif" TargetMode="External"/><Relationship Id="rId412" Type="http://schemas.openxmlformats.org/officeDocument/2006/relationships/hyperlink" Target="mailto:prm@sharif.ir" TargetMode="External"/><Relationship Id="rId413" Type="http://schemas.openxmlformats.org/officeDocument/2006/relationships/hyperlink" Target="mailto:prm@sharif.ir" TargetMode="External"/><Relationship Id="rId414" Type="http://schemas.openxmlformats.org/officeDocument/2006/relationships/hyperlink" Target="mailto:behzad.kayvan@yahoo.com" TargetMode="External"/><Relationship Id="rId415" Type="http://schemas.openxmlformats.org/officeDocument/2006/relationships/hyperlink" Target="mailto:Rahbar@sharif" TargetMode="External"/><Relationship Id="rId416" Type="http://schemas.openxmlformats.org/officeDocument/2006/relationships/hyperlink" Target="mailto:rostami@sharif.ir" TargetMode="External"/><Relationship Id="rId417" Type="http://schemas.openxmlformats.org/officeDocument/2006/relationships/hyperlink" Target="mailto:hd@sharif.edu" TargetMode="External"/><Relationship Id="rId418" Type="http://schemas.openxmlformats.org/officeDocument/2006/relationships/hyperlink" Target="mailto:hd@sharif.edu" TargetMode="External"/><Relationship Id="rId419" Type="http://schemas.openxmlformats.org/officeDocument/2006/relationships/hyperlink" Target="mailto:Rahbar@sharif" TargetMode="External"/><Relationship Id="rId420" Type="http://schemas.openxmlformats.org/officeDocument/2006/relationships/hyperlink" Target="mailto:rostami@sharif.ir" TargetMode="External"/><Relationship Id="rId421" Type="http://schemas.openxmlformats.org/officeDocument/2006/relationships/hyperlink" Target="mailto:hd@sharif.edu" TargetMode="External"/><Relationship Id="rId422" Type="http://schemas.openxmlformats.org/officeDocument/2006/relationships/hyperlink" Target="mailto:hadighadimi66@gmail.com" TargetMode="External"/><Relationship Id="rId423" Type="http://schemas.openxmlformats.org/officeDocument/2006/relationships/hyperlink" Target="mailto:Research@sharif" TargetMode="External"/><Relationship Id="rId424" Type="http://schemas.openxmlformats.org/officeDocument/2006/relationships/hyperlink" Target="mailto:movahhed@sharif.edu" TargetMode="External"/><Relationship Id="rId425" Type="http://schemas.openxmlformats.org/officeDocument/2006/relationships/hyperlink" Target="mailto:siro@sharif.ir" TargetMode="External"/><Relationship Id="rId426" Type="http://schemas.openxmlformats.org/officeDocument/2006/relationships/hyperlink" Target="mailto:a.gharedaghi@staff.sharif.ir" TargetMode="External"/><Relationship Id="rId427" Type="http://schemas.openxmlformats.org/officeDocument/2006/relationships/hyperlink" Target="mailto:Research@sharif" TargetMode="External"/><Relationship Id="rId428" Type="http://schemas.openxmlformats.org/officeDocument/2006/relationships/hyperlink" Target="mailto:movahhed@sharif.edu" TargetMode="External"/><Relationship Id="rId429" Type="http://schemas.openxmlformats.org/officeDocument/2006/relationships/hyperlink" Target="mailto:sutreserch@sharif.edu" TargetMode="External"/><Relationship Id="rId430" Type="http://schemas.openxmlformats.org/officeDocument/2006/relationships/hyperlink" Target="mailto:ladanb@itorbit.net" TargetMode="External"/><Relationship Id="rId431" Type="http://schemas.openxmlformats.org/officeDocument/2006/relationships/hyperlink" Target="mailto:Research@sharif" TargetMode="External"/><Relationship Id="rId432" Type="http://schemas.openxmlformats.org/officeDocument/2006/relationships/hyperlink" Target="mailto:movahhed@sharif.edu" TargetMode="External"/><Relationship Id="rId433" Type="http://schemas.openxmlformats.org/officeDocument/2006/relationships/hyperlink" Target="mailto:sutreserch@sharif.edu" TargetMode="External"/><Relationship Id="rId434" Type="http://schemas.openxmlformats.org/officeDocument/2006/relationships/hyperlink" Target="mailto:ladanb@itorbit.net" TargetMode="External"/><Relationship Id="rId435" Type="http://schemas.openxmlformats.org/officeDocument/2006/relationships/hyperlink" Target="mailto:Research@sharif" TargetMode="External"/><Relationship Id="rId436" Type="http://schemas.openxmlformats.org/officeDocument/2006/relationships/hyperlink" Target="mailto:movahhed@sharif.edu" TargetMode="External"/><Relationship Id="rId437" Type="http://schemas.openxmlformats.org/officeDocument/2006/relationships/hyperlink" Target="mailto:moayeri@staff.sharif.edu" TargetMode="External"/><Relationship Id="rId438" Type="http://schemas.openxmlformats.org/officeDocument/2006/relationships/hyperlink" Target="mailto:moayeri@staff.sharif.edu" TargetMode="External"/><Relationship Id="rId439" Type="http://schemas.openxmlformats.org/officeDocument/2006/relationships/hyperlink" Target="mailto:Research@sharif" TargetMode="External"/><Relationship Id="rId440" Type="http://schemas.openxmlformats.org/officeDocument/2006/relationships/hyperlink" Target="mailto:movahhed@sharif.edu" TargetMode="External"/><Relationship Id="rId441" Type="http://schemas.openxmlformats.org/officeDocument/2006/relationships/hyperlink" Target="mailto:moayeri@staff.sharif.edu" TargetMode="External"/><Relationship Id="rId442" Type="http://schemas.openxmlformats.org/officeDocument/2006/relationships/hyperlink" Target="mailto:moayeri@staff.sharif.edu" TargetMode="External"/><Relationship Id="rId443" Type="http://schemas.openxmlformats.org/officeDocument/2006/relationships/hyperlink" Target="mailto:Research@sharif" TargetMode="External"/><Relationship Id="rId444" Type="http://schemas.openxmlformats.org/officeDocument/2006/relationships/hyperlink" Target="mailto:movahhed@sharif.edu" TargetMode="External"/><Relationship Id="rId445" Type="http://schemas.openxmlformats.org/officeDocument/2006/relationships/hyperlink" Target="mailto:sutreserch@sharif.edu" TargetMode="External"/><Relationship Id="rId446" Type="http://schemas.openxmlformats.org/officeDocument/2006/relationships/hyperlink" Target="mailto:ladanb@itorbit.net" TargetMode="External"/><Relationship Id="rId447" Type="http://schemas.openxmlformats.org/officeDocument/2006/relationships/hyperlink" Target="mailto:Research@sharif" TargetMode="External"/><Relationship Id="rId448" Type="http://schemas.openxmlformats.org/officeDocument/2006/relationships/hyperlink" Target="mailto:movahhed@sharif.edu" TargetMode="External"/><Relationship Id="rId449" Type="http://schemas.openxmlformats.org/officeDocument/2006/relationships/hyperlink" Target="mailto:siro@sharif.edu" TargetMode="External"/><Relationship Id="rId450" Type="http://schemas.openxmlformats.org/officeDocument/2006/relationships/hyperlink" Target="mailto:mshakiba2000@yahoo.com" TargetMode="External"/><Relationship Id="rId451" Type="http://schemas.openxmlformats.org/officeDocument/2006/relationships/hyperlink" Target="mailto:ResearchMag@sharif" TargetMode="External"/><Relationship Id="rId452" Type="http://schemas.openxmlformats.org/officeDocument/2006/relationships/hyperlink" Target="mailto:niaki@sharif.edu" TargetMode="External"/><Relationship Id="rId453" Type="http://schemas.openxmlformats.org/officeDocument/2006/relationships/hyperlink" Target="mailto:pajouhesh@sharif.edu" TargetMode="External"/><Relationship Id="rId454" Type="http://schemas.openxmlformats.org/officeDocument/2006/relationships/hyperlink" Target="mailto:md.dorani@gmail.com" TargetMode="External"/><Relationship Id="rId455" Type="http://schemas.openxmlformats.org/officeDocument/2006/relationships/hyperlink" Target="mailto:Sati@Techpark" TargetMode="External"/><Relationship Id="rId456" Type="http://schemas.openxmlformats.org/officeDocument/2006/relationships/hyperlink" Target="mailto:sati@sharif.edu" TargetMode="External"/><Relationship Id="rId457" Type="http://schemas.openxmlformats.org/officeDocument/2006/relationships/hyperlink" Target="mailto:sati@sharif.edu" TargetMode="External"/><Relationship Id="rId458" Type="http://schemas.openxmlformats.org/officeDocument/2006/relationships/hyperlink" Target="mailto:ghodsi@outlook.com" TargetMode="External"/><Relationship Id="rId459" Type="http://schemas.openxmlformats.org/officeDocument/2006/relationships/hyperlink" Target="mailto:Sati@Techpark" TargetMode="External"/><Relationship Id="rId460" Type="http://schemas.openxmlformats.org/officeDocument/2006/relationships/hyperlink" Target="mailto:sati@sharif.edu" TargetMode="External"/><Relationship Id="rId461" Type="http://schemas.openxmlformats.org/officeDocument/2006/relationships/hyperlink" Target="mailto:sati@sharif.edu" TargetMode="External"/><Relationship Id="rId462" Type="http://schemas.openxmlformats.org/officeDocument/2006/relationships/hyperlink" Target="mailto:abbasloo@iiscenter.ir" TargetMode="External"/><Relationship Id="rId463" Type="http://schemas.openxmlformats.org/officeDocument/2006/relationships/hyperlink" Target="mailto:Sbayat@sharif" TargetMode="External"/><Relationship Id="rId464" Type="http://schemas.openxmlformats.org/officeDocument/2006/relationships/hyperlink" Target="mailto:sbayat@sharif.edu" TargetMode="External"/><Relationship Id="rId465" Type="http://schemas.openxmlformats.org/officeDocument/2006/relationships/hyperlink" Target="mailto:sbayat@sharif.edu" TargetMode="External"/><Relationship Id="rId466" Type="http://schemas.openxmlformats.org/officeDocument/2006/relationships/hyperlink" Target="mailto:boorghany@ce.sharif.edu" TargetMode="External"/><Relationship Id="rId467" Type="http://schemas.openxmlformats.org/officeDocument/2006/relationships/hyperlink" Target="mailto:Shahed@sharif" TargetMode="External"/><Relationship Id="rId468" Type="http://schemas.openxmlformats.org/officeDocument/2006/relationships/hyperlink" Target="mailto:safdarian@sharif.ir" TargetMode="External"/><Relationship Id="rId469" Type="http://schemas.openxmlformats.org/officeDocument/2006/relationships/hyperlink" Target="mailto:shahed@sharif.ir" TargetMode="External"/><Relationship Id="rId470" Type="http://schemas.openxmlformats.org/officeDocument/2006/relationships/hyperlink" Target="mailto:mohseni@sharif.ir" TargetMode="External"/><Relationship Id="rId471" Type="http://schemas.openxmlformats.org/officeDocument/2006/relationships/hyperlink" Target="mailto:r.hashemabadi@ictic.sharif.edu" TargetMode="External"/><Relationship Id="rId472" Type="http://schemas.openxmlformats.org/officeDocument/2006/relationships/hyperlink" Target="mailto:ghasem.t1992@gmail.com" TargetMode="External"/><Relationship Id="rId473" Type="http://schemas.openxmlformats.org/officeDocument/2006/relationships/hyperlink" Target="mailto:gtaghizadeh@ce.sharif.edu" TargetMode="External"/><Relationship Id="rId474" Type="http://schemas.openxmlformats.org/officeDocument/2006/relationships/hyperlink" Target="mailto:r.hashemabadi@ictic.sharif.edu" TargetMode="External"/><Relationship Id="rId475" Type="http://schemas.openxmlformats.org/officeDocument/2006/relationships/hyperlink" Target="mailto:ghasem.t1992@gmail.com" TargetMode="External"/><Relationship Id="rId476" Type="http://schemas.openxmlformats.org/officeDocument/2006/relationships/hyperlink" Target="mailto:gtaghizadeh@ce.sharif.edu" TargetMode="External"/><Relationship Id="rId477" Type="http://schemas.openxmlformats.org/officeDocument/2006/relationships/hyperlink" Target="mailto:r.hashemabadi@ictic.sharif.edu" TargetMode="External"/><Relationship Id="rId478" Type="http://schemas.openxmlformats.org/officeDocument/2006/relationships/hyperlink" Target="mailto:ghasem.t1992@gmail.com" TargetMode="External"/><Relationship Id="rId479" Type="http://schemas.openxmlformats.org/officeDocument/2006/relationships/hyperlink" Target="mailto:gtaghizadeh@ce.sharif.edu" TargetMode="External"/><Relationship Id="rId480" Type="http://schemas.openxmlformats.org/officeDocument/2006/relationships/hyperlink" Target="mailto:r.hashemabadi@ictic.sharif.edu" TargetMode="External"/><Relationship Id="rId481" Type="http://schemas.openxmlformats.org/officeDocument/2006/relationships/hyperlink" Target="mailto:ghasem.t1992@gmail.com" TargetMode="External"/><Relationship Id="rId482" Type="http://schemas.openxmlformats.org/officeDocument/2006/relationships/hyperlink" Target="mailto:gtaghizadeh@ce.sharif.edu" TargetMode="External"/><Relationship Id="rId483" Type="http://schemas.openxmlformats.org/officeDocument/2006/relationships/hyperlink" Target="mailto:r.hashemabadi@ictic.sharif.edu" TargetMode="External"/><Relationship Id="rId484" Type="http://schemas.openxmlformats.org/officeDocument/2006/relationships/hyperlink" Target="mailto:ghasem.t1992@gmail.com" TargetMode="External"/><Relationship Id="rId485" Type="http://schemas.openxmlformats.org/officeDocument/2006/relationships/hyperlink" Target="mailto:gtaghizadeh@ce.sharif.edu" TargetMode="External"/><Relationship Id="rId486" Type="http://schemas.openxmlformats.org/officeDocument/2006/relationships/hyperlink" Target="mailto:Sharifkhani@EE" TargetMode="External"/><Relationship Id="rId487" Type="http://schemas.openxmlformats.org/officeDocument/2006/relationships/hyperlink" Target="mailto:msharifk@sharif.edu" TargetMode="External"/><Relationship Id="rId488" Type="http://schemas.openxmlformats.org/officeDocument/2006/relationships/hyperlink" Target="mailto:icdc@ee.sharif.edu" TargetMode="External"/><Relationship Id="rId489" Type="http://schemas.openxmlformats.org/officeDocument/2006/relationships/hyperlink" Target="mailto:dehqanpour.mohammadsaleh@ee.sharif.edu" TargetMode="External"/><Relationship Id="rId490" Type="http://schemas.openxmlformats.org/officeDocument/2006/relationships/hyperlink" Target="mailto:Solar@shaif" TargetMode="External"/><Relationship Id="rId491" Type="http://schemas.openxmlformats.org/officeDocument/2006/relationships/hyperlink" Target="mailto:taghavinia@sharif.edu" TargetMode="External"/><Relationship Id="rId492" Type="http://schemas.openxmlformats.org/officeDocument/2006/relationships/hyperlink" Target="mailto:taghavinia@sharif.edu" TargetMode="External"/><Relationship Id="rId493" Type="http://schemas.openxmlformats.org/officeDocument/2006/relationships/hyperlink" Target="mailto:f.a.mahyari@sharif.edu" TargetMode="External"/><Relationship Id="rId494" Type="http://schemas.openxmlformats.org/officeDocument/2006/relationships/hyperlink" Target="mailto:SpeechLab@CE" TargetMode="External"/><Relationship Id="rId495" Type="http://schemas.openxmlformats.org/officeDocument/2006/relationships/hyperlink" Target="mailto:sameti@sharif.edu" TargetMode="External"/><Relationship Id="rId496" Type="http://schemas.openxmlformats.org/officeDocument/2006/relationships/hyperlink" Target="mailto:sameti@sharif.edu" TargetMode="External"/><Relationship Id="rId497" Type="http://schemas.openxmlformats.org/officeDocument/2006/relationships/hyperlink" Target="mailto:makbari@ce.sharif.edu" TargetMode="External"/><Relationship Id="rId498" Type="http://schemas.openxmlformats.org/officeDocument/2006/relationships/hyperlink" Target="mailto:Strategic@sharif" TargetMode="External"/><Relationship Id="rId499" Type="http://schemas.openxmlformats.org/officeDocument/2006/relationships/hyperlink" Target="mailto:arasti@sharif.edu" TargetMode="External"/><Relationship Id="rId500" Type="http://schemas.openxmlformats.org/officeDocument/2006/relationships/hyperlink" Target="mailto:info@csprd.sharif.ir" TargetMode="External"/><Relationship Id="rId501" Type="http://schemas.openxmlformats.org/officeDocument/2006/relationships/hyperlink" Target="mailto:makbari@ce.sharif.edu" TargetMode="External"/><Relationship Id="rId502" Type="http://schemas.openxmlformats.org/officeDocument/2006/relationships/hyperlink" Target="mailto:Strategic@sharif" TargetMode="External"/><Relationship Id="rId503" Type="http://schemas.openxmlformats.org/officeDocument/2006/relationships/hyperlink" Target="mailto:arasti@sharif.edu" TargetMode="External"/><Relationship Id="rId504" Type="http://schemas.openxmlformats.org/officeDocument/2006/relationships/hyperlink" Target="mailto:info@csprd.sharif.ir" TargetMode="External"/><Relationship Id="rId505" Type="http://schemas.openxmlformats.org/officeDocument/2006/relationships/hyperlink" Target="mailto:makbari@ce.sharif.edu" TargetMode="External"/><Relationship Id="rId506" Type="http://schemas.openxmlformats.org/officeDocument/2006/relationships/hyperlink" Target="mailto:Strategic@sharif" TargetMode="External"/><Relationship Id="rId507" Type="http://schemas.openxmlformats.org/officeDocument/2006/relationships/hyperlink" Target="mailto:arasti@sharif.edu" TargetMode="External"/><Relationship Id="rId508" Type="http://schemas.openxmlformats.org/officeDocument/2006/relationships/hyperlink" Target="mailto:info@csprd.sharif.ir" TargetMode="External"/><Relationship Id="rId509" Type="http://schemas.openxmlformats.org/officeDocument/2006/relationships/hyperlink" Target="mailto:makbari@ce.sharif.edu" TargetMode="External"/><Relationship Id="rId510" Type="http://schemas.openxmlformats.org/officeDocument/2006/relationships/hyperlink" Target="mailto:Strategic@sharif" TargetMode="External"/><Relationship Id="rId511" Type="http://schemas.openxmlformats.org/officeDocument/2006/relationships/hyperlink" Target="mailto:arasti@sharif.edu" TargetMode="External"/><Relationship Id="rId512" Type="http://schemas.openxmlformats.org/officeDocument/2006/relationships/hyperlink" Target="mailto:info@csprd.sharif.ir" TargetMode="External"/><Relationship Id="rId513" Type="http://schemas.openxmlformats.org/officeDocument/2006/relationships/hyperlink" Target="mailto:Strategic@sharif" TargetMode="External"/><Relationship Id="rId514" Type="http://schemas.openxmlformats.org/officeDocument/2006/relationships/hyperlink" Target="mailto:arasti@sharif.edu" TargetMode="External"/><Relationship Id="rId515" Type="http://schemas.openxmlformats.org/officeDocument/2006/relationships/hyperlink" Target="mailto:info@csprd.sharif.ir" TargetMode="External"/><Relationship Id="rId516" Type="http://schemas.openxmlformats.org/officeDocument/2006/relationships/hyperlink" Target="mailto:Strategic@sharif" TargetMode="External"/><Relationship Id="rId517" Type="http://schemas.openxmlformats.org/officeDocument/2006/relationships/hyperlink" Target="mailto:arasti@sharif.edu" TargetMode="External"/><Relationship Id="rId518" Type="http://schemas.openxmlformats.org/officeDocument/2006/relationships/hyperlink" Target="mailto:info@csprd.sharif.ir" TargetMode="External"/><Relationship Id="rId519" Type="http://schemas.openxmlformats.org/officeDocument/2006/relationships/hyperlink" Target="mailto:makbari@ce.sharif.edu" TargetMode="External"/><Relationship Id="rId520" Type="http://schemas.openxmlformats.org/officeDocument/2006/relationships/hyperlink" Target="mailto:Strategic@sharif" TargetMode="External"/><Relationship Id="rId521" Type="http://schemas.openxmlformats.org/officeDocument/2006/relationships/hyperlink" Target="mailto:arasti@sharif.edu" TargetMode="External"/><Relationship Id="rId522" Type="http://schemas.openxmlformats.org/officeDocument/2006/relationships/hyperlink" Target="mailto:info@csprd.sharif.ir" TargetMode="External"/><Relationship Id="rId523" Type="http://schemas.openxmlformats.org/officeDocument/2006/relationships/hyperlink" Target="mailto:makbari@ce.sharif.edu" TargetMode="External"/><Relationship Id="rId524" Type="http://schemas.openxmlformats.org/officeDocument/2006/relationships/hyperlink" Target="mailto:Strategic@sharif" TargetMode="External"/><Relationship Id="rId525" Type="http://schemas.openxmlformats.org/officeDocument/2006/relationships/hyperlink" Target="mailto:arasti@sharif.edu" TargetMode="External"/><Relationship Id="rId526" Type="http://schemas.openxmlformats.org/officeDocument/2006/relationships/hyperlink" Target="mailto:info@csprd.sharif.ir" TargetMode="External"/><Relationship Id="rId527" Type="http://schemas.openxmlformats.org/officeDocument/2006/relationships/hyperlink" Target="mailto:StuMgmt@sharif" TargetMode="External"/><Relationship Id="rId528" Type="http://schemas.openxmlformats.org/officeDocument/2006/relationships/hyperlink" Target="mailto:siahbazi@sharif.ir" TargetMode="External"/><Relationship Id="rId529" Type="http://schemas.openxmlformats.org/officeDocument/2006/relationships/hyperlink" Target="mailto:rashvand7@gmail.com" TargetMode="External"/><Relationship Id="rId530" Type="http://schemas.openxmlformats.org/officeDocument/2006/relationships/hyperlink" Target="mailto:fatehi.mh@gmail.com" TargetMode="External"/><Relationship Id="rId531" Type="http://schemas.openxmlformats.org/officeDocument/2006/relationships/hyperlink" Target="mailto:Tasisat@sharif" TargetMode="External"/><Relationship Id="rId532" Type="http://schemas.openxmlformats.org/officeDocument/2006/relationships/hyperlink" Target="mailto:rajabi@sharif.edu" TargetMode="External"/><Relationship Id="rId533" Type="http://schemas.openxmlformats.org/officeDocument/2006/relationships/hyperlink" Target="mailto:rajabi@sharif.ir" TargetMode="External"/><Relationship Id="rId534" Type="http://schemas.openxmlformats.org/officeDocument/2006/relationships/hyperlink" Target="mailto:rajabi@sharif.edu" TargetMode="External"/><Relationship Id="rId535" Type="http://schemas.openxmlformats.org/officeDocument/2006/relationships/hyperlink" Target="mailto:Tasisat@sharif" TargetMode="External"/><Relationship Id="rId536" Type="http://schemas.openxmlformats.org/officeDocument/2006/relationships/hyperlink" Target="mailto:rajabi@sharif.edu" TargetMode="External"/><Relationship Id="rId537" Type="http://schemas.openxmlformats.org/officeDocument/2006/relationships/hyperlink" Target="mailto:rajabi@sharif.edu" TargetMode="External"/><Relationship Id="rId538" Type="http://schemas.openxmlformats.org/officeDocument/2006/relationships/hyperlink" Target="mailto:rajabi@sharif.edu" TargetMode="External"/><Relationship Id="rId539" Type="http://schemas.openxmlformats.org/officeDocument/2006/relationships/hyperlink" Target="mailto:Tasisat@sharif" TargetMode="External"/><Relationship Id="rId540" Type="http://schemas.openxmlformats.org/officeDocument/2006/relationships/hyperlink" Target="mailto:rajabi@sharif.edu" TargetMode="External"/><Relationship Id="rId541" Type="http://schemas.openxmlformats.org/officeDocument/2006/relationships/hyperlink" Target="mailto:rajabi@sharif.edu" TargetMode="External"/><Relationship Id="rId542" Type="http://schemas.openxmlformats.org/officeDocument/2006/relationships/hyperlink" Target="mailto:rajabi@sharif.edu" TargetMode="External"/><Relationship Id="rId543" Type="http://schemas.openxmlformats.org/officeDocument/2006/relationships/hyperlink" Target="mailto:Tasisat@sharif" TargetMode="External"/><Relationship Id="rId544" Type="http://schemas.openxmlformats.org/officeDocument/2006/relationships/hyperlink" Target="mailto:rajabi@sharif.edu" TargetMode="External"/><Relationship Id="rId545" Type="http://schemas.openxmlformats.org/officeDocument/2006/relationships/hyperlink" Target="mailto:rajabi@sharif.edu" TargetMode="External"/><Relationship Id="rId546" Type="http://schemas.openxmlformats.org/officeDocument/2006/relationships/hyperlink" Target="mailto:rajabi@sharif.edu" TargetMode="External"/><Relationship Id="rId547" Type="http://schemas.openxmlformats.org/officeDocument/2006/relationships/hyperlink" Target="mailto:Techpark@sharif" TargetMode="External"/><Relationship Id="rId548" Type="http://schemas.openxmlformats.org/officeDocument/2006/relationships/hyperlink" Target="mailto:dehbidipour@sharif.ir" TargetMode="External"/><Relationship Id="rId549" Type="http://schemas.openxmlformats.org/officeDocument/2006/relationships/hyperlink" Target="mailto:techpark@sharif.ir" TargetMode="External"/><Relationship Id="rId550" Type="http://schemas.openxmlformats.org/officeDocument/2006/relationships/hyperlink" Target="mailto:h.keshmiri@staff.sharif.ir" TargetMode="External"/><Relationship Id="rId551" Type="http://schemas.openxmlformats.org/officeDocument/2006/relationships/hyperlink" Target="mailto:techpark@sharif.ir" TargetMode="External"/><Relationship Id="rId552" Type="http://schemas.openxmlformats.org/officeDocument/2006/relationships/hyperlink" Target="mailto:ULRP@sharif" TargetMode="External"/><Relationship Id="rId553" Type="http://schemas.openxmlformats.org/officeDocument/2006/relationships/hyperlink" Target="mailto:tajrishy@sharif.edu" TargetMode="External"/><Relationship Id="rId554" Type="http://schemas.openxmlformats.org/officeDocument/2006/relationships/hyperlink" Target="mailto:ulrp@sharif.edu" TargetMode="External"/><Relationship Id="rId555" Type="http://schemas.openxmlformats.org/officeDocument/2006/relationships/hyperlink" Target="mailto:mohsen.salami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20"/>
  <sheetViews>
    <sheetView showFormulas="false" showGridLines="true" showRowColHeaders="true" showZeros="true" rightToLeft="true" tabSelected="false" showOutlineSymbols="true" defaultGridColor="true" view="normal" topLeftCell="AM1" colorId="64" zoomScale="143" zoomScaleNormal="143" zoomScalePageLayoutView="100" workbookViewId="0">
      <pane xSplit="0" ySplit="1" topLeftCell="A2" activePane="bottomLeft" state="frozen"/>
      <selection pane="topLeft" activeCell="AM1" activeCellId="0" sqref="AM1"/>
      <selection pane="bottomLeft" activeCell="AM1" activeCellId="0" sqref="AM1"/>
    </sheetView>
  </sheetViews>
  <sheetFormatPr defaultColWidth="9.171875" defaultRowHeight="18" zeroHeight="false" outlineLevelRow="0" outlineLevelCol="0"/>
  <cols>
    <col collapsed="false" customWidth="true" hidden="false" outlineLevel="0" max="1" min="1" style="1" width="18.68"/>
    <col collapsed="false" customWidth="true" hidden="false" outlineLevel="0" max="2" min="2" style="2" width="12.42"/>
    <col collapsed="false" customWidth="true" hidden="false" outlineLevel="0" max="3" min="3" style="2" width="16.41"/>
    <col collapsed="false" customWidth="true" hidden="false" outlineLevel="0" max="4" min="4" style="3" width="12.84"/>
    <col collapsed="false" customWidth="true" hidden="false" outlineLevel="0" max="5" min="5" style="3" width="12.42"/>
    <col collapsed="false" customWidth="true" hidden="false" outlineLevel="0" max="6" min="6" style="3" width="13.69"/>
    <col collapsed="false" customWidth="true" hidden="false" outlineLevel="0" max="7" min="7" style="1" width="30.16"/>
    <col collapsed="false" customWidth="true" hidden="false" outlineLevel="0" max="8" min="8" style="2" width="11.26"/>
    <col collapsed="false" customWidth="true" hidden="false" outlineLevel="0" max="9" min="9" style="2" width="16.67"/>
    <col collapsed="false" customWidth="true" hidden="false" outlineLevel="0" max="10" min="10" style="3" width="15.68"/>
    <col collapsed="false" customWidth="true" hidden="false" outlineLevel="0" max="11" min="11" style="3" width="16"/>
    <col collapsed="false" customWidth="true" hidden="false" outlineLevel="0" max="12" min="12" style="3" width="16.41"/>
    <col collapsed="false" customWidth="true" hidden="false" outlineLevel="0" max="13" min="13" style="1" width="31.01"/>
    <col collapsed="false" customWidth="true" hidden="false" outlineLevel="0" max="14" min="14" style="2" width="25.4"/>
    <col collapsed="false" customWidth="true" hidden="false" outlineLevel="0" max="15" min="15" style="2" width="47.16"/>
    <col collapsed="false" customWidth="true" hidden="false" outlineLevel="0" max="16" min="16" style="2" width="48.16"/>
    <col collapsed="false" customWidth="true" hidden="false" outlineLevel="0" max="17" min="17" style="2" width="25.4"/>
    <col collapsed="false" customWidth="true" hidden="false" outlineLevel="0" max="18" min="18" style="3" width="13.26"/>
    <col collapsed="false" customWidth="true" hidden="false" outlineLevel="0" max="19" min="19" style="3" width="25.4"/>
    <col collapsed="false" customWidth="true" hidden="false" outlineLevel="0" max="20" min="20" style="3" width="13.69"/>
    <col collapsed="false" customWidth="true" hidden="false" outlineLevel="0" max="21" min="21" style="4" width="13.69"/>
    <col collapsed="false" customWidth="true" hidden="false" outlineLevel="0" max="22" min="22" style="3" width="32.42"/>
    <col collapsed="false" customWidth="true" hidden="false" outlineLevel="0" max="23" min="23" style="1" width="29.57"/>
    <col collapsed="false" customWidth="true" hidden="false" outlineLevel="0" max="24" min="24" style="2" width="36.26"/>
    <col collapsed="false" customWidth="true" hidden="false" outlineLevel="0" max="25" min="25" style="1" width="30.16"/>
    <col collapsed="false" customWidth="true" hidden="false" outlineLevel="0" max="27" min="27" style="2" width="77.26"/>
    <col collapsed="false" customWidth="true" hidden="false" outlineLevel="0" max="28" min="28" style="2" width="57.84"/>
    <col collapsed="false" customWidth="false" hidden="false" outlineLevel="0" max="29" min="29" style="2" width="9.16"/>
    <col collapsed="false" customWidth="true" hidden="false" outlineLevel="0" max="30" min="30" style="2" width="25"/>
    <col collapsed="false" customWidth="true" hidden="false" outlineLevel="0" max="31" min="31" style="2" width="17.67"/>
    <col collapsed="false" customWidth="true" hidden="false" outlineLevel="0" max="32" min="32" style="2" width="18.16"/>
    <col collapsed="false" customWidth="true" hidden="false" outlineLevel="0" max="33" min="33" style="2" width="22.69"/>
    <col collapsed="false" customWidth="true" hidden="false" outlineLevel="0" max="34" min="34" style="2" width="13.26"/>
    <col collapsed="false" customWidth="true" hidden="false" outlineLevel="0" max="35" min="35" style="2" width="57.15"/>
    <col collapsed="false" customWidth="true" hidden="false" outlineLevel="0" max="36" min="36" style="1" width="13.16"/>
    <col collapsed="false" customWidth="true" hidden="false" outlineLevel="0" max="37" min="37" style="1" width="54.26"/>
    <col collapsed="false" customWidth="true" hidden="false" outlineLevel="0" max="38" min="38" style="2" width="25.26"/>
    <col collapsed="false" customWidth="true" hidden="false" outlineLevel="0" max="39" min="39" style="2" width="28.16"/>
    <col collapsed="false" customWidth="true" hidden="false" outlineLevel="0" max="40" min="40" style="2" width="39.69"/>
    <col collapsed="false" customWidth="true" hidden="false" outlineLevel="0" max="41" min="41" style="2" width="12.16"/>
    <col collapsed="false" customWidth="true" hidden="false" outlineLevel="0" max="42" min="42" style="2" width="15.8"/>
    <col collapsed="false" customWidth="true" hidden="false" outlineLevel="0" max="43" min="43" style="2" width="14.31"/>
    <col collapsed="false" customWidth="true" hidden="false" outlineLevel="0" max="44" min="44" style="2" width="27.68"/>
    <col collapsed="false" customWidth="true" hidden="false" outlineLevel="0" max="45" min="45" style="2" width="46.16"/>
    <col collapsed="false" customWidth="true" hidden="false" outlineLevel="0" max="46" min="46" style="2" width="16.41"/>
    <col collapsed="false" customWidth="true" hidden="false" outlineLevel="0" max="47" min="47" style="2" width="17.86"/>
    <col collapsed="false" customWidth="true" hidden="false" outlineLevel="0" max="48" min="48" style="2" width="47.26"/>
    <col collapsed="false" customWidth="false" hidden="false" outlineLevel="0" max="1024" min="49" style="2" width="9.16"/>
  </cols>
  <sheetData>
    <row r="1" s="11" customFormat="true" ht="35.25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5" t="s">
        <v>13</v>
      </c>
      <c r="O1" s="5" t="s">
        <v>14</v>
      </c>
      <c r="P1" s="6" t="s">
        <v>15</v>
      </c>
      <c r="Q1" s="5"/>
      <c r="R1" s="6" t="s">
        <v>16</v>
      </c>
      <c r="S1" s="6" t="s">
        <v>17</v>
      </c>
      <c r="T1" s="6" t="s">
        <v>18</v>
      </c>
      <c r="U1" s="7" t="s">
        <v>19</v>
      </c>
      <c r="V1" s="6" t="s">
        <v>20</v>
      </c>
      <c r="W1" s="6" t="s">
        <v>21</v>
      </c>
      <c r="X1" s="5" t="s">
        <v>22</v>
      </c>
      <c r="Y1" s="5" t="s">
        <v>23</v>
      </c>
      <c r="Z1" s="8"/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9" t="s">
        <v>33</v>
      </c>
      <c r="AK1" s="9" t="s">
        <v>34</v>
      </c>
      <c r="AL1" s="5"/>
      <c r="AM1" s="5" t="s">
        <v>35</v>
      </c>
      <c r="AN1" s="5"/>
      <c r="AO1" s="5"/>
      <c r="AP1" s="5"/>
      <c r="AQ1" s="5" t="s">
        <v>36</v>
      </c>
      <c r="AR1" s="5"/>
      <c r="AS1" s="10" t="s">
        <v>37</v>
      </c>
      <c r="AT1" s="5"/>
      <c r="AU1" s="5"/>
      <c r="AV1" s="10" t="s">
        <v>38</v>
      </c>
    </row>
    <row r="2" s="26" customFormat="true" ht="91.5" hidden="false" customHeight="true" outlineLevel="0" collapsed="false">
      <c r="A2" s="12" t="s">
        <v>39</v>
      </c>
      <c r="B2" s="13" t="s">
        <v>40</v>
      </c>
      <c r="C2" s="13" t="s">
        <v>41</v>
      </c>
      <c r="D2" s="14" t="s">
        <v>42</v>
      </c>
      <c r="E2" s="14" t="s">
        <v>43</v>
      </c>
      <c r="F2" s="14" t="s">
        <v>44</v>
      </c>
      <c r="G2" s="15" t="s">
        <v>45</v>
      </c>
      <c r="H2" s="16" t="s">
        <v>46</v>
      </c>
      <c r="I2" s="16" t="s">
        <v>47</v>
      </c>
      <c r="J2" s="14" t="s">
        <v>48</v>
      </c>
      <c r="K2" s="14" t="s">
        <v>49</v>
      </c>
      <c r="L2" s="14" t="s">
        <v>50</v>
      </c>
      <c r="M2" s="17" t="s">
        <v>51</v>
      </c>
      <c r="N2" s="13" t="s">
        <v>52</v>
      </c>
      <c r="O2" s="13" t="s">
        <v>53</v>
      </c>
      <c r="P2" s="16" t="s">
        <v>54</v>
      </c>
      <c r="Q2" s="13"/>
      <c r="R2" s="14"/>
      <c r="S2" s="14"/>
      <c r="T2" s="14"/>
      <c r="U2" s="18" t="s">
        <v>55</v>
      </c>
      <c r="V2" s="14"/>
      <c r="W2" s="15" t="s">
        <v>45</v>
      </c>
      <c r="X2" s="13" t="s">
        <v>56</v>
      </c>
      <c r="Y2" s="19" t="s">
        <v>57</v>
      </c>
      <c r="Z2" s="20"/>
      <c r="AA2" s="21" t="s">
        <v>58</v>
      </c>
      <c r="AB2" s="21" t="s">
        <v>59</v>
      </c>
      <c r="AC2" s="21" t="n">
        <v>2</v>
      </c>
      <c r="AD2" s="13" t="s">
        <v>60</v>
      </c>
      <c r="AE2" s="21" t="s">
        <v>61</v>
      </c>
      <c r="AF2" s="13" t="s">
        <v>62</v>
      </c>
      <c r="AG2" s="13" t="s">
        <v>62</v>
      </c>
      <c r="AH2" s="13" t="s">
        <v>62</v>
      </c>
      <c r="AI2" s="22" t="s">
        <v>63</v>
      </c>
      <c r="AJ2" s="23" t="s">
        <v>64</v>
      </c>
      <c r="AK2" s="12" t="s">
        <v>65</v>
      </c>
      <c r="AL2" s="20"/>
      <c r="AM2" s="20"/>
      <c r="AN2" s="24" t="s">
        <v>66</v>
      </c>
      <c r="AO2" s="24" t="s">
        <v>67</v>
      </c>
      <c r="AP2" s="24" t="s">
        <v>68</v>
      </c>
      <c r="AQ2" s="13" t="s">
        <v>69</v>
      </c>
      <c r="AR2" s="24" t="s">
        <v>70</v>
      </c>
      <c r="AS2" s="24" t="s">
        <v>58</v>
      </c>
      <c r="AT2" s="25" t="n">
        <v>43605</v>
      </c>
      <c r="AU2" s="24" t="s">
        <v>71</v>
      </c>
      <c r="AV2" s="24"/>
    </row>
    <row r="3" s="37" customFormat="true" ht="133.5" hidden="false" customHeight="true" outlineLevel="0" collapsed="false">
      <c r="A3" s="27" t="s">
        <v>72</v>
      </c>
      <c r="B3" s="28" t="s">
        <v>73</v>
      </c>
      <c r="C3" s="28" t="s">
        <v>74</v>
      </c>
      <c r="D3" s="28" t="n">
        <v>1382226225</v>
      </c>
      <c r="E3" s="28" t="n">
        <v>66164394</v>
      </c>
      <c r="F3" s="29" t="s">
        <v>75</v>
      </c>
      <c r="G3" s="30" t="s">
        <v>76</v>
      </c>
      <c r="H3" s="28" t="s">
        <v>73</v>
      </c>
      <c r="I3" s="28" t="s">
        <v>74</v>
      </c>
      <c r="J3" s="28" t="n">
        <v>1382226225</v>
      </c>
      <c r="K3" s="28" t="n">
        <v>66164394</v>
      </c>
      <c r="L3" s="29" t="s">
        <v>75</v>
      </c>
      <c r="M3" s="30" t="s">
        <v>76</v>
      </c>
      <c r="N3" s="28" t="s">
        <v>52</v>
      </c>
      <c r="O3" s="28" t="s">
        <v>53</v>
      </c>
      <c r="P3" s="28" t="s">
        <v>77</v>
      </c>
      <c r="Q3" s="28"/>
      <c r="R3" s="28"/>
      <c r="S3" s="28"/>
      <c r="T3" s="28"/>
      <c r="U3" s="31" t="n">
        <v>66164394</v>
      </c>
      <c r="V3" s="29"/>
      <c r="W3" s="30" t="s">
        <v>76</v>
      </c>
      <c r="X3" s="28" t="s">
        <v>56</v>
      </c>
      <c r="Y3" s="27" t="s">
        <v>78</v>
      </c>
      <c r="Z3" s="20"/>
      <c r="AA3" s="32" t="s">
        <v>79</v>
      </c>
      <c r="AB3" s="33" t="s">
        <v>80</v>
      </c>
      <c r="AC3" s="33" t="n">
        <v>5</v>
      </c>
      <c r="AD3" s="28" t="s">
        <v>60</v>
      </c>
      <c r="AE3" s="33" t="s">
        <v>81</v>
      </c>
      <c r="AF3" s="28" t="s">
        <v>62</v>
      </c>
      <c r="AG3" s="28" t="s">
        <v>62</v>
      </c>
      <c r="AH3" s="28" t="s">
        <v>62</v>
      </c>
      <c r="AI3" s="34" t="s">
        <v>82</v>
      </c>
      <c r="AJ3" s="27" t="n">
        <v>16</v>
      </c>
      <c r="AK3" s="27" t="s">
        <v>83</v>
      </c>
      <c r="AL3" s="20"/>
      <c r="AM3" s="20"/>
      <c r="AN3" s="35" t="s">
        <v>84</v>
      </c>
      <c r="AO3" s="35" t="s">
        <v>67</v>
      </c>
      <c r="AP3" s="35"/>
      <c r="AQ3" s="28" t="s">
        <v>69</v>
      </c>
      <c r="AR3" s="35" t="s">
        <v>85</v>
      </c>
      <c r="AS3" s="35" t="s">
        <v>86</v>
      </c>
      <c r="AT3" s="36" t="n">
        <v>43535</v>
      </c>
      <c r="AU3" s="35" t="s">
        <v>87</v>
      </c>
      <c r="AV3" s="35" t="s">
        <v>88</v>
      </c>
    </row>
    <row r="4" s="26" customFormat="true" ht="86.4" hidden="false" customHeight="false" outlineLevel="0" collapsed="false">
      <c r="A4" s="27" t="s">
        <v>89</v>
      </c>
      <c r="B4" s="28" t="s">
        <v>90</v>
      </c>
      <c r="C4" s="28" t="s">
        <v>91</v>
      </c>
      <c r="D4" s="29" t="s">
        <v>92</v>
      </c>
      <c r="E4" s="29" t="s">
        <v>93</v>
      </c>
      <c r="F4" s="29" t="s">
        <v>94</v>
      </c>
      <c r="G4" s="38" t="s">
        <v>95</v>
      </c>
      <c r="H4" s="39" t="s">
        <v>96</v>
      </c>
      <c r="I4" s="39" t="s">
        <v>97</v>
      </c>
      <c r="J4" s="29" t="s">
        <v>98</v>
      </c>
      <c r="K4" s="29" t="s">
        <v>99</v>
      </c>
      <c r="L4" s="29" t="s">
        <v>100</v>
      </c>
      <c r="M4" s="38" t="s">
        <v>101</v>
      </c>
      <c r="N4" s="39" t="s">
        <v>52</v>
      </c>
      <c r="O4" s="39" t="s">
        <v>102</v>
      </c>
      <c r="P4" s="39" t="s">
        <v>103</v>
      </c>
      <c r="Q4" s="33"/>
      <c r="R4" s="29"/>
      <c r="S4" s="29"/>
      <c r="T4" s="29"/>
      <c r="U4" s="31" t="s">
        <v>104</v>
      </c>
      <c r="V4" s="29"/>
      <c r="W4" s="38" t="s">
        <v>101</v>
      </c>
      <c r="X4" s="28" t="s">
        <v>56</v>
      </c>
      <c r="Y4" s="27" t="s">
        <v>105</v>
      </c>
      <c r="Z4" s="40"/>
      <c r="AA4" s="33" t="s">
        <v>106</v>
      </c>
      <c r="AB4" s="28" t="s">
        <v>107</v>
      </c>
      <c r="AC4" s="33" t="n">
        <v>2</v>
      </c>
      <c r="AD4" s="28" t="s">
        <v>60</v>
      </c>
      <c r="AE4" s="33" t="s">
        <v>108</v>
      </c>
      <c r="AF4" s="28" t="s">
        <v>62</v>
      </c>
      <c r="AG4" s="28" t="s">
        <v>62</v>
      </c>
      <c r="AH4" s="28" t="s">
        <v>62</v>
      </c>
      <c r="AI4" s="41" t="s">
        <v>109</v>
      </c>
      <c r="AJ4" s="27" t="n">
        <v>24</v>
      </c>
      <c r="AK4" s="27" t="s">
        <v>110</v>
      </c>
      <c r="AL4" s="20"/>
      <c r="AM4" s="20"/>
      <c r="AN4" s="35" t="s">
        <v>111</v>
      </c>
      <c r="AO4" s="35" t="s">
        <v>112</v>
      </c>
      <c r="AP4" s="35" t="s">
        <v>113</v>
      </c>
      <c r="AQ4" s="28" t="s">
        <v>114</v>
      </c>
      <c r="AR4" s="35" t="s">
        <v>115</v>
      </c>
      <c r="AS4" s="35"/>
      <c r="AT4" s="36" t="n">
        <v>43516</v>
      </c>
      <c r="AU4" s="35" t="s">
        <v>116</v>
      </c>
      <c r="AV4" s="35" t="s">
        <v>117</v>
      </c>
    </row>
    <row r="5" s="26" customFormat="true" ht="72" hidden="false" customHeight="false" outlineLevel="0" collapsed="false">
      <c r="A5" s="27" t="s">
        <v>118</v>
      </c>
      <c r="B5" s="28" t="s">
        <v>119</v>
      </c>
      <c r="C5" s="28" t="s">
        <v>120</v>
      </c>
      <c r="D5" s="29" t="s">
        <v>121</v>
      </c>
      <c r="E5" s="29" t="s">
        <v>122</v>
      </c>
      <c r="F5" s="29" t="s">
        <v>123</v>
      </c>
      <c r="G5" s="30" t="s">
        <v>124</v>
      </c>
      <c r="H5" s="28" t="s">
        <v>125</v>
      </c>
      <c r="I5" s="28" t="s">
        <v>126</v>
      </c>
      <c r="J5" s="29" t="s">
        <v>127</v>
      </c>
      <c r="K5" s="29" t="s">
        <v>128</v>
      </c>
      <c r="L5" s="29" t="s">
        <v>129</v>
      </c>
      <c r="M5" s="30" t="s">
        <v>130</v>
      </c>
      <c r="N5" s="39" t="s">
        <v>52</v>
      </c>
      <c r="O5" s="28" t="s">
        <v>131</v>
      </c>
      <c r="P5" s="28" t="s">
        <v>132</v>
      </c>
      <c r="Q5" s="33"/>
      <c r="R5" s="29"/>
      <c r="S5" s="29"/>
      <c r="T5" s="29"/>
      <c r="U5" s="31" t="s">
        <v>122</v>
      </c>
      <c r="V5" s="29"/>
      <c r="W5" s="30" t="s">
        <v>124</v>
      </c>
      <c r="X5" s="28" t="s">
        <v>56</v>
      </c>
      <c r="Y5" s="42" t="s">
        <v>133</v>
      </c>
      <c r="Z5" s="20"/>
      <c r="AA5" s="32" t="s">
        <v>134</v>
      </c>
      <c r="AB5" s="32"/>
      <c r="AC5" s="33" t="n">
        <v>2</v>
      </c>
      <c r="AD5" s="28" t="s">
        <v>60</v>
      </c>
      <c r="AE5" s="33" t="s">
        <v>135</v>
      </c>
      <c r="AF5" s="28" t="s">
        <v>62</v>
      </c>
      <c r="AG5" s="28" t="s">
        <v>62</v>
      </c>
      <c r="AH5" s="28" t="s">
        <v>62</v>
      </c>
      <c r="AI5" s="34" t="s">
        <v>136</v>
      </c>
      <c r="AJ5" s="27" t="n">
        <v>56</v>
      </c>
      <c r="AK5" s="27" t="s">
        <v>137</v>
      </c>
      <c r="AL5" s="20"/>
      <c r="AM5" s="20"/>
      <c r="AN5" s="35" t="s">
        <v>138</v>
      </c>
      <c r="AO5" s="35" t="s">
        <v>139</v>
      </c>
      <c r="AP5" s="35" t="s">
        <v>140</v>
      </c>
      <c r="AQ5" s="28" t="s">
        <v>69</v>
      </c>
      <c r="AR5" s="35" t="s">
        <v>141</v>
      </c>
      <c r="AS5" s="35" t="s">
        <v>142</v>
      </c>
      <c r="AT5" s="36" t="n">
        <v>43578</v>
      </c>
      <c r="AU5" s="35" t="s">
        <v>71</v>
      </c>
      <c r="AV5" s="35" t="s">
        <v>143</v>
      </c>
    </row>
    <row r="6" s="26" customFormat="true" ht="86.4" hidden="false" customHeight="false" outlineLevel="0" collapsed="false">
      <c r="A6" s="27" t="s">
        <v>144</v>
      </c>
      <c r="B6" s="28" t="s">
        <v>119</v>
      </c>
      <c r="C6" s="28" t="s">
        <v>120</v>
      </c>
      <c r="D6" s="29" t="s">
        <v>121</v>
      </c>
      <c r="E6" s="29" t="s">
        <v>122</v>
      </c>
      <c r="F6" s="29" t="s">
        <v>123</v>
      </c>
      <c r="G6" s="30" t="s">
        <v>124</v>
      </c>
      <c r="H6" s="28" t="s">
        <v>145</v>
      </c>
      <c r="I6" s="28" t="s">
        <v>146</v>
      </c>
      <c r="J6" s="29" t="s">
        <v>147</v>
      </c>
      <c r="K6" s="29" t="s">
        <v>128</v>
      </c>
      <c r="L6" s="29" t="s">
        <v>148</v>
      </c>
      <c r="M6" s="30" t="s">
        <v>149</v>
      </c>
      <c r="N6" s="39" t="s">
        <v>52</v>
      </c>
      <c r="O6" s="28" t="s">
        <v>131</v>
      </c>
      <c r="P6" s="28" t="s">
        <v>150</v>
      </c>
      <c r="Q6" s="33"/>
      <c r="R6" s="29"/>
      <c r="S6" s="29"/>
      <c r="T6" s="29"/>
      <c r="U6" s="31" t="s">
        <v>122</v>
      </c>
      <c r="V6" s="29"/>
      <c r="W6" s="30" t="s">
        <v>124</v>
      </c>
      <c r="X6" s="28" t="s">
        <v>56</v>
      </c>
      <c r="Y6" s="27" t="s">
        <v>151</v>
      </c>
      <c r="Z6" s="20"/>
      <c r="AA6" s="33" t="s">
        <v>152</v>
      </c>
      <c r="AB6" s="28" t="s">
        <v>107</v>
      </c>
      <c r="AC6" s="33" t="n">
        <v>2</v>
      </c>
      <c r="AD6" s="28" t="s">
        <v>60</v>
      </c>
      <c r="AE6" s="33" t="s">
        <v>153</v>
      </c>
      <c r="AF6" s="28" t="s">
        <v>62</v>
      </c>
      <c r="AG6" s="28" t="s">
        <v>62</v>
      </c>
      <c r="AH6" s="28" t="s">
        <v>62</v>
      </c>
      <c r="AI6" s="43" t="s">
        <v>154</v>
      </c>
      <c r="AJ6" s="27" t="n">
        <v>132</v>
      </c>
      <c r="AK6" s="27" t="s">
        <v>155</v>
      </c>
      <c r="AL6" s="20"/>
      <c r="AM6" s="20"/>
      <c r="AN6" s="35" t="s">
        <v>156</v>
      </c>
      <c r="AO6" s="35" t="s">
        <v>112</v>
      </c>
      <c r="AP6" s="35" t="s">
        <v>157</v>
      </c>
      <c r="AQ6" s="28" t="s">
        <v>158</v>
      </c>
      <c r="AR6" s="35" t="s">
        <v>159</v>
      </c>
      <c r="AS6" s="35" t="s">
        <v>152</v>
      </c>
      <c r="AT6" s="36" t="n">
        <v>43431</v>
      </c>
      <c r="AU6" s="35" t="s">
        <v>71</v>
      </c>
      <c r="AV6" s="35"/>
    </row>
    <row r="7" s="26" customFormat="true" ht="86.4" hidden="false" customHeight="false" outlineLevel="0" collapsed="false">
      <c r="A7" s="44" t="s">
        <v>160</v>
      </c>
      <c r="B7" s="45" t="s">
        <v>161</v>
      </c>
      <c r="C7" s="45" t="s">
        <v>162</v>
      </c>
      <c r="D7" s="46" t="s">
        <v>163</v>
      </c>
      <c r="E7" s="46" t="s">
        <v>164</v>
      </c>
      <c r="F7" s="46" t="s">
        <v>165</v>
      </c>
      <c r="G7" s="47" t="s">
        <v>166</v>
      </c>
      <c r="H7" s="48" t="s">
        <v>167</v>
      </c>
      <c r="I7" s="48" t="s">
        <v>168</v>
      </c>
      <c r="J7" s="46" t="s">
        <v>169</v>
      </c>
      <c r="K7" s="46" t="s">
        <v>170</v>
      </c>
      <c r="L7" s="46" t="s">
        <v>171</v>
      </c>
      <c r="M7" s="47" t="s">
        <v>172</v>
      </c>
      <c r="N7" s="48" t="s">
        <v>52</v>
      </c>
      <c r="O7" s="45" t="s">
        <v>173</v>
      </c>
      <c r="P7" s="48" t="s">
        <v>174</v>
      </c>
      <c r="Q7" s="45"/>
      <c r="R7" s="46"/>
      <c r="S7" s="46"/>
      <c r="T7" s="46"/>
      <c r="U7" s="49" t="s">
        <v>164</v>
      </c>
      <c r="V7" s="46"/>
      <c r="W7" s="47" t="s">
        <v>166</v>
      </c>
      <c r="X7" s="45" t="s">
        <v>56</v>
      </c>
      <c r="Y7" s="44" t="s">
        <v>175</v>
      </c>
      <c r="Z7" s="50"/>
      <c r="AA7" s="51" t="s">
        <v>176</v>
      </c>
      <c r="AB7" s="44" t="s">
        <v>177</v>
      </c>
      <c r="AC7" s="45" t="n">
        <v>2</v>
      </c>
      <c r="AD7" s="45" t="s">
        <v>60</v>
      </c>
      <c r="AE7" s="52" t="s">
        <v>178</v>
      </c>
      <c r="AF7" s="45" t="s">
        <v>62</v>
      </c>
      <c r="AG7" s="45" t="s">
        <v>62</v>
      </c>
      <c r="AH7" s="45" t="s">
        <v>62</v>
      </c>
      <c r="AI7" s="53" t="s">
        <v>179</v>
      </c>
      <c r="AJ7" s="44" t="n">
        <v>32</v>
      </c>
      <c r="AK7" s="44" t="s">
        <v>180</v>
      </c>
      <c r="AN7" s="54" t="s">
        <v>181</v>
      </c>
      <c r="AO7" s="54" t="s">
        <v>112</v>
      </c>
      <c r="AP7" s="54" t="s">
        <v>182</v>
      </c>
      <c r="AQ7" s="45" t="s">
        <v>183</v>
      </c>
      <c r="AR7" s="54" t="s">
        <v>184</v>
      </c>
      <c r="AS7" s="54" t="s">
        <v>185</v>
      </c>
      <c r="AT7" s="55" t="n">
        <v>43421</v>
      </c>
      <c r="AU7" s="54" t="s">
        <v>186</v>
      </c>
      <c r="AV7" s="54" t="s">
        <v>187</v>
      </c>
    </row>
    <row r="8" s="26" customFormat="true" ht="72" hidden="false" customHeight="false" outlineLevel="0" collapsed="false">
      <c r="A8" s="44" t="s">
        <v>188</v>
      </c>
      <c r="B8" s="45" t="s">
        <v>90</v>
      </c>
      <c r="C8" s="45" t="s">
        <v>91</v>
      </c>
      <c r="D8" s="46" t="s">
        <v>92</v>
      </c>
      <c r="E8" s="46" t="s">
        <v>93</v>
      </c>
      <c r="F8" s="46" t="s">
        <v>94</v>
      </c>
      <c r="G8" s="56" t="s">
        <v>95</v>
      </c>
      <c r="H8" s="48" t="s">
        <v>96</v>
      </c>
      <c r="I8" s="48" t="s">
        <v>97</v>
      </c>
      <c r="J8" s="46" t="s">
        <v>98</v>
      </c>
      <c r="K8" s="46" t="s">
        <v>99</v>
      </c>
      <c r="L8" s="46" t="s">
        <v>100</v>
      </c>
      <c r="M8" s="56" t="s">
        <v>101</v>
      </c>
      <c r="N8" s="48" t="s">
        <v>52</v>
      </c>
      <c r="O8" s="48" t="s">
        <v>102</v>
      </c>
      <c r="P8" s="48" t="s">
        <v>189</v>
      </c>
      <c r="Q8" s="52"/>
      <c r="R8" s="46"/>
      <c r="S8" s="46"/>
      <c r="T8" s="46"/>
      <c r="U8" s="49" t="s">
        <v>104</v>
      </c>
      <c r="V8" s="46"/>
      <c r="W8" s="56" t="s">
        <v>101</v>
      </c>
      <c r="X8" s="45" t="s">
        <v>56</v>
      </c>
      <c r="Y8" s="44" t="s">
        <v>190</v>
      </c>
      <c r="Z8" s="50"/>
      <c r="AA8" s="52" t="s">
        <v>191</v>
      </c>
      <c r="AB8" s="52" t="s">
        <v>192</v>
      </c>
      <c r="AC8" s="52" t="n">
        <v>2</v>
      </c>
      <c r="AD8" s="45" t="s">
        <v>60</v>
      </c>
      <c r="AE8" s="52" t="s">
        <v>193</v>
      </c>
      <c r="AF8" s="45" t="s">
        <v>62</v>
      </c>
      <c r="AG8" s="45" t="s">
        <v>62</v>
      </c>
      <c r="AH8" s="45" t="s">
        <v>62</v>
      </c>
      <c r="AI8" s="53" t="s">
        <v>194</v>
      </c>
      <c r="AJ8" s="44" t="n">
        <v>24</v>
      </c>
      <c r="AK8" s="44" t="s">
        <v>195</v>
      </c>
      <c r="AN8" s="54" t="s">
        <v>196</v>
      </c>
      <c r="AO8" s="54" t="s">
        <v>112</v>
      </c>
      <c r="AP8" s="54" t="s">
        <v>113</v>
      </c>
      <c r="AQ8" s="45" t="s">
        <v>197</v>
      </c>
      <c r="AR8" s="54" t="s">
        <v>198</v>
      </c>
      <c r="AS8" s="54" t="s">
        <v>199</v>
      </c>
      <c r="AT8" s="55" t="n">
        <v>43061</v>
      </c>
      <c r="AU8" s="54" t="s">
        <v>116</v>
      </c>
      <c r="AV8" s="54" t="s">
        <v>200</v>
      </c>
    </row>
    <row r="9" s="26" customFormat="true" ht="72" hidden="false" customHeight="false" outlineLevel="0" collapsed="false">
      <c r="A9" s="44" t="s">
        <v>201</v>
      </c>
      <c r="B9" s="45" t="s">
        <v>202</v>
      </c>
      <c r="C9" s="45" t="s">
        <v>203</v>
      </c>
      <c r="D9" s="46" t="s">
        <v>204</v>
      </c>
      <c r="E9" s="46" t="s">
        <v>93</v>
      </c>
      <c r="F9" s="46" t="s">
        <v>205</v>
      </c>
      <c r="G9" s="56" t="s">
        <v>206</v>
      </c>
      <c r="H9" s="48" t="s">
        <v>96</v>
      </c>
      <c r="I9" s="48" t="s">
        <v>97</v>
      </c>
      <c r="J9" s="46" t="s">
        <v>98</v>
      </c>
      <c r="K9" s="46" t="s">
        <v>99</v>
      </c>
      <c r="L9" s="46" t="s">
        <v>100</v>
      </c>
      <c r="M9" s="56" t="s">
        <v>101</v>
      </c>
      <c r="N9" s="48" t="s">
        <v>52</v>
      </c>
      <c r="O9" s="48" t="s">
        <v>102</v>
      </c>
      <c r="P9" s="48" t="s">
        <v>207</v>
      </c>
      <c r="Q9" s="52"/>
      <c r="R9" s="46"/>
      <c r="S9" s="46"/>
      <c r="T9" s="46"/>
      <c r="U9" s="49" t="s">
        <v>104</v>
      </c>
      <c r="V9" s="46"/>
      <c r="W9" s="56" t="s">
        <v>101</v>
      </c>
      <c r="X9" s="45" t="s">
        <v>56</v>
      </c>
      <c r="Y9" s="44" t="s">
        <v>208</v>
      </c>
      <c r="Z9" s="50"/>
      <c r="AA9" s="52" t="s">
        <v>199</v>
      </c>
      <c r="AB9" s="52" t="s">
        <v>209</v>
      </c>
      <c r="AC9" s="52" t="n">
        <v>2</v>
      </c>
      <c r="AD9" s="45" t="s">
        <v>60</v>
      </c>
      <c r="AE9" s="52" t="s">
        <v>210</v>
      </c>
      <c r="AF9" s="45" t="s">
        <v>62</v>
      </c>
      <c r="AG9" s="45" t="s">
        <v>62</v>
      </c>
      <c r="AH9" s="45" t="s">
        <v>62</v>
      </c>
      <c r="AI9" s="53" t="s">
        <v>211</v>
      </c>
      <c r="AJ9" s="44" t="n">
        <v>24</v>
      </c>
      <c r="AK9" s="44" t="s">
        <v>212</v>
      </c>
      <c r="AN9" s="54" t="s">
        <v>213</v>
      </c>
      <c r="AO9" s="54" t="s">
        <v>112</v>
      </c>
      <c r="AP9" s="54" t="s">
        <v>113</v>
      </c>
      <c r="AQ9" s="45" t="s">
        <v>214</v>
      </c>
      <c r="AR9" s="54" t="s">
        <v>215</v>
      </c>
      <c r="AS9" s="54" t="s">
        <v>216</v>
      </c>
      <c r="AT9" s="55" t="n">
        <v>42626</v>
      </c>
      <c r="AU9" s="54" t="s">
        <v>116</v>
      </c>
      <c r="AV9" s="54"/>
    </row>
    <row r="10" s="26" customFormat="true" ht="100.8" hidden="false" customHeight="false" outlineLevel="0" collapsed="false">
      <c r="A10" s="44" t="s">
        <v>217</v>
      </c>
      <c r="B10" s="45" t="s">
        <v>90</v>
      </c>
      <c r="C10" s="45" t="s">
        <v>218</v>
      </c>
      <c r="D10" s="46" t="s">
        <v>219</v>
      </c>
      <c r="E10" s="46" t="s">
        <v>220</v>
      </c>
      <c r="F10" s="46" t="s">
        <v>221</v>
      </c>
      <c r="G10" s="56" t="s">
        <v>222</v>
      </c>
      <c r="H10" s="48" t="s">
        <v>46</v>
      </c>
      <c r="I10" s="48" t="s">
        <v>47</v>
      </c>
      <c r="J10" s="46" t="s">
        <v>48</v>
      </c>
      <c r="K10" s="46" t="s">
        <v>49</v>
      </c>
      <c r="L10" s="46" t="s">
        <v>50</v>
      </c>
      <c r="M10" s="56" t="s">
        <v>51</v>
      </c>
      <c r="N10" s="48" t="s">
        <v>52</v>
      </c>
      <c r="O10" s="48" t="s">
        <v>223</v>
      </c>
      <c r="P10" s="48" t="s">
        <v>224</v>
      </c>
      <c r="Q10" s="52"/>
      <c r="R10" s="46"/>
      <c r="S10" s="46"/>
      <c r="T10" s="46"/>
      <c r="U10" s="49" t="s">
        <v>220</v>
      </c>
      <c r="V10" s="46"/>
      <c r="W10" s="56" t="s">
        <v>225</v>
      </c>
      <c r="X10" s="45" t="s">
        <v>56</v>
      </c>
      <c r="Y10" s="44" t="s">
        <v>226</v>
      </c>
      <c r="Z10" s="50"/>
      <c r="AA10" s="52" t="s">
        <v>227</v>
      </c>
      <c r="AB10" s="52" t="s">
        <v>228</v>
      </c>
      <c r="AC10" s="52" t="n">
        <v>4</v>
      </c>
      <c r="AD10" s="45" t="s">
        <v>60</v>
      </c>
      <c r="AE10" s="52" t="s">
        <v>229</v>
      </c>
      <c r="AF10" s="45" t="s">
        <v>62</v>
      </c>
      <c r="AG10" s="45" t="s">
        <v>62</v>
      </c>
      <c r="AH10" s="45" t="s">
        <v>62</v>
      </c>
      <c r="AI10" s="53" t="s">
        <v>230</v>
      </c>
      <c r="AJ10" s="44" t="n">
        <v>4</v>
      </c>
      <c r="AK10" s="44" t="s">
        <v>65</v>
      </c>
      <c r="AN10" s="54" t="s">
        <v>231</v>
      </c>
      <c r="AO10" s="54" t="s">
        <v>232</v>
      </c>
      <c r="AP10" s="54"/>
      <c r="AQ10" s="45" t="s">
        <v>233</v>
      </c>
      <c r="AR10" s="54" t="s">
        <v>234</v>
      </c>
      <c r="AS10" s="54" t="s">
        <v>227</v>
      </c>
      <c r="AT10" s="55" t="n">
        <v>43351</v>
      </c>
      <c r="AU10" s="54" t="s">
        <v>186</v>
      </c>
      <c r="AV10" s="52"/>
    </row>
    <row r="11" s="26" customFormat="true" ht="100.8" hidden="false" customHeight="false" outlineLevel="0" collapsed="false">
      <c r="A11" s="44" t="s">
        <v>235</v>
      </c>
      <c r="B11" s="45" t="s">
        <v>236</v>
      </c>
      <c r="C11" s="45" t="s">
        <v>237</v>
      </c>
      <c r="D11" s="46" t="s">
        <v>238</v>
      </c>
      <c r="E11" s="46" t="s">
        <v>239</v>
      </c>
      <c r="F11" s="46" t="s">
        <v>240</v>
      </c>
      <c r="G11" s="56" t="s">
        <v>241</v>
      </c>
      <c r="H11" s="48" t="s">
        <v>46</v>
      </c>
      <c r="I11" s="48" t="s">
        <v>47</v>
      </c>
      <c r="J11" s="46" t="s">
        <v>48</v>
      </c>
      <c r="K11" s="46" t="s">
        <v>49</v>
      </c>
      <c r="L11" s="46" t="s">
        <v>50</v>
      </c>
      <c r="M11" s="56" t="s">
        <v>51</v>
      </c>
      <c r="N11" s="48" t="s">
        <v>52</v>
      </c>
      <c r="O11" s="48" t="s">
        <v>131</v>
      </c>
      <c r="P11" s="48" t="s">
        <v>224</v>
      </c>
      <c r="Q11" s="52"/>
      <c r="R11" s="46"/>
      <c r="S11" s="46"/>
      <c r="T11" s="46"/>
      <c r="U11" s="49" t="s">
        <v>239</v>
      </c>
      <c r="V11" s="46"/>
      <c r="W11" s="57" t="s">
        <v>242</v>
      </c>
      <c r="X11" s="45" t="s">
        <v>56</v>
      </c>
      <c r="Y11" s="44" t="s">
        <v>243</v>
      </c>
      <c r="Z11" s="50"/>
      <c r="AA11" s="52" t="s">
        <v>244</v>
      </c>
      <c r="AB11" s="52" t="s">
        <v>245</v>
      </c>
      <c r="AC11" s="52" t="n">
        <v>4</v>
      </c>
      <c r="AD11" s="45" t="s">
        <v>60</v>
      </c>
      <c r="AE11" s="52" t="s">
        <v>246</v>
      </c>
      <c r="AF11" s="45" t="s">
        <v>62</v>
      </c>
      <c r="AG11" s="45" t="s">
        <v>62</v>
      </c>
      <c r="AH11" s="45" t="s">
        <v>62</v>
      </c>
      <c r="AI11" s="53" t="s">
        <v>230</v>
      </c>
      <c r="AJ11" s="44" t="n">
        <v>2</v>
      </c>
      <c r="AK11" s="44" t="s">
        <v>65</v>
      </c>
      <c r="AN11" s="54" t="s">
        <v>247</v>
      </c>
      <c r="AO11" s="54" t="s">
        <v>248</v>
      </c>
      <c r="AP11" s="54"/>
      <c r="AQ11" s="45" t="s">
        <v>249</v>
      </c>
      <c r="AR11" s="54" t="s">
        <v>250</v>
      </c>
      <c r="AS11" s="54" t="s">
        <v>244</v>
      </c>
      <c r="AT11" s="55" t="n">
        <v>43351</v>
      </c>
      <c r="AU11" s="54" t="s">
        <v>87</v>
      </c>
      <c r="AV11" s="54"/>
    </row>
    <row r="12" s="26" customFormat="true" ht="100.8" hidden="false" customHeight="false" outlineLevel="0" collapsed="false">
      <c r="A12" s="44" t="s">
        <v>251</v>
      </c>
      <c r="B12" s="45" t="s">
        <v>252</v>
      </c>
      <c r="C12" s="45" t="s">
        <v>253</v>
      </c>
      <c r="D12" s="46" t="s">
        <v>254</v>
      </c>
      <c r="E12" s="46" t="s">
        <v>255</v>
      </c>
      <c r="F12" s="46" t="s">
        <v>256</v>
      </c>
      <c r="G12" s="56" t="s">
        <v>257</v>
      </c>
      <c r="H12" s="48" t="s">
        <v>46</v>
      </c>
      <c r="I12" s="48" t="s">
        <v>47</v>
      </c>
      <c r="J12" s="46" t="s">
        <v>48</v>
      </c>
      <c r="K12" s="46" t="s">
        <v>49</v>
      </c>
      <c r="L12" s="46" t="s">
        <v>50</v>
      </c>
      <c r="M12" s="56" t="s">
        <v>51</v>
      </c>
      <c r="N12" s="48" t="s">
        <v>52</v>
      </c>
      <c r="O12" s="48" t="s">
        <v>258</v>
      </c>
      <c r="P12" s="48" t="s">
        <v>224</v>
      </c>
      <c r="Q12" s="52"/>
      <c r="R12" s="46"/>
      <c r="S12" s="46"/>
      <c r="T12" s="46"/>
      <c r="U12" s="49" t="s">
        <v>255</v>
      </c>
      <c r="V12" s="46"/>
      <c r="W12" s="57" t="s">
        <v>259</v>
      </c>
      <c r="X12" s="45" t="s">
        <v>56</v>
      </c>
      <c r="Y12" s="44" t="s">
        <v>67</v>
      </c>
      <c r="Z12" s="50"/>
      <c r="AA12" s="52" t="s">
        <v>260</v>
      </c>
      <c r="AB12" s="52" t="s">
        <v>261</v>
      </c>
      <c r="AC12" s="52" t="n">
        <v>4</v>
      </c>
      <c r="AD12" s="45" t="s">
        <v>60</v>
      </c>
      <c r="AE12" s="52" t="s">
        <v>246</v>
      </c>
      <c r="AF12" s="45" t="s">
        <v>62</v>
      </c>
      <c r="AG12" s="45" t="s">
        <v>62</v>
      </c>
      <c r="AH12" s="45" t="s">
        <v>62</v>
      </c>
      <c r="AI12" s="53" t="s">
        <v>262</v>
      </c>
      <c r="AJ12" s="44" t="n">
        <v>4</v>
      </c>
      <c r="AK12" s="44" t="s">
        <v>65</v>
      </c>
      <c r="AN12" s="54" t="s">
        <v>263</v>
      </c>
      <c r="AO12" s="54" t="s">
        <v>67</v>
      </c>
      <c r="AP12" s="54"/>
      <c r="AQ12" s="45" t="s">
        <v>69</v>
      </c>
      <c r="AR12" s="54" t="s">
        <v>264</v>
      </c>
      <c r="AS12" s="54" t="s">
        <v>260</v>
      </c>
      <c r="AT12" s="55" t="n">
        <v>43351</v>
      </c>
      <c r="AU12" s="54" t="s">
        <v>186</v>
      </c>
      <c r="AV12" s="54"/>
    </row>
    <row r="13" s="26" customFormat="true" ht="100.8" hidden="false" customHeight="false" outlineLevel="0" collapsed="false">
      <c r="A13" s="44" t="s">
        <v>265</v>
      </c>
      <c r="B13" s="52"/>
      <c r="C13" s="45" t="s">
        <v>266</v>
      </c>
      <c r="D13" s="46" t="s">
        <v>267</v>
      </c>
      <c r="E13" s="46" t="s">
        <v>268</v>
      </c>
      <c r="F13" s="46" t="s">
        <v>269</v>
      </c>
      <c r="G13" s="56" t="s">
        <v>270</v>
      </c>
      <c r="H13" s="48" t="s">
        <v>46</v>
      </c>
      <c r="I13" s="48" t="s">
        <v>47</v>
      </c>
      <c r="J13" s="46" t="s">
        <v>48</v>
      </c>
      <c r="K13" s="46" t="s">
        <v>49</v>
      </c>
      <c r="L13" s="46" t="s">
        <v>50</v>
      </c>
      <c r="M13" s="56" t="s">
        <v>51</v>
      </c>
      <c r="N13" s="48" t="s">
        <v>52</v>
      </c>
      <c r="O13" s="48" t="s">
        <v>271</v>
      </c>
      <c r="P13" s="48" t="s">
        <v>224</v>
      </c>
      <c r="Q13" s="52"/>
      <c r="R13" s="46"/>
      <c r="S13" s="46"/>
      <c r="T13" s="46"/>
      <c r="U13" s="49" t="s">
        <v>268</v>
      </c>
      <c r="V13" s="46"/>
      <c r="W13" s="57" t="s">
        <v>272</v>
      </c>
      <c r="X13" s="45" t="s">
        <v>56</v>
      </c>
      <c r="Y13" s="44" t="s">
        <v>67</v>
      </c>
      <c r="Z13" s="50"/>
      <c r="AA13" s="52" t="s">
        <v>273</v>
      </c>
      <c r="AB13" s="52" t="s">
        <v>261</v>
      </c>
      <c r="AC13" s="52" t="n">
        <v>4</v>
      </c>
      <c r="AD13" s="45" t="s">
        <v>60</v>
      </c>
      <c r="AE13" s="52" t="s">
        <v>246</v>
      </c>
      <c r="AF13" s="45" t="s">
        <v>62</v>
      </c>
      <c r="AG13" s="45" t="s">
        <v>62</v>
      </c>
      <c r="AH13" s="45" t="s">
        <v>62</v>
      </c>
      <c r="AI13" s="53" t="s">
        <v>262</v>
      </c>
      <c r="AJ13" s="44" t="n">
        <v>8</v>
      </c>
      <c r="AK13" s="44" t="s">
        <v>274</v>
      </c>
      <c r="AN13" s="54" t="s">
        <v>275</v>
      </c>
      <c r="AO13" s="54" t="s">
        <v>67</v>
      </c>
      <c r="AP13" s="54"/>
      <c r="AQ13" s="45" t="s">
        <v>276</v>
      </c>
      <c r="AR13" s="54" t="s">
        <v>277</v>
      </c>
      <c r="AS13" s="54" t="s">
        <v>273</v>
      </c>
      <c r="AT13" s="55" t="n">
        <v>43351</v>
      </c>
      <c r="AU13" s="54" t="s">
        <v>186</v>
      </c>
      <c r="AV13" s="54"/>
    </row>
    <row r="14" s="26" customFormat="true" ht="72" hidden="false" customHeight="false" outlineLevel="0" collapsed="false">
      <c r="A14" s="44" t="s">
        <v>278</v>
      </c>
      <c r="B14" s="45" t="s">
        <v>279</v>
      </c>
      <c r="C14" s="45" t="s">
        <v>280</v>
      </c>
      <c r="D14" s="58" t="s">
        <v>281</v>
      </c>
      <c r="E14" s="46" t="s">
        <v>282</v>
      </c>
      <c r="F14" s="46" t="s">
        <v>283</v>
      </c>
      <c r="G14" s="56" t="s">
        <v>284</v>
      </c>
      <c r="H14" s="48" t="s">
        <v>285</v>
      </c>
      <c r="I14" s="48" t="s">
        <v>286</v>
      </c>
      <c r="J14" s="46" t="s">
        <v>287</v>
      </c>
      <c r="K14" s="46" t="s">
        <v>288</v>
      </c>
      <c r="L14" s="46" t="s">
        <v>283</v>
      </c>
      <c r="M14" s="56" t="s">
        <v>289</v>
      </c>
      <c r="N14" s="48" t="s">
        <v>52</v>
      </c>
      <c r="O14" s="48" t="s">
        <v>290</v>
      </c>
      <c r="P14" s="48" t="s">
        <v>291</v>
      </c>
      <c r="Q14" s="52"/>
      <c r="R14" s="46"/>
      <c r="S14" s="46"/>
      <c r="T14" s="46"/>
      <c r="U14" s="49" t="s">
        <v>282</v>
      </c>
      <c r="V14" s="46"/>
      <c r="W14" s="56" t="s">
        <v>284</v>
      </c>
      <c r="X14" s="45" t="s">
        <v>56</v>
      </c>
      <c r="Y14" s="44" t="s">
        <v>292</v>
      </c>
      <c r="AA14" s="45" t="s">
        <v>293</v>
      </c>
      <c r="AB14" s="52" t="s">
        <v>294</v>
      </c>
      <c r="AC14" s="52" t="n">
        <v>4</v>
      </c>
      <c r="AD14" s="45" t="s">
        <v>60</v>
      </c>
      <c r="AE14" s="52" t="s">
        <v>295</v>
      </c>
      <c r="AF14" s="45" t="s">
        <v>62</v>
      </c>
      <c r="AG14" s="45" t="s">
        <v>62</v>
      </c>
      <c r="AH14" s="45" t="s">
        <v>62</v>
      </c>
      <c r="AI14" s="59" t="s">
        <v>296</v>
      </c>
      <c r="AJ14" s="44" t="n">
        <v>4</v>
      </c>
      <c r="AK14" s="44" t="n">
        <v>250</v>
      </c>
      <c r="AN14" s="54" t="s">
        <v>297</v>
      </c>
      <c r="AO14" s="54" t="s">
        <v>232</v>
      </c>
      <c r="AP14" s="54" t="s">
        <v>298</v>
      </c>
      <c r="AQ14" s="45" t="s">
        <v>299</v>
      </c>
      <c r="AR14" s="54" t="s">
        <v>300</v>
      </c>
      <c r="AS14" s="54" t="s">
        <v>301</v>
      </c>
      <c r="AT14" s="55" t="n">
        <v>43354</v>
      </c>
      <c r="AU14" s="54" t="s">
        <v>186</v>
      </c>
      <c r="AV14" s="54"/>
    </row>
    <row r="15" s="26" customFormat="true" ht="100.8" hidden="false" customHeight="false" outlineLevel="0" collapsed="false">
      <c r="A15" s="44" t="s">
        <v>302</v>
      </c>
      <c r="B15" s="45" t="s">
        <v>303</v>
      </c>
      <c r="C15" s="45" t="s">
        <v>304</v>
      </c>
      <c r="D15" s="46" t="s">
        <v>305</v>
      </c>
      <c r="E15" s="46" t="s">
        <v>306</v>
      </c>
      <c r="F15" s="46" t="s">
        <v>307</v>
      </c>
      <c r="G15" s="56" t="s">
        <v>308</v>
      </c>
      <c r="H15" s="48" t="s">
        <v>46</v>
      </c>
      <c r="I15" s="48" t="s">
        <v>47</v>
      </c>
      <c r="J15" s="46" t="s">
        <v>48</v>
      </c>
      <c r="K15" s="46" t="s">
        <v>49</v>
      </c>
      <c r="L15" s="46" t="s">
        <v>50</v>
      </c>
      <c r="M15" s="56" t="s">
        <v>51</v>
      </c>
      <c r="N15" s="48" t="s">
        <v>52</v>
      </c>
      <c r="O15" s="48" t="s">
        <v>309</v>
      </c>
      <c r="P15" s="48" t="s">
        <v>310</v>
      </c>
      <c r="Q15" s="52"/>
      <c r="R15" s="46"/>
      <c r="S15" s="46"/>
      <c r="T15" s="46"/>
      <c r="U15" s="49" t="s">
        <v>306</v>
      </c>
      <c r="V15" s="46"/>
      <c r="W15" s="56" t="s">
        <v>308</v>
      </c>
      <c r="X15" s="45" t="s">
        <v>56</v>
      </c>
      <c r="Y15" s="44" t="s">
        <v>311</v>
      </c>
      <c r="Z15" s="50"/>
      <c r="AA15" s="52" t="s">
        <v>312</v>
      </c>
      <c r="AB15" s="52" t="s">
        <v>313</v>
      </c>
      <c r="AC15" s="52" t="n">
        <v>4</v>
      </c>
      <c r="AD15" s="45" t="s">
        <v>60</v>
      </c>
      <c r="AE15" s="52" t="s">
        <v>314</v>
      </c>
      <c r="AF15" s="45" t="s">
        <v>62</v>
      </c>
      <c r="AG15" s="45" t="s">
        <v>62</v>
      </c>
      <c r="AH15" s="45" t="s">
        <v>62</v>
      </c>
      <c r="AI15" s="53" t="s">
        <v>315</v>
      </c>
      <c r="AJ15" s="44" t="n">
        <v>4</v>
      </c>
      <c r="AK15" s="44" t="s">
        <v>316</v>
      </c>
      <c r="AN15" s="54" t="s">
        <v>317</v>
      </c>
      <c r="AO15" s="54" t="s">
        <v>67</v>
      </c>
      <c r="AP15" s="54" t="s">
        <v>318</v>
      </c>
      <c r="AQ15" s="45" t="s">
        <v>69</v>
      </c>
      <c r="AR15" s="54" t="s">
        <v>319</v>
      </c>
      <c r="AS15" s="54" t="s">
        <v>312</v>
      </c>
      <c r="AT15" s="55" t="n">
        <v>43288</v>
      </c>
      <c r="AU15" s="54" t="s">
        <v>87</v>
      </c>
      <c r="AV15" s="54"/>
    </row>
    <row r="16" s="26" customFormat="true" ht="41.25" hidden="false" customHeight="true" outlineLevel="0" collapsed="false">
      <c r="A16" s="44" t="s">
        <v>320</v>
      </c>
      <c r="B16" s="45" t="s">
        <v>303</v>
      </c>
      <c r="C16" s="45" t="s">
        <v>304</v>
      </c>
      <c r="D16" s="46" t="s">
        <v>305</v>
      </c>
      <c r="E16" s="46" t="s">
        <v>306</v>
      </c>
      <c r="F16" s="46" t="s">
        <v>307</v>
      </c>
      <c r="G16" s="56" t="s">
        <v>308</v>
      </c>
      <c r="H16" s="48" t="s">
        <v>321</v>
      </c>
      <c r="I16" s="48" t="s">
        <v>322</v>
      </c>
      <c r="J16" s="46" t="s">
        <v>323</v>
      </c>
      <c r="K16" s="46" t="s">
        <v>324</v>
      </c>
      <c r="L16" s="46" t="s">
        <v>325</v>
      </c>
      <c r="M16" s="56" t="s">
        <v>326</v>
      </c>
      <c r="N16" s="48" t="s">
        <v>52</v>
      </c>
      <c r="O16" s="48" t="s">
        <v>309</v>
      </c>
      <c r="P16" s="48" t="s">
        <v>327</v>
      </c>
      <c r="Q16" s="52"/>
      <c r="R16" s="46"/>
      <c r="S16" s="46"/>
      <c r="T16" s="46"/>
      <c r="U16" s="49" t="s">
        <v>328</v>
      </c>
      <c r="V16" s="46"/>
      <c r="W16" s="56" t="s">
        <v>308</v>
      </c>
      <c r="X16" s="45" t="s">
        <v>56</v>
      </c>
      <c r="Y16" s="44" t="s">
        <v>329</v>
      </c>
      <c r="AA16" s="52" t="s">
        <v>330</v>
      </c>
      <c r="AB16" s="52" t="s">
        <v>331</v>
      </c>
      <c r="AC16" s="52" t="n">
        <v>4</v>
      </c>
      <c r="AD16" s="45" t="s">
        <v>60</v>
      </c>
      <c r="AE16" s="52" t="s">
        <v>332</v>
      </c>
      <c r="AF16" s="45" t="s">
        <v>62</v>
      </c>
      <c r="AG16" s="45" t="s">
        <v>62</v>
      </c>
      <c r="AH16" s="45" t="s">
        <v>62</v>
      </c>
      <c r="AI16" s="53" t="s">
        <v>333</v>
      </c>
      <c r="AJ16" s="44" t="n">
        <v>24</v>
      </c>
      <c r="AK16" s="44" t="s">
        <v>334</v>
      </c>
      <c r="AN16" s="54" t="s">
        <v>335</v>
      </c>
      <c r="AO16" s="54" t="s">
        <v>139</v>
      </c>
      <c r="AP16" s="54"/>
      <c r="AQ16" s="45" t="s">
        <v>336</v>
      </c>
      <c r="AR16" s="54" t="s">
        <v>337</v>
      </c>
      <c r="AS16" s="54" t="s">
        <v>338</v>
      </c>
      <c r="AT16" s="55" t="n">
        <v>43212</v>
      </c>
      <c r="AU16" s="54" t="s">
        <v>116</v>
      </c>
      <c r="AV16" s="54" t="s">
        <v>339</v>
      </c>
    </row>
    <row r="17" s="26" customFormat="true" ht="72" hidden="false" customHeight="false" outlineLevel="0" collapsed="false">
      <c r="A17" s="44" t="s">
        <v>340</v>
      </c>
      <c r="B17" s="45" t="s">
        <v>341</v>
      </c>
      <c r="C17" s="45" t="s">
        <v>342</v>
      </c>
      <c r="D17" s="46" t="s">
        <v>343</v>
      </c>
      <c r="E17" s="46" t="s">
        <v>344</v>
      </c>
      <c r="F17" s="46" t="s">
        <v>345</v>
      </c>
      <c r="G17" s="56" t="s">
        <v>346</v>
      </c>
      <c r="H17" s="48" t="s">
        <v>125</v>
      </c>
      <c r="I17" s="48" t="s">
        <v>347</v>
      </c>
      <c r="J17" s="46" t="s">
        <v>348</v>
      </c>
      <c r="K17" s="46" t="s">
        <v>349</v>
      </c>
      <c r="L17" s="46" t="s">
        <v>350</v>
      </c>
      <c r="M17" s="56" t="s">
        <v>351</v>
      </c>
      <c r="N17" s="48" t="s">
        <v>52</v>
      </c>
      <c r="O17" s="48" t="s">
        <v>352</v>
      </c>
      <c r="P17" s="48" t="s">
        <v>353</v>
      </c>
      <c r="Q17" s="52"/>
      <c r="R17" s="46"/>
      <c r="S17" s="46"/>
      <c r="T17" s="46"/>
      <c r="U17" s="49" t="s">
        <v>354</v>
      </c>
      <c r="V17" s="46"/>
      <c r="W17" s="56" t="s">
        <v>346</v>
      </c>
      <c r="X17" s="45" t="s">
        <v>56</v>
      </c>
      <c r="Y17" s="44" t="s">
        <v>355</v>
      </c>
      <c r="Z17" s="50"/>
      <c r="AA17" s="51" t="s">
        <v>356</v>
      </c>
      <c r="AB17" s="44" t="s">
        <v>357</v>
      </c>
      <c r="AC17" s="52" t="n">
        <v>2</v>
      </c>
      <c r="AD17" s="45" t="s">
        <v>60</v>
      </c>
      <c r="AE17" s="52" t="s">
        <v>358</v>
      </c>
      <c r="AF17" s="45" t="s">
        <v>62</v>
      </c>
      <c r="AG17" s="45" t="s">
        <v>62</v>
      </c>
      <c r="AH17" s="45" t="s">
        <v>62</v>
      </c>
      <c r="AI17" s="53" t="s">
        <v>359</v>
      </c>
      <c r="AJ17" s="44" t="n">
        <v>32</v>
      </c>
      <c r="AK17" s="44" t="s">
        <v>360</v>
      </c>
      <c r="AN17" s="54" t="s">
        <v>361</v>
      </c>
      <c r="AO17" s="54" t="s">
        <v>112</v>
      </c>
      <c r="AP17" s="54" t="s">
        <v>362</v>
      </c>
      <c r="AQ17" s="45" t="s">
        <v>69</v>
      </c>
      <c r="AR17" s="54" t="s">
        <v>363</v>
      </c>
      <c r="AS17" s="54"/>
      <c r="AT17" s="55" t="n">
        <v>43177</v>
      </c>
      <c r="AU17" s="54" t="s">
        <v>71</v>
      </c>
      <c r="AV17" s="54" t="s">
        <v>364</v>
      </c>
    </row>
    <row r="18" s="26" customFormat="true" ht="72" hidden="false" customHeight="false" outlineLevel="0" collapsed="false">
      <c r="A18" s="44" t="s">
        <v>365</v>
      </c>
      <c r="B18" s="45" t="s">
        <v>366</v>
      </c>
      <c r="C18" s="45" t="s">
        <v>367</v>
      </c>
      <c r="D18" s="46" t="s">
        <v>368</v>
      </c>
      <c r="E18" s="46" t="s">
        <v>369</v>
      </c>
      <c r="F18" s="46" t="s">
        <v>370</v>
      </c>
      <c r="G18" s="56" t="s">
        <v>371</v>
      </c>
      <c r="H18" s="48" t="s">
        <v>372</v>
      </c>
      <c r="I18" s="48" t="s">
        <v>373</v>
      </c>
      <c r="J18" s="46" t="s">
        <v>374</v>
      </c>
      <c r="K18" s="46" t="s">
        <v>375</v>
      </c>
      <c r="L18" s="46" t="s">
        <v>376</v>
      </c>
      <c r="M18" s="56" t="s">
        <v>377</v>
      </c>
      <c r="N18" s="48" t="s">
        <v>52</v>
      </c>
      <c r="O18" s="48" t="s">
        <v>53</v>
      </c>
      <c r="P18" s="48" t="s">
        <v>378</v>
      </c>
      <c r="Q18" s="52"/>
      <c r="R18" s="46"/>
      <c r="S18" s="46"/>
      <c r="T18" s="46"/>
      <c r="U18" s="49" t="s">
        <v>369</v>
      </c>
      <c r="V18" s="46"/>
      <c r="W18" s="57" t="s">
        <v>379</v>
      </c>
      <c r="X18" s="45" t="s">
        <v>56</v>
      </c>
      <c r="Y18" s="44" t="s">
        <v>380</v>
      </c>
      <c r="Z18" s="50"/>
      <c r="AA18" s="52" t="s">
        <v>381</v>
      </c>
      <c r="AB18" s="52" t="s">
        <v>382</v>
      </c>
      <c r="AC18" s="52" t="n">
        <v>4</v>
      </c>
      <c r="AD18" s="45" t="s">
        <v>60</v>
      </c>
      <c r="AE18" s="52" t="s">
        <v>383</v>
      </c>
      <c r="AF18" s="45" t="s">
        <v>62</v>
      </c>
      <c r="AG18" s="45" t="s">
        <v>62</v>
      </c>
      <c r="AH18" s="45" t="s">
        <v>62</v>
      </c>
      <c r="AI18" s="53" t="s">
        <v>384</v>
      </c>
      <c r="AJ18" s="44" t="n">
        <v>6</v>
      </c>
      <c r="AK18" s="44" t="n">
        <v>500</v>
      </c>
      <c r="AN18" s="54" t="s">
        <v>385</v>
      </c>
      <c r="AO18" s="54" t="s">
        <v>232</v>
      </c>
      <c r="AP18" s="54"/>
      <c r="AQ18" s="45" t="s">
        <v>69</v>
      </c>
      <c r="AR18" s="54" t="s">
        <v>386</v>
      </c>
      <c r="AS18" s="54" t="s">
        <v>381</v>
      </c>
      <c r="AT18" s="55" t="n">
        <v>43502</v>
      </c>
      <c r="AU18" s="54" t="s">
        <v>186</v>
      </c>
      <c r="AV18" s="54"/>
    </row>
    <row r="19" s="26" customFormat="true" ht="98.25" hidden="false" customHeight="true" outlineLevel="0" collapsed="false">
      <c r="A19" s="44" t="s">
        <v>387</v>
      </c>
      <c r="B19" s="45" t="s">
        <v>388</v>
      </c>
      <c r="C19" s="45" t="s">
        <v>389</v>
      </c>
      <c r="D19" s="46" t="s">
        <v>390</v>
      </c>
      <c r="E19" s="46" t="s">
        <v>391</v>
      </c>
      <c r="F19" s="46" t="s">
        <v>392</v>
      </c>
      <c r="G19" s="57" t="s">
        <v>393</v>
      </c>
      <c r="H19" s="45" t="s">
        <v>388</v>
      </c>
      <c r="I19" s="45" t="s">
        <v>389</v>
      </c>
      <c r="J19" s="46" t="s">
        <v>390</v>
      </c>
      <c r="K19" s="46" t="s">
        <v>391</v>
      </c>
      <c r="L19" s="46" t="s">
        <v>392</v>
      </c>
      <c r="M19" s="57" t="s">
        <v>393</v>
      </c>
      <c r="N19" s="45" t="s">
        <v>52</v>
      </c>
      <c r="O19" s="45" t="s">
        <v>394</v>
      </c>
      <c r="P19" s="48" t="s">
        <v>395</v>
      </c>
      <c r="Q19" s="52"/>
      <c r="R19" s="46"/>
      <c r="S19" s="46"/>
      <c r="T19" s="46"/>
      <c r="U19" s="49" t="s">
        <v>391</v>
      </c>
      <c r="V19" s="46"/>
      <c r="W19" s="57" t="s">
        <v>393</v>
      </c>
      <c r="X19" s="45" t="s">
        <v>56</v>
      </c>
      <c r="Y19" s="44" t="s">
        <v>396</v>
      </c>
      <c r="AA19" s="52" t="s">
        <v>397</v>
      </c>
      <c r="AB19" s="52" t="s">
        <v>398</v>
      </c>
      <c r="AC19" s="52" t="n">
        <v>4</v>
      </c>
      <c r="AD19" s="45" t="s">
        <v>60</v>
      </c>
      <c r="AE19" s="52" t="s">
        <v>399</v>
      </c>
      <c r="AF19" s="45" t="s">
        <v>62</v>
      </c>
      <c r="AG19" s="45" t="s">
        <v>62</v>
      </c>
      <c r="AH19" s="45" t="s">
        <v>62</v>
      </c>
      <c r="AI19" s="60" t="s">
        <v>400</v>
      </c>
      <c r="AJ19" s="44" t="s">
        <v>401</v>
      </c>
      <c r="AK19" s="44" t="s">
        <v>402</v>
      </c>
      <c r="AN19" s="54" t="s">
        <v>403</v>
      </c>
      <c r="AO19" s="54" t="s">
        <v>232</v>
      </c>
      <c r="AP19" s="54" t="s">
        <v>298</v>
      </c>
      <c r="AQ19" s="45" t="s">
        <v>69</v>
      </c>
      <c r="AR19" s="54" t="s">
        <v>404</v>
      </c>
      <c r="AS19" s="54" t="s">
        <v>405</v>
      </c>
      <c r="AT19" s="55" t="n">
        <v>43432</v>
      </c>
      <c r="AU19" s="54" t="s">
        <v>406</v>
      </c>
      <c r="AV19" s="54" t="s">
        <v>407</v>
      </c>
    </row>
    <row r="20" s="26" customFormat="true" ht="72" hidden="false" customHeight="false" outlineLevel="0" collapsed="false">
      <c r="A20" s="44" t="s">
        <v>408</v>
      </c>
      <c r="B20" s="45" t="s">
        <v>366</v>
      </c>
      <c r="C20" s="45" t="s">
        <v>367</v>
      </c>
      <c r="D20" s="46" t="s">
        <v>368</v>
      </c>
      <c r="E20" s="46" t="s">
        <v>369</v>
      </c>
      <c r="F20" s="46" t="s">
        <v>370</v>
      </c>
      <c r="G20" s="56" t="s">
        <v>371</v>
      </c>
      <c r="H20" s="48" t="s">
        <v>372</v>
      </c>
      <c r="I20" s="48" t="s">
        <v>373</v>
      </c>
      <c r="J20" s="46" t="s">
        <v>374</v>
      </c>
      <c r="K20" s="46" t="s">
        <v>375</v>
      </c>
      <c r="L20" s="46" t="s">
        <v>376</v>
      </c>
      <c r="M20" s="56" t="s">
        <v>377</v>
      </c>
      <c r="N20" s="48" t="s">
        <v>52</v>
      </c>
      <c r="O20" s="48" t="s">
        <v>53</v>
      </c>
      <c r="P20" s="48" t="s">
        <v>409</v>
      </c>
      <c r="Q20" s="52"/>
      <c r="R20" s="46"/>
      <c r="S20" s="46"/>
      <c r="T20" s="46"/>
      <c r="U20" s="49" t="s">
        <v>369</v>
      </c>
      <c r="V20" s="46"/>
      <c r="W20" s="57" t="s">
        <v>379</v>
      </c>
      <c r="X20" s="45" t="s">
        <v>56</v>
      </c>
      <c r="Y20" s="44" t="s">
        <v>410</v>
      </c>
      <c r="Z20" s="50"/>
      <c r="AA20" s="52" t="s">
        <v>411</v>
      </c>
      <c r="AB20" s="52" t="s">
        <v>412</v>
      </c>
      <c r="AC20" s="52" t="n">
        <v>4</v>
      </c>
      <c r="AD20" s="45" t="s">
        <v>60</v>
      </c>
      <c r="AE20" s="52" t="s">
        <v>413</v>
      </c>
      <c r="AF20" s="45" t="s">
        <v>62</v>
      </c>
      <c r="AG20" s="45" t="s">
        <v>62</v>
      </c>
      <c r="AH20" s="45" t="s">
        <v>62</v>
      </c>
      <c r="AI20" s="53" t="s">
        <v>414</v>
      </c>
      <c r="AJ20" s="44" t="n">
        <v>4</v>
      </c>
      <c r="AK20" s="44" t="s">
        <v>65</v>
      </c>
      <c r="AN20" s="54" t="s">
        <v>415</v>
      </c>
      <c r="AO20" s="54" t="s">
        <v>410</v>
      </c>
      <c r="AP20" s="54"/>
      <c r="AQ20" s="45" t="s">
        <v>69</v>
      </c>
      <c r="AR20" s="54" t="s">
        <v>416</v>
      </c>
      <c r="AS20" s="54" t="s">
        <v>411</v>
      </c>
      <c r="AT20" s="55" t="n">
        <v>43422</v>
      </c>
      <c r="AU20" s="54" t="s">
        <v>186</v>
      </c>
      <c r="AV20" s="54"/>
    </row>
    <row r="21" s="26" customFormat="true" ht="86.4" hidden="false" customHeight="false" outlineLevel="0" collapsed="false">
      <c r="A21" s="44" t="s">
        <v>417</v>
      </c>
      <c r="B21" s="45" t="s">
        <v>418</v>
      </c>
      <c r="C21" s="45" t="s">
        <v>419</v>
      </c>
      <c r="D21" s="46" t="s">
        <v>420</v>
      </c>
      <c r="E21" s="46" t="s">
        <v>369</v>
      </c>
      <c r="F21" s="46" t="s">
        <v>421</v>
      </c>
      <c r="G21" s="61" t="s">
        <v>422</v>
      </c>
      <c r="H21" s="48" t="s">
        <v>46</v>
      </c>
      <c r="I21" s="48" t="s">
        <v>47</v>
      </c>
      <c r="J21" s="46" t="s">
        <v>48</v>
      </c>
      <c r="K21" s="46" t="s">
        <v>49</v>
      </c>
      <c r="L21" s="46" t="s">
        <v>50</v>
      </c>
      <c r="M21" s="56" t="s">
        <v>51</v>
      </c>
      <c r="N21" s="48" t="s">
        <v>52</v>
      </c>
      <c r="O21" s="48" t="s">
        <v>53</v>
      </c>
      <c r="P21" s="48" t="s">
        <v>423</v>
      </c>
      <c r="Q21" s="52"/>
      <c r="R21" s="46"/>
      <c r="S21" s="46"/>
      <c r="T21" s="46"/>
      <c r="U21" s="49" t="s">
        <v>369</v>
      </c>
      <c r="V21" s="46"/>
      <c r="W21" s="57" t="s">
        <v>379</v>
      </c>
      <c r="X21" s="45" t="s">
        <v>56</v>
      </c>
      <c r="Y21" s="44" t="s">
        <v>424</v>
      </c>
      <c r="AA21" s="52" t="s">
        <v>425</v>
      </c>
      <c r="AB21" s="52" t="s">
        <v>426</v>
      </c>
      <c r="AC21" s="52" t="n">
        <v>4</v>
      </c>
      <c r="AD21" s="45" t="s">
        <v>60</v>
      </c>
      <c r="AE21" s="52" t="s">
        <v>427</v>
      </c>
      <c r="AF21" s="45" t="s">
        <v>62</v>
      </c>
      <c r="AG21" s="45" t="s">
        <v>62</v>
      </c>
      <c r="AH21" s="45" t="s">
        <v>62</v>
      </c>
      <c r="AI21" s="53" t="s">
        <v>428</v>
      </c>
      <c r="AJ21" s="44" t="n">
        <v>4</v>
      </c>
      <c r="AK21" s="44" t="s">
        <v>429</v>
      </c>
      <c r="AN21" s="54" t="s">
        <v>430</v>
      </c>
      <c r="AO21" s="54" t="s">
        <v>232</v>
      </c>
      <c r="AP21" s="54"/>
      <c r="AQ21" s="45" t="s">
        <v>431</v>
      </c>
      <c r="AR21" s="54" t="s">
        <v>432</v>
      </c>
      <c r="AS21" s="54" t="s">
        <v>425</v>
      </c>
      <c r="AT21" s="55" t="n">
        <v>43374</v>
      </c>
      <c r="AU21" s="54" t="s">
        <v>87</v>
      </c>
      <c r="AV21" s="54"/>
    </row>
    <row r="22" s="26" customFormat="true" ht="72" hidden="false" customHeight="false" outlineLevel="0" collapsed="false">
      <c r="A22" s="44" t="s">
        <v>433</v>
      </c>
      <c r="B22" s="45" t="s">
        <v>46</v>
      </c>
      <c r="C22" s="45" t="s">
        <v>434</v>
      </c>
      <c r="D22" s="46" t="s">
        <v>435</v>
      </c>
      <c r="E22" s="46" t="s">
        <v>436</v>
      </c>
      <c r="F22" s="46" t="s">
        <v>437</v>
      </c>
      <c r="G22" s="61" t="s">
        <v>438</v>
      </c>
      <c r="H22" s="45" t="s">
        <v>439</v>
      </c>
      <c r="I22" s="45" t="s">
        <v>440</v>
      </c>
      <c r="J22" s="46" t="s">
        <v>441</v>
      </c>
      <c r="K22" s="46" t="s">
        <v>436</v>
      </c>
      <c r="L22" s="46" t="s">
        <v>442</v>
      </c>
      <c r="M22" s="61" t="s">
        <v>443</v>
      </c>
      <c r="N22" s="45" t="s">
        <v>52</v>
      </c>
      <c r="O22" s="48" t="s">
        <v>53</v>
      </c>
      <c r="P22" s="45" t="s">
        <v>444</v>
      </c>
      <c r="Q22" s="52"/>
      <c r="R22" s="46"/>
      <c r="S22" s="46"/>
      <c r="T22" s="46"/>
      <c r="U22" s="49" t="s">
        <v>436</v>
      </c>
      <c r="V22" s="46"/>
      <c r="W22" s="61" t="s">
        <v>438</v>
      </c>
      <c r="X22" s="45" t="s">
        <v>56</v>
      </c>
      <c r="Y22" s="44" t="s">
        <v>445</v>
      </c>
      <c r="Z22" s="50"/>
      <c r="AA22" s="52" t="s">
        <v>446</v>
      </c>
      <c r="AB22" s="45" t="s">
        <v>107</v>
      </c>
      <c r="AC22" s="52" t="n">
        <v>4</v>
      </c>
      <c r="AD22" s="45" t="s">
        <v>60</v>
      </c>
      <c r="AE22" s="52" t="s">
        <v>447</v>
      </c>
      <c r="AF22" s="45" t="s">
        <v>62</v>
      </c>
      <c r="AG22" s="45" t="s">
        <v>62</v>
      </c>
      <c r="AH22" s="45" t="s">
        <v>62</v>
      </c>
      <c r="AI22" s="53" t="s">
        <v>82</v>
      </c>
      <c r="AJ22" s="44" t="n">
        <v>16</v>
      </c>
      <c r="AK22" s="44" t="s">
        <v>448</v>
      </c>
      <c r="AN22" s="54" t="s">
        <v>449</v>
      </c>
      <c r="AO22" s="54" t="s">
        <v>298</v>
      </c>
      <c r="AP22" s="54" t="s">
        <v>450</v>
      </c>
      <c r="AQ22" s="45" t="s">
        <v>69</v>
      </c>
      <c r="AR22" s="54" t="s">
        <v>451</v>
      </c>
      <c r="AS22" s="54" t="s">
        <v>446</v>
      </c>
      <c r="AT22" s="55" t="n">
        <v>43410</v>
      </c>
      <c r="AU22" s="54" t="s">
        <v>71</v>
      </c>
      <c r="AV22" s="54" t="s">
        <v>452</v>
      </c>
    </row>
    <row r="23" s="26" customFormat="true" ht="72" hidden="false" customHeight="false" outlineLevel="0" collapsed="false">
      <c r="A23" s="44" t="s">
        <v>453</v>
      </c>
      <c r="B23" s="45" t="s">
        <v>454</v>
      </c>
      <c r="C23" s="45" t="s">
        <v>455</v>
      </c>
      <c r="D23" s="46" t="s">
        <v>456</v>
      </c>
      <c r="E23" s="46" t="s">
        <v>457</v>
      </c>
      <c r="F23" s="46" t="s">
        <v>458</v>
      </c>
      <c r="G23" s="61" t="s">
        <v>459</v>
      </c>
      <c r="H23" s="45" t="s">
        <v>460</v>
      </c>
      <c r="I23" s="45" t="s">
        <v>461</v>
      </c>
      <c r="J23" s="46" t="s">
        <v>462</v>
      </c>
      <c r="K23" s="46"/>
      <c r="L23" s="46" t="s">
        <v>463</v>
      </c>
      <c r="M23" s="61" t="s">
        <v>464</v>
      </c>
      <c r="N23" s="45" t="s">
        <v>52</v>
      </c>
      <c r="O23" s="48" t="s">
        <v>53</v>
      </c>
      <c r="P23" s="45" t="s">
        <v>465</v>
      </c>
      <c r="Q23" s="52"/>
      <c r="R23" s="46"/>
      <c r="S23" s="46"/>
      <c r="T23" s="46"/>
      <c r="U23" s="49" t="s">
        <v>457</v>
      </c>
      <c r="V23" s="46"/>
      <c r="W23" s="61" t="s">
        <v>459</v>
      </c>
      <c r="X23" s="45" t="s">
        <v>56</v>
      </c>
      <c r="Y23" s="44" t="s">
        <v>466</v>
      </c>
      <c r="Z23" s="50"/>
      <c r="AA23" s="52" t="s">
        <v>467</v>
      </c>
      <c r="AB23" s="52" t="n">
        <v>7070</v>
      </c>
      <c r="AC23" s="52" t="n">
        <v>4</v>
      </c>
      <c r="AD23" s="45" t="s">
        <v>60</v>
      </c>
      <c r="AE23" s="52" t="s">
        <v>468</v>
      </c>
      <c r="AF23" s="45" t="s">
        <v>62</v>
      </c>
      <c r="AG23" s="45" t="s">
        <v>62</v>
      </c>
      <c r="AH23" s="45" t="s">
        <v>62</v>
      </c>
      <c r="AI23" s="53" t="s">
        <v>469</v>
      </c>
      <c r="AJ23" s="44" t="s">
        <v>64</v>
      </c>
      <c r="AK23" s="44" t="s">
        <v>470</v>
      </c>
      <c r="AN23" s="54" t="s">
        <v>471</v>
      </c>
      <c r="AO23" s="54" t="s">
        <v>298</v>
      </c>
      <c r="AP23" s="54" t="s">
        <v>472</v>
      </c>
      <c r="AQ23" s="45" t="s">
        <v>69</v>
      </c>
      <c r="AR23" s="54" t="s">
        <v>473</v>
      </c>
      <c r="AS23" s="54" t="s">
        <v>474</v>
      </c>
      <c r="AT23" s="55" t="n">
        <v>43300</v>
      </c>
      <c r="AU23" s="54" t="s">
        <v>71</v>
      </c>
      <c r="AV23" s="54" t="s">
        <v>475</v>
      </c>
    </row>
    <row r="24" s="26" customFormat="true" ht="72" hidden="false" customHeight="false" outlineLevel="0" collapsed="false">
      <c r="A24" s="27" t="s">
        <v>476</v>
      </c>
      <c r="B24" s="28" t="s">
        <v>321</v>
      </c>
      <c r="C24" s="28" t="s">
        <v>477</v>
      </c>
      <c r="D24" s="29" t="s">
        <v>478</v>
      </c>
      <c r="E24" s="29" t="s">
        <v>479</v>
      </c>
      <c r="F24" s="29" t="s">
        <v>480</v>
      </c>
      <c r="G24" s="30" t="s">
        <v>481</v>
      </c>
      <c r="H24" s="28" t="s">
        <v>482</v>
      </c>
      <c r="I24" s="28" t="s">
        <v>483</v>
      </c>
      <c r="J24" s="29" t="s">
        <v>484</v>
      </c>
      <c r="K24" s="29" t="s">
        <v>485</v>
      </c>
      <c r="L24" s="29" t="s">
        <v>486</v>
      </c>
      <c r="M24" s="30" t="s">
        <v>487</v>
      </c>
      <c r="N24" s="28" t="s">
        <v>52</v>
      </c>
      <c r="O24" s="39" t="s">
        <v>394</v>
      </c>
      <c r="P24" s="28" t="s">
        <v>488</v>
      </c>
      <c r="Q24" s="33"/>
      <c r="R24" s="29"/>
      <c r="S24" s="29"/>
      <c r="T24" s="29"/>
      <c r="U24" s="31" t="s">
        <v>485</v>
      </c>
      <c r="V24" s="29"/>
      <c r="W24" s="30" t="s">
        <v>481</v>
      </c>
      <c r="X24" s="28" t="s">
        <v>56</v>
      </c>
      <c r="Y24" s="27" t="s">
        <v>329</v>
      </c>
      <c r="Z24" s="40"/>
      <c r="AA24" s="33" t="s">
        <v>405</v>
      </c>
      <c r="AB24" s="28" t="s">
        <v>107</v>
      </c>
      <c r="AC24" s="33" t="n">
        <v>4</v>
      </c>
      <c r="AD24" s="28" t="s">
        <v>60</v>
      </c>
      <c r="AE24" s="33" t="s">
        <v>489</v>
      </c>
      <c r="AF24" s="28" t="s">
        <v>62</v>
      </c>
      <c r="AG24" s="28" t="s">
        <v>62</v>
      </c>
      <c r="AH24" s="28" t="s">
        <v>62</v>
      </c>
      <c r="AI24" s="41" t="s">
        <v>490</v>
      </c>
      <c r="AJ24" s="27" t="n">
        <v>32</v>
      </c>
      <c r="AK24" s="27" t="s">
        <v>491</v>
      </c>
      <c r="AL24" s="20"/>
      <c r="AM24" s="20"/>
      <c r="AN24" s="35" t="s">
        <v>492</v>
      </c>
      <c r="AO24" s="35" t="s">
        <v>139</v>
      </c>
      <c r="AP24" s="35"/>
      <c r="AQ24" s="28" t="s">
        <v>493</v>
      </c>
      <c r="AR24" s="35" t="s">
        <v>494</v>
      </c>
      <c r="AS24" s="35" t="s">
        <v>405</v>
      </c>
      <c r="AT24" s="36" t="n">
        <v>43410</v>
      </c>
      <c r="AU24" s="35" t="s">
        <v>406</v>
      </c>
      <c r="AV24" s="35" t="s">
        <v>407</v>
      </c>
    </row>
    <row r="25" s="26" customFormat="true" ht="43.2" hidden="false" customHeight="false" outlineLevel="0" collapsed="false">
      <c r="A25" s="27" t="s">
        <v>476</v>
      </c>
      <c r="B25" s="28" t="s">
        <v>321</v>
      </c>
      <c r="C25" s="28" t="s">
        <v>477</v>
      </c>
      <c r="D25" s="29" t="s">
        <v>478</v>
      </c>
      <c r="E25" s="29" t="s">
        <v>479</v>
      </c>
      <c r="F25" s="29" t="s">
        <v>480</v>
      </c>
      <c r="G25" s="30" t="s">
        <v>481</v>
      </c>
      <c r="H25" s="28" t="s">
        <v>482</v>
      </c>
      <c r="I25" s="28" t="s">
        <v>483</v>
      </c>
      <c r="J25" s="29" t="s">
        <v>484</v>
      </c>
      <c r="K25" s="29" t="s">
        <v>485</v>
      </c>
      <c r="L25" s="29" t="s">
        <v>486</v>
      </c>
      <c r="M25" s="30" t="s">
        <v>487</v>
      </c>
      <c r="N25" s="28" t="s">
        <v>52</v>
      </c>
      <c r="O25" s="39" t="s">
        <v>394</v>
      </c>
      <c r="P25" s="28" t="s">
        <v>488</v>
      </c>
      <c r="Q25" s="33"/>
      <c r="R25" s="29"/>
      <c r="S25" s="29"/>
      <c r="T25" s="29"/>
      <c r="U25" s="31" t="s">
        <v>485</v>
      </c>
      <c r="V25" s="29"/>
      <c r="W25" s="30" t="s">
        <v>481</v>
      </c>
      <c r="X25" s="28" t="s">
        <v>56</v>
      </c>
      <c r="Y25" s="27" t="s">
        <v>329</v>
      </c>
      <c r="Z25" s="40"/>
      <c r="AA25" s="33" t="s">
        <v>405</v>
      </c>
      <c r="AB25" s="28" t="s">
        <v>107</v>
      </c>
      <c r="AC25" s="33" t="n">
        <v>4</v>
      </c>
      <c r="AD25" s="28" t="s">
        <v>60</v>
      </c>
      <c r="AE25" s="33" t="s">
        <v>489</v>
      </c>
      <c r="AF25" s="28" t="s">
        <v>62</v>
      </c>
      <c r="AG25" s="28" t="s">
        <v>62</v>
      </c>
      <c r="AH25" s="28" t="s">
        <v>62</v>
      </c>
      <c r="AI25" s="41" t="s">
        <v>495</v>
      </c>
      <c r="AJ25" s="27" t="n">
        <v>32</v>
      </c>
      <c r="AK25" s="27" t="n">
        <v>0</v>
      </c>
      <c r="AL25" s="20"/>
      <c r="AM25" s="20"/>
      <c r="AN25" s="35" t="s">
        <v>496</v>
      </c>
      <c r="AO25" s="35" t="s">
        <v>139</v>
      </c>
      <c r="AP25" s="35"/>
      <c r="AQ25" s="28" t="s">
        <v>69</v>
      </c>
      <c r="AR25" s="35" t="s">
        <v>497</v>
      </c>
      <c r="AS25" s="35" t="s">
        <v>405</v>
      </c>
      <c r="AT25" s="36" t="n">
        <v>43410</v>
      </c>
      <c r="AU25" s="35" t="s">
        <v>406</v>
      </c>
      <c r="AV25" s="35" t="s">
        <v>407</v>
      </c>
    </row>
    <row r="26" s="26" customFormat="true" ht="43.2" hidden="false" customHeight="false" outlineLevel="0" collapsed="false">
      <c r="A26" s="27" t="s">
        <v>476</v>
      </c>
      <c r="B26" s="28" t="s">
        <v>321</v>
      </c>
      <c r="C26" s="28" t="s">
        <v>477</v>
      </c>
      <c r="D26" s="29" t="s">
        <v>478</v>
      </c>
      <c r="E26" s="29" t="s">
        <v>479</v>
      </c>
      <c r="F26" s="29" t="s">
        <v>480</v>
      </c>
      <c r="G26" s="30" t="s">
        <v>481</v>
      </c>
      <c r="H26" s="28" t="s">
        <v>482</v>
      </c>
      <c r="I26" s="28" t="s">
        <v>483</v>
      </c>
      <c r="J26" s="29" t="s">
        <v>484</v>
      </c>
      <c r="K26" s="29" t="s">
        <v>485</v>
      </c>
      <c r="L26" s="29" t="s">
        <v>486</v>
      </c>
      <c r="M26" s="30" t="s">
        <v>487</v>
      </c>
      <c r="N26" s="28" t="s">
        <v>52</v>
      </c>
      <c r="O26" s="39" t="s">
        <v>394</v>
      </c>
      <c r="P26" s="28" t="s">
        <v>488</v>
      </c>
      <c r="Q26" s="33"/>
      <c r="R26" s="29"/>
      <c r="S26" s="29"/>
      <c r="T26" s="29"/>
      <c r="U26" s="31" t="s">
        <v>485</v>
      </c>
      <c r="V26" s="29"/>
      <c r="W26" s="30" t="s">
        <v>481</v>
      </c>
      <c r="X26" s="28" t="s">
        <v>56</v>
      </c>
      <c r="Y26" s="27" t="s">
        <v>329</v>
      </c>
      <c r="Z26" s="40"/>
      <c r="AA26" s="33" t="s">
        <v>405</v>
      </c>
      <c r="AB26" s="28" t="s">
        <v>107</v>
      </c>
      <c r="AC26" s="33" t="n">
        <v>4</v>
      </c>
      <c r="AD26" s="28" t="s">
        <v>60</v>
      </c>
      <c r="AE26" s="33" t="s">
        <v>489</v>
      </c>
      <c r="AF26" s="28" t="s">
        <v>62</v>
      </c>
      <c r="AG26" s="28" t="s">
        <v>62</v>
      </c>
      <c r="AH26" s="28" t="s">
        <v>62</v>
      </c>
      <c r="AI26" s="41" t="s">
        <v>498</v>
      </c>
      <c r="AJ26" s="27" t="n">
        <v>32</v>
      </c>
      <c r="AK26" s="27" t="n">
        <v>0</v>
      </c>
      <c r="AL26" s="20"/>
      <c r="AM26" s="20"/>
      <c r="AN26" s="35" t="s">
        <v>499</v>
      </c>
      <c r="AO26" s="35" t="s">
        <v>139</v>
      </c>
      <c r="AP26" s="35"/>
      <c r="AQ26" s="28" t="s">
        <v>69</v>
      </c>
      <c r="AR26" s="35" t="s">
        <v>500</v>
      </c>
      <c r="AS26" s="35" t="s">
        <v>405</v>
      </c>
      <c r="AT26" s="36" t="n">
        <v>43410</v>
      </c>
      <c r="AU26" s="35" t="s">
        <v>406</v>
      </c>
      <c r="AV26" s="35" t="s">
        <v>407</v>
      </c>
    </row>
    <row r="27" s="26" customFormat="true" ht="72" hidden="false" customHeight="false" outlineLevel="0" collapsed="false">
      <c r="A27" s="27" t="s">
        <v>476</v>
      </c>
      <c r="B27" s="28" t="s">
        <v>321</v>
      </c>
      <c r="C27" s="28" t="s">
        <v>477</v>
      </c>
      <c r="D27" s="29" t="s">
        <v>478</v>
      </c>
      <c r="E27" s="29" t="s">
        <v>479</v>
      </c>
      <c r="F27" s="29" t="s">
        <v>480</v>
      </c>
      <c r="G27" s="30" t="s">
        <v>481</v>
      </c>
      <c r="H27" s="28" t="s">
        <v>482</v>
      </c>
      <c r="I27" s="28" t="s">
        <v>483</v>
      </c>
      <c r="J27" s="29" t="s">
        <v>484</v>
      </c>
      <c r="K27" s="29" t="s">
        <v>485</v>
      </c>
      <c r="L27" s="29" t="s">
        <v>486</v>
      </c>
      <c r="M27" s="30" t="s">
        <v>487</v>
      </c>
      <c r="N27" s="28" t="s">
        <v>52</v>
      </c>
      <c r="O27" s="39" t="s">
        <v>394</v>
      </c>
      <c r="P27" s="28" t="s">
        <v>488</v>
      </c>
      <c r="Q27" s="33"/>
      <c r="R27" s="29"/>
      <c r="S27" s="29"/>
      <c r="T27" s="29"/>
      <c r="U27" s="31" t="s">
        <v>485</v>
      </c>
      <c r="V27" s="29"/>
      <c r="W27" s="30" t="s">
        <v>481</v>
      </c>
      <c r="X27" s="28" t="s">
        <v>56</v>
      </c>
      <c r="Y27" s="27" t="s">
        <v>501</v>
      </c>
      <c r="Z27" s="40"/>
      <c r="AA27" s="33" t="s">
        <v>405</v>
      </c>
      <c r="AB27" s="28" t="s">
        <v>107</v>
      </c>
      <c r="AC27" s="33" t="n">
        <v>2</v>
      </c>
      <c r="AD27" s="28" t="s">
        <v>60</v>
      </c>
      <c r="AE27" s="33" t="s">
        <v>489</v>
      </c>
      <c r="AF27" s="28" t="s">
        <v>62</v>
      </c>
      <c r="AG27" s="28" t="s">
        <v>62</v>
      </c>
      <c r="AH27" s="28" t="s">
        <v>62</v>
      </c>
      <c r="AI27" s="41" t="s">
        <v>502</v>
      </c>
      <c r="AJ27" s="27" t="n">
        <v>32</v>
      </c>
      <c r="AK27" s="27" t="s">
        <v>503</v>
      </c>
      <c r="AL27" s="20"/>
      <c r="AM27" s="20"/>
      <c r="AN27" s="35" t="s">
        <v>504</v>
      </c>
      <c r="AO27" s="35" t="s">
        <v>112</v>
      </c>
      <c r="AP27" s="35" t="s">
        <v>182</v>
      </c>
      <c r="AQ27" s="28" t="s">
        <v>505</v>
      </c>
      <c r="AR27" s="35" t="s">
        <v>506</v>
      </c>
      <c r="AS27" s="35" t="s">
        <v>405</v>
      </c>
      <c r="AT27" s="36" t="n">
        <v>43410</v>
      </c>
      <c r="AU27" s="35" t="s">
        <v>406</v>
      </c>
      <c r="AV27" s="35" t="s">
        <v>407</v>
      </c>
    </row>
    <row r="28" s="26" customFormat="true" ht="72" hidden="false" customHeight="false" outlineLevel="0" collapsed="false">
      <c r="A28" s="27" t="s">
        <v>476</v>
      </c>
      <c r="B28" s="28" t="s">
        <v>321</v>
      </c>
      <c r="C28" s="28" t="s">
        <v>477</v>
      </c>
      <c r="D28" s="29" t="s">
        <v>478</v>
      </c>
      <c r="E28" s="29" t="s">
        <v>479</v>
      </c>
      <c r="F28" s="29" t="s">
        <v>480</v>
      </c>
      <c r="G28" s="30" t="s">
        <v>481</v>
      </c>
      <c r="H28" s="28" t="s">
        <v>482</v>
      </c>
      <c r="I28" s="28" t="s">
        <v>483</v>
      </c>
      <c r="J28" s="29" t="s">
        <v>484</v>
      </c>
      <c r="K28" s="29" t="s">
        <v>485</v>
      </c>
      <c r="L28" s="29" t="s">
        <v>486</v>
      </c>
      <c r="M28" s="30" t="s">
        <v>487</v>
      </c>
      <c r="N28" s="28" t="s">
        <v>52</v>
      </c>
      <c r="O28" s="39" t="s">
        <v>394</v>
      </c>
      <c r="P28" s="28" t="s">
        <v>488</v>
      </c>
      <c r="Q28" s="33"/>
      <c r="R28" s="29"/>
      <c r="S28" s="29"/>
      <c r="T28" s="29"/>
      <c r="U28" s="31" t="s">
        <v>485</v>
      </c>
      <c r="V28" s="29"/>
      <c r="W28" s="30" t="s">
        <v>481</v>
      </c>
      <c r="X28" s="28" t="s">
        <v>56</v>
      </c>
      <c r="Y28" s="27" t="s">
        <v>151</v>
      </c>
      <c r="Z28" s="40"/>
      <c r="AA28" s="33" t="s">
        <v>405</v>
      </c>
      <c r="AB28" s="28" t="s">
        <v>107</v>
      </c>
      <c r="AC28" s="33" t="n">
        <v>2</v>
      </c>
      <c r="AD28" s="28" t="s">
        <v>60</v>
      </c>
      <c r="AE28" s="33" t="s">
        <v>489</v>
      </c>
      <c r="AF28" s="28" t="s">
        <v>62</v>
      </c>
      <c r="AG28" s="28" t="s">
        <v>62</v>
      </c>
      <c r="AH28" s="28" t="s">
        <v>62</v>
      </c>
      <c r="AI28" s="41" t="s">
        <v>507</v>
      </c>
      <c r="AJ28" s="27" t="n">
        <v>16</v>
      </c>
      <c r="AK28" s="27" t="s">
        <v>503</v>
      </c>
      <c r="AL28" s="20"/>
      <c r="AM28" s="20"/>
      <c r="AN28" s="35" t="s">
        <v>508</v>
      </c>
      <c r="AO28" s="35" t="s">
        <v>112</v>
      </c>
      <c r="AP28" s="35" t="s">
        <v>157</v>
      </c>
      <c r="AQ28" s="28" t="s">
        <v>509</v>
      </c>
      <c r="AR28" s="35" t="s">
        <v>510</v>
      </c>
      <c r="AS28" s="35" t="s">
        <v>405</v>
      </c>
      <c r="AT28" s="36" t="n">
        <v>43410</v>
      </c>
      <c r="AU28" s="35" t="s">
        <v>406</v>
      </c>
      <c r="AV28" s="35" t="s">
        <v>407</v>
      </c>
    </row>
    <row r="29" s="26" customFormat="true" ht="18" hidden="false" customHeight="false" outlineLevel="0" collapsed="false">
      <c r="A29" s="27" t="s">
        <v>476</v>
      </c>
      <c r="B29" s="28" t="s">
        <v>321</v>
      </c>
      <c r="C29" s="28" t="s">
        <v>477</v>
      </c>
      <c r="D29" s="29" t="s">
        <v>478</v>
      </c>
      <c r="E29" s="29" t="s">
        <v>479</v>
      </c>
      <c r="F29" s="29" t="s">
        <v>480</v>
      </c>
      <c r="G29" s="30" t="s">
        <v>481</v>
      </c>
      <c r="H29" s="28" t="s">
        <v>482</v>
      </c>
      <c r="I29" s="28" t="s">
        <v>483</v>
      </c>
      <c r="J29" s="29" t="s">
        <v>484</v>
      </c>
      <c r="K29" s="29" t="s">
        <v>485</v>
      </c>
      <c r="L29" s="29" t="s">
        <v>486</v>
      </c>
      <c r="M29" s="30" t="s">
        <v>487</v>
      </c>
      <c r="N29" s="28" t="s">
        <v>52</v>
      </c>
      <c r="O29" s="39" t="s">
        <v>394</v>
      </c>
      <c r="P29" s="28" t="s">
        <v>488</v>
      </c>
      <c r="Q29" s="33"/>
      <c r="R29" s="29"/>
      <c r="S29" s="29"/>
      <c r="T29" s="29"/>
      <c r="U29" s="31" t="s">
        <v>485</v>
      </c>
      <c r="V29" s="29"/>
      <c r="W29" s="30" t="s">
        <v>481</v>
      </c>
      <c r="X29" s="28" t="s">
        <v>56</v>
      </c>
      <c r="Y29" s="27" t="s">
        <v>511</v>
      </c>
      <c r="Z29" s="40"/>
      <c r="AA29" s="33" t="s">
        <v>405</v>
      </c>
      <c r="AB29" s="28" t="s">
        <v>107</v>
      </c>
      <c r="AC29" s="33" t="n">
        <v>3</v>
      </c>
      <c r="AD29" s="28" t="s">
        <v>60</v>
      </c>
      <c r="AE29" s="33" t="s">
        <v>489</v>
      </c>
      <c r="AF29" s="28" t="s">
        <v>62</v>
      </c>
      <c r="AG29" s="28" t="s">
        <v>62</v>
      </c>
      <c r="AH29" s="28" t="s">
        <v>62</v>
      </c>
      <c r="AI29" s="41" t="s">
        <v>512</v>
      </c>
      <c r="AJ29" s="27" t="n">
        <v>0</v>
      </c>
      <c r="AK29" s="27" t="n">
        <v>0</v>
      </c>
      <c r="AL29" s="20"/>
      <c r="AM29" s="20"/>
      <c r="AN29" s="33" t="s">
        <v>513</v>
      </c>
      <c r="AO29" s="33" t="s">
        <v>514</v>
      </c>
      <c r="AP29" s="33"/>
      <c r="AQ29" s="28" t="s">
        <v>515</v>
      </c>
      <c r="AR29" s="28" t="s">
        <v>394</v>
      </c>
      <c r="AS29" s="33"/>
      <c r="AT29" s="36" t="n">
        <v>43410</v>
      </c>
      <c r="AU29" s="35" t="s">
        <v>406</v>
      </c>
      <c r="AV29" s="35"/>
    </row>
    <row r="30" s="26" customFormat="true" ht="86.4" hidden="false" customHeight="false" outlineLevel="0" collapsed="false">
      <c r="A30" s="27" t="s">
        <v>516</v>
      </c>
      <c r="B30" s="28" t="s">
        <v>321</v>
      </c>
      <c r="C30" s="28" t="s">
        <v>477</v>
      </c>
      <c r="D30" s="29" t="s">
        <v>478</v>
      </c>
      <c r="E30" s="29" t="s">
        <v>479</v>
      </c>
      <c r="F30" s="29" t="s">
        <v>480</v>
      </c>
      <c r="G30" s="30" t="s">
        <v>481</v>
      </c>
      <c r="H30" s="28" t="s">
        <v>517</v>
      </c>
      <c r="I30" s="28" t="s">
        <v>518</v>
      </c>
      <c r="J30" s="29" t="s">
        <v>519</v>
      </c>
      <c r="K30" s="29" t="s">
        <v>520</v>
      </c>
      <c r="L30" s="29" t="s">
        <v>521</v>
      </c>
      <c r="M30" s="30" t="s">
        <v>522</v>
      </c>
      <c r="N30" s="28" t="s">
        <v>52</v>
      </c>
      <c r="O30" s="39" t="s">
        <v>394</v>
      </c>
      <c r="P30" s="28" t="s">
        <v>523</v>
      </c>
      <c r="Q30" s="33"/>
      <c r="R30" s="29"/>
      <c r="S30" s="29"/>
      <c r="T30" s="29"/>
      <c r="U30" s="31" t="s">
        <v>520</v>
      </c>
      <c r="V30" s="29"/>
      <c r="W30" s="30" t="s">
        <v>481</v>
      </c>
      <c r="X30" s="28" t="s">
        <v>56</v>
      </c>
      <c r="Y30" s="27" t="s">
        <v>524</v>
      </c>
      <c r="Z30" s="40"/>
      <c r="AA30" s="33" t="s">
        <v>405</v>
      </c>
      <c r="AB30" s="28" t="s">
        <v>107</v>
      </c>
      <c r="AC30" s="33" t="n">
        <v>2</v>
      </c>
      <c r="AD30" s="28" t="s">
        <v>60</v>
      </c>
      <c r="AE30" s="33" t="s">
        <v>447</v>
      </c>
      <c r="AF30" s="28" t="s">
        <v>62</v>
      </c>
      <c r="AG30" s="28" t="s">
        <v>62</v>
      </c>
      <c r="AH30" s="28" t="s">
        <v>62</v>
      </c>
      <c r="AI30" s="41" t="s">
        <v>525</v>
      </c>
      <c r="AJ30" s="27" t="n">
        <v>32</v>
      </c>
      <c r="AK30" s="27" t="s">
        <v>526</v>
      </c>
      <c r="AL30" s="20"/>
      <c r="AM30" s="20"/>
      <c r="AN30" s="35" t="s">
        <v>527</v>
      </c>
      <c r="AO30" s="35" t="s">
        <v>112</v>
      </c>
      <c r="AP30" s="35" t="s">
        <v>182</v>
      </c>
      <c r="AQ30" s="33" t="s">
        <v>528</v>
      </c>
      <c r="AR30" s="35" t="s">
        <v>529</v>
      </c>
      <c r="AS30" s="35" t="s">
        <v>405</v>
      </c>
      <c r="AT30" s="36" t="n">
        <v>43414</v>
      </c>
      <c r="AU30" s="35" t="s">
        <v>406</v>
      </c>
      <c r="AV30" s="35" t="s">
        <v>407</v>
      </c>
    </row>
    <row r="31" s="26" customFormat="true" ht="100.8" hidden="false" customHeight="false" outlineLevel="0" collapsed="false">
      <c r="A31" s="44" t="s">
        <v>530</v>
      </c>
      <c r="B31" s="45" t="s">
        <v>531</v>
      </c>
      <c r="C31" s="45" t="s">
        <v>532</v>
      </c>
      <c r="D31" s="46" t="s">
        <v>533</v>
      </c>
      <c r="E31" s="46" t="s">
        <v>534</v>
      </c>
      <c r="F31" s="46" t="s">
        <v>535</v>
      </c>
      <c r="G31" s="61" t="s">
        <v>536</v>
      </c>
      <c r="H31" s="48" t="s">
        <v>46</v>
      </c>
      <c r="I31" s="48" t="s">
        <v>47</v>
      </c>
      <c r="J31" s="46" t="s">
        <v>48</v>
      </c>
      <c r="K31" s="46" t="s">
        <v>49</v>
      </c>
      <c r="L31" s="46" t="s">
        <v>50</v>
      </c>
      <c r="M31" s="56" t="s">
        <v>51</v>
      </c>
      <c r="N31" s="45" t="s">
        <v>52</v>
      </c>
      <c r="O31" s="48" t="s">
        <v>537</v>
      </c>
      <c r="P31" s="45" t="s">
        <v>538</v>
      </c>
      <c r="Q31" s="52"/>
      <c r="R31" s="46"/>
      <c r="S31" s="46"/>
      <c r="T31" s="46"/>
      <c r="U31" s="49" t="s">
        <v>534</v>
      </c>
      <c r="V31" s="46"/>
      <c r="W31" s="61" t="s">
        <v>539</v>
      </c>
      <c r="X31" s="45" t="s">
        <v>56</v>
      </c>
      <c r="Y31" s="44" t="s">
        <v>424</v>
      </c>
      <c r="Z31" s="50"/>
      <c r="AA31" s="52" t="s">
        <v>540</v>
      </c>
      <c r="AB31" s="52" t="s">
        <v>541</v>
      </c>
      <c r="AC31" s="52" t="n">
        <v>4</v>
      </c>
      <c r="AD31" s="45" t="s">
        <v>60</v>
      </c>
      <c r="AE31" s="52" t="s">
        <v>542</v>
      </c>
      <c r="AF31" s="45" t="s">
        <v>62</v>
      </c>
      <c r="AG31" s="45" t="s">
        <v>62</v>
      </c>
      <c r="AH31" s="45" t="s">
        <v>62</v>
      </c>
      <c r="AI31" s="53" t="s">
        <v>428</v>
      </c>
      <c r="AJ31" s="44" t="n">
        <v>4</v>
      </c>
      <c r="AK31" s="44" t="n">
        <v>500</v>
      </c>
      <c r="AN31" s="54" t="s">
        <v>543</v>
      </c>
      <c r="AO31" s="54" t="s">
        <v>232</v>
      </c>
      <c r="AP31" s="54"/>
      <c r="AQ31" s="45" t="s">
        <v>544</v>
      </c>
      <c r="AR31" s="54" t="s">
        <v>545</v>
      </c>
      <c r="AS31" s="54" t="s">
        <v>546</v>
      </c>
      <c r="AT31" s="55" t="n">
        <v>43389</v>
      </c>
      <c r="AU31" s="54" t="s">
        <v>547</v>
      </c>
    </row>
    <row r="32" s="26" customFormat="true" ht="100.8" hidden="false" customHeight="false" outlineLevel="0" collapsed="false">
      <c r="A32" s="44" t="s">
        <v>548</v>
      </c>
      <c r="B32" s="45" t="s">
        <v>531</v>
      </c>
      <c r="C32" s="45" t="s">
        <v>532</v>
      </c>
      <c r="D32" s="46" t="s">
        <v>533</v>
      </c>
      <c r="E32" s="46" t="s">
        <v>534</v>
      </c>
      <c r="F32" s="46" t="s">
        <v>535</v>
      </c>
      <c r="G32" s="61" t="s">
        <v>536</v>
      </c>
      <c r="H32" s="48" t="s">
        <v>46</v>
      </c>
      <c r="I32" s="48" t="s">
        <v>47</v>
      </c>
      <c r="J32" s="46" t="s">
        <v>48</v>
      </c>
      <c r="K32" s="46" t="s">
        <v>49</v>
      </c>
      <c r="L32" s="46" t="s">
        <v>50</v>
      </c>
      <c r="M32" s="56" t="s">
        <v>51</v>
      </c>
      <c r="N32" s="45" t="s">
        <v>52</v>
      </c>
      <c r="O32" s="48" t="s">
        <v>537</v>
      </c>
      <c r="P32" s="45" t="s">
        <v>549</v>
      </c>
      <c r="Q32" s="52"/>
      <c r="R32" s="46"/>
      <c r="S32" s="46"/>
      <c r="T32" s="46"/>
      <c r="U32" s="49" t="s">
        <v>534</v>
      </c>
      <c r="V32" s="46"/>
      <c r="W32" s="61" t="s">
        <v>539</v>
      </c>
      <c r="X32" s="45" t="s">
        <v>56</v>
      </c>
      <c r="Y32" s="44" t="s">
        <v>424</v>
      </c>
      <c r="Z32" s="50"/>
      <c r="AA32" s="52" t="s">
        <v>546</v>
      </c>
      <c r="AB32" s="52" t="n">
        <v>80</v>
      </c>
      <c r="AC32" s="52" t="n">
        <v>4</v>
      </c>
      <c r="AD32" s="45" t="s">
        <v>60</v>
      </c>
      <c r="AE32" s="52" t="s">
        <v>542</v>
      </c>
      <c r="AF32" s="45" t="s">
        <v>62</v>
      </c>
      <c r="AG32" s="45" t="s">
        <v>62</v>
      </c>
      <c r="AH32" s="45" t="s">
        <v>62</v>
      </c>
      <c r="AI32" s="53" t="s">
        <v>428</v>
      </c>
      <c r="AJ32" s="44" t="n">
        <v>4</v>
      </c>
      <c r="AK32" s="44" t="n">
        <v>150</v>
      </c>
      <c r="AN32" s="54" t="s">
        <v>550</v>
      </c>
      <c r="AO32" s="54" t="s">
        <v>232</v>
      </c>
      <c r="AP32" s="54"/>
      <c r="AQ32" s="45" t="s">
        <v>551</v>
      </c>
      <c r="AR32" s="54" t="s">
        <v>552</v>
      </c>
      <c r="AS32" s="54" t="s">
        <v>540</v>
      </c>
      <c r="AT32" s="55" t="n">
        <v>43389</v>
      </c>
      <c r="AU32" s="54" t="s">
        <v>547</v>
      </c>
    </row>
    <row r="33" s="26" customFormat="true" ht="73.8" hidden="false" customHeight="false" outlineLevel="0" collapsed="false">
      <c r="A33" s="44" t="s">
        <v>553</v>
      </c>
      <c r="B33" s="45" t="s">
        <v>418</v>
      </c>
      <c r="C33" s="45" t="s">
        <v>554</v>
      </c>
      <c r="D33" s="46" t="s">
        <v>555</v>
      </c>
      <c r="E33" s="46" t="s">
        <v>556</v>
      </c>
      <c r="F33" s="46" t="s">
        <v>557</v>
      </c>
      <c r="G33" s="61" t="s">
        <v>558</v>
      </c>
      <c r="H33" s="45" t="s">
        <v>46</v>
      </c>
      <c r="I33" s="45" t="s">
        <v>559</v>
      </c>
      <c r="J33" s="46" t="s">
        <v>560</v>
      </c>
      <c r="K33" s="46"/>
      <c r="L33" s="46" t="s">
        <v>561</v>
      </c>
      <c r="M33" s="61" t="s">
        <v>562</v>
      </c>
      <c r="N33" s="45" t="s">
        <v>52</v>
      </c>
      <c r="O33" s="48" t="s">
        <v>53</v>
      </c>
      <c r="P33" s="45" t="s">
        <v>563</v>
      </c>
      <c r="Q33" s="52"/>
      <c r="R33" s="46"/>
      <c r="S33" s="46"/>
      <c r="T33" s="46"/>
      <c r="U33" s="49" t="s">
        <v>556</v>
      </c>
      <c r="V33" s="46"/>
      <c r="W33" s="61" t="s">
        <v>558</v>
      </c>
      <c r="X33" s="45" t="s">
        <v>56</v>
      </c>
      <c r="Y33" s="44" t="s">
        <v>564</v>
      </c>
      <c r="AA33" s="52" t="s">
        <v>565</v>
      </c>
      <c r="AB33" s="52"/>
      <c r="AC33" s="52" t="n">
        <v>2</v>
      </c>
      <c r="AD33" s="45" t="s">
        <v>60</v>
      </c>
      <c r="AE33" s="52" t="s">
        <v>566</v>
      </c>
      <c r="AF33" s="45" t="s">
        <v>62</v>
      </c>
      <c r="AG33" s="45" t="s">
        <v>62</v>
      </c>
      <c r="AH33" s="45" t="s">
        <v>62</v>
      </c>
      <c r="AI33" s="53" t="s">
        <v>567</v>
      </c>
      <c r="AJ33" s="44" t="n">
        <v>72</v>
      </c>
      <c r="AK33" s="44" t="s">
        <v>448</v>
      </c>
      <c r="AN33" s="62" t="s">
        <v>568</v>
      </c>
      <c r="AO33" s="62" t="s">
        <v>112</v>
      </c>
      <c r="AP33" s="62" t="s">
        <v>157</v>
      </c>
      <c r="AQ33" s="45" t="s">
        <v>569</v>
      </c>
      <c r="AR33" s="62" t="s">
        <v>570</v>
      </c>
      <c r="AS33" s="62"/>
      <c r="AT33" s="63" t="n">
        <v>42947</v>
      </c>
      <c r="AU33" s="62" t="s">
        <v>116</v>
      </c>
      <c r="AV33" s="62" t="s">
        <v>571</v>
      </c>
    </row>
    <row r="34" s="26" customFormat="true" ht="72" hidden="false" customHeight="false" outlineLevel="0" collapsed="false">
      <c r="A34" s="44" t="s">
        <v>572</v>
      </c>
      <c r="B34" s="45" t="s">
        <v>573</v>
      </c>
      <c r="C34" s="45" t="s">
        <v>574</v>
      </c>
      <c r="D34" s="46" t="s">
        <v>575</v>
      </c>
      <c r="E34" s="46" t="s">
        <v>576</v>
      </c>
      <c r="F34" s="46" t="s">
        <v>577</v>
      </c>
      <c r="G34" s="61" t="s">
        <v>578</v>
      </c>
      <c r="H34" s="45" t="s">
        <v>579</v>
      </c>
      <c r="I34" s="45" t="s">
        <v>580</v>
      </c>
      <c r="J34" s="46" t="s">
        <v>581</v>
      </c>
      <c r="K34" s="46" t="s">
        <v>582</v>
      </c>
      <c r="L34" s="46" t="s">
        <v>583</v>
      </c>
      <c r="M34" s="61" t="s">
        <v>584</v>
      </c>
      <c r="N34" s="45" t="s">
        <v>52</v>
      </c>
      <c r="O34" s="48" t="s">
        <v>585</v>
      </c>
      <c r="P34" s="45" t="s">
        <v>586</v>
      </c>
      <c r="Q34" s="52"/>
      <c r="R34" s="46"/>
      <c r="S34" s="46"/>
      <c r="T34" s="46"/>
      <c r="U34" s="49" t="s">
        <v>582</v>
      </c>
      <c r="V34" s="46"/>
      <c r="W34" s="61" t="s">
        <v>584</v>
      </c>
      <c r="X34" s="45" t="s">
        <v>56</v>
      </c>
      <c r="Y34" s="44" t="s">
        <v>298</v>
      </c>
      <c r="Z34" s="50"/>
      <c r="AA34" s="52" t="s">
        <v>587</v>
      </c>
      <c r="AB34" s="64" t="s">
        <v>588</v>
      </c>
      <c r="AC34" s="52" t="n">
        <v>10</v>
      </c>
      <c r="AD34" s="45" t="s">
        <v>60</v>
      </c>
      <c r="AE34" s="52" t="s">
        <v>589</v>
      </c>
      <c r="AF34" s="45" t="s">
        <v>62</v>
      </c>
      <c r="AG34" s="45" t="s">
        <v>62</v>
      </c>
      <c r="AH34" s="45" t="s">
        <v>62</v>
      </c>
      <c r="AI34" s="53" t="s">
        <v>590</v>
      </c>
      <c r="AJ34" s="44" t="n">
        <v>16</v>
      </c>
      <c r="AK34" s="44" t="s">
        <v>65</v>
      </c>
      <c r="AN34" s="54" t="s">
        <v>591</v>
      </c>
      <c r="AO34" s="54" t="s">
        <v>592</v>
      </c>
      <c r="AP34" s="54"/>
      <c r="AQ34" s="45" t="s">
        <v>593</v>
      </c>
      <c r="AR34" s="54" t="s">
        <v>594</v>
      </c>
      <c r="AS34" s="54" t="s">
        <v>587</v>
      </c>
      <c r="AT34" s="55" t="n">
        <v>42731</v>
      </c>
      <c r="AU34" s="54" t="s">
        <v>71</v>
      </c>
      <c r="AV34" s="54"/>
    </row>
    <row r="35" s="26" customFormat="true" ht="72" hidden="false" customHeight="false" outlineLevel="0" collapsed="false">
      <c r="A35" s="44" t="s">
        <v>595</v>
      </c>
      <c r="B35" s="45" t="s">
        <v>46</v>
      </c>
      <c r="C35" s="45" t="s">
        <v>596</v>
      </c>
      <c r="D35" s="46" t="s">
        <v>597</v>
      </c>
      <c r="E35" s="46" t="s">
        <v>598</v>
      </c>
      <c r="F35" s="46" t="s">
        <v>599</v>
      </c>
      <c r="G35" s="61" t="s">
        <v>600</v>
      </c>
      <c r="H35" s="45" t="s">
        <v>125</v>
      </c>
      <c r="I35" s="45" t="s">
        <v>434</v>
      </c>
      <c r="J35" s="46" t="s">
        <v>601</v>
      </c>
      <c r="K35" s="46" t="s">
        <v>602</v>
      </c>
      <c r="L35" s="46" t="s">
        <v>603</v>
      </c>
      <c r="M35" s="61" t="s">
        <v>604</v>
      </c>
      <c r="N35" s="45" t="s">
        <v>52</v>
      </c>
      <c r="O35" s="48" t="s">
        <v>53</v>
      </c>
      <c r="P35" s="44" t="s">
        <v>605</v>
      </c>
      <c r="Q35" s="52"/>
      <c r="R35" s="46"/>
      <c r="S35" s="46"/>
      <c r="T35" s="46"/>
      <c r="U35" s="49" t="s">
        <v>598</v>
      </c>
      <c r="V35" s="46"/>
      <c r="W35" s="61" t="s">
        <v>600</v>
      </c>
      <c r="X35" s="45" t="s">
        <v>56</v>
      </c>
      <c r="Y35" s="44" t="s">
        <v>606</v>
      </c>
      <c r="Z35" s="50"/>
      <c r="AA35" s="52" t="s">
        <v>607</v>
      </c>
      <c r="AB35" s="45" t="s">
        <v>107</v>
      </c>
      <c r="AC35" s="52"/>
      <c r="AD35" s="45" t="s">
        <v>60</v>
      </c>
      <c r="AE35" s="52" t="n">
        <v>1395</v>
      </c>
      <c r="AF35" s="45" t="s">
        <v>62</v>
      </c>
      <c r="AG35" s="45" t="s">
        <v>62</v>
      </c>
      <c r="AH35" s="45" t="s">
        <v>62</v>
      </c>
      <c r="AI35" s="53" t="s">
        <v>608</v>
      </c>
      <c r="AJ35" s="44" t="n">
        <v>48</v>
      </c>
      <c r="AK35" s="44" t="s">
        <v>609</v>
      </c>
      <c r="AN35" s="54" t="s">
        <v>610</v>
      </c>
      <c r="AO35" s="54" t="s">
        <v>232</v>
      </c>
      <c r="AP35" s="54"/>
      <c r="AQ35" s="45" t="s">
        <v>611</v>
      </c>
      <c r="AR35" s="54" t="s">
        <v>612</v>
      </c>
      <c r="AS35" s="54" t="s">
        <v>607</v>
      </c>
      <c r="AT35" s="55" t="n">
        <v>42434</v>
      </c>
      <c r="AU35" s="54" t="s">
        <v>71</v>
      </c>
      <c r="AV35" s="54" t="s">
        <v>613</v>
      </c>
    </row>
    <row r="36" s="26" customFormat="true" ht="72" hidden="false" customHeight="false" outlineLevel="0" collapsed="false">
      <c r="A36" s="44" t="s">
        <v>614</v>
      </c>
      <c r="B36" s="45" t="s">
        <v>145</v>
      </c>
      <c r="C36" s="45" t="s">
        <v>615</v>
      </c>
      <c r="D36" s="46" t="s">
        <v>616</v>
      </c>
      <c r="E36" s="46" t="s">
        <v>617</v>
      </c>
      <c r="F36" s="46" t="s">
        <v>618</v>
      </c>
      <c r="G36" s="61" t="s">
        <v>619</v>
      </c>
      <c r="H36" s="45" t="s">
        <v>620</v>
      </c>
      <c r="I36" s="45" t="s">
        <v>621</v>
      </c>
      <c r="J36" s="46" t="s">
        <v>622</v>
      </c>
      <c r="K36" s="46" t="s">
        <v>617</v>
      </c>
      <c r="L36" s="46" t="s">
        <v>623</v>
      </c>
      <c r="M36" s="61" t="s">
        <v>624</v>
      </c>
      <c r="N36" s="45" t="s">
        <v>52</v>
      </c>
      <c r="O36" s="45" t="s">
        <v>625</v>
      </c>
      <c r="P36" s="45" t="s">
        <v>626</v>
      </c>
      <c r="Q36" s="52"/>
      <c r="R36" s="46"/>
      <c r="S36" s="46"/>
      <c r="T36" s="46"/>
      <c r="U36" s="49" t="s">
        <v>617</v>
      </c>
      <c r="V36" s="46"/>
      <c r="W36" s="61" t="s">
        <v>619</v>
      </c>
      <c r="X36" s="45" t="s">
        <v>56</v>
      </c>
      <c r="Y36" s="44" t="s">
        <v>627</v>
      </c>
      <c r="Z36" s="50"/>
      <c r="AA36" s="52" t="s">
        <v>628</v>
      </c>
      <c r="AB36" s="45" t="s">
        <v>107</v>
      </c>
      <c r="AC36" s="52" t="n">
        <v>2</v>
      </c>
      <c r="AD36" s="45" t="s">
        <v>60</v>
      </c>
      <c r="AE36" s="52" t="s">
        <v>629</v>
      </c>
      <c r="AF36" s="45" t="s">
        <v>62</v>
      </c>
      <c r="AG36" s="45" t="s">
        <v>62</v>
      </c>
      <c r="AH36" s="45" t="s">
        <v>62</v>
      </c>
      <c r="AI36" s="53" t="s">
        <v>630</v>
      </c>
      <c r="AJ36" s="44" t="n">
        <v>8</v>
      </c>
      <c r="AK36" s="44" t="s">
        <v>448</v>
      </c>
      <c r="AN36" s="54" t="s">
        <v>631</v>
      </c>
      <c r="AO36" s="54" t="s">
        <v>627</v>
      </c>
      <c r="AP36" s="54"/>
      <c r="AQ36" s="45" t="s">
        <v>69</v>
      </c>
      <c r="AR36" s="54" t="s">
        <v>632</v>
      </c>
      <c r="AS36" s="54" t="s">
        <v>633</v>
      </c>
      <c r="AT36" s="55" t="n">
        <v>42422</v>
      </c>
      <c r="AU36" s="54" t="s">
        <v>547</v>
      </c>
      <c r="AV36" s="54"/>
    </row>
    <row r="37" s="26" customFormat="true" ht="72" hidden="false" customHeight="false" outlineLevel="0" collapsed="false">
      <c r="A37" s="44" t="s">
        <v>634</v>
      </c>
      <c r="B37" s="45" t="s">
        <v>454</v>
      </c>
      <c r="C37" s="45" t="s">
        <v>635</v>
      </c>
      <c r="D37" s="46" t="s">
        <v>636</v>
      </c>
      <c r="E37" s="46" t="s">
        <v>637</v>
      </c>
      <c r="F37" s="46" t="s">
        <v>638</v>
      </c>
      <c r="G37" s="61" t="s">
        <v>639</v>
      </c>
      <c r="H37" s="45" t="s">
        <v>640</v>
      </c>
      <c r="I37" s="45" t="s">
        <v>641</v>
      </c>
      <c r="J37" s="46" t="s">
        <v>642</v>
      </c>
      <c r="K37" s="46" t="s">
        <v>643</v>
      </c>
      <c r="L37" s="46" t="s">
        <v>644</v>
      </c>
      <c r="M37" s="61" t="s">
        <v>645</v>
      </c>
      <c r="N37" s="45" t="s">
        <v>52</v>
      </c>
      <c r="O37" s="45" t="s">
        <v>646</v>
      </c>
      <c r="P37" s="45" t="s">
        <v>647</v>
      </c>
      <c r="Q37" s="52"/>
      <c r="R37" s="46"/>
      <c r="S37" s="46"/>
      <c r="T37" s="46"/>
      <c r="U37" s="49" t="s">
        <v>648</v>
      </c>
      <c r="V37" s="46"/>
      <c r="W37" s="61" t="s">
        <v>639</v>
      </c>
      <c r="X37" s="45" t="s">
        <v>56</v>
      </c>
      <c r="Y37" s="44" t="s">
        <v>649</v>
      </c>
      <c r="Z37" s="50"/>
      <c r="AA37" s="52" t="s">
        <v>650</v>
      </c>
      <c r="AB37" s="45" t="s">
        <v>107</v>
      </c>
      <c r="AC37" s="52" t="n">
        <v>2</v>
      </c>
      <c r="AD37" s="45" t="s">
        <v>60</v>
      </c>
      <c r="AE37" s="52" t="s">
        <v>629</v>
      </c>
      <c r="AF37" s="45" t="s">
        <v>62</v>
      </c>
      <c r="AG37" s="45" t="s">
        <v>62</v>
      </c>
      <c r="AH37" s="45" t="s">
        <v>62</v>
      </c>
      <c r="AI37" s="53" t="s">
        <v>651</v>
      </c>
      <c r="AJ37" s="44" t="n">
        <v>32</v>
      </c>
      <c r="AK37" s="44" t="s">
        <v>652</v>
      </c>
      <c r="AN37" s="54" t="s">
        <v>653</v>
      </c>
      <c r="AO37" s="54" t="s">
        <v>112</v>
      </c>
      <c r="AP37" s="54" t="s">
        <v>654</v>
      </c>
      <c r="AQ37" s="45" t="s">
        <v>655</v>
      </c>
      <c r="AR37" s="54" t="s">
        <v>656</v>
      </c>
      <c r="AS37" s="54" t="s">
        <v>650</v>
      </c>
      <c r="AT37" s="55" t="n">
        <v>42422</v>
      </c>
      <c r="AU37" s="54" t="s">
        <v>87</v>
      </c>
      <c r="AV37" s="52"/>
    </row>
    <row r="38" s="26" customFormat="true" ht="72" hidden="false" customHeight="false" outlineLevel="0" collapsed="false">
      <c r="A38" s="44" t="s">
        <v>634</v>
      </c>
      <c r="B38" s="45" t="s">
        <v>454</v>
      </c>
      <c r="C38" s="45" t="s">
        <v>635</v>
      </c>
      <c r="D38" s="46" t="s">
        <v>636</v>
      </c>
      <c r="E38" s="46" t="s">
        <v>637</v>
      </c>
      <c r="F38" s="46" t="s">
        <v>638</v>
      </c>
      <c r="G38" s="61" t="s">
        <v>639</v>
      </c>
      <c r="H38" s="45" t="s">
        <v>640</v>
      </c>
      <c r="I38" s="45" t="s">
        <v>641</v>
      </c>
      <c r="J38" s="46" t="s">
        <v>642</v>
      </c>
      <c r="K38" s="46" t="s">
        <v>643</v>
      </c>
      <c r="L38" s="46" t="s">
        <v>644</v>
      </c>
      <c r="M38" s="61" t="s">
        <v>645</v>
      </c>
      <c r="N38" s="45" t="s">
        <v>52</v>
      </c>
      <c r="O38" s="45" t="s">
        <v>646</v>
      </c>
      <c r="P38" s="45" t="s">
        <v>657</v>
      </c>
      <c r="Q38" s="52"/>
      <c r="R38" s="46"/>
      <c r="S38" s="46"/>
      <c r="T38" s="46"/>
      <c r="U38" s="49" t="s">
        <v>648</v>
      </c>
      <c r="V38" s="46"/>
      <c r="W38" s="61" t="s">
        <v>639</v>
      </c>
      <c r="X38" s="45" t="s">
        <v>56</v>
      </c>
      <c r="Y38" s="44" t="s">
        <v>658</v>
      </c>
      <c r="Z38" s="50"/>
      <c r="AA38" s="52" t="s">
        <v>659</v>
      </c>
      <c r="AB38" s="45" t="s">
        <v>107</v>
      </c>
      <c r="AC38" s="52" t="n">
        <v>4</v>
      </c>
      <c r="AD38" s="45" t="s">
        <v>60</v>
      </c>
      <c r="AE38" s="52" t="s">
        <v>629</v>
      </c>
      <c r="AF38" s="45" t="s">
        <v>62</v>
      </c>
      <c r="AG38" s="45" t="s">
        <v>62</v>
      </c>
      <c r="AH38" s="45" t="s">
        <v>62</v>
      </c>
      <c r="AI38" s="53" t="s">
        <v>660</v>
      </c>
      <c r="AJ38" s="44" t="n">
        <v>12</v>
      </c>
      <c r="AK38" s="44" t="s">
        <v>661</v>
      </c>
      <c r="AN38" s="54" t="s">
        <v>662</v>
      </c>
      <c r="AO38" s="54" t="s">
        <v>112</v>
      </c>
      <c r="AP38" s="54" t="s">
        <v>663</v>
      </c>
      <c r="AQ38" s="45" t="s">
        <v>664</v>
      </c>
      <c r="AR38" s="54" t="s">
        <v>665</v>
      </c>
      <c r="AS38" s="54" t="s">
        <v>659</v>
      </c>
      <c r="AT38" s="55" t="n">
        <v>42422</v>
      </c>
      <c r="AU38" s="54" t="s">
        <v>87</v>
      </c>
      <c r="AV38" s="52"/>
    </row>
    <row r="39" s="26" customFormat="true" ht="72" hidden="false" customHeight="false" outlineLevel="0" collapsed="false">
      <c r="A39" s="44" t="s">
        <v>666</v>
      </c>
      <c r="B39" s="45" t="s">
        <v>667</v>
      </c>
      <c r="C39" s="45" t="s">
        <v>668</v>
      </c>
      <c r="D39" s="48" t="s">
        <v>69</v>
      </c>
      <c r="E39" s="46" t="s">
        <v>669</v>
      </c>
      <c r="F39" s="48" t="s">
        <v>69</v>
      </c>
      <c r="G39" s="44" t="s">
        <v>69</v>
      </c>
      <c r="H39" s="45" t="s">
        <v>161</v>
      </c>
      <c r="I39" s="45" t="s">
        <v>670</v>
      </c>
      <c r="J39" s="46" t="s">
        <v>671</v>
      </c>
      <c r="K39" s="46" t="s">
        <v>669</v>
      </c>
      <c r="L39" s="46" t="s">
        <v>672</v>
      </c>
      <c r="M39" s="61" t="s">
        <v>673</v>
      </c>
      <c r="N39" s="45" t="s">
        <v>52</v>
      </c>
      <c r="O39" s="45" t="s">
        <v>674</v>
      </c>
      <c r="P39" s="45" t="s">
        <v>626</v>
      </c>
      <c r="Q39" s="52"/>
      <c r="R39" s="46"/>
      <c r="S39" s="46"/>
      <c r="T39" s="46"/>
      <c r="U39" s="49" t="s">
        <v>669</v>
      </c>
      <c r="V39" s="46"/>
      <c r="W39" s="61" t="s">
        <v>675</v>
      </c>
      <c r="X39" s="45" t="s">
        <v>56</v>
      </c>
      <c r="Y39" s="44" t="s">
        <v>676</v>
      </c>
      <c r="Z39" s="50"/>
      <c r="AA39" s="52" t="s">
        <v>677</v>
      </c>
      <c r="AB39" s="45" t="s">
        <v>107</v>
      </c>
      <c r="AC39" s="52" t="n">
        <v>4</v>
      </c>
      <c r="AD39" s="45" t="s">
        <v>60</v>
      </c>
      <c r="AE39" s="52" t="s">
        <v>678</v>
      </c>
      <c r="AF39" s="45" t="s">
        <v>62</v>
      </c>
      <c r="AG39" s="45" t="s">
        <v>62</v>
      </c>
      <c r="AH39" s="45" t="s">
        <v>62</v>
      </c>
      <c r="AI39" s="65" t="s">
        <v>679</v>
      </c>
      <c r="AJ39" s="44" t="s">
        <v>680</v>
      </c>
      <c r="AK39" s="44" t="s">
        <v>681</v>
      </c>
      <c r="AN39" s="54" t="s">
        <v>682</v>
      </c>
      <c r="AO39" s="54" t="s">
        <v>112</v>
      </c>
      <c r="AP39" s="54" t="s">
        <v>362</v>
      </c>
      <c r="AQ39" s="45" t="s">
        <v>69</v>
      </c>
      <c r="AR39" s="54" t="s">
        <v>683</v>
      </c>
      <c r="AS39" s="54" t="s">
        <v>684</v>
      </c>
      <c r="AT39" s="55" t="n">
        <v>42715</v>
      </c>
      <c r="AU39" s="54" t="s">
        <v>116</v>
      </c>
      <c r="AV39" s="54" t="s">
        <v>685</v>
      </c>
    </row>
    <row r="40" s="26" customFormat="true" ht="147" hidden="false" customHeight="true" outlineLevel="0" collapsed="false">
      <c r="A40" s="44" t="s">
        <v>686</v>
      </c>
      <c r="B40" s="45" t="s">
        <v>687</v>
      </c>
      <c r="C40" s="45" t="s">
        <v>688</v>
      </c>
      <c r="D40" s="46" t="s">
        <v>689</v>
      </c>
      <c r="E40" s="46" t="s">
        <v>690</v>
      </c>
      <c r="F40" s="46" t="s">
        <v>691</v>
      </c>
      <c r="G40" s="61" t="s">
        <v>692</v>
      </c>
      <c r="H40" s="45" t="s">
        <v>285</v>
      </c>
      <c r="I40" s="45" t="s">
        <v>693</v>
      </c>
      <c r="J40" s="46" t="s">
        <v>694</v>
      </c>
      <c r="K40" s="46" t="s">
        <v>695</v>
      </c>
      <c r="L40" s="46" t="s">
        <v>696</v>
      </c>
      <c r="M40" s="61" t="s">
        <v>697</v>
      </c>
      <c r="N40" s="45" t="s">
        <v>52</v>
      </c>
      <c r="O40" s="45" t="s">
        <v>698</v>
      </c>
      <c r="P40" s="45" t="s">
        <v>699</v>
      </c>
      <c r="Q40" s="52"/>
      <c r="R40" s="46"/>
      <c r="S40" s="46"/>
      <c r="T40" s="46"/>
      <c r="U40" s="49" t="s">
        <v>690</v>
      </c>
      <c r="V40" s="46"/>
      <c r="W40" s="61" t="s">
        <v>697</v>
      </c>
      <c r="X40" s="45" t="s">
        <v>56</v>
      </c>
      <c r="Y40" s="44" t="s">
        <v>700</v>
      </c>
      <c r="Z40" s="50"/>
      <c r="AA40" s="51" t="s">
        <v>701</v>
      </c>
      <c r="AB40" s="52" t="s">
        <v>702</v>
      </c>
      <c r="AC40" s="52" t="n">
        <v>2</v>
      </c>
      <c r="AD40" s="45" t="s">
        <v>60</v>
      </c>
      <c r="AE40" s="52" t="s">
        <v>703</v>
      </c>
      <c r="AF40" s="45" t="s">
        <v>62</v>
      </c>
      <c r="AG40" s="45" t="s">
        <v>62</v>
      </c>
      <c r="AH40" s="45" t="s">
        <v>62</v>
      </c>
      <c r="AI40" s="53" t="s">
        <v>704</v>
      </c>
      <c r="AJ40" s="44" t="n">
        <v>96</v>
      </c>
      <c r="AK40" s="44" t="s">
        <v>705</v>
      </c>
      <c r="AN40" s="54" t="s">
        <v>706</v>
      </c>
      <c r="AO40" s="54" t="s">
        <v>112</v>
      </c>
      <c r="AP40" s="54" t="s">
        <v>707</v>
      </c>
      <c r="AQ40" s="45" t="s">
        <v>708</v>
      </c>
      <c r="AR40" s="54" t="s">
        <v>709</v>
      </c>
      <c r="AS40" s="54" t="s">
        <v>710</v>
      </c>
      <c r="AT40" s="55" t="n">
        <v>42569</v>
      </c>
      <c r="AU40" s="54" t="s">
        <v>116</v>
      </c>
      <c r="AV40" s="54" t="s">
        <v>711</v>
      </c>
    </row>
    <row r="41" customFormat="false" ht="96.75" hidden="false" customHeight="true" outlineLevel="0" collapsed="false">
      <c r="A41" s="27" t="s">
        <v>712</v>
      </c>
      <c r="B41" s="28" t="s">
        <v>125</v>
      </c>
      <c r="C41" s="28" t="s">
        <v>713</v>
      </c>
      <c r="D41" s="29" t="s">
        <v>714</v>
      </c>
      <c r="E41" s="29" t="s">
        <v>715</v>
      </c>
      <c r="F41" s="29" t="s">
        <v>716</v>
      </c>
      <c r="G41" s="66" t="s">
        <v>717</v>
      </c>
      <c r="H41" s="39" t="s">
        <v>46</v>
      </c>
      <c r="I41" s="39" t="s">
        <v>718</v>
      </c>
      <c r="J41" s="29" t="s">
        <v>719</v>
      </c>
      <c r="K41" s="29" t="s">
        <v>720</v>
      </c>
      <c r="L41" s="29" t="s">
        <v>721</v>
      </c>
      <c r="M41" s="66" t="s">
        <v>722</v>
      </c>
      <c r="N41" s="28" t="s">
        <v>723</v>
      </c>
      <c r="O41" s="28" t="s">
        <v>724</v>
      </c>
      <c r="P41" s="39" t="s">
        <v>725</v>
      </c>
      <c r="Q41" s="33"/>
      <c r="R41" s="29"/>
      <c r="S41" s="29"/>
      <c r="T41" s="29"/>
      <c r="U41" s="31" t="s">
        <v>726</v>
      </c>
      <c r="V41" s="29"/>
      <c r="W41" s="66" t="s">
        <v>727</v>
      </c>
      <c r="X41" s="28" t="s">
        <v>728</v>
      </c>
      <c r="Y41" s="32" t="s">
        <v>729</v>
      </c>
      <c r="Z41" s="20"/>
      <c r="AA41" s="32" t="s">
        <v>730</v>
      </c>
      <c r="AB41" s="33" t="s">
        <v>731</v>
      </c>
      <c r="AC41" s="33" t="n">
        <v>3</v>
      </c>
      <c r="AD41" s="28" t="s">
        <v>732</v>
      </c>
      <c r="AE41" s="33" t="s">
        <v>733</v>
      </c>
      <c r="AF41" s="33" t="s">
        <v>734</v>
      </c>
      <c r="AG41" s="67" t="n">
        <v>34800000</v>
      </c>
      <c r="AH41" s="33" t="e">
        <f aca="false">1-(AG41/#REF!)</f>
        <v>#REF!</v>
      </c>
      <c r="AI41" s="41" t="s">
        <v>735</v>
      </c>
      <c r="AJ41" s="27" t="n">
        <v>32</v>
      </c>
      <c r="AK41" s="27" t="n">
        <v>128</v>
      </c>
      <c r="AL41" s="20"/>
      <c r="AM41" s="20"/>
      <c r="AN41" s="35" t="s">
        <v>736</v>
      </c>
      <c r="AO41" s="35" t="s">
        <v>737</v>
      </c>
      <c r="AP41" s="35" t="s">
        <v>738</v>
      </c>
      <c r="AQ41" s="28" t="s">
        <v>69</v>
      </c>
      <c r="AR41" s="35" t="s">
        <v>739</v>
      </c>
      <c r="AS41" s="36" t="s">
        <v>740</v>
      </c>
      <c r="AT41" s="36" t="n">
        <v>43219</v>
      </c>
      <c r="AU41" s="35" t="s">
        <v>71</v>
      </c>
      <c r="AV41" s="35" t="s">
        <v>741</v>
      </c>
    </row>
    <row r="42" s="69" customFormat="true" ht="136.5" hidden="false" customHeight="true" outlineLevel="0" collapsed="false">
      <c r="A42" s="27" t="s">
        <v>742</v>
      </c>
      <c r="B42" s="28" t="s">
        <v>119</v>
      </c>
      <c r="C42" s="28" t="s">
        <v>120</v>
      </c>
      <c r="D42" s="29" t="s">
        <v>121</v>
      </c>
      <c r="E42" s="29" t="s">
        <v>122</v>
      </c>
      <c r="F42" s="29" t="s">
        <v>123</v>
      </c>
      <c r="G42" s="30" t="s">
        <v>124</v>
      </c>
      <c r="H42" s="28" t="s">
        <v>743</v>
      </c>
      <c r="I42" s="28" t="s">
        <v>744</v>
      </c>
      <c r="J42" s="33" t="n">
        <v>2709792400</v>
      </c>
      <c r="K42" s="33" t="n">
        <v>66166224</v>
      </c>
      <c r="L42" s="29" t="s">
        <v>745</v>
      </c>
      <c r="M42" s="30" t="s">
        <v>746</v>
      </c>
      <c r="N42" s="28" t="s">
        <v>52</v>
      </c>
      <c r="O42" s="28" t="s">
        <v>131</v>
      </c>
      <c r="P42" s="28" t="s">
        <v>747</v>
      </c>
      <c r="Q42" s="33"/>
      <c r="R42" s="33"/>
      <c r="S42" s="33"/>
      <c r="T42" s="33"/>
      <c r="U42" s="31" t="n">
        <v>66164632</v>
      </c>
      <c r="V42" s="33"/>
      <c r="W42" s="30" t="s">
        <v>124</v>
      </c>
      <c r="X42" s="28" t="s">
        <v>728</v>
      </c>
      <c r="Y42" s="27" t="s">
        <v>748</v>
      </c>
      <c r="Z42" s="20"/>
      <c r="AA42" s="32" t="s">
        <v>749</v>
      </c>
      <c r="AB42" s="68" t="s">
        <v>750</v>
      </c>
      <c r="AC42" s="33" t="n">
        <v>2</v>
      </c>
      <c r="AD42" s="28" t="s">
        <v>60</v>
      </c>
      <c r="AE42" s="33" t="s">
        <v>751</v>
      </c>
      <c r="AF42" s="33" t="s">
        <v>752</v>
      </c>
      <c r="AG42" s="67" t="n">
        <v>15600000</v>
      </c>
      <c r="AH42" s="33" t="e">
        <f aca="false">1-(AG42/#REF!)</f>
        <v>#REF!</v>
      </c>
      <c r="AI42" s="41" t="s">
        <v>753</v>
      </c>
      <c r="AJ42" s="27" t="n">
        <v>112</v>
      </c>
      <c r="AK42" s="27" t="s">
        <v>754</v>
      </c>
      <c r="AL42" s="20"/>
      <c r="AM42" s="20"/>
      <c r="AN42" s="35" t="s">
        <v>755</v>
      </c>
      <c r="AO42" s="35" t="s">
        <v>112</v>
      </c>
      <c r="AP42" s="35" t="s">
        <v>362</v>
      </c>
      <c r="AQ42" s="28" t="s">
        <v>69</v>
      </c>
      <c r="AR42" s="35" t="s">
        <v>756</v>
      </c>
      <c r="AS42" s="35" t="s">
        <v>757</v>
      </c>
      <c r="AT42" s="36" t="n">
        <v>43529</v>
      </c>
      <c r="AU42" s="35" t="s">
        <v>87</v>
      </c>
      <c r="AV42" s="35" t="s">
        <v>758</v>
      </c>
    </row>
    <row r="43" customFormat="false" ht="144" hidden="false" customHeight="false" outlineLevel="0" collapsed="false">
      <c r="A43" s="27" t="s">
        <v>759</v>
      </c>
      <c r="B43" s="28" t="s">
        <v>760</v>
      </c>
      <c r="C43" s="28" t="s">
        <v>761</v>
      </c>
      <c r="D43" s="29" t="s">
        <v>762</v>
      </c>
      <c r="E43" s="29" t="s">
        <v>763</v>
      </c>
      <c r="F43" s="29" t="s">
        <v>764</v>
      </c>
      <c r="G43" s="30" t="s">
        <v>765</v>
      </c>
      <c r="H43" s="28" t="s">
        <v>760</v>
      </c>
      <c r="I43" s="28" t="s">
        <v>761</v>
      </c>
      <c r="J43" s="29" t="s">
        <v>762</v>
      </c>
      <c r="K43" s="29" t="s">
        <v>763</v>
      </c>
      <c r="L43" s="29" t="s">
        <v>764</v>
      </c>
      <c r="M43" s="30" t="s">
        <v>765</v>
      </c>
      <c r="N43" s="28" t="s">
        <v>52</v>
      </c>
      <c r="O43" s="28" t="s">
        <v>53</v>
      </c>
      <c r="P43" s="28" t="s">
        <v>766</v>
      </c>
      <c r="Q43" s="33"/>
      <c r="R43" s="29"/>
      <c r="S43" s="29"/>
      <c r="T43" s="29"/>
      <c r="U43" s="31" t="s">
        <v>763</v>
      </c>
      <c r="V43" s="29"/>
      <c r="W43" s="30" t="s">
        <v>765</v>
      </c>
      <c r="X43" s="28" t="s">
        <v>728</v>
      </c>
      <c r="Y43" s="27" t="s">
        <v>767</v>
      </c>
      <c r="Z43" s="20"/>
      <c r="AA43" s="33" t="s">
        <v>768</v>
      </c>
      <c r="AB43" s="33" t="s">
        <v>769</v>
      </c>
      <c r="AC43" s="33" t="n">
        <v>4</v>
      </c>
      <c r="AD43" s="28" t="s">
        <v>60</v>
      </c>
      <c r="AE43" s="33" t="s">
        <v>770</v>
      </c>
      <c r="AF43" s="33" t="s">
        <v>771</v>
      </c>
      <c r="AG43" s="67" t="n">
        <v>24000000</v>
      </c>
      <c r="AH43" s="33" t="e">
        <f aca="false">1-(AG43/#REF!)</f>
        <v>#REF!</v>
      </c>
      <c r="AI43" s="43" t="s">
        <v>772</v>
      </c>
      <c r="AJ43" s="27" t="s">
        <v>773</v>
      </c>
      <c r="AK43" s="27" t="s">
        <v>774</v>
      </c>
      <c r="AL43" s="20"/>
      <c r="AM43" s="20"/>
      <c r="AN43" s="35" t="s">
        <v>775</v>
      </c>
      <c r="AO43" s="35" t="s">
        <v>139</v>
      </c>
      <c r="AP43" s="35" t="s">
        <v>776</v>
      </c>
      <c r="AQ43" s="28" t="s">
        <v>69</v>
      </c>
      <c r="AR43" s="35" t="s">
        <v>777</v>
      </c>
      <c r="AS43" s="35" t="s">
        <v>778</v>
      </c>
      <c r="AT43" s="36" t="n">
        <v>43471</v>
      </c>
      <c r="AU43" s="35" t="s">
        <v>186</v>
      </c>
      <c r="AV43" s="35" t="s">
        <v>779</v>
      </c>
    </row>
    <row r="44" customFormat="false" ht="86.4" hidden="false" customHeight="false" outlineLevel="0" collapsed="false">
      <c r="A44" s="27" t="s">
        <v>780</v>
      </c>
      <c r="B44" s="28" t="s">
        <v>781</v>
      </c>
      <c r="C44" s="28" t="s">
        <v>782</v>
      </c>
      <c r="D44" s="29" t="s">
        <v>783</v>
      </c>
      <c r="E44" s="29" t="s">
        <v>784</v>
      </c>
      <c r="F44" s="29" t="s">
        <v>785</v>
      </c>
      <c r="G44" s="30" t="s">
        <v>786</v>
      </c>
      <c r="H44" s="28" t="s">
        <v>787</v>
      </c>
      <c r="I44" s="28" t="s">
        <v>788</v>
      </c>
      <c r="J44" s="29" t="s">
        <v>789</v>
      </c>
      <c r="K44" s="29" t="s">
        <v>790</v>
      </c>
      <c r="L44" s="29" t="s">
        <v>791</v>
      </c>
      <c r="M44" s="30" t="s">
        <v>792</v>
      </c>
      <c r="N44" s="28" t="s">
        <v>52</v>
      </c>
      <c r="O44" s="28" t="s">
        <v>394</v>
      </c>
      <c r="P44" s="28" t="s">
        <v>793</v>
      </c>
      <c r="Q44" s="33"/>
      <c r="R44" s="29"/>
      <c r="S44" s="29"/>
      <c r="T44" s="29"/>
      <c r="U44" s="31" t="s">
        <v>790</v>
      </c>
      <c r="V44" s="29"/>
      <c r="W44" s="30" t="s">
        <v>792</v>
      </c>
      <c r="X44" s="28" t="s">
        <v>728</v>
      </c>
      <c r="Y44" s="27" t="s">
        <v>794</v>
      </c>
      <c r="Z44" s="20"/>
      <c r="AA44" s="32" t="s">
        <v>795</v>
      </c>
      <c r="AB44" s="33" t="s">
        <v>796</v>
      </c>
      <c r="AC44" s="33" t="n">
        <v>1</v>
      </c>
      <c r="AD44" s="28" t="s">
        <v>60</v>
      </c>
      <c r="AE44" s="33" t="s">
        <v>797</v>
      </c>
      <c r="AF44" s="33" t="s">
        <v>798</v>
      </c>
      <c r="AG44" s="67" t="n">
        <v>8400000</v>
      </c>
      <c r="AH44" s="33" t="e">
        <f aca="false">1-(AG44/#REF!)</f>
        <v>#REF!</v>
      </c>
      <c r="AI44" s="34" t="s">
        <v>799</v>
      </c>
      <c r="AJ44" s="27" t="n">
        <v>4</v>
      </c>
      <c r="AK44" s="27" t="n">
        <v>500</v>
      </c>
      <c r="AL44" s="20"/>
      <c r="AM44" s="20"/>
      <c r="AN44" s="35" t="s">
        <v>800</v>
      </c>
      <c r="AO44" s="35" t="s">
        <v>794</v>
      </c>
      <c r="AP44" s="33"/>
      <c r="AQ44" s="28" t="s">
        <v>69</v>
      </c>
      <c r="AR44" s="35" t="s">
        <v>801</v>
      </c>
      <c r="AS44" s="35" t="s">
        <v>802</v>
      </c>
      <c r="AT44" s="36" t="n">
        <v>43382</v>
      </c>
      <c r="AU44" s="35" t="s">
        <v>803</v>
      </c>
      <c r="AV44" s="20"/>
    </row>
    <row r="45" customFormat="false" ht="72" hidden="false" customHeight="false" outlineLevel="0" collapsed="false">
      <c r="A45" s="27" t="s">
        <v>804</v>
      </c>
      <c r="B45" s="28" t="s">
        <v>805</v>
      </c>
      <c r="C45" s="28" t="s">
        <v>806</v>
      </c>
      <c r="D45" s="29" t="s">
        <v>807</v>
      </c>
      <c r="E45" s="29" t="s">
        <v>808</v>
      </c>
      <c r="F45" s="29" t="s">
        <v>809</v>
      </c>
      <c r="G45" s="30" t="s">
        <v>810</v>
      </c>
      <c r="H45" s="28" t="s">
        <v>805</v>
      </c>
      <c r="I45" s="28" t="s">
        <v>806</v>
      </c>
      <c r="J45" s="29" t="s">
        <v>807</v>
      </c>
      <c r="K45" s="29" t="s">
        <v>808</v>
      </c>
      <c r="L45" s="29" t="s">
        <v>809</v>
      </c>
      <c r="M45" s="30" t="s">
        <v>810</v>
      </c>
      <c r="N45" s="28" t="s">
        <v>52</v>
      </c>
      <c r="O45" s="28" t="s">
        <v>811</v>
      </c>
      <c r="P45" s="28" t="s">
        <v>766</v>
      </c>
      <c r="Q45" s="33"/>
      <c r="R45" s="29"/>
      <c r="S45" s="29"/>
      <c r="T45" s="29"/>
      <c r="U45" s="31" t="s">
        <v>808</v>
      </c>
      <c r="V45" s="29"/>
      <c r="W45" s="30" t="s">
        <v>810</v>
      </c>
      <c r="X45" s="28" t="s">
        <v>56</v>
      </c>
      <c r="Y45" s="27" t="s">
        <v>700</v>
      </c>
      <c r="Z45" s="20"/>
      <c r="AA45" s="33" t="s">
        <v>812</v>
      </c>
      <c r="AB45" s="28" t="s">
        <v>107</v>
      </c>
      <c r="AC45" s="33" t="n">
        <v>2</v>
      </c>
      <c r="AD45" s="28" t="s">
        <v>60</v>
      </c>
      <c r="AE45" s="33" t="s">
        <v>813</v>
      </c>
      <c r="AF45" s="70"/>
      <c r="AG45" s="71" t="s">
        <v>62</v>
      </c>
      <c r="AH45" s="33"/>
      <c r="AI45" s="43" t="s">
        <v>814</v>
      </c>
      <c r="AJ45" s="27" t="s">
        <v>815</v>
      </c>
      <c r="AK45" s="27" t="s">
        <v>816</v>
      </c>
      <c r="AL45" s="20"/>
      <c r="AM45" s="20"/>
      <c r="AN45" s="35" t="s">
        <v>817</v>
      </c>
      <c r="AO45" s="35" t="s">
        <v>112</v>
      </c>
      <c r="AP45" s="35" t="s">
        <v>707</v>
      </c>
      <c r="AQ45" s="28" t="s">
        <v>69</v>
      </c>
      <c r="AR45" s="35" t="s">
        <v>818</v>
      </c>
      <c r="AS45" s="35" t="s">
        <v>812</v>
      </c>
      <c r="AT45" s="36" t="n">
        <v>42756</v>
      </c>
      <c r="AU45" s="35" t="s">
        <v>819</v>
      </c>
      <c r="AV45" s="35" t="s">
        <v>820</v>
      </c>
    </row>
    <row r="46" customFormat="false" ht="148.8" hidden="false" customHeight="true" outlineLevel="0" collapsed="false">
      <c r="A46" s="27" t="s">
        <v>804</v>
      </c>
      <c r="B46" s="28" t="s">
        <v>805</v>
      </c>
      <c r="C46" s="28" t="s">
        <v>806</v>
      </c>
      <c r="D46" s="29" t="s">
        <v>807</v>
      </c>
      <c r="E46" s="29" t="s">
        <v>808</v>
      </c>
      <c r="F46" s="29" t="s">
        <v>809</v>
      </c>
      <c r="G46" s="30" t="s">
        <v>810</v>
      </c>
      <c r="H46" s="28" t="s">
        <v>805</v>
      </c>
      <c r="I46" s="28" t="s">
        <v>806</v>
      </c>
      <c r="J46" s="29" t="s">
        <v>807</v>
      </c>
      <c r="K46" s="29" t="s">
        <v>808</v>
      </c>
      <c r="L46" s="29" t="s">
        <v>809</v>
      </c>
      <c r="M46" s="30" t="s">
        <v>810</v>
      </c>
      <c r="N46" s="28" t="s">
        <v>52</v>
      </c>
      <c r="O46" s="28" t="s">
        <v>811</v>
      </c>
      <c r="P46" s="28" t="s">
        <v>766</v>
      </c>
      <c r="Q46" s="33"/>
      <c r="R46" s="29"/>
      <c r="S46" s="29"/>
      <c r="T46" s="29"/>
      <c r="U46" s="31" t="s">
        <v>808</v>
      </c>
      <c r="V46" s="29"/>
      <c r="W46" s="30" t="s">
        <v>810</v>
      </c>
      <c r="X46" s="28" t="s">
        <v>56</v>
      </c>
      <c r="Y46" s="27" t="s">
        <v>700</v>
      </c>
      <c r="Z46" s="20"/>
      <c r="AA46" s="33" t="s">
        <v>821</v>
      </c>
      <c r="AB46" s="28" t="s">
        <v>107</v>
      </c>
      <c r="AC46" s="33" t="n">
        <v>2</v>
      </c>
      <c r="AD46" s="28" t="s">
        <v>60</v>
      </c>
      <c r="AE46" s="33" t="s">
        <v>813</v>
      </c>
      <c r="AF46" s="72"/>
      <c r="AG46" s="73"/>
      <c r="AH46" s="33"/>
      <c r="AI46" s="43" t="s">
        <v>822</v>
      </c>
      <c r="AJ46" s="27" t="s">
        <v>823</v>
      </c>
      <c r="AK46" s="27" t="s">
        <v>824</v>
      </c>
      <c r="AL46" s="20"/>
      <c r="AM46" s="20"/>
      <c r="AN46" s="35" t="s">
        <v>825</v>
      </c>
      <c r="AO46" s="35" t="s">
        <v>112</v>
      </c>
      <c r="AP46" s="35" t="s">
        <v>707</v>
      </c>
      <c r="AQ46" s="28" t="s">
        <v>69</v>
      </c>
      <c r="AR46" s="35" t="s">
        <v>826</v>
      </c>
      <c r="AS46" s="35" t="s">
        <v>821</v>
      </c>
      <c r="AT46" s="36" t="n">
        <v>42756</v>
      </c>
      <c r="AU46" s="35" t="s">
        <v>819</v>
      </c>
      <c r="AV46" s="35" t="s">
        <v>827</v>
      </c>
    </row>
    <row r="47" customFormat="false" ht="18" hidden="false" customHeight="false" outlineLevel="0" collapsed="false">
      <c r="A47" s="27" t="s">
        <v>828</v>
      </c>
      <c r="B47" s="28" t="s">
        <v>285</v>
      </c>
      <c r="C47" s="28" t="s">
        <v>829</v>
      </c>
      <c r="D47" s="29" t="s">
        <v>830</v>
      </c>
      <c r="E47" s="29" t="s">
        <v>831</v>
      </c>
      <c r="F47" s="29" t="s">
        <v>832</v>
      </c>
      <c r="G47" s="30" t="s">
        <v>833</v>
      </c>
      <c r="H47" s="28" t="s">
        <v>46</v>
      </c>
      <c r="I47" s="28" t="s">
        <v>834</v>
      </c>
      <c r="J47" s="29" t="s">
        <v>835</v>
      </c>
      <c r="K47" s="29" t="s">
        <v>831</v>
      </c>
      <c r="L47" s="29" t="s">
        <v>836</v>
      </c>
      <c r="M47" s="30" t="s">
        <v>837</v>
      </c>
      <c r="N47" s="28" t="s">
        <v>52</v>
      </c>
      <c r="O47" s="28" t="s">
        <v>838</v>
      </c>
      <c r="P47" s="28" t="s">
        <v>839</v>
      </c>
      <c r="Q47" s="33"/>
      <c r="R47" s="29"/>
      <c r="S47" s="29"/>
      <c r="T47" s="29"/>
      <c r="U47" s="31" t="s">
        <v>831</v>
      </c>
      <c r="V47" s="29"/>
      <c r="W47" s="30" t="s">
        <v>833</v>
      </c>
      <c r="X47" s="28" t="s">
        <v>728</v>
      </c>
      <c r="Y47" s="27" t="s">
        <v>840</v>
      </c>
      <c r="Z47" s="20"/>
      <c r="AA47" s="33" t="s">
        <v>841</v>
      </c>
      <c r="AB47" s="28" t="s">
        <v>107</v>
      </c>
      <c r="AC47" s="33" t="n">
        <v>480</v>
      </c>
      <c r="AD47" s="28" t="s">
        <v>60</v>
      </c>
      <c r="AE47" s="33" t="s">
        <v>842</v>
      </c>
      <c r="AF47" s="33" t="s">
        <v>843</v>
      </c>
      <c r="AG47" s="67" t="n">
        <f aca="false">(144050000+AM47)*12</f>
        <v>2098140000</v>
      </c>
      <c r="AH47" s="33" t="n">
        <f aca="false">1-(144050000/288100000)</f>
        <v>0.5</v>
      </c>
      <c r="AI47" s="74" t="s">
        <v>844</v>
      </c>
      <c r="AJ47" s="27"/>
      <c r="AK47" s="27"/>
      <c r="AL47" s="20"/>
      <c r="AM47" s="20" t="n">
        <f aca="false">300000*102.65</f>
        <v>30795000</v>
      </c>
      <c r="AN47" s="35" t="s">
        <v>845</v>
      </c>
      <c r="AO47" s="33" t="s">
        <v>846</v>
      </c>
      <c r="AP47" s="33"/>
      <c r="AQ47" s="28" t="s">
        <v>69</v>
      </c>
      <c r="AR47" s="33" t="s">
        <v>847</v>
      </c>
      <c r="AS47" s="35" t="s">
        <v>848</v>
      </c>
      <c r="AT47" s="36" t="n">
        <v>42815</v>
      </c>
      <c r="AU47" s="35" t="s">
        <v>849</v>
      </c>
      <c r="AV47" s="33"/>
    </row>
    <row r="48" customFormat="false" ht="72" hidden="false" customHeight="false" outlineLevel="0" collapsed="false">
      <c r="A48" s="27" t="s">
        <v>850</v>
      </c>
      <c r="B48" s="28" t="s">
        <v>851</v>
      </c>
      <c r="C48" s="28" t="s">
        <v>852</v>
      </c>
      <c r="D48" s="29" t="s">
        <v>853</v>
      </c>
      <c r="E48" s="29" t="s">
        <v>854</v>
      </c>
      <c r="F48" s="29" t="s">
        <v>855</v>
      </c>
      <c r="G48" s="30" t="s">
        <v>856</v>
      </c>
      <c r="H48" s="28" t="s">
        <v>285</v>
      </c>
      <c r="I48" s="28" t="s">
        <v>829</v>
      </c>
      <c r="J48" s="29" t="s">
        <v>830</v>
      </c>
      <c r="K48" s="29" t="s">
        <v>831</v>
      </c>
      <c r="L48" s="29" t="s">
        <v>832</v>
      </c>
      <c r="M48" s="30" t="s">
        <v>833</v>
      </c>
      <c r="N48" s="28" t="s">
        <v>52</v>
      </c>
      <c r="O48" s="28" t="s">
        <v>857</v>
      </c>
      <c r="P48" s="28" t="s">
        <v>858</v>
      </c>
      <c r="Q48" s="33"/>
      <c r="R48" s="29"/>
      <c r="S48" s="29"/>
      <c r="T48" s="29"/>
      <c r="U48" s="31" t="s">
        <v>831</v>
      </c>
      <c r="V48" s="29"/>
      <c r="W48" s="30" t="s">
        <v>859</v>
      </c>
      <c r="X48" s="28" t="s">
        <v>728</v>
      </c>
      <c r="Y48" s="27" t="s">
        <v>501</v>
      </c>
      <c r="Z48" s="20"/>
      <c r="AA48" s="33" t="s">
        <v>860</v>
      </c>
      <c r="AB48" s="28" t="s">
        <v>107</v>
      </c>
      <c r="AC48" s="33" t="n">
        <v>2</v>
      </c>
      <c r="AD48" s="28" t="s">
        <v>60</v>
      </c>
      <c r="AE48" s="33" t="s">
        <v>861</v>
      </c>
      <c r="AF48" s="33" t="s">
        <v>862</v>
      </c>
      <c r="AG48" s="67" t="n">
        <v>36000000</v>
      </c>
      <c r="AH48" s="33" t="e">
        <f aca="false">1-(AG48/#REF!)</f>
        <v>#REF!</v>
      </c>
      <c r="AI48" s="43" t="s">
        <v>606</v>
      </c>
      <c r="AJ48" s="27" t="n">
        <v>64</v>
      </c>
      <c r="AK48" s="27" t="s">
        <v>863</v>
      </c>
      <c r="AL48" s="20"/>
      <c r="AM48" s="20"/>
      <c r="AN48" s="35" t="s">
        <v>864</v>
      </c>
      <c r="AO48" s="35" t="s">
        <v>112</v>
      </c>
      <c r="AP48" s="35" t="s">
        <v>182</v>
      </c>
      <c r="AQ48" s="28" t="s">
        <v>69</v>
      </c>
      <c r="AR48" s="35" t="s">
        <v>865</v>
      </c>
      <c r="AS48" s="36" t="s">
        <v>860</v>
      </c>
      <c r="AT48" s="36" t="n">
        <v>43316</v>
      </c>
      <c r="AU48" s="35" t="s">
        <v>849</v>
      </c>
      <c r="AV48" s="36"/>
    </row>
    <row r="49" customFormat="false" ht="72" hidden="false" customHeight="false" outlineLevel="0" collapsed="false">
      <c r="A49" s="27"/>
      <c r="B49" s="28"/>
      <c r="C49" s="28"/>
      <c r="D49" s="29"/>
      <c r="E49" s="29"/>
      <c r="F49" s="29"/>
      <c r="G49" s="30"/>
      <c r="H49" s="28"/>
      <c r="I49" s="28"/>
      <c r="J49" s="29"/>
      <c r="K49" s="29"/>
      <c r="L49" s="29"/>
      <c r="M49" s="30"/>
      <c r="N49" s="28"/>
      <c r="O49" s="28"/>
      <c r="P49" s="28"/>
      <c r="Q49" s="33"/>
      <c r="R49" s="29"/>
      <c r="S49" s="29"/>
      <c r="T49" s="29"/>
      <c r="U49" s="31"/>
      <c r="V49" s="29"/>
      <c r="W49" s="30"/>
      <c r="X49" s="28"/>
      <c r="Y49" s="27" t="s">
        <v>501</v>
      </c>
      <c r="Z49" s="20"/>
      <c r="AA49" s="33"/>
      <c r="AB49" s="28" t="s">
        <v>107</v>
      </c>
      <c r="AC49" s="33" t="n">
        <v>2</v>
      </c>
      <c r="AD49" s="28"/>
      <c r="AE49" s="28"/>
      <c r="AF49" s="28"/>
      <c r="AG49" s="67"/>
      <c r="AH49" s="33"/>
      <c r="AI49" s="43" t="s">
        <v>606</v>
      </c>
      <c r="AJ49" s="27" t="n">
        <v>64</v>
      </c>
      <c r="AK49" s="27" t="s">
        <v>866</v>
      </c>
      <c r="AL49" s="20"/>
      <c r="AM49" s="20"/>
      <c r="AN49" s="35" t="s">
        <v>867</v>
      </c>
      <c r="AO49" s="35" t="s">
        <v>112</v>
      </c>
      <c r="AP49" s="35" t="s">
        <v>182</v>
      </c>
      <c r="AQ49" s="28" t="s">
        <v>69</v>
      </c>
      <c r="AR49" s="35" t="s">
        <v>868</v>
      </c>
      <c r="AS49" s="36" t="s">
        <v>860</v>
      </c>
      <c r="AT49" s="36" t="n">
        <v>43316</v>
      </c>
      <c r="AU49" s="35" t="s">
        <v>849</v>
      </c>
      <c r="AV49" s="35"/>
    </row>
    <row r="50" customFormat="false" ht="72" hidden="false" customHeight="false" outlineLevel="0" collapsed="false">
      <c r="A50" s="27"/>
      <c r="B50" s="28"/>
      <c r="C50" s="28"/>
      <c r="D50" s="29"/>
      <c r="E50" s="29"/>
      <c r="F50" s="29"/>
      <c r="G50" s="30"/>
      <c r="H50" s="28"/>
      <c r="I50" s="28"/>
      <c r="J50" s="29"/>
      <c r="K50" s="29"/>
      <c r="L50" s="29"/>
      <c r="M50" s="30"/>
      <c r="N50" s="28"/>
      <c r="O50" s="28"/>
      <c r="P50" s="28"/>
      <c r="Q50" s="33"/>
      <c r="R50" s="29"/>
      <c r="S50" s="29"/>
      <c r="T50" s="29"/>
      <c r="U50" s="31"/>
      <c r="V50" s="29"/>
      <c r="W50" s="30"/>
      <c r="X50" s="28"/>
      <c r="Y50" s="27" t="s">
        <v>869</v>
      </c>
      <c r="Z50" s="20"/>
      <c r="AA50" s="33"/>
      <c r="AB50" s="28" t="s">
        <v>107</v>
      </c>
      <c r="AC50" s="33" t="n">
        <v>2</v>
      </c>
      <c r="AD50" s="28"/>
      <c r="AE50" s="28"/>
      <c r="AF50" s="28"/>
      <c r="AG50" s="67"/>
      <c r="AH50" s="33"/>
      <c r="AI50" s="43" t="s">
        <v>606</v>
      </c>
      <c r="AJ50" s="27" t="n">
        <v>32</v>
      </c>
      <c r="AK50" s="27" t="s">
        <v>870</v>
      </c>
      <c r="AL50" s="20"/>
      <c r="AM50" s="20"/>
      <c r="AN50" s="35" t="s">
        <v>871</v>
      </c>
      <c r="AO50" s="35" t="s">
        <v>112</v>
      </c>
      <c r="AP50" s="35" t="s">
        <v>113</v>
      </c>
      <c r="AQ50" s="28" t="s">
        <v>69</v>
      </c>
      <c r="AR50" s="35" t="s">
        <v>872</v>
      </c>
      <c r="AS50" s="36" t="s">
        <v>860</v>
      </c>
      <c r="AT50" s="36" t="n">
        <v>43316</v>
      </c>
      <c r="AU50" s="35" t="s">
        <v>849</v>
      </c>
      <c r="AV50" s="35"/>
    </row>
    <row r="51" customFormat="false" ht="28.8" hidden="false" customHeight="false" outlineLevel="0" collapsed="false">
      <c r="A51" s="27"/>
      <c r="B51" s="28"/>
      <c r="C51" s="28"/>
      <c r="D51" s="29"/>
      <c r="E51" s="29"/>
      <c r="F51" s="29"/>
      <c r="G51" s="30"/>
      <c r="H51" s="28"/>
      <c r="I51" s="28"/>
      <c r="J51" s="29"/>
      <c r="K51" s="29"/>
      <c r="L51" s="29"/>
      <c r="M51" s="30"/>
      <c r="N51" s="28"/>
      <c r="O51" s="28"/>
      <c r="P51" s="28"/>
      <c r="Q51" s="33"/>
      <c r="R51" s="29"/>
      <c r="S51" s="29"/>
      <c r="T51" s="29"/>
      <c r="U51" s="31"/>
      <c r="V51" s="29"/>
      <c r="W51" s="30"/>
      <c r="X51" s="28"/>
      <c r="Y51" s="27" t="s">
        <v>873</v>
      </c>
      <c r="Z51" s="20"/>
      <c r="AA51" s="33"/>
      <c r="AB51" s="28" t="s">
        <v>107</v>
      </c>
      <c r="AC51" s="33" t="n">
        <v>1</v>
      </c>
      <c r="AD51" s="28"/>
      <c r="AE51" s="28"/>
      <c r="AF51" s="28"/>
      <c r="AG51" s="67"/>
      <c r="AH51" s="33"/>
      <c r="AI51" s="74" t="s">
        <v>69</v>
      </c>
      <c r="AJ51" s="27"/>
      <c r="AK51" s="27"/>
      <c r="AL51" s="20"/>
      <c r="AM51" s="20"/>
      <c r="AN51" s="35" t="s">
        <v>874</v>
      </c>
      <c r="AO51" s="20" t="s">
        <v>875</v>
      </c>
      <c r="AP51" s="35" t="n">
        <v>2811</v>
      </c>
      <c r="AQ51" s="28" t="s">
        <v>69</v>
      </c>
      <c r="AR51" s="35" t="s">
        <v>876</v>
      </c>
      <c r="AS51" s="36" t="s">
        <v>860</v>
      </c>
      <c r="AT51" s="36" t="n">
        <v>43375</v>
      </c>
      <c r="AU51" s="35" t="s">
        <v>849</v>
      </c>
      <c r="AV51" s="33"/>
    </row>
    <row r="52" customFormat="false" ht="86.4" hidden="false" customHeight="false" outlineLevel="0" collapsed="false">
      <c r="A52" s="27" t="s">
        <v>877</v>
      </c>
      <c r="B52" s="28" t="s">
        <v>851</v>
      </c>
      <c r="C52" s="28" t="s">
        <v>852</v>
      </c>
      <c r="D52" s="29" t="s">
        <v>853</v>
      </c>
      <c r="E52" s="29" t="s">
        <v>854</v>
      </c>
      <c r="F52" s="29" t="s">
        <v>855</v>
      </c>
      <c r="G52" s="30" t="s">
        <v>856</v>
      </c>
      <c r="H52" s="28" t="s">
        <v>878</v>
      </c>
      <c r="I52" s="28" t="s">
        <v>879</v>
      </c>
      <c r="J52" s="29" t="s">
        <v>880</v>
      </c>
      <c r="K52" s="29" t="s">
        <v>881</v>
      </c>
      <c r="L52" s="29" t="s">
        <v>882</v>
      </c>
      <c r="M52" s="30" t="s">
        <v>883</v>
      </c>
      <c r="N52" s="28" t="s">
        <v>52</v>
      </c>
      <c r="O52" s="28" t="s">
        <v>857</v>
      </c>
      <c r="P52" s="28" t="s">
        <v>884</v>
      </c>
      <c r="Q52" s="33"/>
      <c r="R52" s="29"/>
      <c r="S52" s="29"/>
      <c r="T52" s="29"/>
      <c r="U52" s="31" t="s">
        <v>885</v>
      </c>
      <c r="V52" s="29"/>
      <c r="W52" s="30" t="s">
        <v>883</v>
      </c>
      <c r="X52" s="28" t="s">
        <v>728</v>
      </c>
      <c r="Y52" s="27" t="s">
        <v>886</v>
      </c>
      <c r="Z52" s="20"/>
      <c r="AA52" s="33" t="s">
        <v>887</v>
      </c>
      <c r="AB52" s="28" t="s">
        <v>107</v>
      </c>
      <c r="AC52" s="33" t="n">
        <v>2</v>
      </c>
      <c r="AD52" s="28" t="s">
        <v>60</v>
      </c>
      <c r="AE52" s="33" t="s">
        <v>888</v>
      </c>
      <c r="AF52" s="33" t="s">
        <v>889</v>
      </c>
      <c r="AG52" s="67" t="n">
        <v>12000000</v>
      </c>
      <c r="AH52" s="33" t="e">
        <f aca="false">1-(AG52/#REF!)</f>
        <v>#REF!</v>
      </c>
      <c r="AI52" s="41" t="s">
        <v>890</v>
      </c>
      <c r="AJ52" s="27" t="n">
        <v>256</v>
      </c>
      <c r="AK52" s="27" t="s">
        <v>891</v>
      </c>
      <c r="AL52" s="20"/>
      <c r="AM52" s="20"/>
      <c r="AN52" s="35" t="s">
        <v>892</v>
      </c>
      <c r="AO52" s="35" t="s">
        <v>112</v>
      </c>
      <c r="AP52" s="35" t="s">
        <v>182</v>
      </c>
      <c r="AQ52" s="29" t="s">
        <v>893</v>
      </c>
      <c r="AR52" s="35" t="s">
        <v>894</v>
      </c>
      <c r="AS52" s="35" t="s">
        <v>895</v>
      </c>
      <c r="AT52" s="36" t="n">
        <v>43143</v>
      </c>
      <c r="AU52" s="35" t="s">
        <v>819</v>
      </c>
      <c r="AV52" s="35" t="s">
        <v>896</v>
      </c>
    </row>
    <row r="53" customFormat="false" ht="28.5" hidden="false" customHeight="true" outlineLevel="0" collapsed="false">
      <c r="A53" s="27" t="s">
        <v>897</v>
      </c>
      <c r="B53" s="75" t="s">
        <v>851</v>
      </c>
      <c r="C53" s="28" t="s">
        <v>852</v>
      </c>
      <c r="D53" s="76" t="s">
        <v>853</v>
      </c>
      <c r="E53" s="76" t="s">
        <v>854</v>
      </c>
      <c r="F53" s="76" t="s">
        <v>855</v>
      </c>
      <c r="G53" s="30" t="s">
        <v>856</v>
      </c>
      <c r="H53" s="28" t="s">
        <v>418</v>
      </c>
      <c r="I53" s="28" t="s">
        <v>898</v>
      </c>
      <c r="J53" s="29" t="s">
        <v>899</v>
      </c>
      <c r="K53" s="29" t="s">
        <v>900</v>
      </c>
      <c r="L53" s="29" t="s">
        <v>901</v>
      </c>
      <c r="M53" s="77" t="s">
        <v>902</v>
      </c>
      <c r="N53" s="75" t="s">
        <v>52</v>
      </c>
      <c r="O53" s="78" t="s">
        <v>903</v>
      </c>
      <c r="P53" s="28" t="s">
        <v>904</v>
      </c>
      <c r="Q53" s="33"/>
      <c r="R53" s="29" t="s">
        <v>905</v>
      </c>
      <c r="S53" s="29" t="s">
        <v>906</v>
      </c>
      <c r="T53" s="29" t="s">
        <v>907</v>
      </c>
      <c r="U53" s="31" t="s">
        <v>908</v>
      </c>
      <c r="V53" s="29"/>
      <c r="W53" s="30" t="s">
        <v>909</v>
      </c>
      <c r="X53" s="75" t="s">
        <v>728</v>
      </c>
      <c r="Y53" s="27" t="s">
        <v>910</v>
      </c>
      <c r="Z53" s="20"/>
      <c r="AA53" s="27" t="s">
        <v>911</v>
      </c>
      <c r="AB53" s="28" t="s">
        <v>107</v>
      </c>
      <c r="AC53" s="33" t="n">
        <v>6</v>
      </c>
      <c r="AD53" s="75" t="s">
        <v>60</v>
      </c>
      <c r="AE53" s="33" t="s">
        <v>912</v>
      </c>
      <c r="AF53" s="33" t="s">
        <v>295</v>
      </c>
      <c r="AG53" s="67" t="n">
        <v>444000000</v>
      </c>
      <c r="AH53" s="33" t="e">
        <f aca="false">1-(AG53/#REF!)</f>
        <v>#REF!</v>
      </c>
      <c r="AI53" s="41" t="s">
        <v>913</v>
      </c>
      <c r="AJ53" s="27" t="n">
        <v>32</v>
      </c>
      <c r="AK53" s="27" t="s">
        <v>914</v>
      </c>
      <c r="AL53" s="20"/>
      <c r="AM53" s="20"/>
      <c r="AN53" s="35" t="s">
        <v>915</v>
      </c>
      <c r="AO53" s="35" t="s">
        <v>112</v>
      </c>
      <c r="AP53" s="35" t="s">
        <v>707</v>
      </c>
      <c r="AQ53" s="79" t="s">
        <v>916</v>
      </c>
      <c r="AR53" s="35" t="s">
        <v>917</v>
      </c>
      <c r="AS53" s="35" t="s">
        <v>918</v>
      </c>
      <c r="AT53" s="36" t="n">
        <v>42990</v>
      </c>
      <c r="AU53" s="35" t="s">
        <v>819</v>
      </c>
      <c r="AV53" s="35" t="s">
        <v>919</v>
      </c>
    </row>
    <row r="54" customFormat="false" ht="72" hidden="false" customHeight="false" outlineLevel="0" collapsed="false">
      <c r="A54" s="27" t="s">
        <v>920</v>
      </c>
      <c r="B54" s="75" t="s">
        <v>851</v>
      </c>
      <c r="C54" s="28" t="s">
        <v>852</v>
      </c>
      <c r="D54" s="76" t="s">
        <v>853</v>
      </c>
      <c r="E54" s="76" t="s">
        <v>854</v>
      </c>
      <c r="F54" s="76" t="s">
        <v>855</v>
      </c>
      <c r="G54" s="30" t="s">
        <v>856</v>
      </c>
      <c r="H54" s="28" t="s">
        <v>418</v>
      </c>
      <c r="I54" s="28" t="s">
        <v>898</v>
      </c>
      <c r="J54" s="29" t="s">
        <v>899</v>
      </c>
      <c r="K54" s="29" t="s">
        <v>900</v>
      </c>
      <c r="L54" s="29" t="s">
        <v>901</v>
      </c>
      <c r="M54" s="77" t="s">
        <v>902</v>
      </c>
      <c r="N54" s="75" t="s">
        <v>52</v>
      </c>
      <c r="O54" s="78" t="s">
        <v>903</v>
      </c>
      <c r="P54" s="28" t="s">
        <v>725</v>
      </c>
      <c r="Q54" s="33"/>
      <c r="R54" s="29" t="s">
        <v>905</v>
      </c>
      <c r="S54" s="29" t="s">
        <v>906</v>
      </c>
      <c r="T54" s="29" t="s">
        <v>907</v>
      </c>
      <c r="U54" s="31" t="s">
        <v>908</v>
      </c>
      <c r="V54" s="29"/>
      <c r="W54" s="30" t="s">
        <v>909</v>
      </c>
      <c r="X54" s="75" t="s">
        <v>728</v>
      </c>
      <c r="Y54" s="27" t="s">
        <v>921</v>
      </c>
      <c r="Z54" s="20"/>
      <c r="AA54" s="27"/>
      <c r="AB54" s="28" t="s">
        <v>107</v>
      </c>
      <c r="AC54" s="33" t="n">
        <v>2</v>
      </c>
      <c r="AD54" s="75" t="s">
        <v>60</v>
      </c>
      <c r="AE54" s="33" t="s">
        <v>912</v>
      </c>
      <c r="AF54" s="33" t="s">
        <v>295</v>
      </c>
      <c r="AG54" s="67" t="n">
        <f aca="false">800000*12</f>
        <v>9600000</v>
      </c>
      <c r="AH54" s="33" t="e">
        <f aca="false">1-(AG54/#REF!)</f>
        <v>#REF!</v>
      </c>
      <c r="AI54" s="41" t="s">
        <v>913</v>
      </c>
      <c r="AJ54" s="27" t="n">
        <v>32</v>
      </c>
      <c r="AK54" s="27" t="s">
        <v>914</v>
      </c>
      <c r="AL54" s="20"/>
      <c r="AM54" s="20"/>
      <c r="AN54" s="35" t="s">
        <v>922</v>
      </c>
      <c r="AO54" s="35" t="s">
        <v>112</v>
      </c>
      <c r="AP54" s="35" t="s">
        <v>707</v>
      </c>
      <c r="AQ54" s="80" t="s">
        <v>923</v>
      </c>
      <c r="AR54" s="35" t="s">
        <v>924</v>
      </c>
      <c r="AS54" s="35" t="s">
        <v>918</v>
      </c>
      <c r="AT54" s="35" t="n">
        <v>42990</v>
      </c>
      <c r="AU54" s="35" t="s">
        <v>819</v>
      </c>
      <c r="AV54" s="35" t="s">
        <v>919</v>
      </c>
    </row>
    <row r="55" customFormat="false" ht="72" hidden="false" customHeight="false" outlineLevel="0" collapsed="false">
      <c r="A55" s="27" t="s">
        <v>925</v>
      </c>
      <c r="B55" s="75" t="s">
        <v>851</v>
      </c>
      <c r="C55" s="28" t="s">
        <v>852</v>
      </c>
      <c r="D55" s="76" t="s">
        <v>853</v>
      </c>
      <c r="E55" s="76" t="s">
        <v>854</v>
      </c>
      <c r="F55" s="76" t="s">
        <v>855</v>
      </c>
      <c r="G55" s="30" t="s">
        <v>856</v>
      </c>
      <c r="H55" s="28" t="s">
        <v>418</v>
      </c>
      <c r="I55" s="28" t="s">
        <v>898</v>
      </c>
      <c r="J55" s="29" t="s">
        <v>899</v>
      </c>
      <c r="K55" s="29" t="s">
        <v>900</v>
      </c>
      <c r="L55" s="29" t="s">
        <v>901</v>
      </c>
      <c r="M55" s="77" t="s">
        <v>902</v>
      </c>
      <c r="N55" s="75" t="s">
        <v>52</v>
      </c>
      <c r="O55" s="78" t="s">
        <v>903</v>
      </c>
      <c r="P55" s="28" t="s">
        <v>926</v>
      </c>
      <c r="Q55" s="33"/>
      <c r="R55" s="29" t="s">
        <v>905</v>
      </c>
      <c r="S55" s="29" t="s">
        <v>906</v>
      </c>
      <c r="T55" s="29" t="s">
        <v>907</v>
      </c>
      <c r="U55" s="31" t="s">
        <v>908</v>
      </c>
      <c r="V55" s="29"/>
      <c r="W55" s="30" t="s">
        <v>909</v>
      </c>
      <c r="X55" s="75" t="s">
        <v>728</v>
      </c>
      <c r="Y55" s="27" t="s">
        <v>921</v>
      </c>
      <c r="Z55" s="20"/>
      <c r="AA55" s="27"/>
      <c r="AB55" s="28" t="s">
        <v>107</v>
      </c>
      <c r="AC55" s="33" t="n">
        <v>2</v>
      </c>
      <c r="AD55" s="75" t="s">
        <v>60</v>
      </c>
      <c r="AE55" s="33" t="s">
        <v>912</v>
      </c>
      <c r="AF55" s="33" t="s">
        <v>295</v>
      </c>
      <c r="AG55" s="67" t="n">
        <f aca="false">800000*12</f>
        <v>9600000</v>
      </c>
      <c r="AH55" s="33" t="e">
        <f aca="false">1-(AG55/#REF!)</f>
        <v>#REF!</v>
      </c>
      <c r="AI55" s="41" t="s">
        <v>913</v>
      </c>
      <c r="AJ55" s="27" t="n">
        <v>32</v>
      </c>
      <c r="AK55" s="27" t="s">
        <v>914</v>
      </c>
      <c r="AL55" s="20"/>
      <c r="AM55" s="20"/>
      <c r="AN55" s="35" t="s">
        <v>927</v>
      </c>
      <c r="AO55" s="35" t="s">
        <v>112</v>
      </c>
      <c r="AP55" s="35" t="s">
        <v>707</v>
      </c>
      <c r="AQ55" s="80" t="s">
        <v>928</v>
      </c>
      <c r="AR55" s="35" t="s">
        <v>929</v>
      </c>
      <c r="AS55" s="35" t="s">
        <v>918</v>
      </c>
      <c r="AT55" s="35" t="n">
        <v>42990</v>
      </c>
      <c r="AU55" s="35" t="s">
        <v>819</v>
      </c>
      <c r="AV55" s="35" t="s">
        <v>919</v>
      </c>
    </row>
    <row r="56" customFormat="false" ht="43.2" hidden="false" customHeight="false" outlineLevel="0" collapsed="false">
      <c r="A56" s="27" t="s">
        <v>930</v>
      </c>
      <c r="B56" s="75" t="s">
        <v>851</v>
      </c>
      <c r="C56" s="28" t="s">
        <v>852</v>
      </c>
      <c r="D56" s="76" t="s">
        <v>853</v>
      </c>
      <c r="E56" s="76" t="s">
        <v>854</v>
      </c>
      <c r="F56" s="76" t="s">
        <v>855</v>
      </c>
      <c r="G56" s="30" t="s">
        <v>856</v>
      </c>
      <c r="H56" s="28" t="s">
        <v>418</v>
      </c>
      <c r="I56" s="28" t="s">
        <v>898</v>
      </c>
      <c r="J56" s="29" t="s">
        <v>899</v>
      </c>
      <c r="K56" s="29" t="s">
        <v>900</v>
      </c>
      <c r="L56" s="29" t="s">
        <v>901</v>
      </c>
      <c r="M56" s="77" t="s">
        <v>902</v>
      </c>
      <c r="N56" s="75" t="s">
        <v>52</v>
      </c>
      <c r="O56" s="78" t="s">
        <v>903</v>
      </c>
      <c r="P56" s="28" t="s">
        <v>931</v>
      </c>
      <c r="Q56" s="33"/>
      <c r="R56" s="29" t="s">
        <v>905</v>
      </c>
      <c r="S56" s="29" t="s">
        <v>906</v>
      </c>
      <c r="T56" s="29" t="s">
        <v>907</v>
      </c>
      <c r="U56" s="31" t="s">
        <v>908</v>
      </c>
      <c r="V56" s="29"/>
      <c r="W56" s="30" t="s">
        <v>909</v>
      </c>
      <c r="X56" s="75" t="s">
        <v>728</v>
      </c>
      <c r="Y56" s="27" t="s">
        <v>921</v>
      </c>
      <c r="Z56" s="20"/>
      <c r="AA56" s="27"/>
      <c r="AB56" s="28" t="s">
        <v>107</v>
      </c>
      <c r="AC56" s="33" t="n">
        <v>2</v>
      </c>
      <c r="AD56" s="75" t="s">
        <v>60</v>
      </c>
      <c r="AE56" s="33" t="s">
        <v>912</v>
      </c>
      <c r="AF56" s="33" t="s">
        <v>295</v>
      </c>
      <c r="AG56" s="67" t="n">
        <f aca="false">800000*12</f>
        <v>9600000</v>
      </c>
      <c r="AH56" s="33" t="e">
        <f aca="false">1-(AG56/#REF!)</f>
        <v>#REF!</v>
      </c>
      <c r="AI56" s="41" t="s">
        <v>913</v>
      </c>
      <c r="AJ56" s="27" t="n">
        <v>32</v>
      </c>
      <c r="AK56" s="27" t="s">
        <v>914</v>
      </c>
      <c r="AL56" s="20"/>
      <c r="AM56" s="20"/>
      <c r="AN56" s="35" t="s">
        <v>932</v>
      </c>
      <c r="AO56" s="35" t="s">
        <v>112</v>
      </c>
      <c r="AP56" s="35" t="s">
        <v>707</v>
      </c>
      <c r="AQ56" s="80" t="s">
        <v>933</v>
      </c>
      <c r="AR56" s="35" t="s">
        <v>934</v>
      </c>
      <c r="AS56" s="35" t="s">
        <v>918</v>
      </c>
      <c r="AT56" s="35" t="n">
        <v>42990</v>
      </c>
      <c r="AU56" s="35" t="s">
        <v>819</v>
      </c>
      <c r="AV56" s="35" t="s">
        <v>919</v>
      </c>
    </row>
    <row r="57" customFormat="false" ht="43.2" hidden="false" customHeight="false" outlineLevel="0" collapsed="false">
      <c r="A57" s="27" t="s">
        <v>935</v>
      </c>
      <c r="B57" s="75" t="s">
        <v>851</v>
      </c>
      <c r="C57" s="28" t="s">
        <v>852</v>
      </c>
      <c r="D57" s="76" t="s">
        <v>853</v>
      </c>
      <c r="E57" s="76" t="s">
        <v>854</v>
      </c>
      <c r="F57" s="76" t="s">
        <v>855</v>
      </c>
      <c r="G57" s="30" t="s">
        <v>856</v>
      </c>
      <c r="H57" s="28" t="s">
        <v>418</v>
      </c>
      <c r="I57" s="28" t="s">
        <v>898</v>
      </c>
      <c r="J57" s="29" t="s">
        <v>899</v>
      </c>
      <c r="K57" s="29" t="s">
        <v>900</v>
      </c>
      <c r="L57" s="29" t="s">
        <v>901</v>
      </c>
      <c r="M57" s="77" t="s">
        <v>902</v>
      </c>
      <c r="N57" s="75" t="s">
        <v>52</v>
      </c>
      <c r="O57" s="78" t="s">
        <v>903</v>
      </c>
      <c r="P57" s="28" t="s">
        <v>936</v>
      </c>
      <c r="Q57" s="33"/>
      <c r="R57" s="29" t="s">
        <v>905</v>
      </c>
      <c r="S57" s="29" t="s">
        <v>906</v>
      </c>
      <c r="T57" s="29" t="s">
        <v>907</v>
      </c>
      <c r="U57" s="31" t="s">
        <v>908</v>
      </c>
      <c r="V57" s="29"/>
      <c r="W57" s="30" t="s">
        <v>909</v>
      </c>
      <c r="X57" s="75" t="s">
        <v>728</v>
      </c>
      <c r="Y57" s="27" t="s">
        <v>937</v>
      </c>
      <c r="Z57" s="20"/>
      <c r="AA57" s="27"/>
      <c r="AB57" s="28" t="s">
        <v>107</v>
      </c>
      <c r="AC57" s="33" t="n">
        <v>2</v>
      </c>
      <c r="AD57" s="75" t="s">
        <v>60</v>
      </c>
      <c r="AE57" s="33" t="s">
        <v>912</v>
      </c>
      <c r="AF57" s="33" t="s">
        <v>295</v>
      </c>
      <c r="AG57" s="67" t="n">
        <f aca="false">800000*12</f>
        <v>9600000</v>
      </c>
      <c r="AH57" s="33" t="e">
        <f aca="false">1-(AG57/#REF!)</f>
        <v>#REF!</v>
      </c>
      <c r="AI57" s="41" t="s">
        <v>938</v>
      </c>
      <c r="AJ57" s="27" t="n">
        <v>16</v>
      </c>
      <c r="AK57" s="27" t="n">
        <v>600</v>
      </c>
      <c r="AL57" s="20"/>
      <c r="AM57" s="20"/>
      <c r="AN57" s="35" t="s">
        <v>939</v>
      </c>
      <c r="AO57" s="35" t="s">
        <v>112</v>
      </c>
      <c r="AP57" s="35" t="s">
        <v>707</v>
      </c>
      <c r="AQ57" s="80" t="s">
        <v>940</v>
      </c>
      <c r="AR57" s="35" t="s">
        <v>941</v>
      </c>
      <c r="AS57" s="35" t="s">
        <v>918</v>
      </c>
      <c r="AT57" s="35" t="n">
        <v>42990</v>
      </c>
      <c r="AU57" s="35" t="s">
        <v>819</v>
      </c>
      <c r="AV57" s="35" t="s">
        <v>919</v>
      </c>
    </row>
    <row r="58" customFormat="false" ht="90.75" hidden="false" customHeight="true" outlineLevel="0" collapsed="false">
      <c r="A58" s="27" t="s">
        <v>942</v>
      </c>
      <c r="B58" s="28" t="s">
        <v>943</v>
      </c>
      <c r="C58" s="28" t="s">
        <v>944</v>
      </c>
      <c r="D58" s="29" t="s">
        <v>945</v>
      </c>
      <c r="E58" s="29" t="s">
        <v>908</v>
      </c>
      <c r="F58" s="29" t="s">
        <v>946</v>
      </c>
      <c r="G58" s="30" t="s">
        <v>947</v>
      </c>
      <c r="H58" s="28" t="s">
        <v>321</v>
      </c>
      <c r="I58" s="28" t="s">
        <v>948</v>
      </c>
      <c r="J58" s="29" t="s">
        <v>949</v>
      </c>
      <c r="K58" s="29" t="s">
        <v>950</v>
      </c>
      <c r="L58" s="29" t="s">
        <v>951</v>
      </c>
      <c r="M58" s="30" t="s">
        <v>952</v>
      </c>
      <c r="N58" s="28" t="s">
        <v>52</v>
      </c>
      <c r="O58" s="28" t="s">
        <v>953</v>
      </c>
      <c r="P58" s="28" t="s">
        <v>954</v>
      </c>
      <c r="Q58" s="33"/>
      <c r="R58" s="29" t="s">
        <v>905</v>
      </c>
      <c r="S58" s="29" t="s">
        <v>906</v>
      </c>
      <c r="T58" s="29" t="s">
        <v>907</v>
      </c>
      <c r="U58" s="31" t="s">
        <v>908</v>
      </c>
      <c r="V58" s="29"/>
      <c r="W58" s="30" t="s">
        <v>909</v>
      </c>
      <c r="X58" s="28" t="s">
        <v>728</v>
      </c>
      <c r="Y58" s="81" t="s">
        <v>955</v>
      </c>
      <c r="Z58" s="20"/>
      <c r="AA58" s="28" t="s">
        <v>956</v>
      </c>
      <c r="AB58" s="28" t="s">
        <v>107</v>
      </c>
      <c r="AC58" s="33" t="n">
        <v>2</v>
      </c>
      <c r="AD58" s="28" t="s">
        <v>60</v>
      </c>
      <c r="AE58" s="33" t="s">
        <v>957</v>
      </c>
      <c r="AF58" s="33" t="s">
        <v>958</v>
      </c>
      <c r="AG58" s="67" t="n">
        <v>18000000</v>
      </c>
      <c r="AH58" s="33" t="e">
        <f aca="false">1-(AG58/#REF!)</f>
        <v>#REF!</v>
      </c>
      <c r="AI58" s="41" t="s">
        <v>959</v>
      </c>
      <c r="AJ58" s="27" t="n">
        <v>250</v>
      </c>
      <c r="AK58" s="27" t="s">
        <v>960</v>
      </c>
      <c r="AL58" s="20"/>
      <c r="AM58" s="20"/>
      <c r="AN58" s="35" t="s">
        <v>961</v>
      </c>
      <c r="AO58" s="35" t="s">
        <v>112</v>
      </c>
      <c r="AP58" s="35" t="s">
        <v>182</v>
      </c>
      <c r="AQ58" s="33" t="s">
        <v>962</v>
      </c>
      <c r="AR58" s="35" t="s">
        <v>963</v>
      </c>
      <c r="AS58" s="35" t="s">
        <v>918</v>
      </c>
      <c r="AT58" s="35" t="n">
        <v>43480</v>
      </c>
      <c r="AU58" s="35" t="s">
        <v>819</v>
      </c>
      <c r="AV58" s="35" t="s">
        <v>919</v>
      </c>
    </row>
    <row r="59" customFormat="false" ht="84.75" hidden="false" customHeight="true" outlineLevel="0" collapsed="false">
      <c r="A59" s="27" t="s">
        <v>964</v>
      </c>
      <c r="B59" s="28" t="s">
        <v>943</v>
      </c>
      <c r="C59" s="28" t="s">
        <v>944</v>
      </c>
      <c r="D59" s="29" t="s">
        <v>945</v>
      </c>
      <c r="E59" s="29" t="s">
        <v>908</v>
      </c>
      <c r="F59" s="29" t="s">
        <v>946</v>
      </c>
      <c r="G59" s="30" t="s">
        <v>947</v>
      </c>
      <c r="H59" s="28" t="s">
        <v>321</v>
      </c>
      <c r="I59" s="28" t="s">
        <v>948</v>
      </c>
      <c r="J59" s="29" t="s">
        <v>949</v>
      </c>
      <c r="K59" s="29" t="s">
        <v>950</v>
      </c>
      <c r="L59" s="29" t="s">
        <v>951</v>
      </c>
      <c r="M59" s="30" t="s">
        <v>952</v>
      </c>
      <c r="N59" s="28" t="s">
        <v>52</v>
      </c>
      <c r="O59" s="28" t="s">
        <v>953</v>
      </c>
      <c r="P59" s="28" t="s">
        <v>965</v>
      </c>
      <c r="Q59" s="33"/>
      <c r="R59" s="29" t="s">
        <v>905</v>
      </c>
      <c r="S59" s="29" t="s">
        <v>906</v>
      </c>
      <c r="T59" s="29" t="s">
        <v>907</v>
      </c>
      <c r="U59" s="31" t="s">
        <v>908</v>
      </c>
      <c r="V59" s="29"/>
      <c r="W59" s="30" t="s">
        <v>909</v>
      </c>
      <c r="X59" s="28" t="s">
        <v>728</v>
      </c>
      <c r="Y59" s="81" t="s">
        <v>955</v>
      </c>
      <c r="Z59" s="20"/>
      <c r="AA59" s="28" t="s">
        <v>956</v>
      </c>
      <c r="AB59" s="28" t="s">
        <v>107</v>
      </c>
      <c r="AC59" s="33" t="n">
        <v>2</v>
      </c>
      <c r="AD59" s="28" t="s">
        <v>60</v>
      </c>
      <c r="AE59" s="33" t="s">
        <v>957</v>
      </c>
      <c r="AF59" s="33" t="s">
        <v>958</v>
      </c>
      <c r="AG59" s="67" t="n">
        <v>18000000</v>
      </c>
      <c r="AH59" s="33" t="e">
        <f aca="false">1-(AG59/#REF!)</f>
        <v>#REF!</v>
      </c>
      <c r="AI59" s="41" t="s">
        <v>966</v>
      </c>
      <c r="AJ59" s="27" t="n">
        <v>250</v>
      </c>
      <c r="AK59" s="27" t="s">
        <v>960</v>
      </c>
      <c r="AL59" s="20"/>
      <c r="AM59" s="20"/>
      <c r="AN59" s="35" t="s">
        <v>967</v>
      </c>
      <c r="AO59" s="35" t="s">
        <v>112</v>
      </c>
      <c r="AP59" s="35" t="s">
        <v>182</v>
      </c>
      <c r="AQ59" s="33" t="s">
        <v>968</v>
      </c>
      <c r="AR59" s="35" t="s">
        <v>969</v>
      </c>
      <c r="AS59" s="35" t="s">
        <v>918</v>
      </c>
      <c r="AT59" s="35" t="n">
        <v>43480</v>
      </c>
      <c r="AU59" s="35" t="s">
        <v>819</v>
      </c>
      <c r="AV59" s="35" t="s">
        <v>919</v>
      </c>
    </row>
    <row r="60" s="82" customFormat="true" ht="96.75" hidden="false" customHeight="true" outlineLevel="0" collapsed="false">
      <c r="A60" s="27" t="s">
        <v>970</v>
      </c>
      <c r="B60" s="28" t="s">
        <v>851</v>
      </c>
      <c r="C60" s="28" t="s">
        <v>852</v>
      </c>
      <c r="D60" s="29" t="s">
        <v>853</v>
      </c>
      <c r="E60" s="29" t="s">
        <v>854</v>
      </c>
      <c r="F60" s="29" t="s">
        <v>855</v>
      </c>
      <c r="G60" s="30" t="s">
        <v>856</v>
      </c>
      <c r="H60" s="28" t="s">
        <v>971</v>
      </c>
      <c r="I60" s="28" t="s">
        <v>972</v>
      </c>
      <c r="J60" s="29" t="s">
        <v>973</v>
      </c>
      <c r="K60" s="29" t="s">
        <v>974</v>
      </c>
      <c r="L60" s="29" t="s">
        <v>975</v>
      </c>
      <c r="M60" s="30" t="s">
        <v>976</v>
      </c>
      <c r="N60" s="28" t="s">
        <v>52</v>
      </c>
      <c r="O60" s="28" t="s">
        <v>977</v>
      </c>
      <c r="P60" s="28" t="s">
        <v>978</v>
      </c>
      <c r="Q60" s="33"/>
      <c r="R60" s="29"/>
      <c r="S60" s="29"/>
      <c r="T60" s="29"/>
      <c r="U60" s="31" t="s">
        <v>974</v>
      </c>
      <c r="V60" s="29"/>
      <c r="W60" s="30" t="s">
        <v>976</v>
      </c>
      <c r="X60" s="28" t="s">
        <v>728</v>
      </c>
      <c r="Y60" s="27" t="s">
        <v>979</v>
      </c>
      <c r="Z60" s="20"/>
      <c r="AA60" s="32" t="s">
        <v>980</v>
      </c>
      <c r="AB60" s="28" t="s">
        <v>981</v>
      </c>
      <c r="AC60" s="33" t="n">
        <v>4</v>
      </c>
      <c r="AD60" s="28" t="s">
        <v>60</v>
      </c>
      <c r="AE60" s="33" t="s">
        <v>982</v>
      </c>
      <c r="AF60" s="33" t="s">
        <v>983</v>
      </c>
      <c r="AG60" s="67" t="n">
        <v>19520000</v>
      </c>
      <c r="AH60" s="33" t="e">
        <f aca="false">1-(AG60/#REF!)</f>
        <v>#REF!</v>
      </c>
      <c r="AI60" s="41" t="s">
        <v>984</v>
      </c>
      <c r="AJ60" s="27" t="n">
        <v>48</v>
      </c>
      <c r="AK60" s="27" t="s">
        <v>985</v>
      </c>
      <c r="AL60" s="20"/>
      <c r="AM60" s="20"/>
      <c r="AN60" s="35" t="s">
        <v>986</v>
      </c>
      <c r="AO60" s="35" t="s">
        <v>67</v>
      </c>
      <c r="AP60" s="35"/>
      <c r="AQ60" s="28" t="s">
        <v>69</v>
      </c>
      <c r="AR60" s="35" t="s">
        <v>987</v>
      </c>
      <c r="AS60" s="35" t="s">
        <v>988</v>
      </c>
      <c r="AT60" s="36" t="n">
        <v>42521</v>
      </c>
      <c r="AU60" s="35" t="s">
        <v>547</v>
      </c>
      <c r="AV60" s="35"/>
    </row>
    <row r="61" s="82" customFormat="true" ht="86.4" hidden="false" customHeight="true" outlineLevel="0" collapsed="false">
      <c r="A61" s="27" t="s">
        <v>989</v>
      </c>
      <c r="B61" s="28" t="s">
        <v>971</v>
      </c>
      <c r="C61" s="28" t="s">
        <v>972</v>
      </c>
      <c r="D61" s="29" t="s">
        <v>973</v>
      </c>
      <c r="E61" s="29" t="s">
        <v>974</v>
      </c>
      <c r="F61" s="29" t="s">
        <v>975</v>
      </c>
      <c r="G61" s="30" t="s">
        <v>976</v>
      </c>
      <c r="H61" s="28" t="s">
        <v>990</v>
      </c>
      <c r="I61" s="28" t="s">
        <v>991</v>
      </c>
      <c r="J61" s="29" t="s">
        <v>992</v>
      </c>
      <c r="K61" s="29" t="s">
        <v>993</v>
      </c>
      <c r="L61" s="29" t="s">
        <v>994</v>
      </c>
      <c r="M61" s="30" t="s">
        <v>995</v>
      </c>
      <c r="N61" s="28" t="s">
        <v>52</v>
      </c>
      <c r="O61" s="28" t="s">
        <v>977</v>
      </c>
      <c r="P61" s="28" t="s">
        <v>996</v>
      </c>
      <c r="Q61" s="33"/>
      <c r="R61" s="29"/>
      <c r="S61" s="29"/>
      <c r="T61" s="29"/>
      <c r="U61" s="31" t="s">
        <v>974</v>
      </c>
      <c r="V61" s="29"/>
      <c r="W61" s="30" t="s">
        <v>976</v>
      </c>
      <c r="X61" s="28" t="s">
        <v>728</v>
      </c>
      <c r="Y61" s="27" t="s">
        <v>112</v>
      </c>
      <c r="Z61" s="20"/>
      <c r="AA61" s="32" t="s">
        <v>997</v>
      </c>
      <c r="AB61" s="28" t="s">
        <v>107</v>
      </c>
      <c r="AC61" s="33" t="n">
        <v>2</v>
      </c>
      <c r="AD61" s="28" t="s">
        <v>60</v>
      </c>
      <c r="AE61" s="33" t="s">
        <v>629</v>
      </c>
      <c r="AF61" s="33" t="s">
        <v>998</v>
      </c>
      <c r="AG61" s="67" t="n">
        <v>32400000</v>
      </c>
      <c r="AH61" s="33" t="e">
        <f aca="false">1-(AG61/#REF!)</f>
        <v>#REF!</v>
      </c>
      <c r="AI61" s="43" t="s">
        <v>999</v>
      </c>
      <c r="AJ61" s="27" t="n">
        <v>12</v>
      </c>
      <c r="AK61" s="27" t="s">
        <v>1000</v>
      </c>
      <c r="AL61" s="20"/>
      <c r="AM61" s="20"/>
      <c r="AN61" s="35" t="s">
        <v>1001</v>
      </c>
      <c r="AO61" s="35" t="s">
        <v>112</v>
      </c>
      <c r="AP61" s="35" t="s">
        <v>182</v>
      </c>
      <c r="AQ61" s="28" t="s">
        <v>69</v>
      </c>
      <c r="AR61" s="35" t="s">
        <v>1002</v>
      </c>
      <c r="AS61" s="35" t="s">
        <v>1003</v>
      </c>
      <c r="AT61" s="36" t="n">
        <v>42402</v>
      </c>
      <c r="AU61" s="35" t="s">
        <v>547</v>
      </c>
      <c r="AV61" s="35" t="s">
        <v>1004</v>
      </c>
    </row>
    <row r="62" s="82" customFormat="true" ht="72" hidden="false" customHeight="false" outlineLevel="0" collapsed="false">
      <c r="A62" s="27"/>
      <c r="B62" s="28"/>
      <c r="C62" s="28"/>
      <c r="D62" s="29"/>
      <c r="E62" s="29"/>
      <c r="F62" s="29"/>
      <c r="G62" s="30"/>
      <c r="H62" s="28"/>
      <c r="I62" s="28"/>
      <c r="J62" s="29"/>
      <c r="K62" s="29"/>
      <c r="L62" s="29"/>
      <c r="M62" s="30"/>
      <c r="N62" s="28"/>
      <c r="O62" s="28"/>
      <c r="P62" s="28" t="s">
        <v>1005</v>
      </c>
      <c r="Q62" s="33"/>
      <c r="R62" s="29"/>
      <c r="S62" s="29"/>
      <c r="T62" s="29"/>
      <c r="U62" s="31"/>
      <c r="V62" s="29"/>
      <c r="W62" s="30"/>
      <c r="X62" s="28"/>
      <c r="Y62" s="27" t="s">
        <v>112</v>
      </c>
      <c r="Z62" s="20"/>
      <c r="AA62" s="32"/>
      <c r="AB62" s="28" t="s">
        <v>107</v>
      </c>
      <c r="AC62" s="33" t="n">
        <v>4</v>
      </c>
      <c r="AD62" s="28"/>
      <c r="AE62" s="28"/>
      <c r="AF62" s="33" t="s">
        <v>998</v>
      </c>
      <c r="AG62" s="67"/>
      <c r="AH62" s="33"/>
      <c r="AI62" s="43" t="s">
        <v>1006</v>
      </c>
      <c r="AJ62" s="27" t="n">
        <v>48</v>
      </c>
      <c r="AK62" s="27" t="s">
        <v>448</v>
      </c>
      <c r="AL62" s="20"/>
      <c r="AM62" s="20"/>
      <c r="AN62" s="35" t="s">
        <v>1007</v>
      </c>
      <c r="AO62" s="35" t="s">
        <v>112</v>
      </c>
      <c r="AP62" s="35"/>
      <c r="AQ62" s="28" t="s">
        <v>69</v>
      </c>
      <c r="AR62" s="35" t="s">
        <v>1008</v>
      </c>
      <c r="AS62" s="35" t="s">
        <v>1009</v>
      </c>
      <c r="AT62" s="36" t="n">
        <v>42402</v>
      </c>
      <c r="AU62" s="35" t="s">
        <v>547</v>
      </c>
      <c r="AV62" s="33"/>
    </row>
    <row r="63" s="82" customFormat="true" ht="99.75" hidden="false" customHeight="true" outlineLevel="0" collapsed="false">
      <c r="A63" s="27" t="s">
        <v>1010</v>
      </c>
      <c r="B63" s="28" t="s">
        <v>851</v>
      </c>
      <c r="C63" s="28" t="s">
        <v>852</v>
      </c>
      <c r="D63" s="29" t="s">
        <v>853</v>
      </c>
      <c r="E63" s="29" t="s">
        <v>854</v>
      </c>
      <c r="F63" s="29" t="s">
        <v>855</v>
      </c>
      <c r="G63" s="30" t="s">
        <v>856</v>
      </c>
      <c r="H63" s="28" t="s">
        <v>285</v>
      </c>
      <c r="I63" s="28" t="s">
        <v>829</v>
      </c>
      <c r="J63" s="29" t="s">
        <v>830</v>
      </c>
      <c r="K63" s="29" t="s">
        <v>831</v>
      </c>
      <c r="L63" s="29" t="s">
        <v>832</v>
      </c>
      <c r="M63" s="30" t="s">
        <v>833</v>
      </c>
      <c r="N63" s="28" t="s">
        <v>52</v>
      </c>
      <c r="O63" s="28" t="s">
        <v>811</v>
      </c>
      <c r="P63" s="28" t="s">
        <v>1011</v>
      </c>
      <c r="Q63" s="33"/>
      <c r="R63" s="29"/>
      <c r="S63" s="29"/>
      <c r="T63" s="29"/>
      <c r="U63" s="31" t="s">
        <v>831</v>
      </c>
      <c r="V63" s="29"/>
      <c r="W63" s="30" t="s">
        <v>833</v>
      </c>
      <c r="X63" s="28" t="s">
        <v>728</v>
      </c>
      <c r="Y63" s="27" t="s">
        <v>112</v>
      </c>
      <c r="Z63" s="20"/>
      <c r="AA63" s="32" t="s">
        <v>1012</v>
      </c>
      <c r="AB63" s="28" t="s">
        <v>1013</v>
      </c>
      <c r="AC63" s="33" t="n">
        <v>2</v>
      </c>
      <c r="AD63" s="28" t="s">
        <v>60</v>
      </c>
      <c r="AE63" s="33" t="s">
        <v>629</v>
      </c>
      <c r="AF63" s="33" t="s">
        <v>998</v>
      </c>
      <c r="AG63" s="67" t="n">
        <v>16800000</v>
      </c>
      <c r="AH63" s="33" t="e">
        <f aca="false">1-(AG63/#REF!)</f>
        <v>#REF!</v>
      </c>
      <c r="AI63" s="41" t="s">
        <v>1014</v>
      </c>
      <c r="AJ63" s="27" t="n">
        <v>16</v>
      </c>
      <c r="AK63" s="27" t="n">
        <v>500</v>
      </c>
      <c r="AL63" s="20"/>
      <c r="AM63" s="20"/>
      <c r="AN63" s="83" t="s">
        <v>1015</v>
      </c>
      <c r="AO63" s="83" t="s">
        <v>112</v>
      </c>
      <c r="AP63" s="83" t="s">
        <v>113</v>
      </c>
      <c r="AQ63" s="83" t="s">
        <v>1016</v>
      </c>
      <c r="AR63" s="83" t="s">
        <v>1017</v>
      </c>
      <c r="AS63" s="83" t="s">
        <v>1018</v>
      </c>
      <c r="AT63" s="84" t="n">
        <v>42422</v>
      </c>
      <c r="AU63" s="83" t="s">
        <v>116</v>
      </c>
      <c r="AV63" s="83"/>
    </row>
    <row r="64" s="82" customFormat="true" ht="90.75" hidden="false" customHeight="true" outlineLevel="0" collapsed="false">
      <c r="A64" s="27" t="s">
        <v>1019</v>
      </c>
      <c r="B64" s="28" t="s">
        <v>167</v>
      </c>
      <c r="C64" s="28" t="s">
        <v>342</v>
      </c>
      <c r="D64" s="29" t="s">
        <v>1020</v>
      </c>
      <c r="E64" s="29" t="s">
        <v>1021</v>
      </c>
      <c r="F64" s="29" t="s">
        <v>1022</v>
      </c>
      <c r="G64" s="30" t="s">
        <v>1023</v>
      </c>
      <c r="H64" s="28" t="s">
        <v>1024</v>
      </c>
      <c r="I64" s="28" t="s">
        <v>1025</v>
      </c>
      <c r="J64" s="29" t="s">
        <v>1026</v>
      </c>
      <c r="K64" s="29" t="s">
        <v>1021</v>
      </c>
      <c r="L64" s="29" t="s">
        <v>1027</v>
      </c>
      <c r="M64" s="85" t="s">
        <v>1028</v>
      </c>
      <c r="N64" s="28" t="s">
        <v>52</v>
      </c>
      <c r="O64" s="28" t="s">
        <v>1029</v>
      </c>
      <c r="P64" s="27" t="s">
        <v>1030</v>
      </c>
      <c r="Q64" s="33"/>
      <c r="R64" s="29"/>
      <c r="S64" s="29"/>
      <c r="T64" s="29"/>
      <c r="U64" s="31" t="s">
        <v>1021</v>
      </c>
      <c r="V64" s="29"/>
      <c r="W64" s="85" t="s">
        <v>1028</v>
      </c>
      <c r="X64" s="28" t="s">
        <v>728</v>
      </c>
      <c r="Y64" s="86" t="s">
        <v>979</v>
      </c>
      <c r="Z64" s="20"/>
      <c r="AA64" s="33" t="s">
        <v>1031</v>
      </c>
      <c r="AB64" s="28" t="s">
        <v>107</v>
      </c>
      <c r="AC64" s="33" t="n">
        <v>4</v>
      </c>
      <c r="AD64" s="28" t="s">
        <v>60</v>
      </c>
      <c r="AE64" s="33" t="s">
        <v>629</v>
      </c>
      <c r="AF64" s="33" t="s">
        <v>998</v>
      </c>
      <c r="AG64" s="67" t="n">
        <v>47880000</v>
      </c>
      <c r="AH64" s="33" t="e">
        <f aca="false">1-(AG64/#REF!)</f>
        <v>#REF!</v>
      </c>
      <c r="AI64" s="43" t="s">
        <v>1032</v>
      </c>
      <c r="AJ64" s="27" t="n">
        <v>8</v>
      </c>
      <c r="AK64" s="27" t="n">
        <v>500</v>
      </c>
      <c r="AL64" s="20"/>
      <c r="AM64" s="20"/>
      <c r="AN64" s="35" t="s">
        <v>1033</v>
      </c>
      <c r="AO64" s="35" t="s">
        <v>67</v>
      </c>
      <c r="AP64" s="35"/>
      <c r="AQ64" s="28" t="s">
        <v>69</v>
      </c>
      <c r="AR64" s="35" t="s">
        <v>1034</v>
      </c>
      <c r="AS64" s="35" t="s">
        <v>1031</v>
      </c>
      <c r="AT64" s="36" t="n">
        <v>42422</v>
      </c>
      <c r="AU64" s="35" t="s">
        <v>547</v>
      </c>
      <c r="AV64" s="33"/>
    </row>
    <row r="65" s="82" customFormat="true" ht="86.4" hidden="false" customHeight="false" outlineLevel="0" collapsed="false">
      <c r="A65" s="27"/>
      <c r="B65" s="28"/>
      <c r="C65" s="28"/>
      <c r="D65" s="29"/>
      <c r="E65" s="29"/>
      <c r="F65" s="29"/>
      <c r="G65" s="30"/>
      <c r="H65" s="28"/>
      <c r="I65" s="28"/>
      <c r="J65" s="29"/>
      <c r="K65" s="29"/>
      <c r="L65" s="29"/>
      <c r="M65" s="85"/>
      <c r="N65" s="28"/>
      <c r="O65" s="28"/>
      <c r="P65" s="27" t="s">
        <v>1035</v>
      </c>
      <c r="Q65" s="33"/>
      <c r="R65" s="29"/>
      <c r="S65" s="29"/>
      <c r="T65" s="29"/>
      <c r="U65" s="31"/>
      <c r="V65" s="29"/>
      <c r="W65" s="85"/>
      <c r="X65" s="28"/>
      <c r="Y65" s="27" t="s">
        <v>979</v>
      </c>
      <c r="Z65" s="20"/>
      <c r="AA65" s="33" t="s">
        <v>1036</v>
      </c>
      <c r="AB65" s="28" t="s">
        <v>107</v>
      </c>
      <c r="AC65" s="33" t="n">
        <v>4</v>
      </c>
      <c r="AD65" s="28"/>
      <c r="AE65" s="28"/>
      <c r="AF65" s="33" t="s">
        <v>998</v>
      </c>
      <c r="AG65" s="67"/>
      <c r="AH65" s="33"/>
      <c r="AI65" s="43" t="s">
        <v>1032</v>
      </c>
      <c r="AJ65" s="27" t="n">
        <v>16</v>
      </c>
      <c r="AK65" s="27" t="s">
        <v>448</v>
      </c>
      <c r="AL65" s="20"/>
      <c r="AM65" s="20"/>
      <c r="AN65" s="35" t="s">
        <v>1037</v>
      </c>
      <c r="AO65" s="35" t="s">
        <v>67</v>
      </c>
      <c r="AP65" s="35"/>
      <c r="AQ65" s="28" t="s">
        <v>69</v>
      </c>
      <c r="AR65" s="35" t="s">
        <v>1038</v>
      </c>
      <c r="AS65" s="35" t="s">
        <v>1039</v>
      </c>
      <c r="AT65" s="36" t="n">
        <v>42422</v>
      </c>
      <c r="AU65" s="35" t="s">
        <v>547</v>
      </c>
      <c r="AV65" s="33"/>
    </row>
    <row r="66" s="82" customFormat="true" ht="86.4" hidden="false" customHeight="false" outlineLevel="0" collapsed="false">
      <c r="A66" s="27"/>
      <c r="B66" s="28"/>
      <c r="C66" s="28"/>
      <c r="D66" s="29"/>
      <c r="E66" s="29"/>
      <c r="F66" s="29"/>
      <c r="G66" s="30"/>
      <c r="H66" s="28"/>
      <c r="I66" s="28"/>
      <c r="J66" s="29"/>
      <c r="K66" s="29"/>
      <c r="L66" s="29"/>
      <c r="M66" s="85"/>
      <c r="N66" s="28"/>
      <c r="O66" s="28"/>
      <c r="P66" s="27" t="s">
        <v>1040</v>
      </c>
      <c r="Q66" s="33"/>
      <c r="R66" s="29"/>
      <c r="S66" s="29"/>
      <c r="T66" s="29"/>
      <c r="U66" s="31"/>
      <c r="V66" s="29"/>
      <c r="W66" s="85"/>
      <c r="X66" s="28"/>
      <c r="Y66" s="27" t="s">
        <v>112</v>
      </c>
      <c r="Z66" s="20"/>
      <c r="AA66" s="33" t="s">
        <v>1039</v>
      </c>
      <c r="AB66" s="28" t="s">
        <v>107</v>
      </c>
      <c r="AC66" s="33" t="n">
        <v>1</v>
      </c>
      <c r="AD66" s="28"/>
      <c r="AE66" s="28"/>
      <c r="AF66" s="33" t="s">
        <v>998</v>
      </c>
      <c r="AG66" s="67"/>
      <c r="AH66" s="33"/>
      <c r="AI66" s="43" t="s">
        <v>1041</v>
      </c>
      <c r="AJ66" s="27" t="n">
        <v>64</v>
      </c>
      <c r="AK66" s="27" t="s">
        <v>1042</v>
      </c>
      <c r="AL66" s="20"/>
      <c r="AM66" s="20"/>
      <c r="AN66" s="35" t="s">
        <v>1043</v>
      </c>
      <c r="AO66" s="35" t="s">
        <v>112</v>
      </c>
      <c r="AP66" s="35" t="s">
        <v>1044</v>
      </c>
      <c r="AQ66" s="28" t="s">
        <v>69</v>
      </c>
      <c r="AR66" s="35" t="s">
        <v>1045</v>
      </c>
      <c r="AS66" s="35" t="s">
        <v>1036</v>
      </c>
      <c r="AT66" s="36" t="n">
        <v>42422</v>
      </c>
      <c r="AU66" s="35" t="s">
        <v>547</v>
      </c>
      <c r="AV66" s="35" t="s">
        <v>1046</v>
      </c>
    </row>
    <row r="67" s="82" customFormat="true" ht="61.5" hidden="false" customHeight="false" outlineLevel="0" collapsed="false">
      <c r="A67" s="27" t="s">
        <v>1047</v>
      </c>
      <c r="B67" s="28" t="s">
        <v>1048</v>
      </c>
      <c r="C67" s="28" t="s">
        <v>1049</v>
      </c>
      <c r="D67" s="29" t="s">
        <v>1050</v>
      </c>
      <c r="E67" s="29" t="s">
        <v>1051</v>
      </c>
      <c r="F67" s="29" t="s">
        <v>1052</v>
      </c>
      <c r="G67" s="30" t="s">
        <v>1053</v>
      </c>
      <c r="H67" s="28" t="s">
        <v>1054</v>
      </c>
      <c r="I67" s="28" t="s">
        <v>1055</v>
      </c>
      <c r="J67" s="29" t="s">
        <v>1056</v>
      </c>
      <c r="K67" s="29" t="s">
        <v>1057</v>
      </c>
      <c r="L67" s="29" t="s">
        <v>1058</v>
      </c>
      <c r="M67" s="30" t="s">
        <v>1059</v>
      </c>
      <c r="N67" s="28" t="s">
        <v>52</v>
      </c>
      <c r="O67" s="28" t="s">
        <v>1060</v>
      </c>
      <c r="P67" s="28" t="s">
        <v>1061</v>
      </c>
      <c r="Q67" s="33"/>
      <c r="R67" s="29"/>
      <c r="S67" s="29"/>
      <c r="T67" s="29"/>
      <c r="U67" s="31" t="s">
        <v>1057</v>
      </c>
      <c r="V67" s="29"/>
      <c r="W67" s="30" t="s">
        <v>1062</v>
      </c>
      <c r="X67" s="28" t="s">
        <v>728</v>
      </c>
      <c r="Y67" s="27" t="s">
        <v>424</v>
      </c>
      <c r="Z67" s="20"/>
      <c r="AA67" s="33" t="s">
        <v>1063</v>
      </c>
      <c r="AB67" s="28" t="s">
        <v>107</v>
      </c>
      <c r="AC67" s="33" t="n">
        <v>4</v>
      </c>
      <c r="AD67" s="28" t="s">
        <v>60</v>
      </c>
      <c r="AE67" s="33" t="s">
        <v>629</v>
      </c>
      <c r="AF67" s="33" t="s">
        <v>998</v>
      </c>
      <c r="AG67" s="67" t="n">
        <v>21000000</v>
      </c>
      <c r="AH67" s="33" t="e">
        <f aca="false">1-(AG67/#REF!)</f>
        <v>#REF!</v>
      </c>
      <c r="AI67" s="43" t="s">
        <v>1064</v>
      </c>
      <c r="AJ67" s="27" t="n">
        <v>4</v>
      </c>
      <c r="AK67" s="27" t="s">
        <v>65</v>
      </c>
      <c r="AL67" s="20"/>
      <c r="AM67" s="20"/>
      <c r="AN67" s="83" t="s">
        <v>1065</v>
      </c>
      <c r="AO67" s="83" t="s">
        <v>67</v>
      </c>
      <c r="AP67" s="83"/>
      <c r="AQ67" s="28" t="s">
        <v>69</v>
      </c>
      <c r="AR67" s="83" t="s">
        <v>1066</v>
      </c>
      <c r="AS67" s="83" t="s">
        <v>1063</v>
      </c>
      <c r="AT67" s="84" t="n">
        <v>42422</v>
      </c>
      <c r="AU67" s="83" t="s">
        <v>547</v>
      </c>
      <c r="AV67" s="83"/>
    </row>
    <row r="68" s="82" customFormat="true" ht="72" hidden="false" customHeight="false" outlineLevel="0" collapsed="false">
      <c r="A68" s="27" t="s">
        <v>1067</v>
      </c>
      <c r="B68" s="28" t="s">
        <v>1068</v>
      </c>
      <c r="C68" s="28" t="s">
        <v>1069</v>
      </c>
      <c r="D68" s="29" t="s">
        <v>1070</v>
      </c>
      <c r="E68" s="29"/>
      <c r="F68" s="29" t="s">
        <v>1071</v>
      </c>
      <c r="G68" s="85" t="s">
        <v>1072</v>
      </c>
      <c r="H68" s="28" t="s">
        <v>805</v>
      </c>
      <c r="I68" s="28" t="s">
        <v>1073</v>
      </c>
      <c r="J68" s="29" t="s">
        <v>1074</v>
      </c>
      <c r="K68" s="29"/>
      <c r="L68" s="29" t="s">
        <v>1075</v>
      </c>
      <c r="M68" s="30" t="s">
        <v>1076</v>
      </c>
      <c r="N68" s="28" t="s">
        <v>52</v>
      </c>
      <c r="O68" s="28" t="s">
        <v>1077</v>
      </c>
      <c r="P68" s="28" t="s">
        <v>1061</v>
      </c>
      <c r="Q68" s="33"/>
      <c r="R68" s="29"/>
      <c r="S68" s="29"/>
      <c r="T68" s="29"/>
      <c r="U68" s="31" t="s">
        <v>808</v>
      </c>
      <c r="V68" s="29"/>
      <c r="W68" s="30" t="s">
        <v>1076</v>
      </c>
      <c r="X68" s="28" t="s">
        <v>728</v>
      </c>
      <c r="Y68" s="27" t="s">
        <v>1078</v>
      </c>
      <c r="Z68" s="20"/>
      <c r="AA68" s="32" t="s">
        <v>1079</v>
      </c>
      <c r="AB68" s="28" t="s">
        <v>107</v>
      </c>
      <c r="AC68" s="33" t="n">
        <v>2</v>
      </c>
      <c r="AD68" s="28" t="s">
        <v>60</v>
      </c>
      <c r="AE68" s="33" t="s">
        <v>1080</v>
      </c>
      <c r="AF68" s="33" t="s">
        <v>1081</v>
      </c>
      <c r="AG68" s="67" t="n">
        <v>8400000</v>
      </c>
      <c r="AH68" s="33" t="e">
        <f aca="false">1-(AG68/#REF!)</f>
        <v>#REF!</v>
      </c>
      <c r="AI68" s="41" t="s">
        <v>1082</v>
      </c>
      <c r="AJ68" s="27" t="n">
        <v>64</v>
      </c>
      <c r="AK68" s="27" t="s">
        <v>1083</v>
      </c>
      <c r="AL68" s="20"/>
      <c r="AM68" s="20"/>
      <c r="AN68" s="35" t="s">
        <v>1084</v>
      </c>
      <c r="AO68" s="35" t="s">
        <v>592</v>
      </c>
      <c r="AP68" s="35"/>
      <c r="AQ68" s="28" t="s">
        <v>69</v>
      </c>
      <c r="AR68" s="35" t="s">
        <v>1085</v>
      </c>
      <c r="AS68" s="35" t="s">
        <v>1086</v>
      </c>
      <c r="AT68" s="36" t="n">
        <v>42593</v>
      </c>
      <c r="AU68" s="35" t="s">
        <v>116</v>
      </c>
      <c r="AV68" s="35" t="s">
        <v>1087</v>
      </c>
    </row>
    <row r="69" s="82" customFormat="true" ht="91.5" hidden="false" customHeight="true" outlineLevel="0" collapsed="false">
      <c r="A69" s="27" t="s">
        <v>1088</v>
      </c>
      <c r="B69" s="28" t="s">
        <v>1089</v>
      </c>
      <c r="C69" s="28" t="s">
        <v>1090</v>
      </c>
      <c r="D69" s="29" t="s">
        <v>1091</v>
      </c>
      <c r="E69" s="29" t="s">
        <v>1092</v>
      </c>
      <c r="F69" s="29" t="s">
        <v>1093</v>
      </c>
      <c r="G69" s="30" t="s">
        <v>1094</v>
      </c>
      <c r="H69" s="28" t="s">
        <v>1095</v>
      </c>
      <c r="I69" s="28" t="s">
        <v>1096</v>
      </c>
      <c r="J69" s="29" t="s">
        <v>1097</v>
      </c>
      <c r="K69" s="29" t="s">
        <v>1098</v>
      </c>
      <c r="L69" s="29" t="s">
        <v>1099</v>
      </c>
      <c r="M69" s="30" t="s">
        <v>1100</v>
      </c>
      <c r="N69" s="28" t="s">
        <v>52</v>
      </c>
      <c r="O69" s="28" t="s">
        <v>1101</v>
      </c>
      <c r="P69" s="28" t="s">
        <v>1102</v>
      </c>
      <c r="Q69" s="33"/>
      <c r="R69" s="29"/>
      <c r="S69" s="29"/>
      <c r="T69" s="29"/>
      <c r="U69" s="31" t="s">
        <v>1098</v>
      </c>
      <c r="V69" s="39" t="s">
        <v>1103</v>
      </c>
      <c r="W69" s="85" t="s">
        <v>1104</v>
      </c>
      <c r="X69" s="28" t="s">
        <v>728</v>
      </c>
      <c r="Y69" s="27" t="s">
        <v>329</v>
      </c>
      <c r="Z69" s="20"/>
      <c r="AA69" s="33" t="s">
        <v>1105</v>
      </c>
      <c r="AB69" s="28" t="s">
        <v>107</v>
      </c>
      <c r="AC69" s="33" t="n">
        <v>4</v>
      </c>
      <c r="AD69" s="28" t="s">
        <v>60</v>
      </c>
      <c r="AE69" s="33" t="s">
        <v>629</v>
      </c>
      <c r="AF69" s="33" t="s">
        <v>998</v>
      </c>
      <c r="AG69" s="67" t="n">
        <v>21000000</v>
      </c>
      <c r="AH69" s="33" t="e">
        <f aca="false">1-(AG69/#REF!)</f>
        <v>#REF!</v>
      </c>
      <c r="AI69" s="43" t="s">
        <v>1106</v>
      </c>
      <c r="AJ69" s="27" t="n">
        <v>64</v>
      </c>
      <c r="AK69" s="27" t="s">
        <v>985</v>
      </c>
      <c r="AL69" s="20"/>
      <c r="AM69" s="20"/>
      <c r="AN69" s="35" t="s">
        <v>1107</v>
      </c>
      <c r="AO69" s="35" t="s">
        <v>139</v>
      </c>
      <c r="AP69" s="35"/>
      <c r="AQ69" s="28" t="s">
        <v>69</v>
      </c>
      <c r="AR69" s="35" t="s">
        <v>1108</v>
      </c>
      <c r="AS69" s="35" t="s">
        <v>1105</v>
      </c>
      <c r="AT69" s="36" t="n">
        <v>42422</v>
      </c>
      <c r="AU69" s="35" t="s">
        <v>87</v>
      </c>
      <c r="AV69" s="33"/>
    </row>
    <row r="70" s="82" customFormat="true" ht="86.4" hidden="false" customHeight="false" outlineLevel="0" collapsed="false">
      <c r="A70" s="27" t="s">
        <v>1109</v>
      </c>
      <c r="B70" s="28" t="s">
        <v>1089</v>
      </c>
      <c r="C70" s="28" t="s">
        <v>1090</v>
      </c>
      <c r="D70" s="29" t="s">
        <v>1091</v>
      </c>
      <c r="E70" s="29" t="s">
        <v>1092</v>
      </c>
      <c r="F70" s="29" t="s">
        <v>1093</v>
      </c>
      <c r="G70" s="30" t="s">
        <v>1094</v>
      </c>
      <c r="H70" s="28" t="s">
        <v>1095</v>
      </c>
      <c r="I70" s="28" t="s">
        <v>1096</v>
      </c>
      <c r="J70" s="29" t="s">
        <v>1097</v>
      </c>
      <c r="K70" s="29" t="s">
        <v>1098</v>
      </c>
      <c r="L70" s="29" t="s">
        <v>1099</v>
      </c>
      <c r="M70" s="30" t="s">
        <v>1100</v>
      </c>
      <c r="N70" s="28" t="s">
        <v>52</v>
      </c>
      <c r="O70" s="28" t="s">
        <v>1110</v>
      </c>
      <c r="P70" s="28" t="s">
        <v>1111</v>
      </c>
      <c r="Q70" s="33"/>
      <c r="R70" s="29"/>
      <c r="S70" s="29"/>
      <c r="T70" s="29"/>
      <c r="U70" s="31" t="s">
        <v>1098</v>
      </c>
      <c r="V70" s="29"/>
      <c r="W70" s="85" t="s">
        <v>1104</v>
      </c>
      <c r="X70" s="28" t="s">
        <v>728</v>
      </c>
      <c r="Y70" s="27" t="s">
        <v>329</v>
      </c>
      <c r="Z70" s="20"/>
      <c r="AA70" s="33" t="s">
        <v>1112</v>
      </c>
      <c r="AB70" s="28" t="s">
        <v>107</v>
      </c>
      <c r="AC70" s="33" t="n">
        <v>4</v>
      </c>
      <c r="AD70" s="28" t="s">
        <v>60</v>
      </c>
      <c r="AE70" s="33" t="s">
        <v>1113</v>
      </c>
      <c r="AF70" s="33" t="s">
        <v>1114</v>
      </c>
      <c r="AG70" s="67" t="n">
        <v>21000000</v>
      </c>
      <c r="AH70" s="33" t="e">
        <f aca="false">1-(AG70/#REF!)</f>
        <v>#REF!</v>
      </c>
      <c r="AI70" s="43" t="s">
        <v>1115</v>
      </c>
      <c r="AJ70" s="27" t="n">
        <v>64</v>
      </c>
      <c r="AK70" s="27" t="s">
        <v>1116</v>
      </c>
      <c r="AL70" s="20"/>
      <c r="AM70" s="20"/>
      <c r="AN70" s="35" t="s">
        <v>1117</v>
      </c>
      <c r="AO70" s="35" t="s">
        <v>139</v>
      </c>
      <c r="AP70" s="35"/>
      <c r="AQ70" s="28" t="s">
        <v>69</v>
      </c>
      <c r="AR70" s="35" t="s">
        <v>1118</v>
      </c>
      <c r="AS70" s="35" t="s">
        <v>1119</v>
      </c>
      <c r="AT70" s="36" t="n">
        <v>42596</v>
      </c>
      <c r="AU70" s="35" t="s">
        <v>71</v>
      </c>
      <c r="AV70" s="33"/>
    </row>
    <row r="71" s="82" customFormat="true" ht="122.1" hidden="false" customHeight="false" outlineLevel="0" collapsed="false">
      <c r="A71" s="27" t="s">
        <v>1120</v>
      </c>
      <c r="B71" s="28" t="s">
        <v>1121</v>
      </c>
      <c r="C71" s="28" t="s">
        <v>1122</v>
      </c>
      <c r="D71" s="29" t="s">
        <v>1123</v>
      </c>
      <c r="E71" s="29" t="s">
        <v>1124</v>
      </c>
      <c r="F71" s="29" t="s">
        <v>1125</v>
      </c>
      <c r="G71" s="85" t="s">
        <v>1126</v>
      </c>
      <c r="H71" s="28" t="s">
        <v>321</v>
      </c>
      <c r="I71" s="28" t="s">
        <v>1127</v>
      </c>
      <c r="J71" s="29" t="s">
        <v>1128</v>
      </c>
      <c r="K71" s="29" t="s">
        <v>1129</v>
      </c>
      <c r="L71" s="29"/>
      <c r="M71" s="85" t="s">
        <v>1130</v>
      </c>
      <c r="N71" s="28" t="s">
        <v>52</v>
      </c>
      <c r="O71" s="28" t="s">
        <v>1131</v>
      </c>
      <c r="P71" s="28" t="s">
        <v>1132</v>
      </c>
      <c r="Q71" s="33"/>
      <c r="R71" s="29"/>
      <c r="S71" s="29"/>
      <c r="T71" s="29"/>
      <c r="U71" s="31" t="s">
        <v>1129</v>
      </c>
      <c r="V71" s="39" t="s">
        <v>1133</v>
      </c>
      <c r="W71" s="85" t="s">
        <v>1126</v>
      </c>
      <c r="X71" s="28" t="s">
        <v>728</v>
      </c>
      <c r="Y71" s="27" t="s">
        <v>1134</v>
      </c>
      <c r="Z71" s="20"/>
      <c r="AA71" s="33" t="s">
        <v>1135</v>
      </c>
      <c r="AB71" s="33" t="s">
        <v>1136</v>
      </c>
      <c r="AC71" s="33" t="n">
        <v>1</v>
      </c>
      <c r="AD71" s="28" t="s">
        <v>60</v>
      </c>
      <c r="AE71" s="33" t="s">
        <v>629</v>
      </c>
      <c r="AF71" s="33" t="s">
        <v>998</v>
      </c>
      <c r="AG71" s="67" t="n">
        <v>5880000</v>
      </c>
      <c r="AH71" s="33" t="e">
        <f aca="false">1-(AG71/#REF!)</f>
        <v>#REF!</v>
      </c>
      <c r="AI71" s="43" t="s">
        <v>1137</v>
      </c>
      <c r="AJ71" s="27" t="n">
        <v>3.9</v>
      </c>
      <c r="AK71" s="27" t="n">
        <v>268</v>
      </c>
      <c r="AL71" s="20"/>
      <c r="AM71" s="20"/>
      <c r="AN71" s="35" t="s">
        <v>1138</v>
      </c>
      <c r="AO71" s="35" t="s">
        <v>1134</v>
      </c>
      <c r="AP71" s="35"/>
      <c r="AQ71" s="35" t="s">
        <v>1139</v>
      </c>
      <c r="AR71" s="35" t="s">
        <v>1140</v>
      </c>
      <c r="AS71" s="35" t="s">
        <v>1141</v>
      </c>
      <c r="AT71" s="36" t="n">
        <v>42788</v>
      </c>
      <c r="AU71" s="35" t="s">
        <v>116</v>
      </c>
      <c r="AV71" s="87" t="s">
        <v>1142</v>
      </c>
    </row>
    <row r="72" customFormat="false" ht="86.4" hidden="false" customHeight="false" outlineLevel="0" collapsed="false">
      <c r="A72" s="27" t="s">
        <v>1143</v>
      </c>
      <c r="B72" s="28" t="s">
        <v>1144</v>
      </c>
      <c r="C72" s="28" t="s">
        <v>1145</v>
      </c>
      <c r="D72" s="29" t="s">
        <v>1146</v>
      </c>
      <c r="E72" s="29" t="s">
        <v>1147</v>
      </c>
      <c r="F72" s="29" t="s">
        <v>1148</v>
      </c>
      <c r="G72" s="30" t="s">
        <v>1149</v>
      </c>
      <c r="H72" s="75" t="s">
        <v>1024</v>
      </c>
      <c r="I72" s="75" t="s">
        <v>1150</v>
      </c>
      <c r="J72" s="76" t="s">
        <v>1151</v>
      </c>
      <c r="K72" s="76" t="s">
        <v>1152</v>
      </c>
      <c r="L72" s="76" t="s">
        <v>1153</v>
      </c>
      <c r="M72" s="77" t="s">
        <v>1154</v>
      </c>
      <c r="N72" s="28" t="s">
        <v>52</v>
      </c>
      <c r="O72" s="28" t="s">
        <v>1155</v>
      </c>
      <c r="P72" s="28" t="s">
        <v>1156</v>
      </c>
      <c r="Q72" s="33"/>
      <c r="R72" s="29"/>
      <c r="S72" s="29"/>
      <c r="T72" s="29"/>
      <c r="U72" s="31" t="s">
        <v>1157</v>
      </c>
      <c r="V72" s="29"/>
      <c r="W72" s="30" t="s">
        <v>1149</v>
      </c>
      <c r="X72" s="28" t="s">
        <v>728</v>
      </c>
      <c r="Y72" s="27" t="s">
        <v>329</v>
      </c>
      <c r="Z72" s="20"/>
      <c r="AA72" s="32" t="s">
        <v>1158</v>
      </c>
      <c r="AB72" s="28" t="s">
        <v>1159</v>
      </c>
      <c r="AC72" s="33" t="n">
        <v>1</v>
      </c>
      <c r="AD72" s="28" t="s">
        <v>60</v>
      </c>
      <c r="AE72" s="33" t="s">
        <v>629</v>
      </c>
      <c r="AF72" s="33" t="s">
        <v>998</v>
      </c>
      <c r="AG72" s="67" t="n">
        <v>11760000</v>
      </c>
      <c r="AH72" s="33" t="e">
        <f aca="false">1-(AG72/#REF!)</f>
        <v>#REF!</v>
      </c>
      <c r="AI72" s="41" t="s">
        <v>1160</v>
      </c>
      <c r="AJ72" s="27" t="n">
        <v>48</v>
      </c>
      <c r="AK72" s="27" t="n">
        <v>1400</v>
      </c>
      <c r="AL72" s="20"/>
      <c r="AM72" s="20"/>
      <c r="AN72" s="35" t="s">
        <v>1161</v>
      </c>
      <c r="AO72" s="35" t="s">
        <v>139</v>
      </c>
      <c r="AP72" s="35"/>
      <c r="AQ72" s="28" t="s">
        <v>1162</v>
      </c>
      <c r="AR72" s="35" t="s">
        <v>1163</v>
      </c>
      <c r="AS72" s="35" t="s">
        <v>1164</v>
      </c>
      <c r="AT72" s="36" t="n">
        <v>42422</v>
      </c>
      <c r="AU72" s="35" t="s">
        <v>1165</v>
      </c>
      <c r="AV72" s="35"/>
    </row>
    <row r="73" customFormat="false" ht="86.4" hidden="false" customHeight="true" outlineLevel="0" collapsed="false">
      <c r="A73" s="88" t="s">
        <v>1166</v>
      </c>
      <c r="B73" s="75" t="s">
        <v>1144</v>
      </c>
      <c r="C73" s="75" t="s">
        <v>1145</v>
      </c>
      <c r="D73" s="76" t="s">
        <v>1146</v>
      </c>
      <c r="E73" s="76" t="s">
        <v>1147</v>
      </c>
      <c r="F73" s="76" t="s">
        <v>1148</v>
      </c>
      <c r="G73" s="77" t="s">
        <v>1149</v>
      </c>
      <c r="H73" s="75" t="s">
        <v>1024</v>
      </c>
      <c r="I73" s="75" t="s">
        <v>1150</v>
      </c>
      <c r="J73" s="76" t="s">
        <v>1151</v>
      </c>
      <c r="K73" s="76" t="s">
        <v>1152</v>
      </c>
      <c r="L73" s="76" t="s">
        <v>1153</v>
      </c>
      <c r="M73" s="77" t="s">
        <v>1154</v>
      </c>
      <c r="N73" s="28" t="s">
        <v>52</v>
      </c>
      <c r="O73" s="28" t="s">
        <v>1167</v>
      </c>
      <c r="P73" s="28" t="s">
        <v>1168</v>
      </c>
      <c r="Q73" s="33"/>
      <c r="R73" s="29"/>
      <c r="S73" s="29"/>
      <c r="T73" s="29"/>
      <c r="U73" s="31" t="s">
        <v>1169</v>
      </c>
      <c r="V73" s="29"/>
      <c r="W73" s="30" t="s">
        <v>1170</v>
      </c>
      <c r="X73" s="28" t="s">
        <v>728</v>
      </c>
      <c r="Y73" s="89" t="s">
        <v>1171</v>
      </c>
      <c r="Z73" s="20"/>
      <c r="AA73" s="32" t="s">
        <v>1172</v>
      </c>
      <c r="AB73" s="28" t="s">
        <v>107</v>
      </c>
      <c r="AC73" s="33" t="n">
        <v>1</v>
      </c>
      <c r="AD73" s="28" t="s">
        <v>60</v>
      </c>
      <c r="AE73" s="33" t="s">
        <v>1173</v>
      </c>
      <c r="AF73" s="33" t="s">
        <v>1174</v>
      </c>
      <c r="AG73" s="67" t="n">
        <v>37800000</v>
      </c>
      <c r="AH73" s="28" t="e">
        <f aca="false">1-(AG73/#REF!)</f>
        <v>#REF!</v>
      </c>
      <c r="AI73" s="90" t="s">
        <v>1175</v>
      </c>
      <c r="AJ73" s="27" t="s">
        <v>1176</v>
      </c>
      <c r="AK73" s="27" t="s">
        <v>1177</v>
      </c>
      <c r="AL73" s="20"/>
      <c r="AM73" s="20"/>
      <c r="AN73" s="35" t="s">
        <v>1178</v>
      </c>
      <c r="AO73" s="35" t="s">
        <v>139</v>
      </c>
      <c r="AP73" s="35" t="s">
        <v>1179</v>
      </c>
      <c r="AQ73" s="91" t="s">
        <v>1180</v>
      </c>
      <c r="AR73" s="35" t="s">
        <v>1181</v>
      </c>
      <c r="AS73" s="35" t="s">
        <v>1182</v>
      </c>
      <c r="AT73" s="36" t="n">
        <v>43313</v>
      </c>
      <c r="AU73" s="35" t="s">
        <v>1165</v>
      </c>
      <c r="AV73" s="35" t="s">
        <v>1183</v>
      </c>
    </row>
    <row r="74" customFormat="false" ht="86.4" hidden="false" customHeight="false" outlineLevel="0" collapsed="false">
      <c r="A74" s="88" t="s">
        <v>1166</v>
      </c>
      <c r="B74" s="75" t="s">
        <v>1144</v>
      </c>
      <c r="C74" s="75" t="s">
        <v>1145</v>
      </c>
      <c r="D74" s="76" t="s">
        <v>1146</v>
      </c>
      <c r="E74" s="76" t="s">
        <v>1147</v>
      </c>
      <c r="F74" s="76" t="s">
        <v>1148</v>
      </c>
      <c r="G74" s="77" t="s">
        <v>1149</v>
      </c>
      <c r="H74" s="75" t="s">
        <v>1024</v>
      </c>
      <c r="I74" s="75" t="s">
        <v>1150</v>
      </c>
      <c r="J74" s="76" t="s">
        <v>1151</v>
      </c>
      <c r="K74" s="76" t="s">
        <v>1152</v>
      </c>
      <c r="L74" s="76" t="s">
        <v>1153</v>
      </c>
      <c r="M74" s="77" t="s">
        <v>1154</v>
      </c>
      <c r="N74" s="28"/>
      <c r="O74" s="28"/>
      <c r="P74" s="28"/>
      <c r="Q74" s="33"/>
      <c r="R74" s="29"/>
      <c r="S74" s="29"/>
      <c r="T74" s="29"/>
      <c r="U74" s="31"/>
      <c r="V74" s="29"/>
      <c r="W74" s="30"/>
      <c r="X74" s="28"/>
      <c r="Y74" s="89" t="s">
        <v>1171</v>
      </c>
      <c r="Z74" s="20"/>
      <c r="AA74" s="32"/>
      <c r="AB74" s="28" t="s">
        <v>107</v>
      </c>
      <c r="AC74" s="33" t="n">
        <v>1</v>
      </c>
      <c r="AD74" s="28" t="s">
        <v>60</v>
      </c>
      <c r="AE74" s="33" t="s">
        <v>1173</v>
      </c>
      <c r="AF74" s="33" t="s">
        <v>1174</v>
      </c>
      <c r="AG74" s="67"/>
      <c r="AH74" s="28"/>
      <c r="AI74" s="90" t="s">
        <v>1175</v>
      </c>
      <c r="AJ74" s="27" t="n">
        <v>40</v>
      </c>
      <c r="AK74" s="27" t="s">
        <v>1184</v>
      </c>
      <c r="AL74" s="20"/>
      <c r="AM74" s="20"/>
      <c r="AN74" s="35" t="s">
        <v>1185</v>
      </c>
      <c r="AO74" s="35" t="s">
        <v>139</v>
      </c>
      <c r="AP74" s="35" t="s">
        <v>1179</v>
      </c>
      <c r="AQ74" s="91" t="s">
        <v>1186</v>
      </c>
      <c r="AR74" s="35" t="s">
        <v>1187</v>
      </c>
      <c r="AS74" s="35" t="s">
        <v>1182</v>
      </c>
      <c r="AT74" s="36" t="n">
        <v>43313</v>
      </c>
      <c r="AU74" s="35" t="s">
        <v>1165</v>
      </c>
      <c r="AV74" s="35" t="s">
        <v>1183</v>
      </c>
    </row>
    <row r="75" customFormat="false" ht="86.4" hidden="false" customHeight="false" outlineLevel="0" collapsed="false">
      <c r="A75" s="88" t="s">
        <v>1166</v>
      </c>
      <c r="B75" s="75" t="s">
        <v>1144</v>
      </c>
      <c r="C75" s="75" t="s">
        <v>1145</v>
      </c>
      <c r="D75" s="76" t="s">
        <v>1146</v>
      </c>
      <c r="E75" s="76" t="s">
        <v>1147</v>
      </c>
      <c r="F75" s="76" t="s">
        <v>1148</v>
      </c>
      <c r="G75" s="77" t="s">
        <v>1149</v>
      </c>
      <c r="H75" s="75" t="s">
        <v>1024</v>
      </c>
      <c r="I75" s="75" t="s">
        <v>1150</v>
      </c>
      <c r="J75" s="76" t="s">
        <v>1151</v>
      </c>
      <c r="K75" s="76" t="s">
        <v>1152</v>
      </c>
      <c r="L75" s="76" t="s">
        <v>1153</v>
      </c>
      <c r="M75" s="77" t="s">
        <v>1154</v>
      </c>
      <c r="N75" s="28"/>
      <c r="O75" s="28"/>
      <c r="P75" s="28"/>
      <c r="Q75" s="33"/>
      <c r="R75" s="29"/>
      <c r="S75" s="29"/>
      <c r="T75" s="29"/>
      <c r="U75" s="31"/>
      <c r="V75" s="29"/>
      <c r="W75" s="30"/>
      <c r="X75" s="28"/>
      <c r="Y75" s="89" t="s">
        <v>1171</v>
      </c>
      <c r="Z75" s="20"/>
      <c r="AA75" s="32"/>
      <c r="AB75" s="28" t="s">
        <v>107</v>
      </c>
      <c r="AC75" s="33" t="n">
        <v>1</v>
      </c>
      <c r="AD75" s="28" t="s">
        <v>60</v>
      </c>
      <c r="AE75" s="33" t="s">
        <v>1173</v>
      </c>
      <c r="AF75" s="33" t="s">
        <v>1174</v>
      </c>
      <c r="AG75" s="67"/>
      <c r="AH75" s="28"/>
      <c r="AI75" s="92" t="s">
        <v>1175</v>
      </c>
      <c r="AJ75" s="27" t="n">
        <v>40</v>
      </c>
      <c r="AK75" s="27" t="s">
        <v>1188</v>
      </c>
      <c r="AL75" s="20"/>
      <c r="AM75" s="20"/>
      <c r="AN75" s="35" t="s">
        <v>1189</v>
      </c>
      <c r="AO75" s="35" t="s">
        <v>139</v>
      </c>
      <c r="AP75" s="35" t="s">
        <v>1179</v>
      </c>
      <c r="AQ75" s="91" t="s">
        <v>1190</v>
      </c>
      <c r="AR75" s="35" t="s">
        <v>1191</v>
      </c>
      <c r="AS75" s="35" t="s">
        <v>1182</v>
      </c>
      <c r="AT75" s="36" t="n">
        <v>43313</v>
      </c>
      <c r="AU75" s="35" t="s">
        <v>1165</v>
      </c>
      <c r="AV75" s="35" t="s">
        <v>1183</v>
      </c>
    </row>
    <row r="76" customFormat="false" ht="86.4" hidden="false" customHeight="false" outlineLevel="0" collapsed="false">
      <c r="A76" s="88" t="s">
        <v>1166</v>
      </c>
      <c r="B76" s="75" t="s">
        <v>1144</v>
      </c>
      <c r="C76" s="75" t="s">
        <v>1145</v>
      </c>
      <c r="D76" s="76" t="s">
        <v>1146</v>
      </c>
      <c r="E76" s="76" t="s">
        <v>1147</v>
      </c>
      <c r="F76" s="76" t="s">
        <v>1148</v>
      </c>
      <c r="G76" s="77" t="s">
        <v>1149</v>
      </c>
      <c r="H76" s="75" t="s">
        <v>1024</v>
      </c>
      <c r="I76" s="75" t="s">
        <v>1150</v>
      </c>
      <c r="J76" s="76" t="s">
        <v>1151</v>
      </c>
      <c r="K76" s="76" t="s">
        <v>1152</v>
      </c>
      <c r="L76" s="76" t="s">
        <v>1153</v>
      </c>
      <c r="M76" s="77" t="s">
        <v>1154</v>
      </c>
      <c r="N76" s="28"/>
      <c r="O76" s="28"/>
      <c r="P76" s="28"/>
      <c r="Q76" s="33"/>
      <c r="R76" s="29"/>
      <c r="S76" s="29"/>
      <c r="T76" s="29"/>
      <c r="U76" s="31"/>
      <c r="V76" s="29"/>
      <c r="W76" s="30"/>
      <c r="X76" s="28"/>
      <c r="Y76" s="89" t="s">
        <v>1192</v>
      </c>
      <c r="Z76" s="20"/>
      <c r="AA76" s="32"/>
      <c r="AB76" s="28" t="s">
        <v>107</v>
      </c>
      <c r="AC76" s="33" t="n">
        <v>2</v>
      </c>
      <c r="AD76" s="28" t="s">
        <v>60</v>
      </c>
      <c r="AE76" s="33" t="s">
        <v>1193</v>
      </c>
      <c r="AF76" s="33" t="s">
        <v>1194</v>
      </c>
      <c r="AG76" s="67"/>
      <c r="AH76" s="28"/>
      <c r="AI76" s="92" t="s">
        <v>1195</v>
      </c>
      <c r="AJ76" s="27" t="n">
        <v>38</v>
      </c>
      <c r="AK76" s="27" t="n">
        <v>540</v>
      </c>
      <c r="AL76" s="20"/>
      <c r="AM76" s="20"/>
      <c r="AN76" s="35" t="s">
        <v>1196</v>
      </c>
      <c r="AO76" s="35" t="s">
        <v>112</v>
      </c>
      <c r="AP76" s="35" t="s">
        <v>157</v>
      </c>
      <c r="AQ76" s="91" t="s">
        <v>1197</v>
      </c>
      <c r="AR76" s="35" t="s">
        <v>1198</v>
      </c>
      <c r="AS76" s="35" t="s">
        <v>1182</v>
      </c>
      <c r="AT76" s="36" t="n">
        <v>43397</v>
      </c>
      <c r="AU76" s="35" t="s">
        <v>1165</v>
      </c>
      <c r="AV76" s="35" t="s">
        <v>1183</v>
      </c>
    </row>
    <row r="77" customFormat="false" ht="86.4" hidden="false" customHeight="false" outlineLevel="0" collapsed="false">
      <c r="A77" s="88" t="s">
        <v>1166</v>
      </c>
      <c r="B77" s="75" t="s">
        <v>1144</v>
      </c>
      <c r="C77" s="75" t="s">
        <v>1145</v>
      </c>
      <c r="D77" s="76" t="s">
        <v>1146</v>
      </c>
      <c r="E77" s="76" t="s">
        <v>1147</v>
      </c>
      <c r="F77" s="76" t="s">
        <v>1148</v>
      </c>
      <c r="G77" s="77" t="s">
        <v>1149</v>
      </c>
      <c r="H77" s="75" t="s">
        <v>1024</v>
      </c>
      <c r="I77" s="75" t="s">
        <v>1150</v>
      </c>
      <c r="J77" s="76" t="s">
        <v>1151</v>
      </c>
      <c r="K77" s="76" t="s">
        <v>1152</v>
      </c>
      <c r="L77" s="76" t="s">
        <v>1153</v>
      </c>
      <c r="M77" s="77" t="s">
        <v>1154</v>
      </c>
      <c r="N77" s="28"/>
      <c r="O77" s="28"/>
      <c r="P77" s="28"/>
      <c r="Q77" s="33"/>
      <c r="R77" s="29"/>
      <c r="S77" s="29"/>
      <c r="T77" s="29"/>
      <c r="U77" s="31"/>
      <c r="V77" s="29"/>
      <c r="W77" s="30"/>
      <c r="X77" s="28"/>
      <c r="Y77" s="89" t="s">
        <v>1199</v>
      </c>
      <c r="Z77" s="20"/>
      <c r="AA77" s="32"/>
      <c r="AB77" s="28" t="s">
        <v>107</v>
      </c>
      <c r="AC77" s="33" t="n">
        <v>2</v>
      </c>
      <c r="AD77" s="28" t="s">
        <v>60</v>
      </c>
      <c r="AE77" s="33" t="s">
        <v>1193</v>
      </c>
      <c r="AF77" s="33" t="s">
        <v>1194</v>
      </c>
      <c r="AG77" s="67"/>
      <c r="AH77" s="28"/>
      <c r="AI77" s="92" t="s">
        <v>1195</v>
      </c>
      <c r="AJ77" s="27" t="n">
        <v>36</v>
      </c>
      <c r="AK77" s="27" t="n">
        <v>540</v>
      </c>
      <c r="AL77" s="20"/>
      <c r="AM77" s="20"/>
      <c r="AN77" s="35" t="s">
        <v>1200</v>
      </c>
      <c r="AO77" s="35"/>
      <c r="AP77" s="35"/>
      <c r="AQ77" s="91" t="s">
        <v>1201</v>
      </c>
      <c r="AR77" s="35" t="s">
        <v>1202</v>
      </c>
      <c r="AS77" s="35" t="s">
        <v>1182</v>
      </c>
      <c r="AT77" s="36" t="n">
        <v>43397</v>
      </c>
      <c r="AU77" s="35" t="s">
        <v>1165</v>
      </c>
      <c r="AV77" s="35" t="s">
        <v>1183</v>
      </c>
    </row>
    <row r="78" s="82" customFormat="true" ht="122.25" hidden="false" customHeight="true" outlineLevel="0" collapsed="false">
      <c r="A78" s="27" t="s">
        <v>1203</v>
      </c>
      <c r="B78" s="28" t="s">
        <v>1204</v>
      </c>
      <c r="C78" s="28" t="s">
        <v>1205</v>
      </c>
      <c r="D78" s="33" t="n">
        <v>1289039781</v>
      </c>
      <c r="E78" s="33" t="n">
        <v>5138475263</v>
      </c>
      <c r="F78" s="29" t="s">
        <v>1206</v>
      </c>
      <c r="G78" s="93" t="s">
        <v>1207</v>
      </c>
      <c r="H78" s="28" t="s">
        <v>279</v>
      </c>
      <c r="I78" s="28" t="s">
        <v>1205</v>
      </c>
      <c r="J78" s="33" t="n">
        <v>920214800</v>
      </c>
      <c r="K78" s="33" t="n">
        <v>5138119743</v>
      </c>
      <c r="L78" s="29" t="n">
        <v>9151036833</v>
      </c>
      <c r="M78" s="93" t="s">
        <v>1208</v>
      </c>
      <c r="N78" s="28" t="s">
        <v>723</v>
      </c>
      <c r="O78" s="28" t="s">
        <v>1209</v>
      </c>
      <c r="P78" s="28" t="s">
        <v>1210</v>
      </c>
      <c r="Q78" s="33"/>
      <c r="R78" s="33"/>
      <c r="S78" s="33"/>
      <c r="T78" s="33" t="n">
        <v>51858</v>
      </c>
      <c r="U78" s="33" t="n">
        <v>5138475263</v>
      </c>
      <c r="V78" s="29"/>
      <c r="W78" s="94" t="s">
        <v>1207</v>
      </c>
      <c r="X78" s="28" t="s">
        <v>728</v>
      </c>
      <c r="Y78" s="27" t="s">
        <v>1211</v>
      </c>
      <c r="Z78" s="20"/>
      <c r="AA78" s="32" t="s">
        <v>1212</v>
      </c>
      <c r="AB78" s="28" t="s">
        <v>107</v>
      </c>
      <c r="AC78" s="33" t="n">
        <v>2</v>
      </c>
      <c r="AD78" s="28" t="s">
        <v>60</v>
      </c>
      <c r="AE78" s="33" t="s">
        <v>1213</v>
      </c>
      <c r="AF78" s="33" t="s">
        <v>1214</v>
      </c>
      <c r="AG78" s="67" t="n">
        <v>22800000</v>
      </c>
      <c r="AH78" s="33" t="e">
        <f aca="false">1-(AG78/#REF!)</f>
        <v>#REF!</v>
      </c>
      <c r="AI78" s="41" t="s">
        <v>1215</v>
      </c>
      <c r="AJ78" s="27" t="n">
        <v>64</v>
      </c>
      <c r="AK78" s="27" t="s">
        <v>1216</v>
      </c>
      <c r="AL78" s="20"/>
      <c r="AM78" s="20"/>
      <c r="AN78" s="35" t="s">
        <v>1217</v>
      </c>
      <c r="AO78" s="35" t="s">
        <v>112</v>
      </c>
      <c r="AP78" s="35" t="s">
        <v>707</v>
      </c>
      <c r="AQ78" s="28" t="s">
        <v>69</v>
      </c>
      <c r="AR78" s="35" t="s">
        <v>1218</v>
      </c>
      <c r="AS78" s="35" t="s">
        <v>1219</v>
      </c>
      <c r="AT78" s="36" t="n">
        <v>43593</v>
      </c>
      <c r="AU78" s="35" t="s">
        <v>116</v>
      </c>
      <c r="AV78" s="35" t="s">
        <v>1220</v>
      </c>
    </row>
    <row r="79" s="82" customFormat="true" ht="119.25" hidden="false" customHeight="true" outlineLevel="0" collapsed="false">
      <c r="A79" s="27" t="s">
        <v>1221</v>
      </c>
      <c r="B79" s="28" t="s">
        <v>90</v>
      </c>
      <c r="C79" s="28" t="s">
        <v>1222</v>
      </c>
      <c r="D79" s="29" t="s">
        <v>1223</v>
      </c>
      <c r="E79" s="29" t="s">
        <v>1224</v>
      </c>
      <c r="F79" s="29" t="s">
        <v>1225</v>
      </c>
      <c r="G79" s="30" t="s">
        <v>1226</v>
      </c>
      <c r="H79" s="28" t="s">
        <v>1024</v>
      </c>
      <c r="I79" s="28" t="s">
        <v>1227</v>
      </c>
      <c r="J79" s="29" t="s">
        <v>1228</v>
      </c>
      <c r="K79" s="95" t="s">
        <v>1229</v>
      </c>
      <c r="L79" s="29" t="s">
        <v>1230</v>
      </c>
      <c r="M79" s="30" t="s">
        <v>1231</v>
      </c>
      <c r="N79" s="28" t="s">
        <v>723</v>
      </c>
      <c r="O79" s="28" t="s">
        <v>1232</v>
      </c>
      <c r="P79" s="28" t="s">
        <v>1233</v>
      </c>
      <c r="Q79" s="33"/>
      <c r="R79" s="29" t="n">
        <v>14007853352</v>
      </c>
      <c r="S79" s="29"/>
      <c r="T79" s="29" t="n">
        <v>531761</v>
      </c>
      <c r="U79" s="31" t="s">
        <v>1234</v>
      </c>
      <c r="V79" s="76"/>
      <c r="W79" s="30" t="s">
        <v>1235</v>
      </c>
      <c r="X79" s="28" t="s">
        <v>728</v>
      </c>
      <c r="Y79" s="27" t="s">
        <v>1236</v>
      </c>
      <c r="Z79" s="20"/>
      <c r="AA79" s="32" t="s">
        <v>1237</v>
      </c>
      <c r="AB79" s="33" t="s">
        <v>1238</v>
      </c>
      <c r="AC79" s="33" t="n">
        <v>1</v>
      </c>
      <c r="AD79" s="28" t="s">
        <v>732</v>
      </c>
      <c r="AE79" s="33" t="s">
        <v>1239</v>
      </c>
      <c r="AF79" s="33" t="s">
        <v>1240</v>
      </c>
      <c r="AG79" s="67" t="n">
        <v>25200000</v>
      </c>
      <c r="AH79" s="33" t="e">
        <f aca="false">1-(AG79/#REF!)</f>
        <v>#REF!</v>
      </c>
      <c r="AI79" s="43" t="s">
        <v>1241</v>
      </c>
      <c r="AJ79" s="27" t="n">
        <v>64</v>
      </c>
      <c r="AK79" s="27" t="s">
        <v>1242</v>
      </c>
      <c r="AL79" s="20"/>
      <c r="AM79" s="20"/>
      <c r="AN79" s="35" t="s">
        <v>1243</v>
      </c>
      <c r="AO79" s="35" t="s">
        <v>112</v>
      </c>
      <c r="AP79" s="35" t="s">
        <v>1244</v>
      </c>
      <c r="AQ79" s="28" t="s">
        <v>69</v>
      </c>
      <c r="AR79" s="35" t="s">
        <v>1245</v>
      </c>
      <c r="AS79" s="35" t="s">
        <v>1246</v>
      </c>
      <c r="AT79" s="36" t="n">
        <v>43425</v>
      </c>
      <c r="AU79" s="35" t="s">
        <v>1165</v>
      </c>
      <c r="AV79" s="87"/>
    </row>
    <row r="80" s="82" customFormat="true" ht="116.25" hidden="false" customHeight="true" outlineLevel="0" collapsed="false">
      <c r="A80" s="27"/>
      <c r="B80" s="28"/>
      <c r="C80" s="28"/>
      <c r="D80" s="29"/>
      <c r="E80" s="29"/>
      <c r="F80" s="29"/>
      <c r="G80" s="30"/>
      <c r="H80" s="28"/>
      <c r="I80" s="28"/>
      <c r="J80" s="29"/>
      <c r="K80" s="95"/>
      <c r="L80" s="29"/>
      <c r="M80" s="30"/>
      <c r="N80" s="28"/>
      <c r="O80" s="28"/>
      <c r="P80" s="28"/>
      <c r="Q80" s="33"/>
      <c r="R80" s="29"/>
      <c r="S80" s="29"/>
      <c r="T80" s="29"/>
      <c r="U80" s="31"/>
      <c r="V80" s="76"/>
      <c r="W80" s="30"/>
      <c r="X80" s="28"/>
      <c r="Y80" s="27" t="s">
        <v>1247</v>
      </c>
      <c r="Z80" s="20"/>
      <c r="AA80" s="32"/>
      <c r="AB80" s="32"/>
      <c r="AC80" s="33" t="n">
        <v>1</v>
      </c>
      <c r="AD80" s="28"/>
      <c r="AE80" s="28"/>
      <c r="AF80" s="28"/>
      <c r="AG80" s="67"/>
      <c r="AH80" s="33"/>
      <c r="AI80" s="43" t="s">
        <v>1241</v>
      </c>
      <c r="AJ80" s="27" t="n">
        <v>64</v>
      </c>
      <c r="AK80" s="27" t="s">
        <v>1242</v>
      </c>
      <c r="AL80" s="20"/>
      <c r="AM80" s="20"/>
      <c r="AN80" s="35" t="s">
        <v>1248</v>
      </c>
      <c r="AO80" s="35" t="s">
        <v>112</v>
      </c>
      <c r="AP80" s="35" t="s">
        <v>1244</v>
      </c>
      <c r="AQ80" s="28" t="s">
        <v>69</v>
      </c>
      <c r="AR80" s="35" t="s">
        <v>1249</v>
      </c>
      <c r="AS80" s="35" t="s">
        <v>1250</v>
      </c>
      <c r="AT80" s="36" t="n">
        <v>43425</v>
      </c>
      <c r="AU80" s="35" t="s">
        <v>1165</v>
      </c>
      <c r="AV80" s="35" t="s">
        <v>1251</v>
      </c>
    </row>
    <row r="81" s="82" customFormat="true" ht="82.5" hidden="false" customHeight="true" outlineLevel="0" collapsed="false">
      <c r="A81" s="27" t="s">
        <v>1252</v>
      </c>
      <c r="B81" s="28" t="s">
        <v>202</v>
      </c>
      <c r="C81" s="28" t="s">
        <v>1253</v>
      </c>
      <c r="D81" s="29" t="s">
        <v>1254</v>
      </c>
      <c r="E81" s="29" t="s">
        <v>1255</v>
      </c>
      <c r="F81" s="29" t="s">
        <v>1256</v>
      </c>
      <c r="G81" s="30" t="s">
        <v>1257</v>
      </c>
      <c r="H81" s="28" t="s">
        <v>1258</v>
      </c>
      <c r="I81" s="28" t="s">
        <v>1259</v>
      </c>
      <c r="J81" s="29" t="s">
        <v>1260</v>
      </c>
      <c r="K81" s="29" t="s">
        <v>1261</v>
      </c>
      <c r="L81" s="29" t="s">
        <v>1262</v>
      </c>
      <c r="M81" s="30" t="s">
        <v>1263</v>
      </c>
      <c r="N81" s="28" t="s">
        <v>52</v>
      </c>
      <c r="O81" s="28" t="s">
        <v>1264</v>
      </c>
      <c r="P81" s="28" t="s">
        <v>1265</v>
      </c>
      <c r="Q81" s="33"/>
      <c r="R81" s="29"/>
      <c r="S81" s="29"/>
      <c r="T81" s="29"/>
      <c r="U81" s="96" t="s">
        <v>1266</v>
      </c>
      <c r="V81" s="29"/>
      <c r="W81" s="30" t="s">
        <v>1267</v>
      </c>
      <c r="X81" s="28" t="s">
        <v>728</v>
      </c>
      <c r="Y81" s="27" t="s">
        <v>1268</v>
      </c>
      <c r="Z81" s="20"/>
      <c r="AA81" s="32" t="s">
        <v>1269</v>
      </c>
      <c r="AB81" s="28" t="s">
        <v>107</v>
      </c>
      <c r="AC81" s="33" t="n">
        <v>2</v>
      </c>
      <c r="AD81" s="28" t="s">
        <v>60</v>
      </c>
      <c r="AE81" s="33" t="s">
        <v>1270</v>
      </c>
      <c r="AF81" s="33" t="s">
        <v>1271</v>
      </c>
      <c r="AG81" s="67" t="n">
        <v>74400000</v>
      </c>
      <c r="AH81" s="33" t="e">
        <f aca="false">1-(AG81/#REF!)</f>
        <v>#REF!</v>
      </c>
      <c r="AI81" s="43" t="s">
        <v>1272</v>
      </c>
      <c r="AJ81" s="27" t="n">
        <v>32</v>
      </c>
      <c r="AK81" s="27" t="s">
        <v>1273</v>
      </c>
      <c r="AL81" s="20"/>
      <c r="AM81" s="20"/>
      <c r="AN81" s="35" t="s">
        <v>1274</v>
      </c>
      <c r="AO81" s="35" t="s">
        <v>139</v>
      </c>
      <c r="AP81" s="35" t="s">
        <v>1275</v>
      </c>
      <c r="AQ81" s="33" t="n">
        <v>65635</v>
      </c>
      <c r="AR81" s="35" t="s">
        <v>1276</v>
      </c>
      <c r="AS81" s="35" t="s">
        <v>1277</v>
      </c>
      <c r="AT81" s="36" t="n">
        <v>43410</v>
      </c>
      <c r="AU81" s="35" t="s">
        <v>1165</v>
      </c>
      <c r="AV81" s="35" t="s">
        <v>1278</v>
      </c>
    </row>
    <row r="82" s="82" customFormat="true" ht="72" hidden="false" customHeight="false" outlineLevel="0" collapsed="false">
      <c r="A82" s="27"/>
      <c r="B82" s="28"/>
      <c r="C82" s="28"/>
      <c r="D82" s="29"/>
      <c r="E82" s="29"/>
      <c r="F82" s="29"/>
      <c r="G82" s="30"/>
      <c r="H82" s="28"/>
      <c r="I82" s="28"/>
      <c r="J82" s="29"/>
      <c r="K82" s="29"/>
      <c r="L82" s="29"/>
      <c r="M82" s="30"/>
      <c r="N82" s="28"/>
      <c r="O82" s="28"/>
      <c r="P82" s="28"/>
      <c r="Q82" s="33"/>
      <c r="R82" s="29"/>
      <c r="S82" s="29"/>
      <c r="T82" s="29"/>
      <c r="U82" s="96"/>
      <c r="V82" s="29"/>
      <c r="W82" s="30"/>
      <c r="X82" s="28"/>
      <c r="Y82" s="27" t="s">
        <v>1279</v>
      </c>
      <c r="Z82" s="20"/>
      <c r="AA82" s="32"/>
      <c r="AB82" s="28" t="s">
        <v>107</v>
      </c>
      <c r="AC82" s="33" t="n">
        <v>4</v>
      </c>
      <c r="AD82" s="28"/>
      <c r="AE82" s="28"/>
      <c r="AF82" s="33"/>
      <c r="AG82" s="67"/>
      <c r="AH82" s="33"/>
      <c r="AI82" s="43" t="s">
        <v>1280</v>
      </c>
      <c r="AJ82" s="27" t="n">
        <v>32</v>
      </c>
      <c r="AK82" s="27" t="s">
        <v>1281</v>
      </c>
      <c r="AL82" s="20"/>
      <c r="AM82" s="20"/>
      <c r="AN82" s="35" t="s">
        <v>1282</v>
      </c>
      <c r="AO82" s="35" t="s">
        <v>139</v>
      </c>
      <c r="AP82" s="35" t="s">
        <v>1283</v>
      </c>
      <c r="AQ82" s="33" t="n">
        <v>71459</v>
      </c>
      <c r="AR82" s="35" t="s">
        <v>1284</v>
      </c>
      <c r="AS82" s="35" t="s">
        <v>1277</v>
      </c>
      <c r="AT82" s="36" t="n">
        <v>43410</v>
      </c>
      <c r="AU82" s="35" t="s">
        <v>1165</v>
      </c>
      <c r="AV82" s="35" t="s">
        <v>1278</v>
      </c>
    </row>
    <row r="83" s="82" customFormat="true" ht="43.2" hidden="false" customHeight="false" outlineLevel="0" collapsed="false">
      <c r="A83" s="27"/>
      <c r="B83" s="28"/>
      <c r="C83" s="28"/>
      <c r="D83" s="29"/>
      <c r="E83" s="29"/>
      <c r="F83" s="29"/>
      <c r="G83" s="30"/>
      <c r="H83" s="28"/>
      <c r="I83" s="28"/>
      <c r="J83" s="29"/>
      <c r="K83" s="29"/>
      <c r="L83" s="29"/>
      <c r="M83" s="30"/>
      <c r="N83" s="28"/>
      <c r="O83" s="28"/>
      <c r="P83" s="28"/>
      <c r="Q83" s="33"/>
      <c r="R83" s="29"/>
      <c r="S83" s="29"/>
      <c r="T83" s="29"/>
      <c r="U83" s="96"/>
      <c r="V83" s="29"/>
      <c r="W83" s="30"/>
      <c r="X83" s="28"/>
      <c r="Y83" s="27"/>
      <c r="Z83" s="20"/>
      <c r="AA83" s="32"/>
      <c r="AB83" s="28" t="s">
        <v>107</v>
      </c>
      <c r="AC83" s="33" t="n">
        <v>1</v>
      </c>
      <c r="AD83" s="28"/>
      <c r="AE83" s="28"/>
      <c r="AF83" s="33"/>
      <c r="AG83" s="67"/>
      <c r="AH83" s="33"/>
      <c r="AI83" s="97"/>
      <c r="AJ83" s="27" t="n">
        <v>0</v>
      </c>
      <c r="AK83" s="27" t="n">
        <v>0</v>
      </c>
      <c r="AL83" s="20"/>
      <c r="AM83" s="20"/>
      <c r="AN83" s="35" t="s">
        <v>1285</v>
      </c>
      <c r="AO83" s="35"/>
      <c r="AP83" s="35"/>
      <c r="AQ83" s="33"/>
      <c r="AR83" s="35" t="s">
        <v>1286</v>
      </c>
      <c r="AS83" s="35" t="s">
        <v>1277</v>
      </c>
      <c r="AT83" s="36" t="n">
        <v>43596</v>
      </c>
      <c r="AU83" s="35" t="s">
        <v>1165</v>
      </c>
      <c r="AV83" s="35" t="s">
        <v>1278</v>
      </c>
    </row>
    <row r="84" s="82" customFormat="true" ht="43.2" hidden="false" customHeight="false" outlineLevel="0" collapsed="false">
      <c r="A84" s="27"/>
      <c r="B84" s="28"/>
      <c r="C84" s="28"/>
      <c r="D84" s="29"/>
      <c r="E84" s="29"/>
      <c r="F84" s="29"/>
      <c r="G84" s="30"/>
      <c r="H84" s="28"/>
      <c r="I84" s="28"/>
      <c r="J84" s="29"/>
      <c r="K84" s="29"/>
      <c r="L84" s="29"/>
      <c r="M84" s="30"/>
      <c r="N84" s="28"/>
      <c r="O84" s="28"/>
      <c r="P84" s="28"/>
      <c r="Q84" s="33"/>
      <c r="R84" s="29"/>
      <c r="S84" s="29"/>
      <c r="T84" s="29"/>
      <c r="U84" s="96"/>
      <c r="V84" s="29"/>
      <c r="W84" s="30"/>
      <c r="X84" s="28"/>
      <c r="Y84" s="27" t="s">
        <v>1287</v>
      </c>
      <c r="Z84" s="20"/>
      <c r="AA84" s="32"/>
      <c r="AB84" s="28" t="s">
        <v>107</v>
      </c>
      <c r="AC84" s="33" t="n">
        <v>1</v>
      </c>
      <c r="AD84" s="28"/>
      <c r="AE84" s="28"/>
      <c r="AF84" s="33"/>
      <c r="AG84" s="67"/>
      <c r="AH84" s="33"/>
      <c r="AI84" s="43" t="s">
        <v>1288</v>
      </c>
      <c r="AJ84" s="27" t="n">
        <v>0</v>
      </c>
      <c r="AK84" s="27" t="n">
        <v>0</v>
      </c>
      <c r="AL84" s="20"/>
      <c r="AM84" s="20"/>
      <c r="AN84" s="35" t="s">
        <v>1289</v>
      </c>
      <c r="AO84" s="33" t="s">
        <v>1290</v>
      </c>
      <c r="AP84" s="33"/>
      <c r="AQ84" s="33" t="n">
        <v>82371</v>
      </c>
      <c r="AR84" s="35" t="s">
        <v>1291</v>
      </c>
      <c r="AS84" s="35" t="s">
        <v>1277</v>
      </c>
      <c r="AT84" s="36" t="n">
        <v>43410</v>
      </c>
      <c r="AU84" s="35" t="s">
        <v>1165</v>
      </c>
      <c r="AV84" s="35" t="s">
        <v>1278</v>
      </c>
    </row>
    <row r="85" s="98" customFormat="true" ht="268.5" hidden="false" customHeight="true" outlineLevel="0" collapsed="false">
      <c r="A85" s="27" t="s">
        <v>1292</v>
      </c>
      <c r="B85" s="28" t="s">
        <v>1293</v>
      </c>
      <c r="C85" s="28" t="s">
        <v>1294</v>
      </c>
      <c r="D85" s="29" t="s">
        <v>1295</v>
      </c>
      <c r="E85" s="29" t="s">
        <v>1296</v>
      </c>
      <c r="F85" s="29" t="s">
        <v>1297</v>
      </c>
      <c r="G85" s="30" t="s">
        <v>1298</v>
      </c>
      <c r="H85" s="28" t="s">
        <v>161</v>
      </c>
      <c r="I85" s="28" t="s">
        <v>1299</v>
      </c>
      <c r="J85" s="29" t="s">
        <v>1300</v>
      </c>
      <c r="K85" s="29" t="s">
        <v>726</v>
      </c>
      <c r="L85" s="29" t="s">
        <v>1301</v>
      </c>
      <c r="M85" s="30" t="s">
        <v>1302</v>
      </c>
      <c r="N85" s="28" t="s">
        <v>723</v>
      </c>
      <c r="O85" s="28" t="s">
        <v>1303</v>
      </c>
      <c r="P85" s="27" t="s">
        <v>1304</v>
      </c>
      <c r="Q85" s="33"/>
      <c r="R85" s="29" t="n">
        <v>14004874185</v>
      </c>
      <c r="S85" s="29" t="s">
        <v>1305</v>
      </c>
      <c r="T85" s="29" t="n">
        <v>371573</v>
      </c>
      <c r="U85" s="31" t="s">
        <v>1296</v>
      </c>
      <c r="V85" s="29"/>
      <c r="W85" s="30" t="s">
        <v>1302</v>
      </c>
      <c r="X85" s="28" t="s">
        <v>728</v>
      </c>
      <c r="Y85" s="27" t="s">
        <v>1306</v>
      </c>
      <c r="Z85" s="20"/>
      <c r="AA85" s="32" t="s">
        <v>1307</v>
      </c>
      <c r="AB85" s="33" t="s">
        <v>1308</v>
      </c>
      <c r="AC85" s="33" t="n">
        <v>1</v>
      </c>
      <c r="AD85" s="28" t="s">
        <v>732</v>
      </c>
      <c r="AE85" s="33" t="s">
        <v>1309</v>
      </c>
      <c r="AF85" s="33" t="s">
        <v>1310</v>
      </c>
      <c r="AG85" s="67" t="n">
        <v>12600000</v>
      </c>
      <c r="AH85" s="33" t="e">
        <f aca="false">1-(AG85/#REF!)</f>
        <v>#REF!</v>
      </c>
      <c r="AI85" s="41" t="s">
        <v>1311</v>
      </c>
      <c r="AJ85" s="27" t="n">
        <v>32</v>
      </c>
      <c r="AK85" s="27" t="s">
        <v>1312</v>
      </c>
      <c r="AL85" s="20"/>
      <c r="AM85" s="20"/>
      <c r="AN85" s="35" t="s">
        <v>1313</v>
      </c>
      <c r="AO85" s="35" t="s">
        <v>737</v>
      </c>
      <c r="AP85" s="35" t="s">
        <v>1314</v>
      </c>
      <c r="AQ85" s="33" t="n">
        <v>302001</v>
      </c>
      <c r="AR85" s="35" t="s">
        <v>1315</v>
      </c>
      <c r="AS85" s="35" t="s">
        <v>1316</v>
      </c>
      <c r="AT85" s="36" t="n">
        <v>43296</v>
      </c>
      <c r="AU85" s="35" t="s">
        <v>1165</v>
      </c>
      <c r="AV85" s="35" t="s">
        <v>1317</v>
      </c>
      <c r="AW85" s="2"/>
    </row>
    <row r="86" s="82" customFormat="true" ht="115.2" hidden="false" customHeight="true" outlineLevel="0" collapsed="false">
      <c r="A86" s="27" t="s">
        <v>1318</v>
      </c>
      <c r="B86" s="28" t="s">
        <v>145</v>
      </c>
      <c r="C86" s="28" t="s">
        <v>1319</v>
      </c>
      <c r="D86" s="29" t="s">
        <v>1320</v>
      </c>
      <c r="E86" s="29" t="s">
        <v>1321</v>
      </c>
      <c r="F86" s="29" t="s">
        <v>1322</v>
      </c>
      <c r="G86" s="30" t="s">
        <v>1323</v>
      </c>
      <c r="H86" s="28" t="s">
        <v>1324</v>
      </c>
      <c r="I86" s="28" t="s">
        <v>1325</v>
      </c>
      <c r="J86" s="29" t="s">
        <v>1326</v>
      </c>
      <c r="K86" s="29" t="s">
        <v>1321</v>
      </c>
      <c r="L86" s="29" t="s">
        <v>1327</v>
      </c>
      <c r="M86" s="30" t="s">
        <v>1328</v>
      </c>
      <c r="N86" s="28" t="s">
        <v>723</v>
      </c>
      <c r="O86" s="28" t="s">
        <v>1329</v>
      </c>
      <c r="P86" s="28" t="s">
        <v>1233</v>
      </c>
      <c r="Q86" s="33"/>
      <c r="R86" s="29" t="n">
        <v>14004874185</v>
      </c>
      <c r="S86" s="29" t="s">
        <v>1330</v>
      </c>
      <c r="T86" s="29" t="n">
        <v>464869</v>
      </c>
      <c r="U86" s="31" t="s">
        <v>1321</v>
      </c>
      <c r="V86" s="29"/>
      <c r="W86" s="30" t="s">
        <v>1328</v>
      </c>
      <c r="X86" s="28" t="s">
        <v>728</v>
      </c>
      <c r="Y86" s="27" t="s">
        <v>1331</v>
      </c>
      <c r="Z86" s="20"/>
      <c r="AA86" s="32" t="s">
        <v>1332</v>
      </c>
      <c r="AB86" s="33" t="s">
        <v>1333</v>
      </c>
      <c r="AC86" s="33" t="n">
        <v>1</v>
      </c>
      <c r="AD86" s="28" t="s">
        <v>60</v>
      </c>
      <c r="AE86" s="33" t="s">
        <v>1334</v>
      </c>
      <c r="AF86" s="33" t="s">
        <v>1335</v>
      </c>
      <c r="AG86" s="67" t="n">
        <v>63600000</v>
      </c>
      <c r="AH86" s="33" t="e">
        <f aca="false">1-(AG86/#REF!)</f>
        <v>#REF!</v>
      </c>
      <c r="AI86" s="90" t="s">
        <v>1336</v>
      </c>
      <c r="AJ86" s="27" t="n">
        <v>32</v>
      </c>
      <c r="AK86" s="27" t="s">
        <v>1337</v>
      </c>
      <c r="AL86" s="20"/>
      <c r="AM86" s="20"/>
      <c r="AN86" s="35" t="s">
        <v>1338</v>
      </c>
      <c r="AO86" s="35" t="s">
        <v>112</v>
      </c>
      <c r="AP86" s="35" t="s">
        <v>1244</v>
      </c>
      <c r="AQ86" s="28" t="s">
        <v>69</v>
      </c>
      <c r="AR86" s="35" t="s">
        <v>1339</v>
      </c>
      <c r="AS86" s="35" t="s">
        <v>1340</v>
      </c>
      <c r="AT86" s="36" t="n">
        <v>43165</v>
      </c>
      <c r="AU86" s="35" t="s">
        <v>1165</v>
      </c>
      <c r="AV86" s="35" t="s">
        <v>1341</v>
      </c>
      <c r="AW86" s="20"/>
      <c r="AX86" s="99" t="s">
        <v>1342</v>
      </c>
    </row>
    <row r="87" s="82" customFormat="true" ht="86.4" hidden="false" customHeight="false" outlineLevel="0" collapsed="false">
      <c r="A87" s="27"/>
      <c r="B87" s="28"/>
      <c r="C87" s="28"/>
      <c r="D87" s="29"/>
      <c r="E87" s="29"/>
      <c r="F87" s="29"/>
      <c r="G87" s="30"/>
      <c r="H87" s="28"/>
      <c r="I87" s="28"/>
      <c r="J87" s="29"/>
      <c r="K87" s="29"/>
      <c r="L87" s="29"/>
      <c r="M87" s="30"/>
      <c r="N87" s="28"/>
      <c r="O87" s="28"/>
      <c r="P87" s="28"/>
      <c r="Q87" s="33"/>
      <c r="R87" s="29"/>
      <c r="S87" s="29"/>
      <c r="T87" s="29"/>
      <c r="U87" s="31"/>
      <c r="V87" s="29" t="s">
        <v>1343</v>
      </c>
      <c r="W87" s="30"/>
      <c r="X87" s="28"/>
      <c r="Y87" s="27" t="s">
        <v>1344</v>
      </c>
      <c r="Z87" s="20"/>
      <c r="AA87" s="32"/>
      <c r="AB87" s="33"/>
      <c r="AC87" s="33" t="n">
        <v>2</v>
      </c>
      <c r="AD87" s="28"/>
      <c r="AE87" s="28"/>
      <c r="AF87" s="28"/>
      <c r="AG87" s="67"/>
      <c r="AH87" s="33"/>
      <c r="AI87" s="90" t="s">
        <v>1345</v>
      </c>
      <c r="AJ87" s="27" t="n">
        <v>96</v>
      </c>
      <c r="AK87" s="27" t="s">
        <v>1346</v>
      </c>
      <c r="AL87" s="20"/>
      <c r="AM87" s="20"/>
      <c r="AN87" s="35" t="s">
        <v>1347</v>
      </c>
      <c r="AO87" s="35" t="s">
        <v>112</v>
      </c>
      <c r="AP87" s="35" t="s">
        <v>157</v>
      </c>
      <c r="AQ87" s="28"/>
      <c r="AR87" s="35" t="s">
        <v>1348</v>
      </c>
      <c r="AS87" s="35" t="s">
        <v>1340</v>
      </c>
      <c r="AT87" s="36" t="n">
        <v>43165</v>
      </c>
      <c r="AU87" s="35" t="s">
        <v>1165</v>
      </c>
      <c r="AV87" s="35" t="s">
        <v>1341</v>
      </c>
      <c r="AW87" s="100"/>
    </row>
    <row r="88" s="82" customFormat="true" ht="184.5" hidden="false" customHeight="true" outlineLevel="0" collapsed="false">
      <c r="A88" s="27"/>
      <c r="B88" s="28"/>
      <c r="C88" s="28"/>
      <c r="D88" s="29"/>
      <c r="E88" s="29"/>
      <c r="F88" s="29"/>
      <c r="G88" s="30"/>
      <c r="H88" s="28"/>
      <c r="I88" s="28"/>
      <c r="J88" s="29"/>
      <c r="K88" s="29"/>
      <c r="L88" s="29"/>
      <c r="M88" s="30"/>
      <c r="N88" s="28"/>
      <c r="O88" s="28"/>
      <c r="P88" s="28"/>
      <c r="Q88" s="33"/>
      <c r="R88" s="29"/>
      <c r="S88" s="29"/>
      <c r="T88" s="29"/>
      <c r="U88" s="31"/>
      <c r="V88" s="29"/>
      <c r="W88" s="30"/>
      <c r="X88" s="28"/>
      <c r="Y88" s="27" t="s">
        <v>1349</v>
      </c>
      <c r="Z88" s="20"/>
      <c r="AA88" s="32"/>
      <c r="AB88" s="33"/>
      <c r="AC88" s="33" t="n">
        <v>1</v>
      </c>
      <c r="AD88" s="28"/>
      <c r="AE88" s="28"/>
      <c r="AF88" s="28"/>
      <c r="AG88" s="67"/>
      <c r="AH88" s="33"/>
      <c r="AI88" s="90" t="s">
        <v>1350</v>
      </c>
      <c r="AJ88" s="27" t="n">
        <v>96</v>
      </c>
      <c r="AK88" s="27" t="s">
        <v>1351</v>
      </c>
      <c r="AL88" s="20"/>
      <c r="AM88" s="20"/>
      <c r="AN88" s="35" t="s">
        <v>1352</v>
      </c>
      <c r="AO88" s="35" t="s">
        <v>112</v>
      </c>
      <c r="AP88" s="35" t="s">
        <v>182</v>
      </c>
      <c r="AQ88" s="28"/>
      <c r="AR88" s="35" t="s">
        <v>1353</v>
      </c>
      <c r="AS88" s="35" t="s">
        <v>1340</v>
      </c>
      <c r="AT88" s="36" t="n">
        <v>43165</v>
      </c>
      <c r="AU88" s="35" t="s">
        <v>1165</v>
      </c>
      <c r="AV88" s="35" t="s">
        <v>1341</v>
      </c>
      <c r="AW88" s="100"/>
    </row>
    <row r="89" s="82" customFormat="true" ht="148.5" hidden="false" customHeight="true" outlineLevel="0" collapsed="false">
      <c r="A89" s="27"/>
      <c r="B89" s="28"/>
      <c r="C89" s="28"/>
      <c r="D89" s="29"/>
      <c r="E89" s="29"/>
      <c r="F89" s="29"/>
      <c r="G89" s="30"/>
      <c r="H89" s="28"/>
      <c r="I89" s="28"/>
      <c r="J89" s="29"/>
      <c r="K89" s="29"/>
      <c r="L89" s="29"/>
      <c r="M89" s="30"/>
      <c r="N89" s="28"/>
      <c r="O89" s="28"/>
      <c r="P89" s="28"/>
      <c r="Q89" s="33"/>
      <c r="R89" s="29"/>
      <c r="S89" s="29"/>
      <c r="T89" s="29"/>
      <c r="U89" s="31"/>
      <c r="V89" s="29"/>
      <c r="W89" s="30"/>
      <c r="X89" s="28"/>
      <c r="Y89" s="27" t="s">
        <v>1331</v>
      </c>
      <c r="Z89" s="20"/>
      <c r="AA89" s="32"/>
      <c r="AB89" s="33"/>
      <c r="AC89" s="33" t="n">
        <v>2</v>
      </c>
      <c r="AD89" s="28"/>
      <c r="AE89" s="28"/>
      <c r="AF89" s="28"/>
      <c r="AG89" s="67"/>
      <c r="AH89" s="33"/>
      <c r="AI89" s="90" t="s">
        <v>1336</v>
      </c>
      <c r="AJ89" s="27" t="n">
        <v>32</v>
      </c>
      <c r="AK89" s="27" t="s">
        <v>1354</v>
      </c>
      <c r="AL89" s="20"/>
      <c r="AM89" s="20"/>
      <c r="AN89" s="35" t="s">
        <v>1355</v>
      </c>
      <c r="AO89" s="35" t="s">
        <v>112</v>
      </c>
      <c r="AP89" s="35" t="s">
        <v>362</v>
      </c>
      <c r="AQ89" s="28"/>
      <c r="AR89" s="35" t="s">
        <v>1356</v>
      </c>
      <c r="AS89" s="35" t="s">
        <v>1340</v>
      </c>
      <c r="AT89" s="36" t="n">
        <v>43165</v>
      </c>
      <c r="AU89" s="35" t="s">
        <v>1165</v>
      </c>
      <c r="AV89" s="35" t="s">
        <v>1341</v>
      </c>
      <c r="AW89" s="100"/>
    </row>
    <row r="90" s="82" customFormat="true" ht="92.25" hidden="false" customHeight="true" outlineLevel="0" collapsed="false">
      <c r="A90" s="27"/>
      <c r="B90" s="28"/>
      <c r="C90" s="28"/>
      <c r="D90" s="29"/>
      <c r="E90" s="29"/>
      <c r="F90" s="29"/>
      <c r="G90" s="30"/>
      <c r="H90" s="28"/>
      <c r="I90" s="28"/>
      <c r="J90" s="29"/>
      <c r="K90" s="29"/>
      <c r="L90" s="29"/>
      <c r="M90" s="30"/>
      <c r="N90" s="28"/>
      <c r="O90" s="28"/>
      <c r="P90" s="28"/>
      <c r="Q90" s="33"/>
      <c r="R90" s="29"/>
      <c r="S90" s="29"/>
      <c r="T90" s="29"/>
      <c r="U90" s="31"/>
      <c r="V90" s="29"/>
      <c r="W90" s="30"/>
      <c r="X90" s="28"/>
      <c r="Y90" s="27" t="s">
        <v>1331</v>
      </c>
      <c r="Z90" s="20"/>
      <c r="AA90" s="32"/>
      <c r="AB90" s="33"/>
      <c r="AC90" s="33" t="n">
        <v>2</v>
      </c>
      <c r="AD90" s="28"/>
      <c r="AE90" s="28"/>
      <c r="AF90" s="28"/>
      <c r="AG90" s="67"/>
      <c r="AH90" s="33"/>
      <c r="AI90" s="43" t="s">
        <v>1357</v>
      </c>
      <c r="AJ90" s="27" t="n">
        <v>32</v>
      </c>
      <c r="AK90" s="27" t="s">
        <v>1358</v>
      </c>
      <c r="AL90" s="20"/>
      <c r="AM90" s="20"/>
      <c r="AN90" s="35" t="s">
        <v>1359</v>
      </c>
      <c r="AO90" s="35" t="s">
        <v>112</v>
      </c>
      <c r="AP90" s="35" t="s">
        <v>1244</v>
      </c>
      <c r="AQ90" s="28"/>
      <c r="AR90" s="35" t="s">
        <v>1360</v>
      </c>
      <c r="AS90" s="35" t="s">
        <v>1340</v>
      </c>
      <c r="AT90" s="36" t="n">
        <v>43165</v>
      </c>
      <c r="AU90" s="35" t="s">
        <v>1165</v>
      </c>
      <c r="AV90" s="35" t="s">
        <v>1341</v>
      </c>
      <c r="AW90" s="100"/>
    </row>
    <row r="91" s="82" customFormat="true" ht="102" hidden="false" customHeight="true" outlineLevel="0" collapsed="false">
      <c r="A91" s="27"/>
      <c r="B91" s="28"/>
      <c r="C91" s="28"/>
      <c r="D91" s="29"/>
      <c r="E91" s="29"/>
      <c r="F91" s="29"/>
      <c r="G91" s="30"/>
      <c r="H91" s="28"/>
      <c r="I91" s="28"/>
      <c r="J91" s="29"/>
      <c r="K91" s="29"/>
      <c r="L91" s="29"/>
      <c r="M91" s="30"/>
      <c r="N91" s="28"/>
      <c r="O91" s="28"/>
      <c r="P91" s="28"/>
      <c r="Q91" s="33"/>
      <c r="R91" s="29"/>
      <c r="S91" s="29"/>
      <c r="T91" s="29"/>
      <c r="U91" s="31"/>
      <c r="V91" s="29"/>
      <c r="W91" s="30"/>
      <c r="X91" s="28"/>
      <c r="Y91" s="27" t="s">
        <v>1361</v>
      </c>
      <c r="Z91" s="20"/>
      <c r="AA91" s="32"/>
      <c r="AB91" s="33"/>
      <c r="AC91" s="33" t="n">
        <v>0</v>
      </c>
      <c r="AD91" s="28"/>
      <c r="AE91" s="28"/>
      <c r="AF91" s="28"/>
      <c r="AG91" s="67"/>
      <c r="AH91" s="33"/>
      <c r="AI91" s="43" t="s">
        <v>1362</v>
      </c>
      <c r="AJ91" s="27" t="n">
        <v>0</v>
      </c>
      <c r="AK91" s="27" t="n">
        <v>0</v>
      </c>
      <c r="AL91" s="20"/>
      <c r="AM91" s="20"/>
      <c r="AN91" s="35" t="s">
        <v>1363</v>
      </c>
      <c r="AO91" s="35" t="s">
        <v>1364</v>
      </c>
      <c r="AP91" s="35" t="s">
        <v>1365</v>
      </c>
      <c r="AQ91" s="28"/>
      <c r="AR91" s="35" t="s">
        <v>1366</v>
      </c>
      <c r="AS91" s="35" t="s">
        <v>1340</v>
      </c>
      <c r="AT91" s="36" t="n">
        <v>43598</v>
      </c>
      <c r="AU91" s="35" t="s">
        <v>1165</v>
      </c>
      <c r="AV91" s="35" t="s">
        <v>1341</v>
      </c>
      <c r="AW91" s="100"/>
    </row>
    <row r="92" s="82" customFormat="true" ht="90.75" hidden="false" customHeight="true" outlineLevel="0" collapsed="false">
      <c r="A92" s="27" t="s">
        <v>1367</v>
      </c>
      <c r="B92" s="28" t="s">
        <v>1368</v>
      </c>
      <c r="C92" s="28" t="s">
        <v>1369</v>
      </c>
      <c r="D92" s="29" t="s">
        <v>1370</v>
      </c>
      <c r="E92" s="29" t="s">
        <v>1371</v>
      </c>
      <c r="F92" s="29" t="s">
        <v>1372</v>
      </c>
      <c r="G92" s="30" t="s">
        <v>69</v>
      </c>
      <c r="H92" s="28" t="s">
        <v>573</v>
      </c>
      <c r="I92" s="28" t="s">
        <v>1373</v>
      </c>
      <c r="J92" s="29" t="s">
        <v>1374</v>
      </c>
      <c r="K92" s="29" t="s">
        <v>1371</v>
      </c>
      <c r="L92" s="29" t="s">
        <v>1375</v>
      </c>
      <c r="M92" s="30" t="s">
        <v>1376</v>
      </c>
      <c r="N92" s="28" t="s">
        <v>723</v>
      </c>
      <c r="O92" s="28" t="s">
        <v>1377</v>
      </c>
      <c r="P92" s="28" t="s">
        <v>1378</v>
      </c>
      <c r="Q92" s="33"/>
      <c r="R92" s="29" t="s">
        <v>1379</v>
      </c>
      <c r="S92" s="29" t="s">
        <v>1380</v>
      </c>
      <c r="T92" s="29" t="n">
        <v>239389</v>
      </c>
      <c r="U92" s="31" t="s">
        <v>1371</v>
      </c>
      <c r="V92" s="29"/>
      <c r="W92" s="30" t="s">
        <v>1381</v>
      </c>
      <c r="X92" s="28" t="s">
        <v>728</v>
      </c>
      <c r="Y92" s="27" t="s">
        <v>1382</v>
      </c>
      <c r="Z92" s="20"/>
      <c r="AA92" s="32" t="s">
        <v>1383</v>
      </c>
      <c r="AB92" s="33" t="s">
        <v>1384</v>
      </c>
      <c r="AC92" s="33" t="n">
        <v>1</v>
      </c>
      <c r="AD92" s="28" t="s">
        <v>60</v>
      </c>
      <c r="AE92" s="33" t="s">
        <v>1385</v>
      </c>
      <c r="AF92" s="33" t="s">
        <v>1386</v>
      </c>
      <c r="AG92" s="67" t="n">
        <v>6600000</v>
      </c>
      <c r="AH92" s="33" t="e">
        <f aca="false">1-(AG92/#REF!)</f>
        <v>#REF!</v>
      </c>
      <c r="AI92" s="41" t="s">
        <v>1387</v>
      </c>
      <c r="AJ92" s="27" t="s">
        <v>1388</v>
      </c>
      <c r="AK92" s="27" t="s">
        <v>1389</v>
      </c>
      <c r="AL92" s="20"/>
      <c r="AM92" s="20"/>
      <c r="AN92" s="35" t="s">
        <v>1390</v>
      </c>
      <c r="AO92" s="35" t="s">
        <v>112</v>
      </c>
      <c r="AP92" s="35" t="s">
        <v>362</v>
      </c>
      <c r="AQ92" s="28" t="s">
        <v>69</v>
      </c>
      <c r="AR92" s="35" t="s">
        <v>1391</v>
      </c>
      <c r="AS92" s="35" t="s">
        <v>1392</v>
      </c>
      <c r="AT92" s="36" t="n">
        <v>43072</v>
      </c>
      <c r="AU92" s="35" t="s">
        <v>71</v>
      </c>
      <c r="AV92" s="35" t="s">
        <v>1393</v>
      </c>
      <c r="AW92" s="20"/>
    </row>
    <row r="93" s="98" customFormat="true" ht="82.5" hidden="false" customHeight="true" outlineLevel="0" collapsed="false">
      <c r="A93" s="27" t="s">
        <v>1394</v>
      </c>
      <c r="B93" s="28" t="s">
        <v>1395</v>
      </c>
      <c r="C93" s="28" t="s">
        <v>1396</v>
      </c>
      <c r="D93" s="29" t="s">
        <v>1397</v>
      </c>
      <c r="E93" s="29"/>
      <c r="F93" s="29" t="s">
        <v>1398</v>
      </c>
      <c r="G93" s="85" t="s">
        <v>1399</v>
      </c>
      <c r="H93" s="28" t="s">
        <v>366</v>
      </c>
      <c r="I93" s="28" t="s">
        <v>1400</v>
      </c>
      <c r="J93" s="29" t="s">
        <v>1401</v>
      </c>
      <c r="K93" s="29"/>
      <c r="L93" s="29" t="s">
        <v>1402</v>
      </c>
      <c r="M93" s="85" t="s">
        <v>1403</v>
      </c>
      <c r="N93" s="28" t="s">
        <v>723</v>
      </c>
      <c r="O93" s="28" t="s">
        <v>1404</v>
      </c>
      <c r="P93" s="28" t="s">
        <v>1405</v>
      </c>
      <c r="Q93" s="33"/>
      <c r="R93" s="29" t="s">
        <v>1406</v>
      </c>
      <c r="S93" s="29"/>
      <c r="T93" s="29" t="s">
        <v>1407</v>
      </c>
      <c r="U93" s="31"/>
      <c r="V93" s="29"/>
      <c r="W93" s="85" t="s">
        <v>1403</v>
      </c>
      <c r="X93" s="28" t="s">
        <v>728</v>
      </c>
      <c r="Y93" s="27" t="s">
        <v>329</v>
      </c>
      <c r="Z93" s="20"/>
      <c r="AA93" s="32" t="s">
        <v>1408</v>
      </c>
      <c r="AB93" s="28" t="s">
        <v>107</v>
      </c>
      <c r="AC93" s="33" t="n">
        <v>1</v>
      </c>
      <c r="AD93" s="28" t="s">
        <v>60</v>
      </c>
      <c r="AE93" s="33" t="s">
        <v>629</v>
      </c>
      <c r="AF93" s="33" t="s">
        <v>1409</v>
      </c>
      <c r="AG93" s="67" t="n">
        <v>6720000</v>
      </c>
      <c r="AH93" s="33" t="e">
        <f aca="false">1-(AG93/#REF!)</f>
        <v>#REF!</v>
      </c>
      <c r="AI93" s="41" t="s">
        <v>1410</v>
      </c>
      <c r="AJ93" s="27" t="n">
        <v>16</v>
      </c>
      <c r="AK93" s="27" t="s">
        <v>1042</v>
      </c>
      <c r="AL93" s="20"/>
      <c r="AM93" s="20"/>
      <c r="AN93" s="35" t="s">
        <v>1411</v>
      </c>
      <c r="AO93" s="35" t="s">
        <v>139</v>
      </c>
      <c r="AP93" s="35"/>
      <c r="AQ93" s="28" t="s">
        <v>69</v>
      </c>
      <c r="AR93" s="35" t="s">
        <v>1412</v>
      </c>
      <c r="AS93" s="35" t="s">
        <v>1413</v>
      </c>
      <c r="AT93" s="36" t="n">
        <v>42422</v>
      </c>
      <c r="AU93" s="35" t="s">
        <v>547</v>
      </c>
      <c r="AV93" s="35" t="s">
        <v>1414</v>
      </c>
      <c r="AW93" s="2"/>
    </row>
    <row r="94" s="82" customFormat="true" ht="100.8" hidden="false" customHeight="false" outlineLevel="0" collapsed="false">
      <c r="A94" s="27" t="s">
        <v>1415</v>
      </c>
      <c r="B94" s="28" t="s">
        <v>1416</v>
      </c>
      <c r="C94" s="28" t="s">
        <v>1417</v>
      </c>
      <c r="D94" s="29" t="s">
        <v>1418</v>
      </c>
      <c r="E94" s="29" t="s">
        <v>1419</v>
      </c>
      <c r="F94" s="29" t="s">
        <v>1420</v>
      </c>
      <c r="G94" s="30" t="s">
        <v>1421</v>
      </c>
      <c r="H94" s="28" t="s">
        <v>46</v>
      </c>
      <c r="I94" s="28" t="s">
        <v>1422</v>
      </c>
      <c r="J94" s="29" t="s">
        <v>1423</v>
      </c>
      <c r="K94" s="29" t="s">
        <v>1424</v>
      </c>
      <c r="L94" s="29" t="s">
        <v>1425</v>
      </c>
      <c r="M94" s="101" t="s">
        <v>1426</v>
      </c>
      <c r="N94" s="28" t="s">
        <v>723</v>
      </c>
      <c r="O94" s="28" t="s">
        <v>1427</v>
      </c>
      <c r="P94" s="28" t="s">
        <v>1428</v>
      </c>
      <c r="Q94" s="33"/>
      <c r="R94" s="29"/>
      <c r="S94" s="29"/>
      <c r="T94" s="29" t="s">
        <v>1429</v>
      </c>
      <c r="U94" s="31" t="s">
        <v>1430</v>
      </c>
      <c r="V94" s="102" t="s">
        <v>1431</v>
      </c>
      <c r="W94" s="30" t="s">
        <v>1421</v>
      </c>
      <c r="X94" s="28" t="s">
        <v>728</v>
      </c>
      <c r="Y94" s="27" t="s">
        <v>112</v>
      </c>
      <c r="Z94" s="20"/>
      <c r="AA94" s="32" t="s">
        <v>1432</v>
      </c>
      <c r="AB94" s="27" t="s">
        <v>1433</v>
      </c>
      <c r="AC94" s="33" t="n">
        <v>2</v>
      </c>
      <c r="AD94" s="28" t="s">
        <v>60</v>
      </c>
      <c r="AE94" s="33" t="s">
        <v>1434</v>
      </c>
      <c r="AF94" s="33" t="s">
        <v>1435</v>
      </c>
      <c r="AG94" s="67" t="n">
        <v>18000000</v>
      </c>
      <c r="AH94" s="33" t="e">
        <f aca="false">1-(AG94/#REF!)</f>
        <v>#REF!</v>
      </c>
      <c r="AI94" s="41" t="s">
        <v>1436</v>
      </c>
      <c r="AJ94" s="27" t="n">
        <v>8</v>
      </c>
      <c r="AK94" s="27" t="n">
        <v>500</v>
      </c>
      <c r="AL94" s="20"/>
      <c r="AM94" s="20"/>
      <c r="AN94" s="35" t="s">
        <v>1437</v>
      </c>
      <c r="AO94" s="35" t="s">
        <v>112</v>
      </c>
      <c r="AP94" s="35"/>
      <c r="AQ94" s="28" t="s">
        <v>69</v>
      </c>
      <c r="AR94" s="35" t="s">
        <v>1438</v>
      </c>
      <c r="AS94" s="35" t="s">
        <v>1439</v>
      </c>
      <c r="AT94" s="36" t="n">
        <v>42948</v>
      </c>
      <c r="AU94" s="35" t="s">
        <v>71</v>
      </c>
      <c r="AV94" s="35"/>
      <c r="AW94" s="2"/>
    </row>
    <row r="95" s="82" customFormat="true" ht="72" hidden="false" customHeight="false" outlineLevel="0" collapsed="false">
      <c r="A95" s="27" t="s">
        <v>1440</v>
      </c>
      <c r="B95" s="28" t="s">
        <v>161</v>
      </c>
      <c r="C95" s="28" t="s">
        <v>1441</v>
      </c>
      <c r="D95" s="29" t="s">
        <v>1442</v>
      </c>
      <c r="E95" s="29" t="s">
        <v>1443</v>
      </c>
      <c r="F95" s="29" t="s">
        <v>1444</v>
      </c>
      <c r="G95" s="30" t="s">
        <v>1445</v>
      </c>
      <c r="H95" s="28" t="s">
        <v>1446</v>
      </c>
      <c r="I95" s="28" t="s">
        <v>1447</v>
      </c>
      <c r="J95" s="29" t="s">
        <v>1448</v>
      </c>
      <c r="K95" s="29" t="s">
        <v>1443</v>
      </c>
      <c r="L95" s="29" t="s">
        <v>1449</v>
      </c>
      <c r="M95" s="30" t="s">
        <v>1450</v>
      </c>
      <c r="N95" s="28" t="s">
        <v>723</v>
      </c>
      <c r="O95" s="28" t="s">
        <v>1451</v>
      </c>
      <c r="P95" s="28" t="s">
        <v>1452</v>
      </c>
      <c r="Q95" s="33"/>
      <c r="R95" s="29" t="s">
        <v>1453</v>
      </c>
      <c r="S95" s="29" t="s">
        <v>1454</v>
      </c>
      <c r="T95" s="29" t="s">
        <v>1455</v>
      </c>
      <c r="U95" s="31" t="s">
        <v>1456</v>
      </c>
      <c r="V95" s="29"/>
      <c r="W95" s="30" t="s">
        <v>1445</v>
      </c>
      <c r="X95" s="28" t="s">
        <v>728</v>
      </c>
      <c r="Y95" s="27" t="s">
        <v>1457</v>
      </c>
      <c r="Z95" s="20"/>
      <c r="AA95" s="32" t="s">
        <v>1458</v>
      </c>
      <c r="AB95" s="28" t="s">
        <v>107</v>
      </c>
      <c r="AC95" s="33" t="n">
        <v>2</v>
      </c>
      <c r="AD95" s="28" t="s">
        <v>60</v>
      </c>
      <c r="AE95" s="33" t="s">
        <v>1459</v>
      </c>
      <c r="AF95" s="33" t="s">
        <v>1460</v>
      </c>
      <c r="AG95" s="67" t="n">
        <v>14040000</v>
      </c>
      <c r="AH95" s="33" t="e">
        <f aca="false">1-(AG95/#REF!)</f>
        <v>#REF!</v>
      </c>
      <c r="AI95" s="41" t="s">
        <v>1461</v>
      </c>
      <c r="AJ95" s="27" t="n">
        <v>8</v>
      </c>
      <c r="AK95" s="27" t="n">
        <v>600</v>
      </c>
      <c r="AL95" s="20"/>
      <c r="AM95" s="20"/>
      <c r="AN95" s="35" t="s">
        <v>1462</v>
      </c>
      <c r="AO95" s="35" t="s">
        <v>112</v>
      </c>
      <c r="AP95" s="35" t="s">
        <v>182</v>
      </c>
      <c r="AQ95" s="33" t="n">
        <v>10473</v>
      </c>
      <c r="AR95" s="35" t="s">
        <v>1463</v>
      </c>
      <c r="AS95" s="35" t="s">
        <v>1464</v>
      </c>
      <c r="AT95" s="36" t="n">
        <v>42955</v>
      </c>
      <c r="AU95" s="35" t="s">
        <v>116</v>
      </c>
      <c r="AV95" s="35" t="s">
        <v>1465</v>
      </c>
      <c r="AW95" s="2"/>
    </row>
    <row r="96" s="82" customFormat="true" ht="100.8" hidden="false" customHeight="false" outlineLevel="0" collapsed="false">
      <c r="A96" s="27" t="s">
        <v>1466</v>
      </c>
      <c r="B96" s="28" t="s">
        <v>1467</v>
      </c>
      <c r="C96" s="28" t="s">
        <v>1468</v>
      </c>
      <c r="D96" s="29" t="s">
        <v>1469</v>
      </c>
      <c r="E96" s="29" t="s">
        <v>1470</v>
      </c>
      <c r="F96" s="29" t="s">
        <v>1471</v>
      </c>
      <c r="G96" s="30" t="s">
        <v>1472</v>
      </c>
      <c r="H96" s="103" t="s">
        <v>1473</v>
      </c>
      <c r="I96" s="103" t="s">
        <v>1474</v>
      </c>
      <c r="J96" s="95" t="s">
        <v>1475</v>
      </c>
      <c r="K96" s="29" t="s">
        <v>1470</v>
      </c>
      <c r="L96" s="95" t="s">
        <v>1476</v>
      </c>
      <c r="M96" s="30" t="s">
        <v>1477</v>
      </c>
      <c r="N96" s="28" t="s">
        <v>723</v>
      </c>
      <c r="O96" s="28" t="s">
        <v>1478</v>
      </c>
      <c r="P96" s="28" t="s">
        <v>1479</v>
      </c>
      <c r="Q96" s="33"/>
      <c r="R96" s="29" t="s">
        <v>1480</v>
      </c>
      <c r="S96" s="29" t="s">
        <v>1481</v>
      </c>
      <c r="T96" s="29" t="s">
        <v>1482</v>
      </c>
      <c r="U96" s="31" t="s">
        <v>1470</v>
      </c>
      <c r="V96" s="29"/>
      <c r="W96" s="30" t="s">
        <v>1477</v>
      </c>
      <c r="X96" s="28" t="s">
        <v>728</v>
      </c>
      <c r="Y96" s="27" t="s">
        <v>1483</v>
      </c>
      <c r="Z96" s="20"/>
      <c r="AA96" s="32" t="s">
        <v>1484</v>
      </c>
      <c r="AB96" s="28" t="s">
        <v>107</v>
      </c>
      <c r="AC96" s="33" t="n">
        <v>1</v>
      </c>
      <c r="AD96" s="28" t="s">
        <v>60</v>
      </c>
      <c r="AE96" s="33" t="s">
        <v>1485</v>
      </c>
      <c r="AF96" s="33" t="s">
        <v>1486</v>
      </c>
      <c r="AG96" s="67" t="n">
        <v>7560000</v>
      </c>
      <c r="AH96" s="33" t="e">
        <f aca="false">1-(AG96/#REF!)</f>
        <v>#REF!</v>
      </c>
      <c r="AI96" s="41" t="s">
        <v>1487</v>
      </c>
      <c r="AJ96" s="27" t="s">
        <v>1488</v>
      </c>
      <c r="AK96" s="27" t="s">
        <v>155</v>
      </c>
      <c r="AL96" s="20"/>
      <c r="AM96" s="20"/>
      <c r="AN96" s="35" t="s">
        <v>1489</v>
      </c>
      <c r="AO96" s="35" t="s">
        <v>112</v>
      </c>
      <c r="AP96" s="35" t="s">
        <v>1244</v>
      </c>
      <c r="AQ96" s="33" t="n">
        <v>1751</v>
      </c>
      <c r="AR96" s="35" t="s">
        <v>1490</v>
      </c>
      <c r="AS96" s="35" t="s">
        <v>1491</v>
      </c>
      <c r="AT96" s="36" t="n">
        <v>42787</v>
      </c>
      <c r="AU96" s="35" t="s">
        <v>819</v>
      </c>
      <c r="AV96" s="35" t="s">
        <v>1492</v>
      </c>
    </row>
    <row r="97" customFormat="false" ht="81" hidden="false" customHeight="true" outlineLevel="0" collapsed="false">
      <c r="A97" s="27" t="s">
        <v>1493</v>
      </c>
      <c r="B97" s="28" t="s">
        <v>1467</v>
      </c>
      <c r="C97" s="28" t="s">
        <v>1468</v>
      </c>
      <c r="D97" s="29" t="s">
        <v>1469</v>
      </c>
      <c r="E97" s="29" t="s">
        <v>1470</v>
      </c>
      <c r="F97" s="29" t="s">
        <v>1471</v>
      </c>
      <c r="G97" s="30" t="s">
        <v>1472</v>
      </c>
      <c r="H97" s="103" t="s">
        <v>1473</v>
      </c>
      <c r="I97" s="103" t="s">
        <v>1474</v>
      </c>
      <c r="J97" s="95" t="s">
        <v>1475</v>
      </c>
      <c r="K97" s="29" t="s">
        <v>1470</v>
      </c>
      <c r="L97" s="95" t="s">
        <v>1476</v>
      </c>
      <c r="M97" s="30" t="s">
        <v>1477</v>
      </c>
      <c r="N97" s="28" t="s">
        <v>723</v>
      </c>
      <c r="O97" s="28" t="s">
        <v>1478</v>
      </c>
      <c r="P97" s="28" t="s">
        <v>1494</v>
      </c>
      <c r="Q97" s="33"/>
      <c r="R97" s="29" t="s">
        <v>1480</v>
      </c>
      <c r="S97" s="29" t="s">
        <v>1481</v>
      </c>
      <c r="T97" s="29" t="s">
        <v>1482</v>
      </c>
      <c r="U97" s="31" t="s">
        <v>1470</v>
      </c>
      <c r="V97" s="29"/>
      <c r="W97" s="30" t="s">
        <v>1477</v>
      </c>
      <c r="X97" s="28" t="s">
        <v>728</v>
      </c>
      <c r="Y97" s="27" t="s">
        <v>1495</v>
      </c>
      <c r="Z97" s="20"/>
      <c r="AA97" s="32" t="s">
        <v>1496</v>
      </c>
      <c r="AB97" s="28" t="s">
        <v>107</v>
      </c>
      <c r="AC97" s="33" t="n">
        <v>2</v>
      </c>
      <c r="AD97" s="28" t="s">
        <v>60</v>
      </c>
      <c r="AE97" s="33" t="s">
        <v>1497</v>
      </c>
      <c r="AF97" s="33" t="s">
        <v>1498</v>
      </c>
      <c r="AG97" s="67" t="n">
        <v>20400000</v>
      </c>
      <c r="AH97" s="33" t="e">
        <f aca="false">1-(AG97/#REF!)</f>
        <v>#REF!</v>
      </c>
      <c r="AI97" s="34" t="s">
        <v>1499</v>
      </c>
      <c r="AJ97" s="27" t="s">
        <v>1500</v>
      </c>
      <c r="AK97" s="27" t="s">
        <v>1501</v>
      </c>
      <c r="AL97" s="20"/>
      <c r="AM97" s="20"/>
      <c r="AN97" s="35" t="s">
        <v>1502</v>
      </c>
      <c r="AO97" s="35" t="s">
        <v>112</v>
      </c>
      <c r="AP97" s="35" t="s">
        <v>362</v>
      </c>
      <c r="AQ97" s="35" t="s">
        <v>1503</v>
      </c>
      <c r="AR97" s="35" t="s">
        <v>1504</v>
      </c>
      <c r="AS97" s="35" t="s">
        <v>1505</v>
      </c>
      <c r="AT97" s="36" t="n">
        <v>42829</v>
      </c>
      <c r="AU97" s="35" t="s">
        <v>819</v>
      </c>
      <c r="AV97" s="35" t="s">
        <v>1506</v>
      </c>
    </row>
    <row r="98" customFormat="false" ht="18" hidden="false" customHeight="false" outlineLevel="0" collapsed="false">
      <c r="A98" s="27"/>
      <c r="B98" s="28"/>
      <c r="C98" s="28"/>
      <c r="D98" s="29"/>
      <c r="E98" s="29"/>
      <c r="F98" s="29"/>
      <c r="G98" s="30"/>
      <c r="H98" s="103"/>
      <c r="I98" s="103"/>
      <c r="J98" s="95"/>
      <c r="K98" s="29"/>
      <c r="L98" s="95"/>
      <c r="M98" s="30"/>
      <c r="N98" s="28"/>
      <c r="O98" s="28"/>
      <c r="P98" s="28"/>
      <c r="Q98" s="28"/>
      <c r="R98" s="29"/>
      <c r="S98" s="29"/>
      <c r="T98" s="29"/>
      <c r="U98" s="31"/>
      <c r="V98" s="29"/>
      <c r="W98" s="30"/>
      <c r="X98" s="28"/>
      <c r="Y98" s="27" t="s">
        <v>1507</v>
      </c>
      <c r="Z98" s="20"/>
      <c r="AA98" s="32"/>
      <c r="AB98" s="28"/>
      <c r="AC98" s="28"/>
      <c r="AD98" s="28"/>
      <c r="AE98" s="28"/>
      <c r="AF98" s="28"/>
      <c r="AG98" s="67"/>
      <c r="AH98" s="33"/>
      <c r="AI98" s="43" t="s">
        <v>1042</v>
      </c>
      <c r="AJ98" s="27" t="s">
        <v>1042</v>
      </c>
      <c r="AK98" s="27" t="n">
        <v>0</v>
      </c>
      <c r="AL98" s="20"/>
      <c r="AM98" s="20"/>
      <c r="AN98" s="20"/>
      <c r="AO98" s="20"/>
      <c r="AP98" s="20"/>
      <c r="AQ98" s="72"/>
      <c r="AR98" s="20"/>
      <c r="AS98" s="20"/>
      <c r="AT98" s="20"/>
      <c r="AU98" s="20"/>
      <c r="AV98" s="20"/>
    </row>
    <row r="99" customFormat="false" ht="18" hidden="false" customHeight="false" outlineLevel="0" collapsed="false">
      <c r="A99" s="27"/>
      <c r="B99" s="28"/>
      <c r="C99" s="28"/>
      <c r="D99" s="29"/>
      <c r="E99" s="29"/>
      <c r="F99" s="29"/>
      <c r="G99" s="30"/>
      <c r="H99" s="103"/>
      <c r="I99" s="103"/>
      <c r="J99" s="95"/>
      <c r="K99" s="29"/>
      <c r="L99" s="95"/>
      <c r="M99" s="30"/>
      <c r="N99" s="28"/>
      <c r="O99" s="28"/>
      <c r="P99" s="28"/>
      <c r="Q99" s="28"/>
      <c r="R99" s="29"/>
      <c r="S99" s="29"/>
      <c r="T99" s="29"/>
      <c r="U99" s="31"/>
      <c r="V99" s="29"/>
      <c r="W99" s="30"/>
      <c r="X99" s="28"/>
      <c r="Y99" s="27" t="s">
        <v>1508</v>
      </c>
      <c r="Z99" s="20"/>
      <c r="AA99" s="32"/>
      <c r="AB99" s="28"/>
      <c r="AC99" s="28"/>
      <c r="AD99" s="28"/>
      <c r="AE99" s="28"/>
      <c r="AF99" s="28"/>
      <c r="AG99" s="67"/>
      <c r="AH99" s="33"/>
      <c r="AI99" s="43" t="s">
        <v>1509</v>
      </c>
      <c r="AJ99" s="27" t="n">
        <v>0</v>
      </c>
      <c r="AK99" s="27" t="n">
        <v>0</v>
      </c>
      <c r="AL99" s="20"/>
      <c r="AM99" s="20"/>
      <c r="AN99" s="20"/>
      <c r="AO99" s="20"/>
      <c r="AP99" s="20"/>
      <c r="AQ99" s="72"/>
      <c r="AR99" s="20"/>
      <c r="AS99" s="20"/>
      <c r="AT99" s="20"/>
      <c r="AU99" s="20"/>
      <c r="AV99" s="20"/>
    </row>
    <row r="100" customFormat="false" ht="100.8" hidden="false" customHeight="false" outlineLevel="0" collapsed="false">
      <c r="A100" s="27" t="s">
        <v>1510</v>
      </c>
      <c r="B100" s="28" t="s">
        <v>279</v>
      </c>
      <c r="C100" s="28" t="s">
        <v>1511</v>
      </c>
      <c r="D100" s="29" t="s">
        <v>1512</v>
      </c>
      <c r="E100" s="29" t="s">
        <v>1513</v>
      </c>
      <c r="F100" s="29" t="s">
        <v>1514</v>
      </c>
      <c r="G100" s="30" t="s">
        <v>1515</v>
      </c>
      <c r="H100" s="28" t="s">
        <v>279</v>
      </c>
      <c r="I100" s="28" t="s">
        <v>1511</v>
      </c>
      <c r="J100" s="29" t="s">
        <v>1512</v>
      </c>
      <c r="K100" s="29" t="s">
        <v>1513</v>
      </c>
      <c r="L100" s="29" t="s">
        <v>1514</v>
      </c>
      <c r="M100" s="30" t="s">
        <v>1515</v>
      </c>
      <c r="N100" s="28" t="s">
        <v>723</v>
      </c>
      <c r="O100" s="28" t="s">
        <v>1516</v>
      </c>
      <c r="P100" s="28" t="s">
        <v>1517</v>
      </c>
      <c r="Q100" s="33"/>
      <c r="R100" s="29" t="s">
        <v>1518</v>
      </c>
      <c r="S100" s="29" t="s">
        <v>1519</v>
      </c>
      <c r="T100" s="29" t="s">
        <v>1520</v>
      </c>
      <c r="U100" s="31" t="s">
        <v>1513</v>
      </c>
      <c r="V100" s="104" t="s">
        <v>1521</v>
      </c>
      <c r="W100" s="30" t="s">
        <v>1515</v>
      </c>
      <c r="X100" s="28" t="s">
        <v>728</v>
      </c>
      <c r="Y100" s="27" t="s">
        <v>1522</v>
      </c>
      <c r="Z100" s="20"/>
      <c r="AA100" s="32" t="s">
        <v>1523</v>
      </c>
      <c r="AB100" s="33" t="s">
        <v>1524</v>
      </c>
      <c r="AC100" s="33" t="n">
        <v>1</v>
      </c>
      <c r="AD100" s="28" t="s">
        <v>60</v>
      </c>
      <c r="AE100" s="33" t="s">
        <v>1525</v>
      </c>
      <c r="AF100" s="33" t="s">
        <v>1526</v>
      </c>
      <c r="AG100" s="67" t="n">
        <v>7920000</v>
      </c>
      <c r="AH100" s="33" t="e">
        <f aca="false">1-(AG100/#REF!)</f>
        <v>#REF!</v>
      </c>
      <c r="AI100" s="41" t="s">
        <v>1527</v>
      </c>
      <c r="AJ100" s="27" t="n">
        <v>16</v>
      </c>
      <c r="AK100" s="27" t="s">
        <v>1528</v>
      </c>
      <c r="AL100" s="20"/>
      <c r="AM100" s="20"/>
      <c r="AN100" s="35" t="s">
        <v>1529</v>
      </c>
      <c r="AO100" s="35" t="s">
        <v>112</v>
      </c>
      <c r="AP100" s="35" t="s">
        <v>1530</v>
      </c>
      <c r="AQ100" s="28" t="s">
        <v>69</v>
      </c>
      <c r="AR100" s="35" t="s">
        <v>1531</v>
      </c>
      <c r="AS100" s="35" t="s">
        <v>1532</v>
      </c>
      <c r="AT100" s="36" t="n">
        <v>42834</v>
      </c>
      <c r="AU100" s="35" t="s">
        <v>819</v>
      </c>
      <c r="AV100" s="35" t="s">
        <v>1533</v>
      </c>
    </row>
    <row r="101" customFormat="false" ht="18" hidden="false" customHeight="false" outlineLevel="0" collapsed="false">
      <c r="A101" s="105"/>
      <c r="B101" s="106"/>
      <c r="C101" s="106"/>
      <c r="D101" s="107"/>
      <c r="E101" s="107"/>
      <c r="F101" s="107"/>
      <c r="G101" s="105"/>
      <c r="H101" s="106"/>
      <c r="I101" s="106"/>
      <c r="J101" s="107"/>
      <c r="K101" s="107"/>
      <c r="L101" s="107"/>
      <c r="M101" s="105"/>
      <c r="N101" s="106"/>
      <c r="O101" s="106"/>
      <c r="P101" s="106"/>
      <c r="Q101" s="106"/>
      <c r="R101" s="107"/>
      <c r="S101" s="107"/>
      <c r="T101" s="107"/>
      <c r="U101" s="108"/>
      <c r="V101" s="107"/>
      <c r="W101" s="105"/>
      <c r="X101" s="106"/>
      <c r="Y101" s="105"/>
      <c r="Z101" s="109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5"/>
      <c r="AK101" s="105"/>
      <c r="AL101" s="106"/>
      <c r="AM101" s="106"/>
      <c r="AN101" s="35" t="s">
        <v>1534</v>
      </c>
      <c r="AO101" s="35" t="s">
        <v>232</v>
      </c>
      <c r="AP101" s="35"/>
      <c r="AQ101" s="35"/>
      <c r="AR101" s="35" t="s">
        <v>1535</v>
      </c>
      <c r="AS101" s="35" t="s">
        <v>1536</v>
      </c>
      <c r="AT101" s="35"/>
      <c r="AU101" s="35" t="s">
        <v>116</v>
      </c>
      <c r="AV101" s="35"/>
      <c r="AW101" s="33"/>
    </row>
    <row r="102" customFormat="false" ht="57.6" hidden="false" customHeight="false" outlineLevel="0" collapsed="false">
      <c r="A102" s="105"/>
      <c r="B102" s="106"/>
      <c r="C102" s="106"/>
      <c r="D102" s="107"/>
      <c r="E102" s="107"/>
      <c r="F102" s="107"/>
      <c r="G102" s="105"/>
      <c r="H102" s="106"/>
      <c r="I102" s="106"/>
      <c r="J102" s="107"/>
      <c r="K102" s="107"/>
      <c r="L102" s="107"/>
      <c r="M102" s="105"/>
      <c r="N102" s="106"/>
      <c r="O102" s="106"/>
      <c r="P102" s="106"/>
      <c r="Q102" s="106"/>
      <c r="R102" s="107"/>
      <c r="S102" s="107"/>
      <c r="T102" s="107"/>
      <c r="U102" s="108"/>
      <c r="V102" s="107"/>
      <c r="W102" s="105"/>
      <c r="X102" s="106"/>
      <c r="Y102" s="105"/>
      <c r="Z102" s="109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5"/>
      <c r="AK102" s="105"/>
      <c r="AL102" s="106"/>
      <c r="AM102" s="106"/>
      <c r="AN102" s="35" t="s">
        <v>1537</v>
      </c>
      <c r="AO102" s="35" t="s">
        <v>139</v>
      </c>
      <c r="AP102" s="35"/>
      <c r="AQ102" s="35"/>
      <c r="AR102" s="35" t="s">
        <v>1538</v>
      </c>
      <c r="AS102" s="35" t="s">
        <v>1539</v>
      </c>
      <c r="AT102" s="36" t="n">
        <v>42513</v>
      </c>
      <c r="AU102" s="35" t="s">
        <v>87</v>
      </c>
      <c r="AV102" s="35"/>
      <c r="AW102" s="33" t="s">
        <v>1540</v>
      </c>
    </row>
    <row r="103" customFormat="false" ht="86.4" hidden="false" customHeight="false" outlineLevel="0" collapsed="false">
      <c r="A103" s="105"/>
      <c r="B103" s="106"/>
      <c r="C103" s="106"/>
      <c r="D103" s="107"/>
      <c r="E103" s="107"/>
      <c r="F103" s="107"/>
      <c r="G103" s="105"/>
      <c r="H103" s="106"/>
      <c r="I103" s="106"/>
      <c r="J103" s="107"/>
      <c r="K103" s="107"/>
      <c r="L103" s="107"/>
      <c r="M103" s="105"/>
      <c r="N103" s="106"/>
      <c r="O103" s="106"/>
      <c r="P103" s="106"/>
      <c r="Q103" s="106"/>
      <c r="R103" s="107"/>
      <c r="S103" s="107"/>
      <c r="T103" s="107"/>
      <c r="U103" s="108"/>
      <c r="V103" s="107"/>
      <c r="W103" s="105"/>
      <c r="X103" s="106"/>
      <c r="Y103" s="105"/>
      <c r="Z103" s="109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5"/>
      <c r="AK103" s="105"/>
      <c r="AL103" s="106"/>
      <c r="AM103" s="106"/>
      <c r="AN103" s="35" t="s">
        <v>1541</v>
      </c>
      <c r="AO103" s="35" t="s">
        <v>139</v>
      </c>
      <c r="AP103" s="35"/>
      <c r="AQ103" s="35"/>
      <c r="AR103" s="35" t="s">
        <v>1542</v>
      </c>
      <c r="AS103" s="35" t="s">
        <v>1543</v>
      </c>
      <c r="AT103" s="36" t="n">
        <v>42513</v>
      </c>
      <c r="AU103" s="35" t="s">
        <v>87</v>
      </c>
      <c r="AV103" s="35" t="s">
        <v>1544</v>
      </c>
      <c r="AW103" s="33" t="s">
        <v>1540</v>
      </c>
    </row>
    <row r="104" customFormat="false" ht="18" hidden="false" customHeight="false" outlineLevel="0" collapsed="false">
      <c r="AN104" s="110" t="s">
        <v>1545</v>
      </c>
      <c r="AO104" s="111" t="s">
        <v>232</v>
      </c>
      <c r="AP104" s="111"/>
      <c r="AQ104" s="111" t="s">
        <v>1546</v>
      </c>
      <c r="AR104" s="111" t="s">
        <v>1547</v>
      </c>
      <c r="AS104" s="111" t="s">
        <v>1548</v>
      </c>
      <c r="AT104" s="111"/>
      <c r="AU104" s="111" t="s">
        <v>186</v>
      </c>
      <c r="AV104" s="111" t="s">
        <v>1540</v>
      </c>
    </row>
    <row r="105" customFormat="false" ht="43.2" hidden="false" customHeight="false" outlineLevel="0" collapsed="false">
      <c r="AN105" s="110" t="s">
        <v>1549</v>
      </c>
      <c r="AO105" s="111" t="s">
        <v>232</v>
      </c>
      <c r="AP105" s="111"/>
      <c r="AQ105" s="111"/>
      <c r="AR105" s="111" t="s">
        <v>1550</v>
      </c>
      <c r="AS105" s="111"/>
      <c r="AT105" s="112" t="n">
        <v>43313</v>
      </c>
      <c r="AU105" s="111" t="s">
        <v>116</v>
      </c>
      <c r="AV105" s="111" t="s">
        <v>1540</v>
      </c>
    </row>
    <row r="106" customFormat="false" ht="100.8" hidden="false" customHeight="false" outlineLevel="0" collapsed="false">
      <c r="AN106" s="113" t="s">
        <v>1551</v>
      </c>
      <c r="AO106" s="113" t="s">
        <v>232</v>
      </c>
      <c r="AP106" s="113"/>
      <c r="AQ106" s="113"/>
      <c r="AR106" s="113" t="s">
        <v>1552</v>
      </c>
      <c r="AS106" s="113" t="s">
        <v>1553</v>
      </c>
      <c r="AT106" s="114" t="n">
        <v>43705</v>
      </c>
      <c r="AU106" s="113" t="s">
        <v>87</v>
      </c>
      <c r="AV106" s="113"/>
    </row>
    <row r="107" customFormat="false" ht="82.5" hidden="false" customHeight="true" outlineLevel="0" collapsed="false">
      <c r="AN107" s="113" t="s">
        <v>1554</v>
      </c>
      <c r="AO107" s="113" t="s">
        <v>298</v>
      </c>
      <c r="AP107" s="113"/>
      <c r="AQ107" s="113"/>
      <c r="AR107" s="113" t="s">
        <v>1555</v>
      </c>
      <c r="AS107" s="113" t="s">
        <v>1556</v>
      </c>
      <c r="AT107" s="114" t="n">
        <v>43702</v>
      </c>
      <c r="AU107" s="113" t="s">
        <v>87</v>
      </c>
      <c r="AV107" s="113" t="s">
        <v>1557</v>
      </c>
    </row>
    <row r="108" customFormat="false" ht="18" hidden="false" customHeight="false" outlineLevel="0" collapsed="false">
      <c r="AN108" s="115"/>
      <c r="AO108" s="115"/>
      <c r="AP108" s="115"/>
      <c r="AQ108" s="115"/>
      <c r="AR108" s="115"/>
      <c r="AS108" s="115"/>
      <c r="AT108" s="115"/>
      <c r="AU108" s="115"/>
      <c r="AV108" s="115"/>
    </row>
    <row r="109" customFormat="false" ht="18" hidden="false" customHeight="false" outlineLevel="0" collapsed="false">
      <c r="A109" s="116"/>
      <c r="B109" s="20"/>
      <c r="C109" s="20"/>
      <c r="D109" s="117"/>
      <c r="E109" s="117"/>
      <c r="F109" s="117"/>
      <c r="G109" s="116"/>
      <c r="H109" s="20"/>
      <c r="I109" s="20"/>
      <c r="J109" s="117"/>
      <c r="K109" s="117"/>
      <c r="L109" s="117"/>
      <c r="M109" s="116"/>
      <c r="N109" s="20"/>
      <c r="O109" s="20"/>
      <c r="P109" s="20"/>
      <c r="Q109" s="20"/>
      <c r="R109" s="117"/>
      <c r="S109" s="117"/>
      <c r="T109" s="117"/>
      <c r="U109" s="118"/>
      <c r="V109" s="117"/>
      <c r="W109" s="116"/>
      <c r="X109" s="20"/>
      <c r="Y109" s="116"/>
      <c r="Z109" s="40"/>
      <c r="AA109" s="20"/>
      <c r="AB109" s="20"/>
      <c r="AC109" s="20"/>
      <c r="AD109" s="20"/>
      <c r="AE109" s="20"/>
      <c r="AF109" s="20"/>
      <c r="AG109" s="20"/>
      <c r="AH109" s="20"/>
      <c r="AI109" s="20"/>
      <c r="AJ109" s="116"/>
      <c r="AK109" s="116"/>
      <c r="AL109" s="20"/>
      <c r="AM109" s="20"/>
      <c r="AN109" s="35" t="s">
        <v>1558</v>
      </c>
      <c r="AO109" s="35" t="s">
        <v>139</v>
      </c>
      <c r="AP109" s="35"/>
      <c r="AQ109" s="35" t="s">
        <v>1559</v>
      </c>
      <c r="AR109" s="35" t="s">
        <v>1560</v>
      </c>
      <c r="AS109" s="35" t="s">
        <v>405</v>
      </c>
      <c r="AT109" s="35"/>
      <c r="AU109" s="35" t="s">
        <v>186</v>
      </c>
      <c r="AV109" s="35" t="s">
        <v>1540</v>
      </c>
    </row>
    <row r="110" customFormat="false" ht="18" hidden="false" customHeight="false" outlineLevel="0" collapsed="false">
      <c r="A110" s="116"/>
      <c r="B110" s="20"/>
      <c r="C110" s="20"/>
      <c r="D110" s="117"/>
      <c r="E110" s="117"/>
      <c r="F110" s="117"/>
      <c r="G110" s="116"/>
      <c r="H110" s="20"/>
      <c r="I110" s="20"/>
      <c r="J110" s="117"/>
      <c r="K110" s="117"/>
      <c r="L110" s="117"/>
      <c r="M110" s="116"/>
      <c r="N110" s="20"/>
      <c r="O110" s="20"/>
      <c r="P110" s="20"/>
      <c r="Q110" s="20"/>
      <c r="R110" s="117"/>
      <c r="S110" s="117"/>
      <c r="T110" s="117"/>
      <c r="U110" s="118"/>
      <c r="V110" s="117"/>
      <c r="W110" s="116"/>
      <c r="X110" s="20"/>
      <c r="Y110" s="116"/>
      <c r="Z110" s="40"/>
      <c r="AA110" s="20"/>
      <c r="AB110" s="20"/>
      <c r="AC110" s="20"/>
      <c r="AD110" s="20"/>
      <c r="AE110" s="20"/>
      <c r="AF110" s="20"/>
      <c r="AG110" s="20"/>
      <c r="AH110" s="20"/>
      <c r="AI110" s="20"/>
      <c r="AJ110" s="116"/>
      <c r="AK110" s="116"/>
      <c r="AL110" s="20"/>
      <c r="AM110" s="20"/>
      <c r="AN110" s="35" t="s">
        <v>1561</v>
      </c>
      <c r="AO110" s="35" t="s">
        <v>139</v>
      </c>
      <c r="AP110" s="35"/>
      <c r="AQ110" s="35" t="s">
        <v>1562</v>
      </c>
      <c r="AR110" s="35" t="s">
        <v>1563</v>
      </c>
      <c r="AS110" s="35" t="s">
        <v>405</v>
      </c>
      <c r="AT110" s="35"/>
      <c r="AU110" s="35" t="s">
        <v>186</v>
      </c>
      <c r="AV110" s="35" t="s">
        <v>1540</v>
      </c>
    </row>
    <row r="113" customFormat="false" ht="18.3" hidden="false" customHeight="false" outlineLevel="0" collapsed="false">
      <c r="AS113" s="119"/>
    </row>
    <row r="114" customFormat="false" ht="18" hidden="false" customHeight="false" outlineLevel="0" collapsed="false">
      <c r="AS114" s="120"/>
      <c r="AT114" s="120"/>
    </row>
    <row r="115" customFormat="false" ht="18" hidden="false" customHeight="false" outlineLevel="0" collapsed="false">
      <c r="AS115" s="120"/>
      <c r="AT115" s="120"/>
    </row>
    <row r="116" customFormat="false" ht="18" hidden="false" customHeight="false" outlineLevel="0" collapsed="false">
      <c r="AS116" s="120"/>
      <c r="AT116" s="120"/>
    </row>
    <row r="117" customFormat="false" ht="18" hidden="false" customHeight="false" outlineLevel="0" collapsed="false">
      <c r="AS117" s="120"/>
      <c r="AT117" s="120"/>
    </row>
    <row r="118" customFormat="false" ht="18" hidden="false" customHeight="false" outlineLevel="0" collapsed="false">
      <c r="AS118" s="120"/>
      <c r="AT118" s="120"/>
    </row>
    <row r="119" customFormat="false" ht="18" hidden="false" customHeight="false" outlineLevel="0" collapsed="false">
      <c r="AS119" s="120"/>
      <c r="AT119" s="120"/>
    </row>
    <row r="120" customFormat="false" ht="18" hidden="false" customHeight="false" outlineLevel="0" collapsed="false">
      <c r="AS120" s="120"/>
      <c r="AT120" s="120"/>
    </row>
  </sheetData>
  <mergeCells count="195">
    <mergeCell ref="A48:A51"/>
    <mergeCell ref="B48:B51"/>
    <mergeCell ref="C48:C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M48:M51"/>
    <mergeCell ref="N48:N51"/>
    <mergeCell ref="O48:O51"/>
    <mergeCell ref="P48:P51"/>
    <mergeCell ref="U48:U51"/>
    <mergeCell ref="W48:W51"/>
    <mergeCell ref="X48:X51"/>
    <mergeCell ref="AA48:AA51"/>
    <mergeCell ref="AD48:AD51"/>
    <mergeCell ref="AE48:AE51"/>
    <mergeCell ref="AF48:AF51"/>
    <mergeCell ref="AG48:AG51"/>
    <mergeCell ref="AH48:AH51"/>
    <mergeCell ref="AA53:AA57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K61:K62"/>
    <mergeCell ref="L61:L62"/>
    <mergeCell ref="M61:M62"/>
    <mergeCell ref="N61:N62"/>
    <mergeCell ref="O61:O62"/>
    <mergeCell ref="U61:U62"/>
    <mergeCell ref="W61:W62"/>
    <mergeCell ref="X61:X62"/>
    <mergeCell ref="AA61:AA62"/>
    <mergeCell ref="AD61:AD62"/>
    <mergeCell ref="AE61:AE62"/>
    <mergeCell ref="AG61:AG62"/>
    <mergeCell ref="AH61:AH62"/>
    <mergeCell ref="A64:A66"/>
    <mergeCell ref="B64:B66"/>
    <mergeCell ref="C64:C66"/>
    <mergeCell ref="D64:D66"/>
    <mergeCell ref="E64:E66"/>
    <mergeCell ref="F64:F66"/>
    <mergeCell ref="G64:G66"/>
    <mergeCell ref="H64:H66"/>
    <mergeCell ref="I64:I66"/>
    <mergeCell ref="J64:J66"/>
    <mergeCell ref="K64:K66"/>
    <mergeCell ref="L64:L66"/>
    <mergeCell ref="M64:M66"/>
    <mergeCell ref="N64:N66"/>
    <mergeCell ref="O64:O66"/>
    <mergeCell ref="U64:U66"/>
    <mergeCell ref="W64:W66"/>
    <mergeCell ref="X64:X66"/>
    <mergeCell ref="AD64:AD66"/>
    <mergeCell ref="AE64:AE66"/>
    <mergeCell ref="AG64:AG66"/>
    <mergeCell ref="AH64:AH66"/>
    <mergeCell ref="N73:N77"/>
    <mergeCell ref="O73:O77"/>
    <mergeCell ref="P73:P77"/>
    <mergeCell ref="U73:U77"/>
    <mergeCell ref="W73:W77"/>
    <mergeCell ref="X73:X77"/>
    <mergeCell ref="AA73:AA77"/>
    <mergeCell ref="AG73:AG77"/>
    <mergeCell ref="AH73:AH77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79:K80"/>
    <mergeCell ref="L79:L80"/>
    <mergeCell ref="M79:M80"/>
    <mergeCell ref="N79:N80"/>
    <mergeCell ref="O79:O80"/>
    <mergeCell ref="P79:P80"/>
    <mergeCell ref="R79:R80"/>
    <mergeCell ref="T79:T80"/>
    <mergeCell ref="U79:U80"/>
    <mergeCell ref="W79:W80"/>
    <mergeCell ref="X79:X80"/>
    <mergeCell ref="AA79:AA80"/>
    <mergeCell ref="AB79:AB80"/>
    <mergeCell ref="AD79:AD80"/>
    <mergeCell ref="AE79:AE80"/>
    <mergeCell ref="AF79:AF80"/>
    <mergeCell ref="AG79:AG80"/>
    <mergeCell ref="AH79:AH80"/>
    <mergeCell ref="A81:A84"/>
    <mergeCell ref="B81:B84"/>
    <mergeCell ref="C81:C84"/>
    <mergeCell ref="D81:D84"/>
    <mergeCell ref="E81:E84"/>
    <mergeCell ref="F81:F84"/>
    <mergeCell ref="G81:G84"/>
    <mergeCell ref="H81:H84"/>
    <mergeCell ref="I81:I84"/>
    <mergeCell ref="J81:J84"/>
    <mergeCell ref="K81:K84"/>
    <mergeCell ref="L81:L84"/>
    <mergeCell ref="M81:M84"/>
    <mergeCell ref="N81:N84"/>
    <mergeCell ref="O81:O84"/>
    <mergeCell ref="P81:P84"/>
    <mergeCell ref="U81:U84"/>
    <mergeCell ref="W81:W84"/>
    <mergeCell ref="X81:X84"/>
    <mergeCell ref="AA81:AA84"/>
    <mergeCell ref="AD81:AD84"/>
    <mergeCell ref="AE81:AE84"/>
    <mergeCell ref="AF81:AF84"/>
    <mergeCell ref="AG81:AG84"/>
    <mergeCell ref="AH81:AH84"/>
    <mergeCell ref="A86:A91"/>
    <mergeCell ref="B86:B91"/>
    <mergeCell ref="C86:C91"/>
    <mergeCell ref="D86:D91"/>
    <mergeCell ref="E86:E91"/>
    <mergeCell ref="F86:F91"/>
    <mergeCell ref="G86:G91"/>
    <mergeCell ref="H86:H91"/>
    <mergeCell ref="I86:I91"/>
    <mergeCell ref="J86:J91"/>
    <mergeCell ref="K86:K91"/>
    <mergeCell ref="L86:L91"/>
    <mergeCell ref="M86:M91"/>
    <mergeCell ref="N86:N91"/>
    <mergeCell ref="O86:O91"/>
    <mergeCell ref="P86:P91"/>
    <mergeCell ref="R86:R91"/>
    <mergeCell ref="S86:S91"/>
    <mergeCell ref="T86:T91"/>
    <mergeCell ref="U86:U91"/>
    <mergeCell ref="W86:W91"/>
    <mergeCell ref="X86:X91"/>
    <mergeCell ref="AA86:AA91"/>
    <mergeCell ref="AB86:AB91"/>
    <mergeCell ref="AD86:AD91"/>
    <mergeCell ref="AE86:AE91"/>
    <mergeCell ref="AF86:AF91"/>
    <mergeCell ref="AG86:AG91"/>
    <mergeCell ref="AH86:AH91"/>
    <mergeCell ref="AQ86:AQ91"/>
    <mergeCell ref="A97:A99"/>
    <mergeCell ref="B97:B99"/>
    <mergeCell ref="C97:C99"/>
    <mergeCell ref="D97:D99"/>
    <mergeCell ref="E97:E99"/>
    <mergeCell ref="F97:F99"/>
    <mergeCell ref="G97:G99"/>
    <mergeCell ref="H97:H99"/>
    <mergeCell ref="I97:I99"/>
    <mergeCell ref="J97:J99"/>
    <mergeCell ref="K97:K99"/>
    <mergeCell ref="L97:L99"/>
    <mergeCell ref="M97:M99"/>
    <mergeCell ref="N97:N99"/>
    <mergeCell ref="O97:O99"/>
    <mergeCell ref="P97:P99"/>
    <mergeCell ref="Q97:Q99"/>
    <mergeCell ref="R97:R99"/>
    <mergeCell ref="S97:S99"/>
    <mergeCell ref="T97:T99"/>
    <mergeCell ref="U97:U99"/>
    <mergeCell ref="V97:V99"/>
    <mergeCell ref="W97:W99"/>
    <mergeCell ref="X97:X99"/>
    <mergeCell ref="AA97:AA99"/>
    <mergeCell ref="AB97:AB99"/>
    <mergeCell ref="AC97:AC99"/>
    <mergeCell ref="AD97:AD99"/>
    <mergeCell ref="AE97:AE99"/>
    <mergeCell ref="AF97:AF99"/>
    <mergeCell ref="AG97:AG99"/>
    <mergeCell ref="AH97:AH99"/>
  </mergeCells>
  <hyperlinks>
    <hyperlink ref="G2" r:id="rId1" display="aminre@sharif.edu"/>
    <hyperlink ref="M2" r:id="rId2" display="mohseni@sharif.edu"/>
    <hyperlink ref="W2" r:id="rId3" display="aminre@sharif.edu"/>
    <hyperlink ref="G3" r:id="rId4" display="saleh@sharif.edu"/>
    <hyperlink ref="M3" r:id="rId5" display="saleh@sharif.edu"/>
    <hyperlink ref="W3" r:id="rId6" display="saleh@sharif.edu"/>
    <hyperlink ref="G4" r:id="rId7" display="daneshgar@sharif.edu"/>
    <hyperlink ref="M4" r:id="rId8" display="sadeghian@sharif.edu"/>
    <hyperlink ref="W4" r:id="rId9" display="sadeghian@sharif.edu"/>
    <hyperlink ref="G5" r:id="rId10" display="ebrahimi_a@sharif.edu"/>
    <hyperlink ref="M5" r:id="rId11" display="m.h.safari@email.kntu.ac.ir"/>
    <hyperlink ref="W5" r:id="rId12" display="ebrahimi_a@sharif.edu"/>
    <hyperlink ref="G6" r:id="rId13" display="ebrahimi_a@sharif.edu"/>
    <hyperlink ref="M6" r:id="rId14" display="zare@ae.sharif.edu"/>
    <hyperlink ref="W6" r:id="rId15" display="ebrahimi_a@sharif.edu"/>
    <hyperlink ref="G7" r:id="rId16" display="porzahed@sharif.edu"/>
    <hyperlink ref="M7" r:id="rId17" display="mrvahid@gmail.com"/>
    <hyperlink ref="W7" r:id="rId18" display="porzahed@sharif.edu"/>
    <hyperlink ref="G8" r:id="rId19" display="daneshgar@sharif.edu"/>
    <hyperlink ref="M8" r:id="rId20" display="sadeghian@sharif.edu"/>
    <hyperlink ref="W8" r:id="rId21" display="sadeghian@sharif.edu"/>
    <hyperlink ref="G9" r:id="rId22" display="fotouhi@sharif.edu"/>
    <hyperlink ref="M9" r:id="rId23" display="sadeghian@sharif.edu"/>
    <hyperlink ref="W9" r:id="rId24" display="sadeghian@sharif.edu"/>
    <hyperlink ref="G10" r:id="rId25" display="safdarian@sharif.ir"/>
    <hyperlink ref="M10" r:id="rId26" display="mohseni@sharif.edu"/>
    <hyperlink ref="W10" r:id="rId27" display="shahed@sharif.edu"/>
    <hyperlink ref="G11" r:id="rId28" display="mak@sharif.edu"/>
    <hyperlink ref="M11" r:id="rId29" display="mohseni@sharif.edu"/>
    <hyperlink ref="W11" r:id="rId30" display="info@sharif.edu"/>
    <hyperlink ref="G12" r:id="rId31" display="ahaji@shairf.edi"/>
    <hyperlink ref="M12" r:id="rId32" display="mohseni@sharif.edu"/>
    <hyperlink ref="W12" r:id="rId33" display="info@ie.sharif.edi"/>
    <hyperlink ref="G13" r:id="rId34" display="bagherzadeh@sharif.edu"/>
    <hyperlink ref="M13" r:id="rId35" display="mohseni@sharif.edu"/>
    <hyperlink ref="W13" r:id="rId36" display="info@ch.sharif.ir"/>
    <hyperlink ref="G14" r:id="rId37" display="sutresearch@sharif.edu"/>
    <hyperlink ref="M14" r:id="rId38" display="oskouie@sharif.edu"/>
    <hyperlink ref="W14" r:id="rId39" display="sutresearch@sharif.edu"/>
    <hyperlink ref="G15" r:id="rId40" display="rashtchian@sharif.edu"/>
    <hyperlink ref="M15" r:id="rId41" display="mohseni@sharif.edu"/>
    <hyperlink ref="W15" r:id="rId42" display="rashtchian@sharif.edu"/>
    <hyperlink ref="G17" r:id="rId43" display="hoseinih@sharif.edu"/>
    <hyperlink ref="M17" r:id="rId44" display="m.arabi@sharif.edu"/>
    <hyperlink ref="W17" r:id="rId45" display="hoseinih@sharif.edu"/>
    <hyperlink ref="G18" r:id="rId46" display="baghri_s@sharif.edu"/>
    <hyperlink ref="M18" r:id="rId47" display="m.rokneddini@ee.sharif.edu"/>
    <hyperlink ref="W18" r:id="rId48" display="info@ee.sharif.edu"/>
    <hyperlink ref="G19" r:id="rId49" display="mjafari@sharif.edu"/>
    <hyperlink ref="M19" r:id="rId50" display="mjafari@sharif.edu"/>
    <hyperlink ref="W19" r:id="rId51" display="mjafari@sharif.edu"/>
    <hyperlink ref="G20" r:id="rId52" display="baghri_s@sharif.edu"/>
    <hyperlink ref="M20" r:id="rId53" display="m.rokneddini@ee.sharif.edu"/>
    <hyperlink ref="W20" r:id="rId54" display="info@ee.sharif.edu"/>
    <hyperlink ref="G21" r:id="rId55" display="vakilian@sharif.edu"/>
    <hyperlink ref="M21" r:id="rId56" display="mohseni@sharif.edu"/>
    <hyperlink ref="W21" r:id="rId57" display="info@ee.sharif.edu"/>
    <hyperlink ref="G22" r:id="rId58" display="ghazizadeh@sharif.edu"/>
    <hyperlink ref="M22" r:id="rId59" display="farrokh.karimi@sharif.edu"/>
    <hyperlink ref="W22" r:id="rId60" display="ghazizadeh@sharif.edu"/>
    <hyperlink ref="G23" r:id="rId61" display="behroozi@sharif.edu"/>
    <hyperlink ref="M23" r:id="rId62" display="hatef.otroshi@ee.sharif.edu"/>
    <hyperlink ref="W23" r:id="rId63" display="behroozi@sharif.edu"/>
    <hyperlink ref="G24" r:id="rId64" display="ejlali@sharif.edu"/>
    <hyperlink ref="M24" r:id="rId65" display="nikbin@ce.sharif.edu"/>
    <hyperlink ref="W24" r:id="rId66" display="ejlali@sharif.edu"/>
    <hyperlink ref="G25" r:id="rId67" display="ejlali@sharif.edu"/>
    <hyperlink ref="M25" r:id="rId68" display="nikbin@ce.sharif.edu"/>
    <hyperlink ref="W25" r:id="rId69" display="ejlali@sharif.edu"/>
    <hyperlink ref="G26" r:id="rId70" display="ejlali@sharif.edu"/>
    <hyperlink ref="M26" r:id="rId71" display="nikbin@ce.sharif.edu"/>
    <hyperlink ref="W26" r:id="rId72" display="ejlali@sharif.edu"/>
    <hyperlink ref="G27" r:id="rId73" display="ejlali@sharif.edu"/>
    <hyperlink ref="M27" r:id="rId74" display="nikbin@ce.sharif.edu"/>
    <hyperlink ref="W27" r:id="rId75" display="ejlali@sharif.edu"/>
    <hyperlink ref="G28" r:id="rId76" display="ejlali@sharif.edu"/>
    <hyperlink ref="M28" r:id="rId77" display="nikbin@ce.sharif.edu"/>
    <hyperlink ref="W28" r:id="rId78" display="ejlali@sharif.edu"/>
    <hyperlink ref="G29" r:id="rId79" display="ejlali@sharif.edu"/>
    <hyperlink ref="M29" r:id="rId80" display="nikbin@ce.sharif.edu"/>
    <hyperlink ref="W29" r:id="rId81" display="ejlali@sharif.edu"/>
    <hyperlink ref="G30" r:id="rId82" display="ejlali@sharif.edu"/>
    <hyperlink ref="M30" r:id="rId83" display="motahari@sharif.edu"/>
    <hyperlink ref="W30" r:id="rId84" display="ejlali@sharif.edu"/>
    <hyperlink ref="G31" r:id="rId85" display="rahvar@sharif.edu"/>
    <hyperlink ref="M31" r:id="rId86" display="mohseni@sharif.edu"/>
    <hyperlink ref="W31" r:id="rId87" display="info@physics.sharif.edu"/>
    <hyperlink ref="G32" r:id="rId88" display="rahvar@sharif.edu"/>
    <hyperlink ref="M32" r:id="rId89" display="mohseni@sharif.edu"/>
    <hyperlink ref="W32" r:id="rId90" display="info@physics.sharif.edu"/>
    <hyperlink ref="G33" r:id="rId91" display="mahdi@sharif.edu"/>
    <hyperlink ref="M33" r:id="rId92" display="shayei.ali@gmail.com"/>
    <hyperlink ref="W33" r:id="rId93" display="mahdi@sharif.edu"/>
    <hyperlink ref="G34" r:id="rId94" display="salarieh@sharif.edu"/>
    <hyperlink ref="M34" r:id="rId95" display="t_ghanbary@mech.sharif.edu"/>
    <hyperlink ref="W34" r:id="rId96" display="t_ghanbary@mech.sharif.edu"/>
    <hyperlink ref="G35" r:id="rId97" display="medi@sharif.edu"/>
    <hyperlink ref="M35" r:id="rId98" display="mg35sonic@gmail.com"/>
    <hyperlink ref="W35" r:id="rId99" display="medi@sharif.edu"/>
    <hyperlink ref="AV35" r:id="rId100" display="192.168.240.20"/>
    <hyperlink ref="G36" r:id="rId101" display="dehbidipour@sharif.edu"/>
    <hyperlink ref="M36" r:id="rId102" display="babakraana@yahoo.com"/>
    <hyperlink ref="W36" r:id="rId103" display="dehbidipour@sharif.edu"/>
    <hyperlink ref="G37" r:id="rId104" display="mehdi@sharif.edu"/>
    <hyperlink ref="M37" r:id="rId105" display="lib_it@sharif.edu"/>
    <hyperlink ref="W37" r:id="rId106" display="mehdi@sharif.edu"/>
    <hyperlink ref="G38" r:id="rId107" display="mehdi@sharif.edu"/>
    <hyperlink ref="M38" r:id="rId108" display="lib_it@sharif.edu"/>
    <hyperlink ref="W38" r:id="rId109" display="mehdi@sharif.edu"/>
    <hyperlink ref="M39" r:id="rId110" display="hbsciw@gmail.com"/>
    <hyperlink ref="W39" r:id="rId111" display="a.h.ziari@gmail.com"/>
    <hyperlink ref="G40" r:id="rId112" display="siahbazi@sharif.edu"/>
    <hyperlink ref="M40" r:id="rId113" display="dining@sharif.edu"/>
    <hyperlink ref="W40" r:id="rId114" display="dining@sharif.edu"/>
    <hyperlink ref="G41" r:id="rId115" display="h.yeganehkari@gmail.com"/>
    <hyperlink ref="M41" r:id="rId116" display="arabshahi1373@gmail.com"/>
    <hyperlink ref="W41" r:id="rId117" display="tapesh@sharif.club"/>
    <hyperlink ref="G42" r:id="rId118" display="ebrahimi_a@sharif.edu"/>
    <hyperlink ref="M42" r:id="rId119" display="nikravan@upsym.com"/>
    <hyperlink ref="W42" r:id="rId120" display="ebrahimi_a@sharif.edu"/>
    <hyperlink ref="G43" r:id="rId121" display="matin@sharif.edu"/>
    <hyperlink ref="M43" r:id="rId122" display="matin@sharif.edu"/>
    <hyperlink ref="W43" r:id="rId123" display="matin@sharif.edu"/>
    <hyperlink ref="G44" r:id="rId124" display="sbayat@sharif.edu"/>
    <hyperlink ref="M44" r:id="rId125" display="booghany@ce.sharif.edu"/>
    <hyperlink ref="W44" r:id="rId126" display="booghany@ce.sharif.edu"/>
    <hyperlink ref="G45" r:id="rId127" display="m.gharehyazie@sharif.edu"/>
    <hyperlink ref="M45" r:id="rId128" display="m.gharehyazie@sharif.edu"/>
    <hyperlink ref="W45" r:id="rId129" display="m.gharehyazie@sharif.edu"/>
    <hyperlink ref="G46" r:id="rId130" display="m.gharehyazie@sharif.edu"/>
    <hyperlink ref="M46" r:id="rId131" display="m.gharehyazie@sharif.edu"/>
    <hyperlink ref="W46" r:id="rId132" display="m.gharehyazie@sharif.edu"/>
    <hyperlink ref="G47" r:id="rId133" display="eftekhar@hpds.ir"/>
    <hyperlink ref="M47" r:id="rId134" display="ghodsi@hpds.ir"/>
    <hyperlink ref="W47" r:id="rId135" display="eftekhar@hpds.ir"/>
    <hyperlink ref="G48" r:id="rId136" display="rabiee@sharif.edu"/>
    <hyperlink ref="M48" r:id="rId137" display="eftekhar@hpds.ir"/>
    <hyperlink ref="W48" r:id="rId138" display="info@vasllab.ir"/>
    <hyperlink ref="G52" r:id="rId139" display="rabiee@sharif.edu"/>
    <hyperlink ref="M52" r:id="rId140" display="shirazi@vaslab.ir"/>
    <hyperlink ref="W52" r:id="rId141" display="shirazi@vaslab.ir"/>
    <hyperlink ref="G53" r:id="rId142" display="rabiee@sharif.edu"/>
    <hyperlink ref="M53" r:id="rId143" display="mm.aghajani@vaslab.ir"/>
    <hyperlink ref="G54" r:id="rId144" display="rabiee@sharif.edu"/>
    <hyperlink ref="M54" r:id="rId145" display="mm.aghajani@vaslab.ir"/>
    <hyperlink ref="G55" r:id="rId146" display="rabiee@sharif.edu"/>
    <hyperlink ref="M55" r:id="rId147" display="mm.aghajani@vaslab.ir"/>
    <hyperlink ref="G56" r:id="rId148" display="rabiee@sharif.edu"/>
    <hyperlink ref="M56" r:id="rId149" display="mm.aghajani@vaslab.ir"/>
    <hyperlink ref="G57" r:id="rId150" display="rabiee@sharif.edu"/>
    <hyperlink ref="M57" r:id="rId151" display="mm.aghajani@vaslab.ir"/>
    <hyperlink ref="G58" r:id="rId152" display="jafarzade@vaslab.ir"/>
    <hyperlink ref="M58" r:id="rId153" display="a.hoseini@pishro.computer"/>
    <hyperlink ref="G59" r:id="rId154" display="jafarzade@vaslab.ir"/>
    <hyperlink ref="M59" r:id="rId155" display="a.hoseini@pishro.computer"/>
    <hyperlink ref="G60" r:id="rId156" display="rabiee@sharif.edu"/>
    <hyperlink ref="M60" r:id="rId157" display="b.ebadi58@laitec.ir"/>
    <hyperlink ref="W60" r:id="rId158" display="b.ebadi58@laitec.ir"/>
    <hyperlink ref="G61" r:id="rId159" display="b.ebadi58@laitec.ir"/>
    <hyperlink ref="M61" r:id="rId160" display="mohsen.mahdavifar@gmail.com"/>
    <hyperlink ref="W61" r:id="rId161" display="b.ebadi58@laitec.ir"/>
    <hyperlink ref="G63" r:id="rId162" display="rabiee@sharif.edu"/>
    <hyperlink ref="M63" r:id="rId163" display="eftekhar@hpds.ir"/>
    <hyperlink ref="W63" r:id="rId164" display="eftekhar@hpds.ir"/>
    <hyperlink ref="G64" r:id="rId165" display="vhosseini@sharif.edu"/>
    <hyperlink ref="M64" r:id="rId166" display="alizadeh.hamed@gmail.com"/>
    <hyperlink ref="W64" r:id="rId167" display="alizadeh.hamed@gmail.com"/>
    <hyperlink ref="G67" r:id="rId168" display="karim_hoda@yahoo.com"/>
    <hyperlink ref="M67" r:id="rId169" display="sh.moaven@gmail.com"/>
    <hyperlink ref="W67" r:id="rId170" display="office@alum.sharif.edu"/>
    <hyperlink ref="G68" r:id="rId171" display="mahmood@dideo.ir"/>
    <hyperlink ref="M68" r:id="rId172" display="frznpr@gmail.com"/>
    <hyperlink ref="W68" r:id="rId173" display="frznpr@gmail.com"/>
    <hyperlink ref="G69" r:id="rId174" display="alishahi@sharif.edu"/>
    <hyperlink ref="M69" r:id="rId175" display="ahmadrezaehyaei@gmail.com"/>
    <hyperlink ref="W69" r:id="rId176" display="info@shomara.ir"/>
    <hyperlink ref="G70" r:id="rId177" display="alishahi@sharif.edu"/>
    <hyperlink ref="M70" r:id="rId178" display="ahmadrezaehyaei@gmail.com"/>
    <hyperlink ref="W70" r:id="rId179" display="info@shomara.ir"/>
    <hyperlink ref="G71" r:id="rId180" display="jahangir@sharif.edu"/>
    <hyperlink ref="M71" r:id="rId181" display="borghei@sharif.edu"/>
    <hyperlink ref="W71" r:id="rId182" display="jahangir@sharif.edu"/>
    <hyperlink ref="G72" r:id="rId183" display="jhabibi@sharif.edu"/>
    <hyperlink ref="M72" r:id="rId184" display="hmoghimi@ce.sharif.edu"/>
    <hyperlink ref="W72" r:id="rId185" display="jhabibi@sharif.edu"/>
    <hyperlink ref="G73" r:id="rId186" display="jhabibi@sharif.edu"/>
    <hyperlink ref="M73" r:id="rId187" display="hmoghimi@ce.sharif.edu"/>
    <hyperlink ref="W73" r:id="rId188" display="info@iiscenter.ir"/>
    <hyperlink ref="G74" r:id="rId189" display="jhabibi@sharif.edu"/>
    <hyperlink ref="M74" r:id="rId190" display="hmoghimi@ce.sharif.edu"/>
    <hyperlink ref="G75" r:id="rId191" display="jhabibi@sharif.edu"/>
    <hyperlink ref="M75" r:id="rId192" display="hmoghimi@ce.sharif.edu"/>
    <hyperlink ref="G76" r:id="rId193" display="jhabibi@sharif.edu"/>
    <hyperlink ref="M76" r:id="rId194" display="hmoghimi@ce.sharif.edu"/>
    <hyperlink ref="G77" r:id="rId195" display="jhabibi@sharif.edu"/>
    <hyperlink ref="M77" r:id="rId196" display="hmoghimi@ce.sharif.edu"/>
    <hyperlink ref="G78" r:id="rId197" display="info@behinegar.net"/>
    <hyperlink ref="M78" r:id="rId198" display="mrezarrad@hotmail.com"/>
    <hyperlink ref="W78" r:id="rId199" display="info@behinegar.net"/>
    <hyperlink ref="G79" r:id="rId200" display="poursoltani@rnsystem.ir"/>
    <hyperlink ref="M79" r:id="rId201" display="fallah@rnsystem.ir"/>
    <hyperlink ref="W79" r:id="rId202" display="info@rnsystem.ir"/>
    <hyperlink ref="G81" r:id="rId203" display="amini@sharif.edu"/>
    <hyperlink ref="M81" r:id="rId204" display="ksouratgar@sharif.edu"/>
    <hyperlink ref="W81" r:id="rId205" display="info@ceet.sharif.edu"/>
    <hyperlink ref="G85" r:id="rId206" display="niamanesh.hadi@gmail.com"/>
    <hyperlink ref="M85" r:id="rId207" display="hosein@ehtesabi.com"/>
    <hyperlink ref="W85" r:id="rId208" display="hosein@ehtesabi.com"/>
    <hyperlink ref="G86" r:id="rId209" display="darvish@palnetgroup.ir"/>
    <hyperlink ref="M86" r:id="rId210" display="nadimkhah@palnetgroup.com"/>
    <hyperlink ref="W86" r:id="rId211" display="nadimkhah@palnetgroup.com"/>
    <hyperlink ref="M92" r:id="rId212" display="atayee.prg@gmail.com"/>
    <hyperlink ref="W92" r:id="rId213" display="info@asta.ir"/>
    <hyperlink ref="G93" r:id="rId214" display="admin@navaak.com"/>
    <hyperlink ref="M93" r:id="rId215" display="info@navaak.com"/>
    <hyperlink ref="W93" r:id="rId216" display="info@navaak.com"/>
    <hyperlink ref="AI93" r:id="rId217" display="Intel (R) Xeon (R), CPU- E5-1620 @ 3.60 GHZ"/>
    <hyperlink ref="G94" r:id="rId218" display="mahdavi@idehno.com"/>
    <hyperlink ref="M94" r:id="rId219" display="a.jafari.w@gmail.com"/>
    <hyperlink ref="W94" r:id="rId220" display="mahdavi@idehno.com"/>
    <hyperlink ref="G95" r:id="rId221" display="heydari@arsh.co"/>
    <hyperlink ref="M95" r:id="rId222" display="akbari@arsh.co"/>
    <hyperlink ref="W95" r:id="rId223" display="heydari@arsh.co"/>
    <hyperlink ref="G96" r:id="rId224" display="nima@hamisysten.ir"/>
    <hyperlink ref="M96" r:id="rId225" display="sysadmin@hamisystem.ir"/>
    <hyperlink ref="W96" r:id="rId226" display="sysadmin@hamisystem.ir"/>
    <hyperlink ref="G97" r:id="rId227" display="nima@hamisysten.ir"/>
    <hyperlink ref="M97" r:id="rId228" display="sysadmin@hamisystem.ir"/>
    <hyperlink ref="W97" r:id="rId229" display="sysadmin@hamisystem.ir"/>
    <hyperlink ref="G100" r:id="rId230" display="info@radnetco.com"/>
    <hyperlink ref="M100" r:id="rId231" display="info@radnetco.com"/>
    <hyperlink ref="W100" r:id="rId232" display="info@radnetco.com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5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3" manualBreakCount="3">
    <brk id="13" man="true" max="65535" min="0"/>
    <brk id="22" man="true" max="65535" min="0"/>
    <brk id="30" man="true" max="65535" min="0"/>
  </colBreaks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true" tabSelected="false" showOutlineSymbols="true" defaultGridColor="true" view="normal" topLeftCell="A1" colorId="64" zoomScale="143" zoomScaleNormal="143" zoomScalePageLayoutView="100" workbookViewId="0">
      <selection pane="topLeft" activeCell="F21" activeCellId="0" sqref="F21"/>
    </sheetView>
  </sheetViews>
  <sheetFormatPr defaultColWidth="8.7421875" defaultRowHeight="14.4" zeroHeight="false" outlineLevelRow="0" outlineLevelCol="0"/>
  <cols>
    <col collapsed="false" customWidth="true" hidden="false" outlineLevel="0" max="1" min="1" style="0" width="11.31"/>
    <col collapsed="false" customWidth="true" hidden="false" outlineLevel="0" max="2" min="2" style="0" width="34.1"/>
  </cols>
  <sheetData>
    <row r="1" customFormat="false" ht="14.4" hidden="false" customHeight="false" outlineLevel="0" collapsed="false">
      <c r="A1" s="244" t="s">
        <v>4157</v>
      </c>
      <c r="B1" s="244" t="s">
        <v>4158</v>
      </c>
      <c r="C1" s="0" t="s">
        <v>4159</v>
      </c>
    </row>
    <row r="2" customFormat="false" ht="14.4" hidden="false" customHeight="false" outlineLevel="0" collapsed="false">
      <c r="A2" s="0" t="n">
        <v>1</v>
      </c>
      <c r="B2" s="703" t="s">
        <v>4110</v>
      </c>
    </row>
    <row r="3" customFormat="false" ht="14.4" hidden="false" customHeight="false" outlineLevel="0" collapsed="false">
      <c r="A3" s="0" t="n">
        <v>2</v>
      </c>
      <c r="B3" s="703" t="s">
        <v>3995</v>
      </c>
    </row>
    <row r="4" customFormat="false" ht="14.4" hidden="false" customHeight="false" outlineLevel="0" collapsed="false">
      <c r="A4" s="0" t="n">
        <v>3</v>
      </c>
      <c r="B4" s="704" t="s">
        <v>3898</v>
      </c>
    </row>
    <row r="5" customFormat="false" ht="14.4" hidden="false" customHeight="false" outlineLevel="0" collapsed="false">
      <c r="A5" s="0" t="n">
        <v>4</v>
      </c>
      <c r="B5" s="705" t="s">
        <v>3923</v>
      </c>
    </row>
    <row r="6" customFormat="false" ht="14.4" hidden="false" customHeight="false" outlineLevel="0" collapsed="false">
      <c r="A6" s="0" t="n">
        <v>5</v>
      </c>
      <c r="B6" s="706" t="s">
        <v>3922</v>
      </c>
    </row>
    <row r="7" customFormat="false" ht="14.4" hidden="false" customHeight="false" outlineLevel="0" collapsed="false">
      <c r="A7" s="0" t="n">
        <v>6</v>
      </c>
      <c r="B7" s="704" t="s">
        <v>4055</v>
      </c>
    </row>
    <row r="8" customFormat="false" ht="14.4" hidden="false" customHeight="false" outlineLevel="0" collapsed="false">
      <c r="A8" s="0" t="n">
        <v>7</v>
      </c>
      <c r="B8" s="704" t="s">
        <v>4124</v>
      </c>
    </row>
    <row r="9" customFormat="false" ht="14.4" hidden="false" customHeight="false" outlineLevel="0" collapsed="false">
      <c r="A9" s="0" t="n">
        <v>8</v>
      </c>
      <c r="B9" s="705" t="s">
        <v>3938</v>
      </c>
    </row>
    <row r="10" customFormat="false" ht="14.4" hidden="false" customHeight="false" outlineLevel="0" collapsed="false">
      <c r="A10" s="0" t="n">
        <v>9</v>
      </c>
      <c r="B10" s="706" t="s">
        <v>4001</v>
      </c>
      <c r="C10" s="0" t="n">
        <f aca="false">FALSE()</f>
        <v>0</v>
      </c>
    </row>
    <row r="11" customFormat="false" ht="14.4" hidden="false" customHeight="false" outlineLevel="0" collapsed="false">
      <c r="A11" s="0" t="n">
        <v>10</v>
      </c>
      <c r="B11" s="703" t="s">
        <v>3910</v>
      </c>
    </row>
    <row r="12" customFormat="false" ht="14.4" hidden="false" customHeight="false" outlineLevel="0" collapsed="false">
      <c r="A12" s="0" t="n">
        <v>11</v>
      </c>
      <c r="B12" s="705" t="s">
        <v>3915</v>
      </c>
      <c r="C12" s="0" t="n">
        <f aca="false">FALSE()</f>
        <v>0</v>
      </c>
    </row>
    <row r="13" customFormat="false" ht="14.4" hidden="false" customHeight="false" outlineLevel="0" collapsed="false">
      <c r="A13" s="0" t="n">
        <v>12</v>
      </c>
      <c r="B13" s="706" t="s">
        <v>3895</v>
      </c>
    </row>
    <row r="14" customFormat="false" ht="14.4" hidden="false" customHeight="false" outlineLevel="0" collapsed="false">
      <c r="A14" s="0" t="n">
        <v>13</v>
      </c>
      <c r="B14" s="704" t="s">
        <v>3925</v>
      </c>
    </row>
    <row r="15" customFormat="false" ht="14.4" hidden="false" customHeight="false" outlineLevel="0" collapsed="false">
      <c r="A15" s="0" t="n">
        <v>14</v>
      </c>
      <c r="B15" s="707" t="s">
        <v>4010</v>
      </c>
      <c r="C15" s="0" t="n">
        <f aca="false">FALSE()</f>
        <v>0</v>
      </c>
    </row>
    <row r="16" customFormat="false" ht="14.4" hidden="false" customHeight="false" outlineLevel="0" collapsed="false">
      <c r="A16" s="0" t="n">
        <v>15</v>
      </c>
      <c r="B16" s="708" t="s">
        <v>3892</v>
      </c>
      <c r="C16" s="0" t="n">
        <f aca="false">FALSE()</f>
        <v>0</v>
      </c>
    </row>
    <row r="17" customFormat="false" ht="14.4" hidden="false" customHeight="false" outlineLevel="0" collapsed="false">
      <c r="A17" s="0" t="n">
        <v>16</v>
      </c>
      <c r="B17" s="706" t="s">
        <v>4038</v>
      </c>
      <c r="C17" s="0" t="n">
        <f aca="false">FALSE()</f>
        <v>0</v>
      </c>
    </row>
    <row r="18" customFormat="false" ht="14.4" hidden="false" customHeight="false" outlineLevel="0" collapsed="false">
      <c r="A18" s="0" t="n">
        <v>17</v>
      </c>
      <c r="B18" s="706" t="s">
        <v>3967</v>
      </c>
    </row>
    <row r="19" customFormat="false" ht="14.4" hidden="false" customHeight="false" outlineLevel="0" collapsed="false">
      <c r="A19" s="0" t="n">
        <v>18</v>
      </c>
      <c r="B19" s="704" t="s">
        <v>3982</v>
      </c>
    </row>
    <row r="20" customFormat="false" ht="14.4" hidden="false" customHeight="false" outlineLevel="0" collapsed="false">
      <c r="A20" s="0" t="n">
        <v>19</v>
      </c>
      <c r="B20" s="706" t="s">
        <v>3903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"/>
  <sheetViews>
    <sheetView showFormulas="false" showGridLines="true" showRowColHeaders="true" showZeros="true" rightToLeft="true" tabSelected="false" showOutlineSymbols="true" defaultGridColor="true" view="normal" topLeftCell="A1" colorId="64" zoomScale="143" zoomScaleNormal="143" zoomScalePageLayoutView="100" workbookViewId="0">
      <selection pane="topLeft" activeCell="A1" activeCellId="0" sqref="A1"/>
    </sheetView>
  </sheetViews>
  <sheetFormatPr defaultColWidth="8.7421875" defaultRowHeight="14.4" zeroHeight="false" outlineLevelRow="0" outlineLevelCol="0"/>
  <cols>
    <col collapsed="false" customWidth="true" hidden="false" outlineLevel="0" max="9" min="9" style="0" width="19.12"/>
  </cols>
  <sheetData>
    <row r="1" s="314" customFormat="true" ht="35.25" hidden="false" customHeight="true" outlineLevel="0" collapsed="false">
      <c r="A1" s="308" t="s">
        <v>2285</v>
      </c>
      <c r="B1" s="131" t="s">
        <v>2286</v>
      </c>
      <c r="C1" s="133" t="s">
        <v>2287</v>
      </c>
      <c r="D1" s="131" t="s">
        <v>22</v>
      </c>
      <c r="E1" s="131" t="s">
        <v>26</v>
      </c>
      <c r="F1" s="131" t="s">
        <v>2288</v>
      </c>
      <c r="G1" s="5" t="s">
        <v>28</v>
      </c>
      <c r="H1" s="5" t="s">
        <v>29</v>
      </c>
      <c r="I1" s="5" t="s">
        <v>2289</v>
      </c>
      <c r="J1" s="131" t="s">
        <v>31</v>
      </c>
      <c r="K1" s="131" t="s">
        <v>35</v>
      </c>
      <c r="L1" s="310" t="s">
        <v>2290</v>
      </c>
      <c r="M1" s="311" t="s">
        <v>2291</v>
      </c>
      <c r="N1" s="131" t="s">
        <v>2292</v>
      </c>
      <c r="O1" s="131" t="s">
        <v>2293</v>
      </c>
      <c r="P1" s="131" t="s">
        <v>2294</v>
      </c>
      <c r="Q1" s="131" t="s">
        <v>2295</v>
      </c>
      <c r="R1" s="5"/>
      <c r="S1" s="131" t="s">
        <v>2296</v>
      </c>
      <c r="T1" s="131" t="s">
        <v>2297</v>
      </c>
      <c r="U1" s="312" t="s">
        <v>2298</v>
      </c>
      <c r="V1" s="313" t="s">
        <v>7</v>
      </c>
      <c r="W1" s="313" t="s">
        <v>8</v>
      </c>
      <c r="X1" s="313" t="s">
        <v>9</v>
      </c>
      <c r="Y1" s="313" t="s">
        <v>10</v>
      </c>
      <c r="Z1" s="313" t="s">
        <v>11</v>
      </c>
      <c r="AA1" s="313" t="s">
        <v>12</v>
      </c>
    </row>
    <row r="2" customFormat="false" ht="28.8" hidden="false" customHeight="false" outlineLevel="0" collapsed="false">
      <c r="A2" s="2" t="n">
        <v>11</v>
      </c>
      <c r="B2" s="232" t="n">
        <v>8</v>
      </c>
      <c r="C2" s="155" t="s">
        <v>839</v>
      </c>
      <c r="D2" s="155" t="s">
        <v>2300</v>
      </c>
      <c r="E2" s="232" t="n">
        <v>181</v>
      </c>
      <c r="F2" s="142" t="s">
        <v>2301</v>
      </c>
      <c r="G2" s="232" t="s">
        <v>842</v>
      </c>
      <c r="H2" s="232" t="s">
        <v>843</v>
      </c>
      <c r="I2" s="187" t="n">
        <v>2098140000</v>
      </c>
      <c r="J2" s="232" t="n">
        <v>0.5</v>
      </c>
      <c r="K2" s="82" t="n">
        <v>30795000</v>
      </c>
      <c r="L2" s="82"/>
      <c r="M2" s="111" t="s">
        <v>848</v>
      </c>
      <c r="N2" s="709" t="s">
        <v>2316</v>
      </c>
      <c r="O2" s="82" t="s">
        <v>2304</v>
      </c>
      <c r="P2" s="232" t="n">
        <v>600000</v>
      </c>
      <c r="Q2" s="0" t="n">
        <v>50000</v>
      </c>
      <c r="R2" s="0" t="n">
        <v>85095000</v>
      </c>
      <c r="S2" s="264" t="s">
        <v>4160</v>
      </c>
      <c r="T2" s="82" t="s">
        <v>2304</v>
      </c>
      <c r="V2" s="156" t="s">
        <v>46</v>
      </c>
      <c r="W2" s="156" t="s">
        <v>834</v>
      </c>
      <c r="X2" s="166" t="s">
        <v>835</v>
      </c>
      <c r="Y2" s="166" t="s">
        <v>831</v>
      </c>
      <c r="Z2" s="166" t="s">
        <v>836</v>
      </c>
      <c r="AA2" s="325" t="s">
        <v>837</v>
      </c>
    </row>
  </sheetData>
  <hyperlinks>
    <hyperlink ref="AA2" r:id="rId1" display="ghodsi@hpds.i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23"/>
  <sheetViews>
    <sheetView showFormulas="false" showGridLines="true" showRowColHeaders="true" showZeros="true" rightToLeft="true" tabSelected="false" showOutlineSymbols="true" defaultGridColor="true" view="normal" topLeftCell="A1" colorId="64" zoomScale="143" zoomScaleNormal="143" zoomScalePageLayoutView="100" workbookViewId="0">
      <pane xSplit="2" ySplit="0" topLeftCell="C1" activePane="topRight" state="frozen"/>
      <selection pane="topLeft" activeCell="A1" activeCellId="0" sqref="A1"/>
      <selection pane="topRight" activeCell="C1" activeCellId="0" sqref="C1"/>
    </sheetView>
  </sheetViews>
  <sheetFormatPr defaultColWidth="8.7421875" defaultRowHeight="18" zeroHeight="false" outlineLevelRow="0" outlineLevelCol="0"/>
  <cols>
    <col collapsed="false" customWidth="true" hidden="false" outlineLevel="0" max="1" min="1" style="121" width="10.92"/>
    <col collapsed="false" customWidth="true" hidden="false" outlineLevel="0" max="2" min="2" style="122" width="19"/>
    <col collapsed="false" customWidth="true" hidden="false" outlineLevel="0" max="3" min="3" style="121" width="6.27"/>
    <col collapsed="false" customWidth="true" hidden="false" outlineLevel="0" max="4" min="4" style="121" width="11.99"/>
    <col collapsed="false" customWidth="true" hidden="false" outlineLevel="0" max="5" min="5" style="121" width="10.89"/>
    <col collapsed="false" customWidth="true" hidden="false" outlineLevel="0" max="6" min="6" style="121" width="13.02"/>
    <col collapsed="false" customWidth="true" hidden="false" outlineLevel="0" max="7" min="7" style="121" width="10.68"/>
    <col collapsed="false" customWidth="true" hidden="false" outlineLevel="0" max="8" min="8" style="121" width="10.99"/>
    <col collapsed="false" customWidth="true" hidden="false" outlineLevel="0" max="9" min="9" style="121" width="14.69"/>
    <col collapsed="false" customWidth="true" hidden="false" outlineLevel="0" max="10" min="10" style="123" width="32.48"/>
    <col collapsed="false" customWidth="true" hidden="false" outlineLevel="0" max="11" min="11" style="124" width="11.57"/>
    <col collapsed="false" customWidth="true" hidden="false" outlineLevel="0" max="12" min="12" style="124" width="30.21"/>
    <col collapsed="false" customWidth="true" hidden="false" outlineLevel="0" max="13" min="13" style="124" width="44.26"/>
    <col collapsed="false" customWidth="true" hidden="false" outlineLevel="0" max="14" min="14" style="124" width="17.67"/>
    <col collapsed="false" customWidth="true" hidden="false" outlineLevel="0" max="15" min="15" style="124" width="16.26"/>
    <col collapsed="false" customWidth="true" hidden="false" outlineLevel="0" max="16" min="16" style="125" width="25.94"/>
    <col collapsed="false" customWidth="true" hidden="false" outlineLevel="0" max="17" min="17" style="126" width="23.01"/>
    <col collapsed="false" customWidth="true" hidden="false" outlineLevel="0" max="18" min="18" style="127" width="29.21"/>
    <col collapsed="false" customWidth="true" hidden="false" outlineLevel="0" max="19" min="19" style="127" width="39.94"/>
    <col collapsed="false" customWidth="true" hidden="false" outlineLevel="0" max="20" min="20" style="128" width="76.1"/>
    <col collapsed="false" customWidth="true" hidden="false" outlineLevel="0" max="21" min="21" style="128" width="14.31"/>
    <col collapsed="false" customWidth="true" hidden="false" outlineLevel="0" max="22" min="22" style="128" width="11.11"/>
    <col collapsed="false" customWidth="true" hidden="false" outlineLevel="0" max="23" min="23" style="129" width="13.63"/>
    <col collapsed="false" customWidth="true" hidden="false" outlineLevel="0" max="24" min="24" style="125" width="21.36"/>
    <col collapsed="false" customWidth="true" hidden="false" outlineLevel="0" max="25" min="25" style="130" width="22.84"/>
    <col collapsed="false" customWidth="true" hidden="false" outlineLevel="0" max="26" min="26" style="130" width="74.58"/>
    <col collapsed="false" customWidth="true" hidden="false" outlineLevel="0" max="29" min="29" style="0" width="9.85"/>
    <col collapsed="false" customWidth="true" hidden="false" outlineLevel="0" max="30" min="30" style="0" width="11.21"/>
    <col collapsed="false" customWidth="true" hidden="false" outlineLevel="0" max="47" min="47" style="0" width="18.38"/>
  </cols>
  <sheetData>
    <row r="1" s="136" customFormat="true" ht="18.3" hidden="false" customHeight="false" outlineLevel="0" collapsed="false">
      <c r="A1" s="131" t="s">
        <v>1564</v>
      </c>
      <c r="B1" s="132" t="s">
        <v>1565</v>
      </c>
      <c r="C1" s="131" t="s">
        <v>1566</v>
      </c>
      <c r="D1" s="131" t="s">
        <v>1</v>
      </c>
      <c r="E1" s="131" t="s">
        <v>2</v>
      </c>
      <c r="F1" s="131" t="s">
        <v>1567</v>
      </c>
      <c r="G1" s="133" t="s">
        <v>3</v>
      </c>
      <c r="H1" s="133" t="s">
        <v>4</v>
      </c>
      <c r="I1" s="133" t="s">
        <v>5</v>
      </c>
      <c r="J1" s="134" t="s">
        <v>6</v>
      </c>
      <c r="K1" s="131" t="s">
        <v>1568</v>
      </c>
      <c r="L1" s="131" t="s">
        <v>1569</v>
      </c>
      <c r="M1" s="131" t="s">
        <v>1570</v>
      </c>
      <c r="N1" s="133" t="s">
        <v>16</v>
      </c>
      <c r="O1" s="133" t="s">
        <v>17</v>
      </c>
      <c r="P1" s="133" t="s">
        <v>18</v>
      </c>
      <c r="Q1" s="135" t="s">
        <v>19</v>
      </c>
      <c r="R1" s="133" t="s">
        <v>21</v>
      </c>
      <c r="S1" s="132" t="s">
        <v>1571</v>
      </c>
      <c r="T1" s="132" t="s">
        <v>1572</v>
      </c>
      <c r="U1" s="136" t="s">
        <v>1566</v>
      </c>
      <c r="V1" s="136" t="s">
        <v>1573</v>
      </c>
      <c r="W1" s="136" t="s">
        <v>2</v>
      </c>
      <c r="X1" s="136" t="s">
        <v>1574</v>
      </c>
      <c r="Y1" s="136" t="s">
        <v>3</v>
      </c>
    </row>
    <row r="2" customFormat="false" ht="18" hidden="false" customHeight="false" outlineLevel="0" collapsed="false">
      <c r="A2" s="137" t="n">
        <v>1</v>
      </c>
      <c r="B2" s="138" t="s">
        <v>1575</v>
      </c>
      <c r="C2" s="139" t="s">
        <v>1576</v>
      </c>
      <c r="D2" s="139" t="s">
        <v>1144</v>
      </c>
      <c r="E2" s="139" t="s">
        <v>1145</v>
      </c>
      <c r="F2" s="139" t="s">
        <v>1577</v>
      </c>
      <c r="G2" s="140" t="s">
        <v>1146</v>
      </c>
      <c r="H2" s="140" t="s">
        <v>1147</v>
      </c>
      <c r="I2" s="140" t="s">
        <v>1148</v>
      </c>
      <c r="J2" s="141" t="s">
        <v>1149</v>
      </c>
      <c r="K2" s="142" t="s">
        <v>723</v>
      </c>
      <c r="L2" s="143" t="s">
        <v>1578</v>
      </c>
      <c r="M2" s="143" t="s">
        <v>1579</v>
      </c>
      <c r="N2" s="144" t="s">
        <v>1580</v>
      </c>
      <c r="O2" s="144" t="s">
        <v>1581</v>
      </c>
      <c r="P2" s="144" t="s">
        <v>1582</v>
      </c>
      <c r="Q2" s="145" t="s">
        <v>1583</v>
      </c>
      <c r="R2" s="146" t="s">
        <v>1170</v>
      </c>
      <c r="S2" s="147" t="n">
        <v>1459995847</v>
      </c>
      <c r="T2" s="148" t="s">
        <v>1584</v>
      </c>
      <c r="U2" s="149" t="s">
        <v>1576</v>
      </c>
      <c r="V2" s="149" t="s">
        <v>1585</v>
      </c>
      <c r="W2" s="149" t="s">
        <v>1145</v>
      </c>
      <c r="X2" s="149" t="s">
        <v>1586</v>
      </c>
      <c r="Y2" s="150" t="s">
        <v>1587</v>
      </c>
    </row>
    <row r="3" customFormat="false" ht="18" hidden="false" customHeight="false" outlineLevel="0" collapsed="false">
      <c r="A3" s="137" t="n">
        <v>2</v>
      </c>
      <c r="B3" s="151" t="s">
        <v>1588</v>
      </c>
      <c r="C3" s="152" t="s">
        <v>1576</v>
      </c>
      <c r="D3" s="152" t="s">
        <v>321</v>
      </c>
      <c r="E3" s="152" t="s">
        <v>852</v>
      </c>
      <c r="F3" s="152" t="s">
        <v>1586</v>
      </c>
      <c r="G3" s="153" t="s">
        <v>1589</v>
      </c>
      <c r="H3" s="153" t="s">
        <v>854</v>
      </c>
      <c r="I3" s="153" t="s">
        <v>1590</v>
      </c>
      <c r="J3" s="154" t="s">
        <v>1591</v>
      </c>
      <c r="K3" s="155" t="s">
        <v>723</v>
      </c>
      <c r="L3" s="156" t="s">
        <v>1578</v>
      </c>
      <c r="M3" s="157" t="s">
        <v>1592</v>
      </c>
      <c r="N3" s="158" t="s">
        <v>905</v>
      </c>
      <c r="O3" s="158" t="s">
        <v>906</v>
      </c>
      <c r="P3" s="158" t="s">
        <v>907</v>
      </c>
      <c r="Q3" s="159" t="s">
        <v>908</v>
      </c>
      <c r="R3" s="160" t="s">
        <v>909</v>
      </c>
      <c r="S3" s="161" t="n">
        <v>1459996493</v>
      </c>
      <c r="T3" s="162" t="s">
        <v>1593</v>
      </c>
      <c r="U3" s="149" t="s">
        <v>1576</v>
      </c>
      <c r="V3" s="149" t="s">
        <v>1594</v>
      </c>
      <c r="W3" s="149" t="s">
        <v>1595</v>
      </c>
      <c r="X3" s="149" t="s">
        <v>1577</v>
      </c>
      <c r="Y3" s="163" t="s">
        <v>1596</v>
      </c>
    </row>
    <row r="4" customFormat="false" ht="18" hidden="false" customHeight="false" outlineLevel="0" collapsed="false">
      <c r="A4" s="164" t="n">
        <v>3</v>
      </c>
      <c r="B4" s="165" t="s">
        <v>1597</v>
      </c>
      <c r="C4" s="156" t="s">
        <v>1576</v>
      </c>
      <c r="D4" s="156" t="s">
        <v>971</v>
      </c>
      <c r="E4" s="156" t="s">
        <v>972</v>
      </c>
      <c r="F4" s="156" t="s">
        <v>1586</v>
      </c>
      <c r="G4" s="166" t="s">
        <v>973</v>
      </c>
      <c r="H4" s="145" t="s">
        <v>1598</v>
      </c>
      <c r="I4" s="166" t="s">
        <v>975</v>
      </c>
      <c r="J4" s="154" t="s">
        <v>1599</v>
      </c>
      <c r="K4" s="155" t="s">
        <v>723</v>
      </c>
      <c r="L4" s="167" t="s">
        <v>1600</v>
      </c>
      <c r="M4" s="167" t="s">
        <v>1601</v>
      </c>
      <c r="N4" s="128" t="n">
        <v>10320542534</v>
      </c>
      <c r="O4" s="128" t="s">
        <v>1602</v>
      </c>
      <c r="P4" s="128" t="n">
        <v>402761</v>
      </c>
      <c r="Q4" s="159" t="n">
        <v>66086019</v>
      </c>
      <c r="R4" s="160" t="s">
        <v>1603</v>
      </c>
      <c r="S4" s="168" t="n">
        <v>1459974310</v>
      </c>
      <c r="T4" s="169" t="s">
        <v>1604</v>
      </c>
      <c r="U4" s="149" t="s">
        <v>1605</v>
      </c>
      <c r="V4" s="149" t="s">
        <v>1606</v>
      </c>
      <c r="W4" s="149" t="s">
        <v>1607</v>
      </c>
      <c r="X4" s="149" t="s">
        <v>1577</v>
      </c>
      <c r="Y4" s="163" t="s">
        <v>1608</v>
      </c>
    </row>
    <row r="5" customFormat="false" ht="18" hidden="false" customHeight="false" outlineLevel="0" collapsed="false">
      <c r="A5" s="164" t="n">
        <v>4</v>
      </c>
      <c r="B5" s="170" t="s">
        <v>1609</v>
      </c>
      <c r="C5" s="143" t="s">
        <v>1576</v>
      </c>
      <c r="D5" s="143" t="s">
        <v>161</v>
      </c>
      <c r="E5" s="143" t="s">
        <v>1610</v>
      </c>
      <c r="F5" s="143" t="s">
        <v>1611</v>
      </c>
      <c r="G5" s="145" t="s">
        <v>1612</v>
      </c>
      <c r="H5" s="145" t="s">
        <v>1613</v>
      </c>
      <c r="I5" s="145" t="s">
        <v>1614</v>
      </c>
      <c r="J5" s="171" t="s">
        <v>1615</v>
      </c>
      <c r="K5" s="142" t="s">
        <v>52</v>
      </c>
      <c r="L5" s="143"/>
      <c r="M5" s="143" t="s">
        <v>1616</v>
      </c>
      <c r="N5" s="144"/>
      <c r="O5" s="144"/>
      <c r="P5" s="144"/>
      <c r="Q5" s="172" t="n">
        <v>66069143</v>
      </c>
      <c r="R5" s="146" t="s">
        <v>1615</v>
      </c>
      <c r="S5" s="173"/>
      <c r="T5" s="162" t="s">
        <v>1617</v>
      </c>
      <c r="Y5" s="174"/>
    </row>
    <row r="6" customFormat="false" ht="18" hidden="false" customHeight="false" outlineLevel="0" collapsed="false">
      <c r="A6" s="164" t="n">
        <v>5</v>
      </c>
      <c r="B6" s="170" t="s">
        <v>1618</v>
      </c>
      <c r="C6" s="143" t="s">
        <v>1576</v>
      </c>
      <c r="D6" s="143" t="s">
        <v>851</v>
      </c>
      <c r="E6" s="143" t="s">
        <v>852</v>
      </c>
      <c r="F6" s="143" t="s">
        <v>1619</v>
      </c>
      <c r="G6" s="145" t="s">
        <v>853</v>
      </c>
      <c r="H6" s="145" t="s">
        <v>854</v>
      </c>
      <c r="I6" s="145" t="s">
        <v>855</v>
      </c>
      <c r="J6" s="141" t="s">
        <v>856</v>
      </c>
      <c r="K6" s="142" t="s">
        <v>52</v>
      </c>
      <c r="L6" s="143"/>
      <c r="M6" s="143" t="s">
        <v>811</v>
      </c>
      <c r="N6" s="144"/>
      <c r="O6" s="144"/>
      <c r="P6" s="144"/>
      <c r="Q6" s="172" t="n">
        <v>66069143</v>
      </c>
      <c r="R6" s="146" t="s">
        <v>1620</v>
      </c>
      <c r="S6" s="147" t="n">
        <v>1459976541</v>
      </c>
      <c r="T6" s="162" t="s">
        <v>1621</v>
      </c>
      <c r="Y6" s="174"/>
    </row>
    <row r="7" customFormat="false" ht="18" hidden="false" customHeight="false" outlineLevel="0" collapsed="false">
      <c r="A7" s="164" t="n">
        <v>6</v>
      </c>
      <c r="B7" s="175" t="s">
        <v>1622</v>
      </c>
      <c r="C7" s="156" t="s">
        <v>1576</v>
      </c>
      <c r="D7" s="156" t="s">
        <v>851</v>
      </c>
      <c r="E7" s="156" t="s">
        <v>852</v>
      </c>
      <c r="F7" s="156" t="s">
        <v>1611</v>
      </c>
      <c r="G7" s="166" t="s">
        <v>853</v>
      </c>
      <c r="H7" s="166" t="s">
        <v>854</v>
      </c>
      <c r="I7" s="166" t="s">
        <v>855</v>
      </c>
      <c r="J7" s="154" t="s">
        <v>856</v>
      </c>
      <c r="K7" s="155" t="s">
        <v>52</v>
      </c>
      <c r="L7" s="176"/>
      <c r="M7" s="177" t="s">
        <v>1623</v>
      </c>
      <c r="N7" s="155"/>
      <c r="O7" s="158"/>
      <c r="P7" s="158"/>
      <c r="Q7" s="159" t="s">
        <v>831</v>
      </c>
      <c r="R7" s="160" t="s">
        <v>1624</v>
      </c>
      <c r="S7" s="147" t="n">
        <v>1459976541</v>
      </c>
      <c r="T7" s="162" t="s">
        <v>1621</v>
      </c>
      <c r="Y7" s="174"/>
    </row>
    <row r="8" customFormat="false" ht="18" hidden="false" customHeight="false" outlineLevel="0" collapsed="false">
      <c r="A8" s="164" t="n">
        <v>7</v>
      </c>
      <c r="B8" s="165" t="s">
        <v>1625</v>
      </c>
      <c r="C8" s="156" t="s">
        <v>1576</v>
      </c>
      <c r="D8" s="156" t="s">
        <v>878</v>
      </c>
      <c r="E8" s="156" t="s">
        <v>879</v>
      </c>
      <c r="G8" s="166" t="s">
        <v>880</v>
      </c>
      <c r="H8" s="166" t="s">
        <v>881</v>
      </c>
      <c r="I8" s="166" t="s">
        <v>882</v>
      </c>
      <c r="J8" s="154" t="s">
        <v>883</v>
      </c>
      <c r="K8" s="155" t="s">
        <v>1626</v>
      </c>
      <c r="L8" s="155"/>
      <c r="M8" s="155"/>
      <c r="N8" s="155"/>
      <c r="O8" s="158"/>
      <c r="P8" s="158"/>
      <c r="Q8" s="178" t="s">
        <v>1627</v>
      </c>
      <c r="R8" s="160" t="s">
        <v>883</v>
      </c>
      <c r="S8" s="161" t="n">
        <v>1459614845</v>
      </c>
      <c r="T8" s="162" t="s">
        <v>1628</v>
      </c>
      <c r="Y8" s="174"/>
    </row>
    <row r="9" customFormat="false" ht="18" hidden="false" customHeight="false" outlineLevel="0" collapsed="false">
      <c r="A9" s="164" t="n">
        <v>8</v>
      </c>
      <c r="B9" s="165" t="s">
        <v>846</v>
      </c>
      <c r="C9" s="156" t="s">
        <v>1576</v>
      </c>
      <c r="D9" s="156" t="s">
        <v>1629</v>
      </c>
      <c r="E9" s="156" t="s">
        <v>1630</v>
      </c>
      <c r="F9" s="156" t="s">
        <v>1586</v>
      </c>
      <c r="G9" s="166" t="s">
        <v>1631</v>
      </c>
      <c r="H9" s="166" t="s">
        <v>831</v>
      </c>
      <c r="I9" s="166" t="s">
        <v>1632</v>
      </c>
      <c r="J9" s="179" t="s">
        <v>1633</v>
      </c>
      <c r="K9" s="155" t="s">
        <v>723</v>
      </c>
      <c r="L9" s="156" t="s">
        <v>1578</v>
      </c>
      <c r="M9" s="156" t="s">
        <v>1634</v>
      </c>
      <c r="N9" s="155" t="n">
        <v>14005282113</v>
      </c>
      <c r="O9" s="158" t="s">
        <v>1635</v>
      </c>
      <c r="P9" s="158" t="s">
        <v>1636</v>
      </c>
      <c r="Q9" s="159" t="s">
        <v>831</v>
      </c>
      <c r="R9" s="160" t="s">
        <v>1620</v>
      </c>
      <c r="S9" s="161" t="n">
        <v>1459993596</v>
      </c>
      <c r="T9" s="169" t="s">
        <v>1637</v>
      </c>
      <c r="U9" s="143" t="s">
        <v>1576</v>
      </c>
      <c r="V9" s="143" t="s">
        <v>161</v>
      </c>
      <c r="W9" s="143" t="s">
        <v>1610</v>
      </c>
      <c r="X9" s="143" t="s">
        <v>1577</v>
      </c>
      <c r="Y9" s="145" t="s">
        <v>1638</v>
      </c>
    </row>
    <row r="10" customFormat="false" ht="18" hidden="false" customHeight="false" outlineLevel="0" collapsed="false">
      <c r="A10" s="180" t="n">
        <v>9</v>
      </c>
      <c r="B10" s="165" t="s">
        <v>1639</v>
      </c>
      <c r="C10" s="156" t="s">
        <v>1576</v>
      </c>
      <c r="D10" s="156" t="s">
        <v>1089</v>
      </c>
      <c r="E10" s="156" t="s">
        <v>1090</v>
      </c>
      <c r="F10" s="156"/>
      <c r="G10" s="158" t="s">
        <v>1091</v>
      </c>
      <c r="H10" s="158" t="s">
        <v>1092</v>
      </c>
      <c r="I10" s="158" t="s">
        <v>1093</v>
      </c>
      <c r="J10" s="154" t="s">
        <v>1094</v>
      </c>
      <c r="K10" s="155" t="s">
        <v>52</v>
      </c>
      <c r="L10" s="155"/>
      <c r="M10" s="155"/>
      <c r="N10" s="155"/>
      <c r="O10" s="155"/>
      <c r="P10" s="158"/>
      <c r="Q10" s="159" t="n">
        <v>66166315</v>
      </c>
      <c r="R10" s="160" t="s">
        <v>1104</v>
      </c>
      <c r="S10" s="181"/>
      <c r="T10" s="182" t="s">
        <v>1640</v>
      </c>
      <c r="U10" s="155"/>
      <c r="Y10" s="174"/>
    </row>
    <row r="11" customFormat="false" ht="18" hidden="false" customHeight="false" outlineLevel="0" collapsed="false">
      <c r="A11" s="183" t="n">
        <v>10</v>
      </c>
      <c r="B11" s="165" t="s">
        <v>1641</v>
      </c>
      <c r="C11" s="156" t="s">
        <v>1576</v>
      </c>
      <c r="D11" s="156" t="s">
        <v>279</v>
      </c>
      <c r="E11" s="156" t="s">
        <v>1511</v>
      </c>
      <c r="F11" s="156" t="s">
        <v>1586</v>
      </c>
      <c r="G11" s="158" t="s">
        <v>1512</v>
      </c>
      <c r="H11" s="158" t="s">
        <v>1513</v>
      </c>
      <c r="I11" s="158" t="s">
        <v>1514</v>
      </c>
      <c r="J11" s="154" t="s">
        <v>1515</v>
      </c>
      <c r="K11" s="155" t="s">
        <v>723</v>
      </c>
      <c r="L11" s="155" t="s">
        <v>1600</v>
      </c>
      <c r="M11" s="155" t="s">
        <v>1516</v>
      </c>
      <c r="N11" s="158" t="s">
        <v>1518</v>
      </c>
      <c r="O11" s="158" t="s">
        <v>1519</v>
      </c>
      <c r="P11" s="158" t="s">
        <v>1520</v>
      </c>
      <c r="Q11" s="184" t="s">
        <v>1513</v>
      </c>
      <c r="R11" s="185" t="s">
        <v>1515</v>
      </c>
      <c r="S11" s="155" t="n">
        <v>1454954344</v>
      </c>
      <c r="T11" s="156" t="s">
        <v>1642</v>
      </c>
      <c r="U11" s="82"/>
      <c r="V11" s="186"/>
      <c r="W11" s="155"/>
      <c r="X11" s="155"/>
      <c r="Y11" s="166"/>
      <c r="Z11" s="155"/>
      <c r="AA11" s="155"/>
      <c r="AB11" s="187"/>
      <c r="AC11" s="155"/>
      <c r="AD11" s="188"/>
      <c r="AE11" s="189"/>
      <c r="AF11" s="189"/>
      <c r="AG11" s="82"/>
      <c r="AH11" s="82"/>
      <c r="AI11" s="111"/>
      <c r="AJ11" s="111"/>
      <c r="AK11" s="111"/>
      <c r="AL11" s="155"/>
      <c r="AM11" s="111"/>
      <c r="AN11" s="111"/>
      <c r="AO11" s="112"/>
      <c r="AP11" s="111"/>
      <c r="AQ11" s="111"/>
    </row>
    <row r="12" customFormat="false" ht="18" hidden="false" customHeight="false" outlineLevel="0" collapsed="false">
      <c r="A12" s="190" t="n">
        <v>11</v>
      </c>
      <c r="B12" s="191" t="s">
        <v>1643</v>
      </c>
      <c r="C12" s="156" t="s">
        <v>1576</v>
      </c>
      <c r="D12" s="156" t="s">
        <v>1121</v>
      </c>
      <c r="E12" s="156" t="s">
        <v>1122</v>
      </c>
      <c r="F12" s="156" t="s">
        <v>1611</v>
      </c>
      <c r="G12" s="158" t="s">
        <v>1123</v>
      </c>
      <c r="H12" s="158" t="s">
        <v>1124</v>
      </c>
      <c r="I12" s="158" t="s">
        <v>1125</v>
      </c>
      <c r="J12" s="192" t="s">
        <v>1126</v>
      </c>
      <c r="K12" s="155" t="s">
        <v>52</v>
      </c>
      <c r="L12" s="155"/>
      <c r="M12" s="155" t="s">
        <v>1131</v>
      </c>
      <c r="N12" s="158"/>
      <c r="O12" s="158"/>
      <c r="P12" s="158"/>
      <c r="Q12" s="184" t="s">
        <v>1129</v>
      </c>
      <c r="R12" s="193" t="s">
        <v>1644</v>
      </c>
      <c r="S12" s="194"/>
      <c r="T12" s="149" t="s">
        <v>1645</v>
      </c>
      <c r="Y12" s="174"/>
    </row>
    <row r="13" customFormat="false" ht="18" hidden="false" customHeight="false" outlineLevel="0" collapsed="false">
      <c r="A13" s="195" t="n">
        <v>12</v>
      </c>
      <c r="B13" s="165" t="s">
        <v>1646</v>
      </c>
      <c r="C13" s="156" t="s">
        <v>1576</v>
      </c>
      <c r="D13" s="156" t="s">
        <v>1467</v>
      </c>
      <c r="E13" s="156" t="s">
        <v>1468</v>
      </c>
      <c r="F13" s="156" t="s">
        <v>1586</v>
      </c>
      <c r="G13" s="158" t="s">
        <v>1469</v>
      </c>
      <c r="H13" s="158" t="s">
        <v>1470</v>
      </c>
      <c r="I13" s="158" t="s">
        <v>1471</v>
      </c>
      <c r="J13" s="154" t="s">
        <v>1472</v>
      </c>
      <c r="K13" s="155" t="s">
        <v>723</v>
      </c>
      <c r="L13" s="155" t="s">
        <v>1578</v>
      </c>
      <c r="M13" s="155" t="s">
        <v>1478</v>
      </c>
      <c r="N13" s="158" t="s">
        <v>1480</v>
      </c>
      <c r="O13" s="158" t="s">
        <v>1481</v>
      </c>
      <c r="P13" s="158" t="s">
        <v>1482</v>
      </c>
      <c r="Q13" s="184" t="s">
        <v>1470</v>
      </c>
      <c r="R13" s="185" t="s">
        <v>1477</v>
      </c>
      <c r="S13" s="155" t="n">
        <v>1933843855</v>
      </c>
      <c r="T13" s="149" t="s">
        <v>1647</v>
      </c>
      <c r="Y13" s="174"/>
    </row>
    <row r="14" customFormat="false" ht="18" hidden="false" customHeight="false" outlineLevel="0" collapsed="false">
      <c r="A14" s="195" t="n">
        <v>13</v>
      </c>
      <c r="B14" s="165" t="s">
        <v>1648</v>
      </c>
      <c r="C14" s="143" t="s">
        <v>1576</v>
      </c>
      <c r="D14" s="143" t="s">
        <v>145</v>
      </c>
      <c r="E14" s="143" t="s">
        <v>1319</v>
      </c>
      <c r="F14" s="143" t="s">
        <v>1586</v>
      </c>
      <c r="G14" s="196" t="s">
        <v>1320</v>
      </c>
      <c r="H14" s="196" t="s">
        <v>1321</v>
      </c>
      <c r="I14" s="196" t="s">
        <v>1322</v>
      </c>
      <c r="J14" s="141" t="s">
        <v>1323</v>
      </c>
      <c r="K14" s="142" t="s">
        <v>723</v>
      </c>
      <c r="L14" s="197"/>
      <c r="M14" s="198" t="s">
        <v>1329</v>
      </c>
      <c r="N14" s="196" t="n">
        <v>14004874185</v>
      </c>
      <c r="O14" s="196" t="s">
        <v>1330</v>
      </c>
      <c r="P14" s="196" t="n">
        <v>464869</v>
      </c>
      <c r="Q14" s="199" t="s">
        <v>1321</v>
      </c>
      <c r="R14" s="171" t="s">
        <v>1649</v>
      </c>
      <c r="S14" s="127" t="n">
        <v>1587813633</v>
      </c>
      <c r="T14" s="200" t="s">
        <v>1650</v>
      </c>
      <c r="Y14" s="174"/>
    </row>
    <row r="15" customFormat="false" ht="18" hidden="false" customHeight="false" outlineLevel="0" collapsed="false">
      <c r="A15" s="195" t="n">
        <v>14</v>
      </c>
      <c r="B15" s="191" t="s">
        <v>1651</v>
      </c>
      <c r="C15" s="156" t="s">
        <v>1605</v>
      </c>
      <c r="D15" s="156" t="s">
        <v>1048</v>
      </c>
      <c r="E15" s="156" t="s">
        <v>1049</v>
      </c>
      <c r="F15" s="156" t="s">
        <v>1652</v>
      </c>
      <c r="G15" s="158" t="s">
        <v>1050</v>
      </c>
      <c r="H15" s="158" t="s">
        <v>1051</v>
      </c>
      <c r="I15" s="158" t="s">
        <v>1052</v>
      </c>
      <c r="J15" s="179" t="s">
        <v>1653</v>
      </c>
      <c r="K15" s="155" t="s">
        <v>52</v>
      </c>
      <c r="L15" s="155"/>
      <c r="M15" s="155" t="s">
        <v>1654</v>
      </c>
      <c r="N15" s="155"/>
      <c r="O15" s="155"/>
      <c r="P15" s="158"/>
      <c r="Q15" s="184" t="s">
        <v>1057</v>
      </c>
      <c r="R15" s="185" t="s">
        <v>1062</v>
      </c>
      <c r="S15" s="201"/>
      <c r="T15" s="200" t="s">
        <v>1655</v>
      </c>
      <c r="Y15" s="174"/>
    </row>
    <row r="16" customFormat="false" ht="18" hidden="false" customHeight="false" outlineLevel="0" collapsed="false">
      <c r="A16" s="195" t="n">
        <v>15</v>
      </c>
      <c r="B16" s="191" t="s">
        <v>1656</v>
      </c>
      <c r="C16" s="189" t="s">
        <v>1576</v>
      </c>
      <c r="D16" s="155" t="s">
        <v>119</v>
      </c>
      <c r="E16" s="155" t="s">
        <v>120</v>
      </c>
      <c r="F16" s="155"/>
      <c r="G16" s="158" t="s">
        <v>121</v>
      </c>
      <c r="H16" s="158" t="s">
        <v>122</v>
      </c>
      <c r="I16" s="158" t="s">
        <v>123</v>
      </c>
      <c r="J16" s="154" t="s">
        <v>124</v>
      </c>
      <c r="K16" s="155" t="s">
        <v>52</v>
      </c>
      <c r="L16" s="155"/>
      <c r="M16" s="155" t="s">
        <v>1657</v>
      </c>
      <c r="N16" s="155"/>
      <c r="O16" s="155"/>
      <c r="P16" s="155"/>
      <c r="Q16" s="184" t="n">
        <v>66164632</v>
      </c>
      <c r="R16" s="185" t="s">
        <v>124</v>
      </c>
      <c r="S16" s="194"/>
      <c r="T16" s="200" t="s">
        <v>1658</v>
      </c>
      <c r="Y16" s="174"/>
    </row>
    <row r="17" customFormat="false" ht="18" hidden="false" customHeight="false" outlineLevel="0" collapsed="false">
      <c r="A17" s="202" t="n">
        <v>16</v>
      </c>
      <c r="B17" s="165" t="s">
        <v>1084</v>
      </c>
      <c r="C17" s="189" t="s">
        <v>1576</v>
      </c>
      <c r="D17" s="155" t="s">
        <v>1068</v>
      </c>
      <c r="E17" s="155" t="s">
        <v>1069</v>
      </c>
      <c r="F17" s="155" t="s">
        <v>1586</v>
      </c>
      <c r="G17" s="158" t="s">
        <v>1070</v>
      </c>
      <c r="H17" s="158" t="s">
        <v>1659</v>
      </c>
      <c r="I17" s="158" t="s">
        <v>1071</v>
      </c>
      <c r="J17" s="192" t="s">
        <v>1072</v>
      </c>
      <c r="K17" s="155" t="s">
        <v>52</v>
      </c>
      <c r="L17" s="155"/>
      <c r="M17" s="155" t="s">
        <v>1077</v>
      </c>
      <c r="N17" s="158"/>
      <c r="O17" s="158"/>
      <c r="P17" s="158"/>
      <c r="Q17" s="158" t="s">
        <v>1659</v>
      </c>
      <c r="R17" s="185" t="s">
        <v>1076</v>
      </c>
      <c r="S17" s="194"/>
      <c r="T17" s="200" t="s">
        <v>1660</v>
      </c>
      <c r="Y17" s="174"/>
    </row>
    <row r="18" customFormat="false" ht="18" hidden="false" customHeight="false" outlineLevel="0" collapsed="false">
      <c r="A18" s="202" t="n">
        <v>17</v>
      </c>
      <c r="B18" s="191" t="s">
        <v>1661</v>
      </c>
      <c r="C18" s="203" t="s">
        <v>1576</v>
      </c>
      <c r="D18" s="177" t="s">
        <v>202</v>
      </c>
      <c r="E18" s="177" t="s">
        <v>1253</v>
      </c>
      <c r="F18" s="177" t="s">
        <v>1662</v>
      </c>
      <c r="G18" s="204" t="s">
        <v>1254</v>
      </c>
      <c r="H18" s="204" t="s">
        <v>1255</v>
      </c>
      <c r="I18" s="204" t="s">
        <v>1256</v>
      </c>
      <c r="J18" s="154" t="s">
        <v>1257</v>
      </c>
      <c r="K18" s="155" t="s">
        <v>52</v>
      </c>
      <c r="M18" s="177" t="s">
        <v>1264</v>
      </c>
      <c r="N18" s="155"/>
      <c r="O18" s="158"/>
      <c r="P18" s="158"/>
      <c r="Q18" s="205" t="n">
        <v>66166665</v>
      </c>
      <c r="R18" s="154" t="s">
        <v>1267</v>
      </c>
      <c r="S18" s="206"/>
      <c r="T18" s="200" t="s">
        <v>1663</v>
      </c>
      <c r="Y18" s="174"/>
    </row>
    <row r="19" customFormat="false" ht="18" hidden="false" customHeight="false" outlineLevel="0" collapsed="false">
      <c r="A19" s="195" t="n">
        <v>18</v>
      </c>
      <c r="B19" s="207" t="s">
        <v>1664</v>
      </c>
      <c r="C19" s="203" t="s">
        <v>1576</v>
      </c>
      <c r="D19" s="177" t="s">
        <v>167</v>
      </c>
      <c r="E19" s="177" t="s">
        <v>342</v>
      </c>
      <c r="F19" s="177" t="s">
        <v>1665</v>
      </c>
      <c r="G19" s="204" t="s">
        <v>1020</v>
      </c>
      <c r="H19" s="204" t="s">
        <v>1021</v>
      </c>
      <c r="I19" s="204" t="s">
        <v>1022</v>
      </c>
      <c r="J19" s="154" t="s">
        <v>1023</v>
      </c>
      <c r="K19" s="155" t="s">
        <v>52</v>
      </c>
      <c r="M19" s="177" t="s">
        <v>1029</v>
      </c>
      <c r="N19" s="155"/>
      <c r="O19" s="158"/>
      <c r="P19" s="158"/>
      <c r="Q19" s="208" t="n">
        <v>66165585</v>
      </c>
      <c r="R19" s="192" t="s">
        <v>1028</v>
      </c>
      <c r="S19" s="194"/>
      <c r="T19" s="200" t="s">
        <v>1666</v>
      </c>
      <c r="Y19" s="174"/>
    </row>
    <row r="20" customFormat="false" ht="18" hidden="false" customHeight="false" outlineLevel="0" collapsed="false">
      <c r="A20" s="209" t="n">
        <v>19</v>
      </c>
      <c r="B20" s="122" t="s">
        <v>1667</v>
      </c>
      <c r="C20" s="210" t="s">
        <v>1576</v>
      </c>
      <c r="D20" s="142" t="s">
        <v>1416</v>
      </c>
      <c r="E20" s="142" t="s">
        <v>1417</v>
      </c>
      <c r="F20" s="142" t="s">
        <v>1586</v>
      </c>
      <c r="G20" s="144" t="s">
        <v>1418</v>
      </c>
      <c r="H20" s="144" t="s">
        <v>1419</v>
      </c>
      <c r="I20" s="144" t="s">
        <v>1420</v>
      </c>
      <c r="J20" s="141" t="s">
        <v>1421</v>
      </c>
      <c r="K20" s="142" t="s">
        <v>723</v>
      </c>
      <c r="L20" s="211" t="s">
        <v>1600</v>
      </c>
      <c r="M20" s="142" t="s">
        <v>1427</v>
      </c>
      <c r="N20" s="142" t="n">
        <v>10101244521</v>
      </c>
      <c r="O20" s="144" t="s">
        <v>1668</v>
      </c>
      <c r="P20" s="144" t="s">
        <v>1429</v>
      </c>
      <c r="Q20" s="212" t="s">
        <v>1430</v>
      </c>
      <c r="R20" s="213" t="s">
        <v>1421</v>
      </c>
      <c r="S20" s="127" t="n">
        <v>1458835753</v>
      </c>
      <c r="T20" s="200" t="s">
        <v>1669</v>
      </c>
      <c r="Y20" s="174"/>
      <c r="Z20" s="214" t="s">
        <v>1670</v>
      </c>
    </row>
    <row r="21" customFormat="false" ht="18" hidden="false" customHeight="false" outlineLevel="0" collapsed="false">
      <c r="A21" s="215" t="n">
        <v>20</v>
      </c>
      <c r="B21" s="207" t="s">
        <v>1671</v>
      </c>
      <c r="C21" s="189" t="s">
        <v>1576</v>
      </c>
      <c r="D21" s="155" t="s">
        <v>781</v>
      </c>
      <c r="E21" s="155" t="s">
        <v>782</v>
      </c>
      <c r="F21" s="177" t="s">
        <v>1665</v>
      </c>
      <c r="G21" s="158" t="s">
        <v>783</v>
      </c>
      <c r="H21" s="158" t="s">
        <v>784</v>
      </c>
      <c r="I21" s="158" t="s">
        <v>785</v>
      </c>
      <c r="J21" s="154" t="s">
        <v>786</v>
      </c>
      <c r="K21" s="155" t="s">
        <v>52</v>
      </c>
      <c r="L21" s="155"/>
      <c r="M21" s="155" t="s">
        <v>793</v>
      </c>
      <c r="N21" s="155"/>
      <c r="O21" s="158"/>
      <c r="P21" s="158"/>
      <c r="Q21" s="184" t="s">
        <v>790</v>
      </c>
      <c r="R21" s="193" t="s">
        <v>1672</v>
      </c>
      <c r="S21" s="194"/>
      <c r="T21" s="200" t="s">
        <v>1673</v>
      </c>
      <c r="Y21" s="174"/>
    </row>
    <row r="22" customFormat="false" ht="18" hidden="false" customHeight="false" outlineLevel="0" collapsed="false">
      <c r="A22" s="195" t="n">
        <v>21</v>
      </c>
      <c r="B22" s="122" t="s">
        <v>1462</v>
      </c>
      <c r="C22" s="210" t="s">
        <v>1576</v>
      </c>
      <c r="D22" s="142" t="s">
        <v>161</v>
      </c>
      <c r="E22" s="142" t="s">
        <v>1441</v>
      </c>
      <c r="F22" s="142" t="s">
        <v>1586</v>
      </c>
      <c r="G22" s="144" t="s">
        <v>1442</v>
      </c>
      <c r="H22" s="144" t="s">
        <v>1443</v>
      </c>
      <c r="I22" s="144" t="s">
        <v>1444</v>
      </c>
      <c r="J22" s="141" t="s">
        <v>1445</v>
      </c>
      <c r="K22" s="142" t="s">
        <v>723</v>
      </c>
      <c r="L22" s="142" t="s">
        <v>1578</v>
      </c>
      <c r="M22" s="142" t="s">
        <v>1451</v>
      </c>
      <c r="N22" s="144" t="s">
        <v>1453</v>
      </c>
      <c r="O22" s="144" t="s">
        <v>1454</v>
      </c>
      <c r="P22" s="144" t="s">
        <v>1455</v>
      </c>
      <c r="Q22" s="212" t="s">
        <v>1456</v>
      </c>
      <c r="R22" s="213" t="s">
        <v>1445</v>
      </c>
      <c r="S22" s="2" t="n">
        <v>1458833514</v>
      </c>
      <c r="T22" s="216" t="s">
        <v>1674</v>
      </c>
      <c r="Y22" s="174"/>
    </row>
    <row r="23" customFormat="false" ht="18" hidden="false" customHeight="false" outlineLevel="0" collapsed="false">
      <c r="A23" s="195" t="n">
        <v>22</v>
      </c>
      <c r="B23" s="217" t="s">
        <v>1675</v>
      </c>
      <c r="C23" s="218" t="s">
        <v>1576</v>
      </c>
      <c r="D23" s="219" t="s">
        <v>125</v>
      </c>
      <c r="E23" s="219" t="s">
        <v>713</v>
      </c>
      <c r="F23" s="219"/>
      <c r="G23" s="220" t="s">
        <v>714</v>
      </c>
      <c r="H23" s="220" t="s">
        <v>715</v>
      </c>
      <c r="I23" s="220" t="s">
        <v>1676</v>
      </c>
      <c r="J23" s="221" t="s">
        <v>717</v>
      </c>
      <c r="K23" s="219" t="s">
        <v>1626</v>
      </c>
      <c r="L23" s="222"/>
      <c r="M23" s="219"/>
      <c r="N23" s="219"/>
      <c r="O23" s="220"/>
      <c r="P23" s="220"/>
      <c r="Q23" s="223" t="n">
        <v>66007425</v>
      </c>
      <c r="R23" s="224" t="s">
        <v>727</v>
      </c>
      <c r="S23" s="225" t="n">
        <v>1458835751</v>
      </c>
      <c r="T23" s="226" t="s">
        <v>1677</v>
      </c>
      <c r="U23" s="225"/>
      <c r="V23" s="225"/>
      <c r="W23" s="225"/>
      <c r="X23" s="225"/>
      <c r="Y23" s="227"/>
    </row>
    <row r="24" customFormat="false" ht="18" hidden="false" customHeight="false" outlineLevel="0" collapsed="false">
      <c r="A24" s="195" t="n">
        <v>23</v>
      </c>
      <c r="B24" s="191" t="s">
        <v>1678</v>
      </c>
      <c r="C24" s="189" t="s">
        <v>1576</v>
      </c>
      <c r="D24" s="155" t="s">
        <v>760</v>
      </c>
      <c r="E24" s="155" t="s">
        <v>761</v>
      </c>
      <c r="F24" s="155"/>
      <c r="G24" s="158" t="s">
        <v>762</v>
      </c>
      <c r="H24" s="158" t="s">
        <v>763</v>
      </c>
      <c r="I24" s="158" t="s">
        <v>764</v>
      </c>
      <c r="J24" s="154" t="s">
        <v>765</v>
      </c>
      <c r="K24" s="155" t="s">
        <v>1626</v>
      </c>
      <c r="L24" s="155"/>
      <c r="M24" s="155" t="s">
        <v>1679</v>
      </c>
      <c r="N24" s="155"/>
      <c r="O24" s="158"/>
      <c r="P24" s="158"/>
      <c r="Q24" s="184" t="s">
        <v>763</v>
      </c>
      <c r="R24" s="185" t="s">
        <v>765</v>
      </c>
      <c r="S24" s="127" t="n">
        <v>1678644558</v>
      </c>
      <c r="T24" s="200" t="s">
        <v>1680</v>
      </c>
      <c r="Y24" s="174"/>
    </row>
    <row r="25" customFormat="false" ht="18" hidden="false" customHeight="false" outlineLevel="0" collapsed="false">
      <c r="A25" s="195" t="n">
        <v>24</v>
      </c>
      <c r="B25" s="122" t="s">
        <v>1681</v>
      </c>
      <c r="C25" s="210" t="s">
        <v>1576</v>
      </c>
      <c r="D25" s="142" t="s">
        <v>1368</v>
      </c>
      <c r="E25" s="142" t="s">
        <v>1369</v>
      </c>
      <c r="F25" s="142" t="s">
        <v>1586</v>
      </c>
      <c r="G25" s="144" t="s">
        <v>1370</v>
      </c>
      <c r="H25" s="144" t="s">
        <v>1371</v>
      </c>
      <c r="I25" s="144" t="s">
        <v>1372</v>
      </c>
      <c r="J25" s="213" t="s">
        <v>1381</v>
      </c>
      <c r="K25" s="142" t="s">
        <v>723</v>
      </c>
      <c r="L25" s="142" t="s">
        <v>1578</v>
      </c>
      <c r="M25" s="142" t="s">
        <v>1377</v>
      </c>
      <c r="N25" s="144" t="s">
        <v>1379</v>
      </c>
      <c r="O25" s="144" t="s">
        <v>1380</v>
      </c>
      <c r="P25" s="144" t="n">
        <v>239389</v>
      </c>
      <c r="Q25" s="212" t="s">
        <v>1371</v>
      </c>
      <c r="R25" s="213" t="s">
        <v>1381</v>
      </c>
      <c r="S25" s="127" t="n">
        <v>1459996601</v>
      </c>
      <c r="T25" s="200" t="s">
        <v>1682</v>
      </c>
      <c r="U25" s="200" t="s">
        <v>1576</v>
      </c>
      <c r="V25" s="200" t="s">
        <v>1683</v>
      </c>
      <c r="W25" s="216" t="s">
        <v>1684</v>
      </c>
      <c r="X25" s="228" t="s">
        <v>1685</v>
      </c>
      <c r="Y25" s="174" t="s">
        <v>1686</v>
      </c>
    </row>
    <row r="26" customFormat="false" ht="18" hidden="false" customHeight="false" outlineLevel="0" collapsed="false">
      <c r="A26" s="195" t="n">
        <v>25</v>
      </c>
      <c r="B26" s="122" t="s">
        <v>1411</v>
      </c>
      <c r="C26" s="210" t="s">
        <v>1576</v>
      </c>
      <c r="D26" s="142" t="s">
        <v>1395</v>
      </c>
      <c r="E26" s="142" t="s">
        <v>1396</v>
      </c>
      <c r="F26" s="142" t="s">
        <v>1586</v>
      </c>
      <c r="G26" s="144" t="s">
        <v>1397</v>
      </c>
      <c r="H26" s="144" t="s">
        <v>1687</v>
      </c>
      <c r="I26" s="144" t="s">
        <v>1398</v>
      </c>
      <c r="J26" s="229" t="s">
        <v>1399</v>
      </c>
      <c r="K26" s="142" t="s">
        <v>723</v>
      </c>
      <c r="M26" s="142" t="s">
        <v>1404</v>
      </c>
      <c r="N26" s="144" t="s">
        <v>1406</v>
      </c>
      <c r="O26" s="144" t="s">
        <v>1688</v>
      </c>
      <c r="P26" s="144" t="s">
        <v>1407</v>
      </c>
      <c r="Q26" s="126" t="n">
        <v>91078697</v>
      </c>
      <c r="R26" s="230" t="s">
        <v>1403</v>
      </c>
      <c r="S26" s="127" t="n">
        <v>1439956191</v>
      </c>
      <c r="T26" s="200" t="s">
        <v>1689</v>
      </c>
      <c r="U26" s="200" t="s">
        <v>1576</v>
      </c>
      <c r="V26" s="200" t="s">
        <v>321</v>
      </c>
      <c r="W26" s="216" t="s">
        <v>1690</v>
      </c>
      <c r="X26" s="228" t="s">
        <v>1691</v>
      </c>
      <c r="Y26" s="174" t="n">
        <v>1756922721</v>
      </c>
    </row>
    <row r="27" customFormat="false" ht="18" hidden="false" customHeight="false" outlineLevel="0" collapsed="false">
      <c r="A27" s="195" t="n">
        <v>26</v>
      </c>
      <c r="B27" s="122" t="s">
        <v>1692</v>
      </c>
      <c r="C27" s="203" t="s">
        <v>1576</v>
      </c>
      <c r="D27" s="177" t="s">
        <v>90</v>
      </c>
      <c r="E27" s="177" t="s">
        <v>1222</v>
      </c>
      <c r="F27" s="177" t="s">
        <v>1586</v>
      </c>
      <c r="G27" s="204" t="s">
        <v>1223</v>
      </c>
      <c r="H27" s="204" t="s">
        <v>1234</v>
      </c>
      <c r="I27" s="204" t="s">
        <v>1225</v>
      </c>
      <c r="J27" s="154" t="s">
        <v>1226</v>
      </c>
      <c r="K27" s="177" t="s">
        <v>723</v>
      </c>
      <c r="L27" s="177" t="s">
        <v>1578</v>
      </c>
      <c r="M27" s="177" t="s">
        <v>1232</v>
      </c>
      <c r="N27" s="204" t="n">
        <v>14007853352</v>
      </c>
      <c r="O27" s="158" t="s">
        <v>1693</v>
      </c>
      <c r="P27" s="204" t="n">
        <v>531761</v>
      </c>
      <c r="Q27" s="208" t="s">
        <v>1234</v>
      </c>
      <c r="R27" s="154" t="s">
        <v>1235</v>
      </c>
      <c r="S27" s="127" t="n">
        <v>1567718565</v>
      </c>
      <c r="T27" s="200" t="s">
        <v>1694</v>
      </c>
      <c r="U27" s="200" t="s">
        <v>1576</v>
      </c>
      <c r="V27" s="200" t="s">
        <v>805</v>
      </c>
      <c r="W27" s="216" t="s">
        <v>1695</v>
      </c>
      <c r="X27" s="228" t="s">
        <v>1685</v>
      </c>
      <c r="Y27" s="174" t="s">
        <v>1696</v>
      </c>
    </row>
    <row r="28" customFormat="false" ht="18.3" hidden="false" customHeight="false" outlineLevel="0" collapsed="false">
      <c r="A28" s="190" t="n">
        <v>27</v>
      </c>
      <c r="B28" s="122" t="s">
        <v>1217</v>
      </c>
      <c r="C28" s="189" t="s">
        <v>1576</v>
      </c>
      <c r="D28" s="155" t="s">
        <v>1204</v>
      </c>
      <c r="E28" s="155" t="s">
        <v>1205</v>
      </c>
      <c r="F28" s="155" t="s">
        <v>1697</v>
      </c>
      <c r="G28" s="155" t="n">
        <v>1289039781</v>
      </c>
      <c r="H28" s="155" t="n">
        <v>5138475263</v>
      </c>
      <c r="I28" s="158" t="s">
        <v>1206</v>
      </c>
      <c r="J28" s="179" t="s">
        <v>1207</v>
      </c>
      <c r="K28" s="155" t="s">
        <v>723</v>
      </c>
      <c r="L28" s="211" t="s">
        <v>1600</v>
      </c>
      <c r="M28" s="155" t="s">
        <v>1209</v>
      </c>
      <c r="N28" s="155" t="n">
        <v>14004211172</v>
      </c>
      <c r="O28" s="231" t="s">
        <v>1698</v>
      </c>
      <c r="P28" s="155" t="n">
        <v>51858</v>
      </c>
      <c r="Q28" s="232" t="n">
        <v>5138475263</v>
      </c>
      <c r="R28" s="233" t="s">
        <v>1207</v>
      </c>
      <c r="S28" s="127" t="n">
        <v>9188783359</v>
      </c>
      <c r="T28" s="200" t="s">
        <v>1699</v>
      </c>
      <c r="Y28" s="174"/>
    </row>
    <row r="29" customFormat="false" ht="18" hidden="false" customHeight="false" outlineLevel="0" collapsed="false">
      <c r="A29" s="195" t="n">
        <v>28</v>
      </c>
      <c r="B29" s="122" t="s">
        <v>1313</v>
      </c>
      <c r="C29" s="210" t="s">
        <v>1576</v>
      </c>
      <c r="D29" s="142" t="s">
        <v>1293</v>
      </c>
      <c r="E29" s="142" t="s">
        <v>1294</v>
      </c>
      <c r="F29" s="142" t="s">
        <v>1586</v>
      </c>
      <c r="G29" s="144" t="s">
        <v>1295</v>
      </c>
      <c r="H29" s="144" t="s">
        <v>1296</v>
      </c>
      <c r="I29" s="144" t="s">
        <v>1297</v>
      </c>
      <c r="J29" s="141" t="s">
        <v>1298</v>
      </c>
      <c r="K29" s="142" t="s">
        <v>723</v>
      </c>
      <c r="L29" s="211" t="s">
        <v>1600</v>
      </c>
      <c r="M29" s="142" t="s">
        <v>1303</v>
      </c>
      <c r="N29" s="144" t="n">
        <v>14004874185</v>
      </c>
      <c r="O29" s="144" t="s">
        <v>1305</v>
      </c>
      <c r="P29" s="144" t="n">
        <v>371573</v>
      </c>
      <c r="Q29" s="212" t="s">
        <v>1296</v>
      </c>
      <c r="R29" s="141" t="s">
        <v>1298</v>
      </c>
      <c r="S29" s="144" t="s">
        <v>1700</v>
      </c>
      <c r="T29" s="234" t="s">
        <v>1701</v>
      </c>
      <c r="Y29" s="235"/>
    </row>
    <row r="30" customFormat="false" ht="18" hidden="false" customHeight="false" outlineLevel="0" collapsed="false">
      <c r="A30" s="190" t="n">
        <v>29</v>
      </c>
      <c r="B30" s="191" t="s">
        <v>1702</v>
      </c>
      <c r="C30" s="210" t="s">
        <v>1576</v>
      </c>
      <c r="D30" s="142" t="s">
        <v>321</v>
      </c>
      <c r="E30" s="142" t="s">
        <v>477</v>
      </c>
      <c r="F30" s="142" t="s">
        <v>1703</v>
      </c>
      <c r="G30" s="144" t="s">
        <v>478</v>
      </c>
      <c r="H30" s="144" t="s">
        <v>479</v>
      </c>
      <c r="I30" s="144" t="s">
        <v>480</v>
      </c>
      <c r="J30" s="141" t="s">
        <v>481</v>
      </c>
      <c r="K30" s="142" t="s">
        <v>52</v>
      </c>
      <c r="L30" s="142"/>
      <c r="M30" s="236" t="s">
        <v>394</v>
      </c>
      <c r="O30" s="144"/>
      <c r="P30" s="213"/>
      <c r="Q30" s="144" t="s">
        <v>485</v>
      </c>
      <c r="R30" s="213" t="s">
        <v>481</v>
      </c>
      <c r="S30" s="194"/>
      <c r="T30" s="200" t="s">
        <v>1704</v>
      </c>
    </row>
    <row r="31" customFormat="false" ht="18" hidden="false" customHeight="false" outlineLevel="0" collapsed="false">
      <c r="A31" s="190" t="n">
        <v>30</v>
      </c>
      <c r="B31" s="191" t="s">
        <v>1705</v>
      </c>
      <c r="C31" s="237" t="s">
        <v>1576</v>
      </c>
      <c r="D31" s="238" t="s">
        <v>40</v>
      </c>
      <c r="E31" s="238" t="s">
        <v>41</v>
      </c>
      <c r="F31" s="238"/>
      <c r="G31" s="239" t="s">
        <v>42</v>
      </c>
      <c r="H31" s="239" t="s">
        <v>43</v>
      </c>
      <c r="I31" s="239" t="s">
        <v>44</v>
      </c>
      <c r="J31" s="240" t="s">
        <v>45</v>
      </c>
      <c r="K31" s="238" t="s">
        <v>1626</v>
      </c>
      <c r="L31" s="238"/>
      <c r="M31" s="241" t="s">
        <v>1706</v>
      </c>
      <c r="N31" s="238"/>
      <c r="O31" s="239"/>
      <c r="P31" s="239"/>
      <c r="Q31" s="242" t="s">
        <v>55</v>
      </c>
      <c r="R31" s="243" t="s">
        <v>45</v>
      </c>
      <c r="S31" s="194"/>
      <c r="T31" s="244" t="s">
        <v>1707</v>
      </c>
      <c r="U31" s="0"/>
      <c r="V31" s="0"/>
      <c r="W31" s="0"/>
      <c r="X31" s="0"/>
      <c r="Y31" s="0"/>
      <c r="Z31" s="0"/>
    </row>
    <row r="32" customFormat="false" ht="18" hidden="false" customHeight="false" outlineLevel="0" collapsed="false">
      <c r="A32" s="190" t="n">
        <v>31</v>
      </c>
      <c r="B32" s="191" t="s">
        <v>1708</v>
      </c>
      <c r="C32" s="210" t="s">
        <v>1576</v>
      </c>
      <c r="D32" s="142" t="s">
        <v>73</v>
      </c>
      <c r="E32" s="142" t="s">
        <v>74</v>
      </c>
      <c r="F32" s="142"/>
      <c r="G32" s="142" t="n">
        <v>1382226225</v>
      </c>
      <c r="H32" s="142" t="n">
        <v>66164394</v>
      </c>
      <c r="I32" s="144" t="s">
        <v>75</v>
      </c>
      <c r="J32" s="141" t="s">
        <v>76</v>
      </c>
      <c r="K32" s="142" t="s">
        <v>1626</v>
      </c>
      <c r="L32" s="142"/>
      <c r="M32" s="142" t="s">
        <v>1709</v>
      </c>
      <c r="N32" s="142"/>
      <c r="O32" s="142"/>
      <c r="P32" s="142"/>
      <c r="Q32" s="212" t="n">
        <v>66164394</v>
      </c>
      <c r="R32" s="213" t="s">
        <v>76</v>
      </c>
      <c r="S32" s="194"/>
      <c r="T32" s="244" t="s">
        <v>1707</v>
      </c>
      <c r="U32" s="0"/>
      <c r="V32" s="0"/>
      <c r="W32" s="0"/>
      <c r="X32" s="0"/>
      <c r="Y32" s="0"/>
      <c r="Z32" s="0"/>
    </row>
    <row r="33" customFormat="false" ht="18" hidden="false" customHeight="false" outlineLevel="0" collapsed="false">
      <c r="A33" s="190" t="n">
        <v>32</v>
      </c>
      <c r="B33" s="191" t="s">
        <v>1710</v>
      </c>
      <c r="C33" s="210" t="s">
        <v>1576</v>
      </c>
      <c r="D33" s="142" t="s">
        <v>90</v>
      </c>
      <c r="E33" s="142" t="s">
        <v>91</v>
      </c>
      <c r="F33" s="142" t="s">
        <v>1703</v>
      </c>
      <c r="G33" s="144" t="s">
        <v>92</v>
      </c>
      <c r="H33" s="144" t="s">
        <v>93</v>
      </c>
      <c r="I33" s="144" t="s">
        <v>94</v>
      </c>
      <c r="J33" s="245" t="s">
        <v>95</v>
      </c>
      <c r="K33" s="236" t="s">
        <v>52</v>
      </c>
      <c r="M33" s="236" t="s">
        <v>102</v>
      </c>
      <c r="N33" s="142"/>
      <c r="O33" s="144"/>
      <c r="P33" s="144"/>
      <c r="Q33" s="212" t="s">
        <v>104</v>
      </c>
      <c r="R33" s="246" t="s">
        <v>101</v>
      </c>
      <c r="S33" s="194"/>
      <c r="T33" s="244" t="s">
        <v>1711</v>
      </c>
      <c r="U33" s="0"/>
      <c r="V33" s="0"/>
      <c r="W33" s="0"/>
      <c r="X33" s="0"/>
      <c r="Y33" s="0"/>
      <c r="Z33" s="0"/>
    </row>
    <row r="34" customFormat="false" ht="18" hidden="false" customHeight="false" outlineLevel="0" collapsed="false">
      <c r="A34" s="247" t="n">
        <v>33</v>
      </c>
      <c r="B34" s="191" t="s">
        <v>1712</v>
      </c>
      <c r="C34" s="210" t="s">
        <v>1576</v>
      </c>
      <c r="D34" s="142" t="s">
        <v>1713</v>
      </c>
      <c r="E34" s="142" t="s">
        <v>1714</v>
      </c>
      <c r="F34" s="142" t="s">
        <v>1703</v>
      </c>
      <c r="G34" s="144" t="s">
        <v>1715</v>
      </c>
      <c r="H34" s="144" t="s">
        <v>534</v>
      </c>
      <c r="I34" s="144" t="s">
        <v>1716</v>
      </c>
      <c r="J34" s="171" t="s">
        <v>1717</v>
      </c>
      <c r="K34" s="142" t="s">
        <v>52</v>
      </c>
      <c r="M34" s="236" t="s">
        <v>537</v>
      </c>
      <c r="N34" s="142"/>
      <c r="O34" s="144"/>
      <c r="P34" s="144"/>
      <c r="Q34" s="212" t="s">
        <v>534</v>
      </c>
      <c r="R34" s="213" t="s">
        <v>539</v>
      </c>
      <c r="S34" s="206"/>
      <c r="T34" s="248" t="s">
        <v>1718</v>
      </c>
    </row>
    <row r="35" customFormat="false" ht="18" hidden="false" customHeight="false" outlineLevel="0" collapsed="false">
      <c r="A35" s="247" t="n">
        <v>34</v>
      </c>
      <c r="B35" s="191" t="s">
        <v>1719</v>
      </c>
      <c r="C35" s="210" t="s">
        <v>1576</v>
      </c>
      <c r="D35" s="142" t="s">
        <v>418</v>
      </c>
      <c r="E35" s="142" t="s">
        <v>554</v>
      </c>
      <c r="F35" s="142"/>
      <c r="G35" s="144" t="s">
        <v>555</v>
      </c>
      <c r="H35" s="144" t="s">
        <v>556</v>
      </c>
      <c r="I35" s="144" t="s">
        <v>557</v>
      </c>
      <c r="J35" s="141" t="s">
        <v>558</v>
      </c>
      <c r="K35" s="142" t="s">
        <v>1626</v>
      </c>
      <c r="M35" s="236" t="s">
        <v>1720</v>
      </c>
      <c r="N35" s="142"/>
      <c r="O35" s="144"/>
      <c r="P35" s="144"/>
      <c r="Q35" s="212" t="s">
        <v>556</v>
      </c>
      <c r="R35" s="213" t="s">
        <v>558</v>
      </c>
      <c r="S35" s="206"/>
      <c r="T35" s="248" t="s">
        <v>1707</v>
      </c>
    </row>
    <row r="36" customFormat="false" ht="18" hidden="false" customHeight="false" outlineLevel="0" collapsed="false">
      <c r="A36" s="247" t="n">
        <v>35</v>
      </c>
      <c r="B36" s="191" t="s">
        <v>1721</v>
      </c>
      <c r="C36" s="249" t="s">
        <v>1576</v>
      </c>
      <c r="D36" s="249" t="s">
        <v>1722</v>
      </c>
      <c r="E36" s="249" t="s">
        <v>1723</v>
      </c>
      <c r="F36" s="142" t="s">
        <v>1703</v>
      </c>
      <c r="G36" s="250" t="s">
        <v>1724</v>
      </c>
      <c r="H36" s="250" t="s">
        <v>576</v>
      </c>
      <c r="I36" s="250" t="s">
        <v>1725</v>
      </c>
      <c r="J36" s="251" t="s">
        <v>1726</v>
      </c>
      <c r="K36" s="142" t="s">
        <v>52</v>
      </c>
      <c r="M36" s="236" t="s">
        <v>585</v>
      </c>
      <c r="N36" s="142"/>
      <c r="O36" s="144"/>
      <c r="P36" s="144"/>
      <c r="Q36" s="212" t="s">
        <v>582</v>
      </c>
      <c r="R36" s="213" t="s">
        <v>584</v>
      </c>
      <c r="S36" s="206"/>
      <c r="T36" s="248" t="s">
        <v>1727</v>
      </c>
    </row>
    <row r="37" customFormat="false" ht="18" hidden="false" customHeight="false" outlineLevel="0" collapsed="false">
      <c r="A37" s="247" t="n">
        <v>36</v>
      </c>
      <c r="B37" s="191" t="s">
        <v>1728</v>
      </c>
      <c r="C37" s="210" t="s">
        <v>1576</v>
      </c>
      <c r="D37" s="142" t="s">
        <v>46</v>
      </c>
      <c r="E37" s="142" t="s">
        <v>596</v>
      </c>
      <c r="F37" s="142" t="s">
        <v>1611</v>
      </c>
      <c r="G37" s="144" t="s">
        <v>597</v>
      </c>
      <c r="H37" s="144" t="s">
        <v>598</v>
      </c>
      <c r="I37" s="144" t="s">
        <v>599</v>
      </c>
      <c r="J37" s="141" t="s">
        <v>600</v>
      </c>
      <c r="K37" s="142" t="s">
        <v>52</v>
      </c>
      <c r="M37" s="144" t="s">
        <v>605</v>
      </c>
      <c r="N37" s="142"/>
      <c r="O37" s="144"/>
      <c r="P37" s="144"/>
      <c r="Q37" s="212" t="s">
        <v>598</v>
      </c>
      <c r="R37" s="213" t="s">
        <v>600</v>
      </c>
      <c r="S37" s="206"/>
      <c r="T37" s="248" t="s">
        <v>1729</v>
      </c>
    </row>
    <row r="38" customFormat="false" ht="15" hidden="false" customHeight="false" outlineLevel="0" collapsed="false">
      <c r="A38" s="247" t="n">
        <v>37</v>
      </c>
      <c r="B38" s="252" t="s">
        <v>1730</v>
      </c>
      <c r="C38" s="44" t="s">
        <v>1576</v>
      </c>
      <c r="D38" s="45" t="s">
        <v>1731</v>
      </c>
      <c r="E38" s="45" t="s">
        <v>280</v>
      </c>
      <c r="F38" s="45" t="s">
        <v>1662</v>
      </c>
      <c r="G38" s="46" t="s">
        <v>1732</v>
      </c>
      <c r="H38" s="46" t="s">
        <v>1733</v>
      </c>
      <c r="I38" s="46"/>
      <c r="J38" s="253" t="s">
        <v>1734</v>
      </c>
      <c r="K38" s="142" t="s">
        <v>52</v>
      </c>
      <c r="M38" s="142" t="s">
        <v>625</v>
      </c>
      <c r="N38" s="142"/>
      <c r="O38" s="144"/>
      <c r="P38" s="144"/>
      <c r="Q38" s="250" t="s">
        <v>1735</v>
      </c>
      <c r="R38" s="254" t="s">
        <v>1736</v>
      </c>
      <c r="S38" s="206"/>
      <c r="T38" s="248" t="s">
        <v>1737</v>
      </c>
    </row>
    <row r="39" customFormat="false" ht="18" hidden="false" customHeight="false" outlineLevel="0" collapsed="false">
      <c r="A39" s="247" t="n">
        <v>38</v>
      </c>
      <c r="B39" s="252" t="s">
        <v>1738</v>
      </c>
      <c r="C39" s="210" t="s">
        <v>1576</v>
      </c>
      <c r="D39" s="142" t="s">
        <v>454</v>
      </c>
      <c r="E39" s="142" t="s">
        <v>635</v>
      </c>
      <c r="F39" s="142" t="s">
        <v>1739</v>
      </c>
      <c r="G39" s="144" t="s">
        <v>636</v>
      </c>
      <c r="H39" s="144" t="s">
        <v>637</v>
      </c>
      <c r="I39" s="144" t="s">
        <v>638</v>
      </c>
      <c r="J39" s="141" t="s">
        <v>639</v>
      </c>
      <c r="K39" s="142" t="s">
        <v>52</v>
      </c>
      <c r="M39" s="142" t="s">
        <v>646</v>
      </c>
      <c r="N39" s="142"/>
      <c r="O39" s="144"/>
      <c r="P39" s="144"/>
      <c r="Q39" s="212" t="s">
        <v>648</v>
      </c>
      <c r="R39" s="213" t="s">
        <v>639</v>
      </c>
      <c r="S39" s="206"/>
      <c r="T39" s="248" t="s">
        <v>1740</v>
      </c>
    </row>
    <row r="40" customFormat="false" ht="18" hidden="false" customHeight="false" outlineLevel="0" collapsed="false">
      <c r="A40" s="247" t="n">
        <v>39</v>
      </c>
      <c r="B40" s="191" t="s">
        <v>1741</v>
      </c>
      <c r="C40" s="44" t="s">
        <v>1576</v>
      </c>
      <c r="D40" s="45" t="s">
        <v>667</v>
      </c>
      <c r="E40" s="45" t="s">
        <v>668</v>
      </c>
      <c r="F40" s="45" t="s">
        <v>1742</v>
      </c>
      <c r="G40" s="46" t="s">
        <v>1732</v>
      </c>
      <c r="H40" s="46" t="s">
        <v>669</v>
      </c>
      <c r="I40" s="46"/>
      <c r="J40" s="255"/>
      <c r="K40" s="142" t="s">
        <v>52</v>
      </c>
      <c r="M40" s="142" t="s">
        <v>674</v>
      </c>
      <c r="N40" s="142"/>
      <c r="O40" s="144"/>
      <c r="P40" s="144"/>
      <c r="Q40" s="212" t="s">
        <v>669</v>
      </c>
      <c r="R40" s="213" t="s">
        <v>675</v>
      </c>
      <c r="S40" s="206"/>
      <c r="T40" s="248" t="s">
        <v>1743</v>
      </c>
    </row>
    <row r="41" customFormat="false" ht="18" hidden="false" customHeight="false" outlineLevel="0" collapsed="false">
      <c r="A41" s="247" t="n">
        <v>40</v>
      </c>
      <c r="B41" s="191" t="s">
        <v>1744</v>
      </c>
      <c r="C41" s="210" t="s">
        <v>1576</v>
      </c>
      <c r="D41" s="142" t="s">
        <v>687</v>
      </c>
      <c r="E41" s="142" t="s">
        <v>688</v>
      </c>
      <c r="F41" s="142" t="s">
        <v>1739</v>
      </c>
      <c r="G41" s="144" t="s">
        <v>689</v>
      </c>
      <c r="H41" s="144" t="s">
        <v>690</v>
      </c>
      <c r="I41" s="144" t="s">
        <v>691</v>
      </c>
      <c r="J41" s="141" t="s">
        <v>692</v>
      </c>
      <c r="K41" s="142" t="s">
        <v>52</v>
      </c>
      <c r="M41" s="142" t="s">
        <v>1745</v>
      </c>
      <c r="N41" s="142"/>
      <c r="O41" s="144"/>
      <c r="P41" s="144"/>
      <c r="Q41" s="212" t="s">
        <v>690</v>
      </c>
      <c r="R41" s="213" t="s">
        <v>697</v>
      </c>
      <c r="S41" s="206"/>
      <c r="T41" s="248" t="s">
        <v>1746</v>
      </c>
    </row>
    <row r="42" customFormat="false" ht="18" hidden="false" customHeight="false" outlineLevel="0" collapsed="false">
      <c r="A42" s="247" t="n">
        <v>41</v>
      </c>
      <c r="B42" s="191" t="s">
        <v>1747</v>
      </c>
      <c r="C42" s="210" t="s">
        <v>1576</v>
      </c>
      <c r="D42" s="142" t="s">
        <v>161</v>
      </c>
      <c r="E42" s="142" t="s">
        <v>162</v>
      </c>
      <c r="F42" s="142" t="s">
        <v>1662</v>
      </c>
      <c r="G42" s="144" t="s">
        <v>163</v>
      </c>
      <c r="H42" s="144" t="s">
        <v>164</v>
      </c>
      <c r="I42" s="144" t="s">
        <v>165</v>
      </c>
      <c r="J42" s="256" t="s">
        <v>166</v>
      </c>
      <c r="K42" s="236" t="s">
        <v>52</v>
      </c>
      <c r="M42" s="236" t="s">
        <v>174</v>
      </c>
      <c r="N42" s="142"/>
      <c r="O42" s="144"/>
      <c r="P42" s="144"/>
      <c r="Q42" s="212" t="s">
        <v>164</v>
      </c>
      <c r="R42" s="257" t="s">
        <v>166</v>
      </c>
      <c r="S42" s="206"/>
      <c r="T42" s="248" t="s">
        <v>1748</v>
      </c>
    </row>
    <row r="43" customFormat="false" ht="18" hidden="false" customHeight="false" outlineLevel="0" collapsed="false">
      <c r="A43" s="247" t="n">
        <v>42</v>
      </c>
      <c r="B43" s="191" t="s">
        <v>1749</v>
      </c>
      <c r="C43" s="210" t="s">
        <v>1576</v>
      </c>
      <c r="D43" s="142" t="s">
        <v>90</v>
      </c>
      <c r="E43" s="142" t="s">
        <v>218</v>
      </c>
      <c r="F43" s="142" t="s">
        <v>1750</v>
      </c>
      <c r="G43" s="144" t="s">
        <v>219</v>
      </c>
      <c r="H43" s="144" t="s">
        <v>220</v>
      </c>
      <c r="I43" s="144" t="s">
        <v>221</v>
      </c>
      <c r="J43" s="245" t="s">
        <v>222</v>
      </c>
      <c r="K43" s="236" t="s">
        <v>52</v>
      </c>
      <c r="M43" s="236" t="s">
        <v>223</v>
      </c>
      <c r="N43" s="142"/>
      <c r="O43" s="144"/>
      <c r="P43" s="144"/>
      <c r="Q43" s="212" t="s">
        <v>220</v>
      </c>
      <c r="R43" s="246" t="s">
        <v>225</v>
      </c>
      <c r="S43" s="206"/>
      <c r="T43" s="248" t="s">
        <v>1751</v>
      </c>
    </row>
    <row r="44" customFormat="false" ht="18" hidden="false" customHeight="false" outlineLevel="0" collapsed="false">
      <c r="A44" s="247" t="n">
        <v>43</v>
      </c>
      <c r="B44" s="191" t="s">
        <v>1752</v>
      </c>
      <c r="C44" s="210" t="s">
        <v>1576</v>
      </c>
      <c r="D44" s="142" t="s">
        <v>1753</v>
      </c>
      <c r="E44" s="142" t="s">
        <v>1754</v>
      </c>
      <c r="F44" s="142" t="s">
        <v>1703</v>
      </c>
      <c r="G44" s="144" t="s">
        <v>1755</v>
      </c>
      <c r="H44" s="144" t="s">
        <v>239</v>
      </c>
      <c r="I44" s="144" t="s">
        <v>1756</v>
      </c>
      <c r="J44" s="258" t="s">
        <v>1757</v>
      </c>
      <c r="K44" s="236" t="s">
        <v>52</v>
      </c>
      <c r="M44" s="236" t="s">
        <v>131</v>
      </c>
      <c r="N44" s="142"/>
      <c r="O44" s="144"/>
      <c r="P44" s="144"/>
      <c r="Q44" s="212" t="s">
        <v>239</v>
      </c>
      <c r="R44" s="259" t="s">
        <v>242</v>
      </c>
      <c r="S44" s="206"/>
      <c r="T44" s="248" t="s">
        <v>1758</v>
      </c>
    </row>
    <row r="45" customFormat="false" ht="18" hidden="false" customHeight="false" outlineLevel="0" collapsed="false">
      <c r="A45" s="247" t="n">
        <v>44</v>
      </c>
      <c r="B45" s="191" t="s">
        <v>1759</v>
      </c>
      <c r="C45" s="210" t="s">
        <v>1576</v>
      </c>
      <c r="D45" s="142" t="s">
        <v>279</v>
      </c>
      <c r="E45" s="142" t="s">
        <v>1760</v>
      </c>
      <c r="F45" s="142" t="s">
        <v>1703</v>
      </c>
      <c r="G45" s="250" t="s">
        <v>1761</v>
      </c>
      <c r="H45" s="250" t="s">
        <v>1762</v>
      </c>
      <c r="I45" s="250" t="s">
        <v>1763</v>
      </c>
      <c r="J45" s="251" t="s">
        <v>1764</v>
      </c>
      <c r="K45" s="236" t="s">
        <v>52</v>
      </c>
      <c r="M45" s="236" t="s">
        <v>258</v>
      </c>
      <c r="N45" s="142"/>
      <c r="O45" s="144"/>
      <c r="P45" s="144"/>
      <c r="Q45" s="212" t="s">
        <v>255</v>
      </c>
      <c r="R45" s="259" t="s">
        <v>259</v>
      </c>
      <c r="S45" s="206"/>
      <c r="T45" s="248" t="s">
        <v>1765</v>
      </c>
    </row>
    <row r="46" customFormat="false" ht="18" hidden="false" customHeight="false" outlineLevel="0" collapsed="false">
      <c r="A46" s="247" t="n">
        <v>45</v>
      </c>
      <c r="B46" s="191" t="s">
        <v>1766</v>
      </c>
      <c r="C46" s="210" t="s">
        <v>1576</v>
      </c>
      <c r="D46" s="142" t="s">
        <v>1731</v>
      </c>
      <c r="E46" s="142" t="s">
        <v>266</v>
      </c>
      <c r="F46" s="142" t="s">
        <v>1703</v>
      </c>
      <c r="G46" s="144" t="s">
        <v>267</v>
      </c>
      <c r="H46" s="144" t="s">
        <v>268</v>
      </c>
      <c r="I46" s="144" t="s">
        <v>269</v>
      </c>
      <c r="J46" s="245" t="s">
        <v>270</v>
      </c>
      <c r="K46" s="236" t="s">
        <v>52</v>
      </c>
      <c r="M46" s="236" t="s">
        <v>271</v>
      </c>
      <c r="N46" s="142"/>
      <c r="O46" s="144"/>
      <c r="P46" s="144"/>
      <c r="Q46" s="212" t="s">
        <v>268</v>
      </c>
      <c r="R46" s="259" t="s">
        <v>272</v>
      </c>
      <c r="S46" s="206"/>
      <c r="T46" s="248" t="s">
        <v>1767</v>
      </c>
    </row>
    <row r="47" customFormat="false" ht="18" hidden="false" customHeight="false" outlineLevel="0" collapsed="false">
      <c r="A47" s="247" t="n">
        <v>46</v>
      </c>
      <c r="B47" s="191" t="s">
        <v>1768</v>
      </c>
      <c r="C47" s="210" t="s">
        <v>1576</v>
      </c>
      <c r="D47" s="142" t="s">
        <v>279</v>
      </c>
      <c r="E47" s="142" t="s">
        <v>280</v>
      </c>
      <c r="F47" s="260" t="s">
        <v>1055</v>
      </c>
      <c r="G47" s="3" t="s">
        <v>281</v>
      </c>
      <c r="H47" s="144" t="s">
        <v>282</v>
      </c>
      <c r="I47" s="144" t="s">
        <v>283</v>
      </c>
      <c r="J47" s="245" t="s">
        <v>284</v>
      </c>
      <c r="K47" s="236" t="s">
        <v>52</v>
      </c>
      <c r="M47" s="236" t="s">
        <v>290</v>
      </c>
      <c r="N47" s="142"/>
      <c r="O47" s="144"/>
      <c r="P47" s="144"/>
      <c r="Q47" s="212" t="s">
        <v>282</v>
      </c>
      <c r="R47" s="246" t="s">
        <v>284</v>
      </c>
      <c r="S47" s="206"/>
      <c r="T47" s="248" t="s">
        <v>1769</v>
      </c>
    </row>
    <row r="48" customFormat="false" ht="18" hidden="false" customHeight="false" outlineLevel="0" collapsed="false">
      <c r="A48" s="247" t="n">
        <v>47</v>
      </c>
      <c r="B48" s="191" t="s">
        <v>1770</v>
      </c>
      <c r="C48" s="210" t="s">
        <v>1576</v>
      </c>
      <c r="D48" s="142" t="s">
        <v>303</v>
      </c>
      <c r="E48" s="142" t="s">
        <v>304</v>
      </c>
      <c r="F48" s="142" t="s">
        <v>1055</v>
      </c>
      <c r="G48" s="144" t="s">
        <v>305</v>
      </c>
      <c r="H48" s="144" t="s">
        <v>306</v>
      </c>
      <c r="I48" s="144" t="s">
        <v>307</v>
      </c>
      <c r="J48" s="245" t="s">
        <v>308</v>
      </c>
      <c r="K48" s="236" t="s">
        <v>52</v>
      </c>
      <c r="M48" s="236" t="s">
        <v>309</v>
      </c>
      <c r="N48" s="142"/>
      <c r="O48" s="144"/>
      <c r="P48" s="144"/>
      <c r="Q48" s="212" t="s">
        <v>1771</v>
      </c>
      <c r="R48" s="246" t="s">
        <v>1772</v>
      </c>
      <c r="S48" s="206"/>
      <c r="T48" s="248" t="s">
        <v>1773</v>
      </c>
    </row>
    <row r="49" customFormat="false" ht="18" hidden="false" customHeight="false" outlineLevel="0" collapsed="false">
      <c r="A49" s="247" t="n">
        <v>48</v>
      </c>
      <c r="B49" s="191" t="s">
        <v>1774</v>
      </c>
      <c r="C49" s="210" t="s">
        <v>1576</v>
      </c>
      <c r="D49" s="142" t="s">
        <v>341</v>
      </c>
      <c r="E49" s="142" t="s">
        <v>342</v>
      </c>
      <c r="F49" s="142" t="s">
        <v>1055</v>
      </c>
      <c r="G49" s="144" t="s">
        <v>343</v>
      </c>
      <c r="H49" s="144" t="s">
        <v>344</v>
      </c>
      <c r="I49" s="144" t="s">
        <v>345</v>
      </c>
      <c r="J49" s="245" t="s">
        <v>346</v>
      </c>
      <c r="K49" s="236" t="s">
        <v>52</v>
      </c>
      <c r="M49" s="236" t="s">
        <v>1775</v>
      </c>
      <c r="N49" s="142"/>
      <c r="O49" s="144"/>
      <c r="P49" s="144"/>
      <c r="Q49" s="212" t="s">
        <v>354</v>
      </c>
      <c r="R49" s="246" t="s">
        <v>346</v>
      </c>
      <c r="S49" s="206"/>
      <c r="T49" s="248" t="s">
        <v>1776</v>
      </c>
    </row>
    <row r="50" customFormat="false" ht="18" hidden="false" customHeight="false" outlineLevel="0" collapsed="false">
      <c r="A50" s="247" t="n">
        <v>49</v>
      </c>
      <c r="B50" s="191" t="s">
        <v>1777</v>
      </c>
      <c r="C50" s="210" t="s">
        <v>1576</v>
      </c>
      <c r="D50" s="142" t="s">
        <v>366</v>
      </c>
      <c r="E50" s="142" t="s">
        <v>367</v>
      </c>
      <c r="F50" s="142" t="s">
        <v>1703</v>
      </c>
      <c r="G50" s="144" t="s">
        <v>368</v>
      </c>
      <c r="H50" s="144" t="s">
        <v>369</v>
      </c>
      <c r="I50" s="144" t="s">
        <v>370</v>
      </c>
      <c r="J50" s="261" t="s">
        <v>1778</v>
      </c>
      <c r="K50" s="236" t="s">
        <v>52</v>
      </c>
      <c r="M50" s="236" t="s">
        <v>53</v>
      </c>
      <c r="N50" s="142"/>
      <c r="O50" s="144"/>
      <c r="P50" s="144"/>
      <c r="Q50" s="212" t="s">
        <v>369</v>
      </c>
      <c r="R50" s="259" t="s">
        <v>379</v>
      </c>
      <c r="S50" s="206"/>
      <c r="T50" s="248" t="s">
        <v>1707</v>
      </c>
    </row>
    <row r="51" customFormat="false" ht="18" hidden="false" customHeight="false" outlineLevel="0" collapsed="false">
      <c r="A51" s="247" t="n">
        <v>50</v>
      </c>
      <c r="B51" s="191" t="s">
        <v>1779</v>
      </c>
      <c r="C51" s="210" t="s">
        <v>1576</v>
      </c>
      <c r="D51" s="142" t="s">
        <v>388</v>
      </c>
      <c r="E51" s="142" t="s">
        <v>389</v>
      </c>
      <c r="F51" s="142"/>
      <c r="G51" s="144" t="s">
        <v>390</v>
      </c>
      <c r="H51" s="144" t="s">
        <v>391</v>
      </c>
      <c r="I51" s="144" t="s">
        <v>392</v>
      </c>
      <c r="J51" s="262" t="s">
        <v>393</v>
      </c>
      <c r="K51" s="142" t="s">
        <v>1626</v>
      </c>
      <c r="M51" s="142" t="s">
        <v>1780</v>
      </c>
      <c r="N51" s="142"/>
      <c r="O51" s="144"/>
      <c r="P51" s="144"/>
      <c r="Q51" s="212" t="s">
        <v>391</v>
      </c>
      <c r="R51" s="259" t="s">
        <v>393</v>
      </c>
      <c r="S51" s="206"/>
      <c r="T51" s="248" t="s">
        <v>1704</v>
      </c>
    </row>
    <row r="52" customFormat="false" ht="18" hidden="false" customHeight="false" outlineLevel="0" collapsed="false">
      <c r="A52" s="263" t="n">
        <v>51</v>
      </c>
      <c r="B52" s="122" t="s">
        <v>1781</v>
      </c>
      <c r="C52" s="210" t="s">
        <v>1576</v>
      </c>
      <c r="D52" s="142" t="s">
        <v>46</v>
      </c>
      <c r="E52" s="142" t="s">
        <v>434</v>
      </c>
      <c r="F52" s="142"/>
      <c r="G52" s="144" t="s">
        <v>435</v>
      </c>
      <c r="H52" s="144" t="s">
        <v>436</v>
      </c>
      <c r="I52" s="144" t="s">
        <v>437</v>
      </c>
      <c r="J52" s="141" t="s">
        <v>438</v>
      </c>
      <c r="K52" s="142" t="s">
        <v>1626</v>
      </c>
      <c r="M52" s="236" t="s">
        <v>1782</v>
      </c>
      <c r="N52" s="142"/>
      <c r="O52" s="144"/>
      <c r="P52" s="144"/>
      <c r="Q52" s="212" t="s">
        <v>436</v>
      </c>
      <c r="R52" s="213" t="s">
        <v>438</v>
      </c>
      <c r="S52" s="206"/>
      <c r="T52" s="248" t="s">
        <v>1707</v>
      </c>
    </row>
    <row r="53" customFormat="false" ht="18" hidden="false" customHeight="false" outlineLevel="0" collapsed="false">
      <c r="A53" s="247" t="n">
        <v>52</v>
      </c>
      <c r="B53" s="191" t="s">
        <v>1783</v>
      </c>
      <c r="C53" s="210" t="s">
        <v>1576</v>
      </c>
      <c r="D53" s="142" t="s">
        <v>454</v>
      </c>
      <c r="E53" s="142" t="s">
        <v>455</v>
      </c>
      <c r="F53" s="142"/>
      <c r="G53" s="144" t="s">
        <v>456</v>
      </c>
      <c r="H53" s="144" t="s">
        <v>457</v>
      </c>
      <c r="I53" s="144" t="s">
        <v>458</v>
      </c>
      <c r="J53" s="141" t="s">
        <v>459</v>
      </c>
      <c r="K53" s="142" t="s">
        <v>1626</v>
      </c>
      <c r="M53" s="236" t="s">
        <v>1784</v>
      </c>
      <c r="N53" s="142"/>
      <c r="O53" s="144"/>
      <c r="P53" s="144"/>
      <c r="Q53" s="212" t="s">
        <v>457</v>
      </c>
      <c r="R53" s="213" t="s">
        <v>459</v>
      </c>
      <c r="S53" s="206"/>
      <c r="T53" s="248" t="s">
        <v>1707</v>
      </c>
    </row>
    <row r="54" customFormat="false" ht="18" hidden="false" customHeight="false" outlineLevel="0" collapsed="false">
      <c r="A54" s="247" t="n">
        <v>53</v>
      </c>
      <c r="B54" s="264" t="s">
        <v>1785</v>
      </c>
      <c r="C54" s="265" t="s">
        <v>1576</v>
      </c>
      <c r="D54" s="266" t="s">
        <v>46</v>
      </c>
      <c r="E54" s="267" t="s">
        <v>1786</v>
      </c>
      <c r="F54" s="267"/>
      <c r="G54" s="268" t="n">
        <v>2753927995</v>
      </c>
      <c r="H54" s="269" t="n">
        <v>22689390</v>
      </c>
      <c r="I54" s="268" t="s">
        <v>1787</v>
      </c>
      <c r="J54" s="258" t="s">
        <v>1788</v>
      </c>
      <c r="K54" s="219" t="s">
        <v>723</v>
      </c>
      <c r="L54" s="211" t="s">
        <v>1600</v>
      </c>
      <c r="M54" s="270" t="s">
        <v>1789</v>
      </c>
      <c r="N54" s="266" t="n">
        <v>14006745115</v>
      </c>
      <c r="O54" s="266"/>
      <c r="P54" s="266" t="n">
        <v>509131</v>
      </c>
      <c r="Q54" s="266"/>
      <c r="R54" s="271" t="s">
        <v>1790</v>
      </c>
      <c r="S54" s="126" t="n">
        <v>1935813613</v>
      </c>
      <c r="T54" s="272" t="s">
        <v>1791</v>
      </c>
      <c r="U54" s="127"/>
      <c r="W54" s="128"/>
      <c r="X54" s="128"/>
      <c r="Y54" s="129"/>
      <c r="Z54" s="125"/>
      <c r="AA54" s="130"/>
      <c r="AB54" s="130"/>
    </row>
    <row r="55" customFormat="false" ht="18" hidden="false" customHeight="false" outlineLevel="0" collapsed="false">
      <c r="A55" s="247" t="n">
        <v>54</v>
      </c>
      <c r="B55" s="264" t="s">
        <v>1792</v>
      </c>
      <c r="C55" s="265" t="s">
        <v>1576</v>
      </c>
      <c r="D55" s="142" t="s">
        <v>46</v>
      </c>
      <c r="E55" s="270" t="s">
        <v>1793</v>
      </c>
      <c r="F55" s="270"/>
      <c r="G55" s="273" t="s">
        <v>1794</v>
      </c>
      <c r="H55" s="270" t="n">
        <v>22642897</v>
      </c>
      <c r="I55" s="273" t="s">
        <v>1795</v>
      </c>
      <c r="J55" s="274" t="s">
        <v>1796</v>
      </c>
      <c r="K55" s="142" t="s">
        <v>52</v>
      </c>
      <c r="M55" s="270" t="s">
        <v>1797</v>
      </c>
      <c r="N55" s="270"/>
      <c r="O55" s="270"/>
      <c r="P55" s="270"/>
      <c r="Q55" s="144" t="s">
        <v>1798</v>
      </c>
      <c r="R55" s="275" t="s">
        <v>1796</v>
      </c>
      <c r="S55" s="126"/>
      <c r="T55" s="167" t="s">
        <v>1799</v>
      </c>
      <c r="U55" s="127"/>
      <c r="W55" s="128"/>
      <c r="X55" s="128"/>
      <c r="Y55" s="129"/>
      <c r="Z55" s="125"/>
      <c r="AA55" s="130"/>
      <c r="AB55" s="130"/>
    </row>
    <row r="56" customFormat="false" ht="18" hidden="false" customHeight="false" outlineLevel="0" collapsed="false">
      <c r="A56" s="247" t="n">
        <v>55</v>
      </c>
      <c r="B56" s="258" t="s">
        <v>1800</v>
      </c>
      <c r="C56" s="265" t="s">
        <v>1576</v>
      </c>
      <c r="D56" s="142" t="s">
        <v>1801</v>
      </c>
      <c r="E56" s="270" t="s">
        <v>1802</v>
      </c>
      <c r="F56" s="270"/>
      <c r="G56" s="273" t="s">
        <v>1803</v>
      </c>
      <c r="H56" s="276" t="n">
        <v>66165856</v>
      </c>
      <c r="I56" s="273" t="s">
        <v>1804</v>
      </c>
      <c r="J56" s="274" t="s">
        <v>1805</v>
      </c>
      <c r="K56" s="142" t="s">
        <v>1626</v>
      </c>
      <c r="M56" s="277" t="s">
        <v>1806</v>
      </c>
      <c r="N56" s="270"/>
      <c r="O56" s="270"/>
      <c r="P56" s="270"/>
      <c r="Q56" s="278" t="s">
        <v>1807</v>
      </c>
      <c r="R56" s="279" t="s">
        <v>1805</v>
      </c>
      <c r="S56" s="280"/>
      <c r="T56" s="167" t="s">
        <v>1808</v>
      </c>
      <c r="U56" s="127"/>
      <c r="W56" s="128"/>
      <c r="X56" s="128"/>
      <c r="Y56" s="129"/>
      <c r="Z56" s="125"/>
      <c r="AA56" s="130"/>
      <c r="AB56" s="130"/>
    </row>
    <row r="57" customFormat="false" ht="18" hidden="false" customHeight="false" outlineLevel="0" collapsed="false">
      <c r="A57" s="247" t="n">
        <v>56</v>
      </c>
      <c r="B57" s="264" t="s">
        <v>1809</v>
      </c>
      <c r="C57" s="265" t="s">
        <v>1576</v>
      </c>
      <c r="D57" s="142" t="s">
        <v>1810</v>
      </c>
      <c r="E57" s="270" t="s">
        <v>761</v>
      </c>
      <c r="F57" s="270"/>
      <c r="G57" s="273" t="s">
        <v>1811</v>
      </c>
      <c r="H57" s="276" t="n">
        <v>61112821</v>
      </c>
      <c r="I57" s="273"/>
      <c r="J57" s="274" t="s">
        <v>1809</v>
      </c>
      <c r="K57" s="219" t="s">
        <v>723</v>
      </c>
      <c r="M57" s="270" t="s">
        <v>1812</v>
      </c>
      <c r="N57" s="270"/>
      <c r="O57" s="270"/>
      <c r="P57" s="270"/>
      <c r="Q57" s="270"/>
      <c r="R57" s="279" t="s">
        <v>1809</v>
      </c>
      <c r="S57" s="126"/>
      <c r="T57" s="127"/>
      <c r="U57" s="127"/>
      <c r="W57" s="128"/>
      <c r="X57" s="128"/>
      <c r="Y57" s="129"/>
      <c r="Z57" s="125"/>
      <c r="AA57" s="130"/>
      <c r="AB57" s="130"/>
    </row>
    <row r="58" customFormat="false" ht="18" hidden="false" customHeight="false" outlineLevel="0" collapsed="false">
      <c r="A58" s="247" t="n">
        <v>57</v>
      </c>
      <c r="B58" s="264" t="s">
        <v>1813</v>
      </c>
      <c r="C58" s="265" t="s">
        <v>1576</v>
      </c>
      <c r="D58" s="142" t="s">
        <v>1293</v>
      </c>
      <c r="E58" s="270" t="s">
        <v>1814</v>
      </c>
      <c r="F58" s="270"/>
      <c r="G58" s="273" t="s">
        <v>1815</v>
      </c>
      <c r="H58" s="144" t="s">
        <v>1816</v>
      </c>
      <c r="I58" s="273" t="s">
        <v>1817</v>
      </c>
      <c r="J58" s="258" t="s">
        <v>1818</v>
      </c>
      <c r="K58" s="236" t="s">
        <v>52</v>
      </c>
      <c r="M58" s="236" t="s">
        <v>1819</v>
      </c>
      <c r="N58" s="142"/>
      <c r="O58" s="142"/>
      <c r="P58" s="142"/>
      <c r="Q58" s="144" t="s">
        <v>1816</v>
      </c>
      <c r="R58" s="271" t="s">
        <v>1820</v>
      </c>
      <c r="S58" s="126" t="n">
        <v>145973863</v>
      </c>
      <c r="T58" s="200" t="s">
        <v>1821</v>
      </c>
      <c r="U58" s="127"/>
      <c r="W58" s="128"/>
      <c r="X58" s="128"/>
      <c r="Y58" s="129"/>
      <c r="Z58" s="125"/>
      <c r="AA58" s="130"/>
      <c r="AB58" s="130"/>
    </row>
    <row r="59" customFormat="false" ht="18" hidden="false" customHeight="false" outlineLevel="0" collapsed="false">
      <c r="A59" s="247" t="n">
        <v>58</v>
      </c>
      <c r="B59" s="258" t="s">
        <v>1822</v>
      </c>
      <c r="C59" s="265" t="s">
        <v>1576</v>
      </c>
      <c r="D59" s="142" t="s">
        <v>119</v>
      </c>
      <c r="E59" s="270" t="s">
        <v>1823</v>
      </c>
      <c r="F59" s="270"/>
      <c r="G59" s="250" t="s">
        <v>1824</v>
      </c>
      <c r="H59" s="270" t="n">
        <v>66166648</v>
      </c>
      <c r="I59" s="273" t="s">
        <v>1825</v>
      </c>
      <c r="J59" s="274" t="s">
        <v>1826</v>
      </c>
      <c r="K59" s="142" t="s">
        <v>1626</v>
      </c>
      <c r="M59" s="281" t="s">
        <v>1827</v>
      </c>
      <c r="N59" s="270"/>
      <c r="O59" s="270"/>
      <c r="P59" s="270"/>
      <c r="Q59" s="278" t="s">
        <v>1828</v>
      </c>
      <c r="R59" s="282" t="s">
        <v>1829</v>
      </c>
      <c r="S59" s="280"/>
      <c r="T59" s="167" t="s">
        <v>1704</v>
      </c>
      <c r="U59" s="127"/>
      <c r="W59" s="128"/>
      <c r="X59" s="128"/>
      <c r="Y59" s="129"/>
      <c r="Z59" s="125"/>
      <c r="AA59" s="130"/>
      <c r="AB59" s="130"/>
    </row>
    <row r="60" customFormat="false" ht="18" hidden="false" customHeight="false" outlineLevel="0" collapsed="false">
      <c r="A60" s="247" t="n">
        <v>59</v>
      </c>
      <c r="B60" s="264" t="s">
        <v>1830</v>
      </c>
      <c r="C60" s="265" t="s">
        <v>1576</v>
      </c>
      <c r="D60" s="142" t="s">
        <v>787</v>
      </c>
      <c r="E60" s="270" t="s">
        <v>1831</v>
      </c>
      <c r="F60" s="270"/>
      <c r="G60" s="273" t="n">
        <v>4899813066</v>
      </c>
      <c r="H60" s="276" t="n">
        <v>66049573</v>
      </c>
      <c r="I60" s="273" t="s">
        <v>1832</v>
      </c>
      <c r="J60" s="258" t="s">
        <v>1833</v>
      </c>
      <c r="K60" s="142" t="s">
        <v>1834</v>
      </c>
      <c r="M60" s="270" t="s">
        <v>1835</v>
      </c>
      <c r="N60" s="212" t="n">
        <v>14003913494</v>
      </c>
      <c r="O60" s="212" t="n">
        <v>411568871159</v>
      </c>
      <c r="P60" s="142" t="n">
        <v>513991</v>
      </c>
      <c r="Q60" s="144" t="s">
        <v>1836</v>
      </c>
      <c r="R60" s="271" t="s">
        <v>1837</v>
      </c>
      <c r="S60" s="280"/>
      <c r="T60" s="283" t="str">
        <f aca="false">_xlfn.CONCAT("دانشگاه صنعتی شریف، ", M60)</f>
        <v>دانشگاه صنعتی شریف، شرکت بهینه سازان سیستم های آب و انرژی سبز پایش</v>
      </c>
      <c r="U60" s="127"/>
      <c r="W60" s="128"/>
      <c r="X60" s="128"/>
      <c r="Y60" s="129"/>
      <c r="Z60" s="125"/>
      <c r="AA60" s="130"/>
      <c r="AB60" s="130"/>
    </row>
    <row r="61" customFormat="false" ht="18" hidden="false" customHeight="false" outlineLevel="0" collapsed="false">
      <c r="A61" s="247" t="n">
        <v>60</v>
      </c>
      <c r="B61" s="258" t="s">
        <v>1838</v>
      </c>
      <c r="C61" s="265" t="s">
        <v>1576</v>
      </c>
      <c r="D61" s="142" t="s">
        <v>252</v>
      </c>
      <c r="E61" s="270" t="s">
        <v>1839</v>
      </c>
      <c r="F61" s="270"/>
      <c r="G61" s="273" t="n">
        <v>2538950090</v>
      </c>
      <c r="H61" s="276" t="n">
        <v>66166617</v>
      </c>
      <c r="I61" s="273" t="s">
        <v>1840</v>
      </c>
      <c r="J61" s="284" t="s">
        <v>1841</v>
      </c>
      <c r="K61" s="219"/>
      <c r="M61" s="270" t="s">
        <v>1842</v>
      </c>
      <c r="N61" s="270"/>
      <c r="O61" s="270"/>
      <c r="P61" s="270"/>
      <c r="Q61" s="270"/>
      <c r="R61" s="285"/>
      <c r="S61" s="126"/>
      <c r="T61" s="283"/>
      <c r="U61" s="127"/>
      <c r="W61" s="128"/>
      <c r="X61" s="128"/>
      <c r="Y61" s="129"/>
      <c r="Z61" s="125"/>
      <c r="AA61" s="130"/>
      <c r="AB61" s="130"/>
    </row>
    <row r="62" customFormat="false" ht="18" hidden="false" customHeight="false" outlineLevel="0" collapsed="false">
      <c r="A62" s="247" t="n">
        <v>61</v>
      </c>
      <c r="B62" s="264" t="s">
        <v>1843</v>
      </c>
      <c r="C62" s="265" t="s">
        <v>1576</v>
      </c>
      <c r="D62" s="286" t="s">
        <v>805</v>
      </c>
      <c r="E62" s="286" t="s">
        <v>1844</v>
      </c>
      <c r="F62" s="286"/>
      <c r="G62" s="278" t="s">
        <v>1845</v>
      </c>
      <c r="H62" s="287" t="s">
        <v>1846</v>
      </c>
      <c r="I62" s="278" t="s">
        <v>1847</v>
      </c>
      <c r="J62" s="258" t="s">
        <v>1848</v>
      </c>
      <c r="K62" s="142" t="s">
        <v>1626</v>
      </c>
      <c r="M62" s="270"/>
      <c r="N62" s="270"/>
      <c r="O62" s="270"/>
      <c r="P62" s="270"/>
      <c r="Q62" s="144" t="s">
        <v>1847</v>
      </c>
      <c r="R62" s="271" t="s">
        <v>1849</v>
      </c>
      <c r="S62" s="126"/>
      <c r="T62" s="283"/>
      <c r="U62" s="127"/>
      <c r="W62" s="128"/>
      <c r="X62" s="128"/>
      <c r="Y62" s="129"/>
      <c r="Z62" s="125"/>
      <c r="AA62" s="130"/>
      <c r="AB62" s="130"/>
    </row>
    <row r="63" customFormat="false" ht="18" hidden="false" customHeight="false" outlineLevel="0" collapsed="false">
      <c r="A63" s="247" t="n">
        <v>62</v>
      </c>
      <c r="B63" s="258" t="s">
        <v>1850</v>
      </c>
      <c r="C63" s="265" t="s">
        <v>1576</v>
      </c>
      <c r="D63" s="142" t="s">
        <v>805</v>
      </c>
      <c r="E63" s="270" t="s">
        <v>1851</v>
      </c>
      <c r="F63" s="270"/>
      <c r="G63" s="273" t="n">
        <v>2594584231</v>
      </c>
      <c r="H63" s="270" t="n">
        <v>22743364</v>
      </c>
      <c r="I63" s="273" t="s">
        <v>809</v>
      </c>
      <c r="J63" s="274" t="s">
        <v>810</v>
      </c>
      <c r="K63" s="142" t="s">
        <v>1626</v>
      </c>
      <c r="M63" s="270"/>
      <c r="N63" s="270"/>
      <c r="O63" s="270"/>
      <c r="P63" s="270"/>
      <c r="Q63" s="144" t="s">
        <v>1852</v>
      </c>
      <c r="R63" s="271" t="s">
        <v>810</v>
      </c>
      <c r="S63" s="126"/>
      <c r="T63" s="288" t="s">
        <v>1853</v>
      </c>
      <c r="U63" s="127"/>
      <c r="W63" s="128"/>
      <c r="X63" s="128"/>
      <c r="Y63" s="129"/>
      <c r="Z63" s="125"/>
      <c r="AA63" s="130"/>
      <c r="AB63" s="130"/>
    </row>
    <row r="64" customFormat="false" ht="18" hidden="false" customHeight="false" outlineLevel="0" collapsed="false">
      <c r="A64" s="247" t="n">
        <v>63</v>
      </c>
      <c r="B64" s="264" t="s">
        <v>1854</v>
      </c>
      <c r="C64" s="265" t="s">
        <v>1576</v>
      </c>
      <c r="D64" s="142" t="s">
        <v>1731</v>
      </c>
      <c r="E64" s="270" t="s">
        <v>1855</v>
      </c>
      <c r="F64" s="270"/>
      <c r="G64" s="273" t="s">
        <v>1856</v>
      </c>
      <c r="H64" s="270" t="n">
        <v>77405065</v>
      </c>
      <c r="I64" s="273" t="s">
        <v>1857</v>
      </c>
      <c r="J64" s="258" t="s">
        <v>1858</v>
      </c>
      <c r="K64" s="142" t="s">
        <v>52</v>
      </c>
      <c r="M64" s="270" t="s">
        <v>1859</v>
      </c>
      <c r="N64" s="270"/>
      <c r="O64" s="270"/>
      <c r="P64" s="270"/>
      <c r="Q64" s="144" t="s">
        <v>1798</v>
      </c>
      <c r="R64" s="271" t="s">
        <v>1860</v>
      </c>
      <c r="S64" s="126"/>
      <c r="T64" s="288"/>
      <c r="U64" s="127"/>
      <c r="W64" s="128"/>
      <c r="X64" s="128"/>
      <c r="Y64" s="129"/>
      <c r="Z64" s="125"/>
      <c r="AA64" s="130"/>
      <c r="AB64" s="130"/>
    </row>
    <row r="65" customFormat="false" ht="18" hidden="false" customHeight="false" outlineLevel="0" collapsed="false">
      <c r="A65" s="247" t="n">
        <v>64</v>
      </c>
      <c r="B65" s="264" t="s">
        <v>1861</v>
      </c>
      <c r="C65" s="265" t="s">
        <v>1576</v>
      </c>
      <c r="D65" s="142" t="s">
        <v>1731</v>
      </c>
      <c r="E65" s="270" t="s">
        <v>280</v>
      </c>
      <c r="F65" s="270"/>
      <c r="G65" s="273" t="s">
        <v>1862</v>
      </c>
      <c r="H65" s="270" t="n">
        <v>66166302</v>
      </c>
      <c r="I65" s="273" t="s">
        <v>1863</v>
      </c>
      <c r="J65" s="258" t="s">
        <v>1734</v>
      </c>
      <c r="K65" s="142" t="s">
        <v>52</v>
      </c>
      <c r="M65" s="270" t="s">
        <v>1864</v>
      </c>
      <c r="N65" s="270"/>
      <c r="O65" s="270"/>
      <c r="P65" s="270"/>
      <c r="Q65" s="144" t="s">
        <v>1865</v>
      </c>
      <c r="R65" s="271" t="s">
        <v>1866</v>
      </c>
      <c r="S65" s="126"/>
      <c r="T65" s="288"/>
      <c r="U65" s="127"/>
      <c r="W65" s="128"/>
      <c r="X65" s="128"/>
      <c r="Y65" s="129"/>
      <c r="Z65" s="125"/>
      <c r="AA65" s="130"/>
      <c r="AB65" s="130"/>
    </row>
    <row r="66" customFormat="false" ht="18" hidden="false" customHeight="false" outlineLevel="0" collapsed="false">
      <c r="A66" s="247" t="n">
        <v>65</v>
      </c>
      <c r="B66" s="264" t="s">
        <v>1867</v>
      </c>
      <c r="C66" s="265" t="s">
        <v>1576</v>
      </c>
      <c r="D66" s="142" t="s">
        <v>640</v>
      </c>
      <c r="E66" s="270" t="s">
        <v>1868</v>
      </c>
      <c r="F66" s="270"/>
      <c r="G66" s="273" t="s">
        <v>1869</v>
      </c>
      <c r="H66" s="276" t="n">
        <v>22186707</v>
      </c>
      <c r="I66" s="273" t="s">
        <v>1870</v>
      </c>
      <c r="J66" s="258" t="s">
        <v>1871</v>
      </c>
      <c r="K66" s="219" t="s">
        <v>723</v>
      </c>
      <c r="M66" s="270" t="s">
        <v>1872</v>
      </c>
      <c r="N66" s="270"/>
      <c r="O66" s="270"/>
      <c r="P66" s="270"/>
      <c r="Q66" s="144" t="s">
        <v>1873</v>
      </c>
      <c r="R66" s="275" t="s">
        <v>1871</v>
      </c>
      <c r="S66" s="126"/>
      <c r="T66" s="288"/>
      <c r="U66" s="127"/>
      <c r="W66" s="128"/>
      <c r="X66" s="128"/>
      <c r="Y66" s="129"/>
      <c r="Z66" s="125"/>
      <c r="AA66" s="130"/>
      <c r="AB66" s="130"/>
    </row>
    <row r="67" customFormat="false" ht="18" hidden="false" customHeight="false" outlineLevel="0" collapsed="false">
      <c r="A67" s="247" t="n">
        <v>66</v>
      </c>
      <c r="B67" s="264" t="s">
        <v>1874</v>
      </c>
      <c r="C67" s="265" t="s">
        <v>1576</v>
      </c>
      <c r="D67" s="142" t="s">
        <v>1875</v>
      </c>
      <c r="E67" s="270" t="s">
        <v>1876</v>
      </c>
      <c r="F67" s="270"/>
      <c r="G67" s="273" t="n">
        <v>1570396574</v>
      </c>
      <c r="H67" s="276" t="n">
        <v>66165781</v>
      </c>
      <c r="I67" s="273" t="s">
        <v>1877</v>
      </c>
      <c r="J67" s="258" t="s">
        <v>1878</v>
      </c>
      <c r="K67" s="236" t="s">
        <v>52</v>
      </c>
      <c r="M67" s="270" t="s">
        <v>1879</v>
      </c>
      <c r="N67" s="270"/>
      <c r="O67" s="270"/>
      <c r="P67" s="270"/>
      <c r="Q67" s="144" t="s">
        <v>1880</v>
      </c>
      <c r="R67" s="271" t="s">
        <v>1881</v>
      </c>
      <c r="S67" s="280"/>
      <c r="T67" s="288" t="str">
        <f aca="false">_xlfn.CONCAT("دانشگاه صنعتی شریف، ", M67)</f>
        <v>دانشگاه صنعتی شریف، انجمن علمی دانشکده مهندسی کامپیوتر</v>
      </c>
      <c r="U67" s="127"/>
      <c r="W67" s="128"/>
      <c r="X67" s="128"/>
      <c r="Y67" s="129"/>
      <c r="Z67" s="125"/>
      <c r="AA67" s="130"/>
      <c r="AB67" s="130"/>
    </row>
    <row r="68" customFormat="false" ht="18" hidden="false" customHeight="false" outlineLevel="0" collapsed="false">
      <c r="A68" s="247" t="n">
        <v>67</v>
      </c>
      <c r="B68" s="264" t="s">
        <v>1882</v>
      </c>
      <c r="C68" s="265" t="s">
        <v>1576</v>
      </c>
      <c r="D68" s="142" t="s">
        <v>805</v>
      </c>
      <c r="E68" s="270" t="s">
        <v>1883</v>
      </c>
      <c r="F68" s="270"/>
      <c r="G68" s="273" t="n">
        <v>2790195511</v>
      </c>
      <c r="H68" s="270" t="n">
        <v>66373738</v>
      </c>
      <c r="I68" s="273" t="s">
        <v>1884</v>
      </c>
      <c r="J68" s="258" t="s">
        <v>1885</v>
      </c>
      <c r="K68" s="142" t="s">
        <v>1626</v>
      </c>
      <c r="M68" s="142" t="s">
        <v>1886</v>
      </c>
      <c r="N68" s="270"/>
      <c r="O68" s="270"/>
      <c r="P68" s="270"/>
      <c r="Q68" s="144" t="s">
        <v>1887</v>
      </c>
      <c r="R68" s="275" t="s">
        <v>1888</v>
      </c>
      <c r="S68" s="126" t="n">
        <v>1345994782</v>
      </c>
      <c r="T68" s="288" t="s">
        <v>1889</v>
      </c>
      <c r="U68" s="127"/>
      <c r="W68" s="128"/>
      <c r="X68" s="128"/>
      <c r="Y68" s="129"/>
      <c r="Z68" s="125"/>
      <c r="AA68" s="130"/>
      <c r="AB68" s="130"/>
    </row>
    <row r="69" customFormat="false" ht="18" hidden="false" customHeight="false" outlineLevel="0" collapsed="false">
      <c r="A69" s="247" t="n">
        <v>68</v>
      </c>
      <c r="B69" s="264" t="s">
        <v>1890</v>
      </c>
      <c r="C69" s="265" t="s">
        <v>1576</v>
      </c>
      <c r="D69" s="142" t="s">
        <v>990</v>
      </c>
      <c r="E69" s="270" t="s">
        <v>1891</v>
      </c>
      <c r="F69" s="270"/>
      <c r="G69" s="273" t="n">
        <v>1750588544</v>
      </c>
      <c r="H69" s="270" t="n">
        <v>56790059</v>
      </c>
      <c r="I69" s="273" t="s">
        <v>1892</v>
      </c>
      <c r="J69" s="258" t="s">
        <v>1893</v>
      </c>
      <c r="K69" s="219" t="s">
        <v>723</v>
      </c>
      <c r="M69" s="270" t="s">
        <v>1894</v>
      </c>
      <c r="N69" s="270"/>
      <c r="O69" s="270"/>
      <c r="P69" s="270"/>
      <c r="Q69" s="270"/>
      <c r="R69" s="285"/>
      <c r="S69" s="126"/>
      <c r="T69" s="288"/>
      <c r="U69" s="127"/>
      <c r="W69" s="128"/>
      <c r="X69" s="128"/>
      <c r="Y69" s="129"/>
      <c r="Z69" s="125"/>
      <c r="AA69" s="130"/>
      <c r="AB69" s="130"/>
    </row>
    <row r="70" customFormat="false" ht="18" hidden="false" customHeight="false" outlineLevel="0" collapsed="false">
      <c r="A70" s="247" t="n">
        <v>69</v>
      </c>
      <c r="B70" s="264" t="s">
        <v>1895</v>
      </c>
      <c r="C70" s="265" t="s">
        <v>1576</v>
      </c>
      <c r="D70" s="142" t="s">
        <v>805</v>
      </c>
      <c r="E70" s="270" t="s">
        <v>1896</v>
      </c>
      <c r="F70" s="270"/>
      <c r="G70" s="273" t="n">
        <v>2539894021</v>
      </c>
      <c r="H70" s="270" t="n">
        <v>66651930</v>
      </c>
      <c r="I70" s="273" t="s">
        <v>1897</v>
      </c>
      <c r="J70" s="258" t="s">
        <v>1898</v>
      </c>
      <c r="K70" s="142" t="s">
        <v>52</v>
      </c>
      <c r="M70" s="270" t="s">
        <v>1899</v>
      </c>
      <c r="N70" s="270"/>
      <c r="O70" s="270"/>
      <c r="P70" s="270"/>
      <c r="Q70" s="278" t="s">
        <v>1798</v>
      </c>
      <c r="R70" s="285"/>
      <c r="S70" s="126"/>
      <c r="T70" s="288"/>
      <c r="U70" s="127"/>
      <c r="W70" s="128"/>
      <c r="X70" s="128"/>
      <c r="Y70" s="129"/>
      <c r="Z70" s="125"/>
      <c r="AA70" s="130"/>
      <c r="AB70" s="130"/>
    </row>
    <row r="71" customFormat="false" ht="18" hidden="false" customHeight="false" outlineLevel="0" collapsed="false">
      <c r="A71" s="247" t="n">
        <v>70</v>
      </c>
      <c r="B71" s="289" t="s">
        <v>1900</v>
      </c>
      <c r="C71" s="265" t="s">
        <v>1576</v>
      </c>
      <c r="D71" s="142" t="s">
        <v>1901</v>
      </c>
      <c r="E71" s="270" t="s">
        <v>1902</v>
      </c>
      <c r="F71" s="270"/>
      <c r="G71" s="273" t="s">
        <v>1903</v>
      </c>
      <c r="H71" s="270" t="n">
        <v>66166249</v>
      </c>
      <c r="I71" s="273" t="s">
        <v>1904</v>
      </c>
      <c r="J71" s="258" t="s">
        <v>1905</v>
      </c>
      <c r="K71" s="290" t="s">
        <v>723</v>
      </c>
      <c r="M71" s="236" t="s">
        <v>1906</v>
      </c>
      <c r="N71" s="270"/>
      <c r="O71" s="270"/>
      <c r="P71" s="270"/>
      <c r="Q71" s="144" t="s">
        <v>1904</v>
      </c>
      <c r="R71" s="271" t="s">
        <v>1905</v>
      </c>
      <c r="S71" s="126"/>
      <c r="T71" s="288"/>
      <c r="U71" s="127"/>
      <c r="W71" s="128"/>
      <c r="X71" s="128"/>
      <c r="Y71" s="129"/>
      <c r="Z71" s="125"/>
      <c r="AA71" s="130"/>
      <c r="AB71" s="130"/>
    </row>
    <row r="72" customFormat="false" ht="18" hidden="false" customHeight="false" outlineLevel="0" collapsed="false">
      <c r="A72" s="247" t="n">
        <v>71</v>
      </c>
      <c r="B72" s="264" t="s">
        <v>1907</v>
      </c>
      <c r="C72" s="265" t="s">
        <v>1576</v>
      </c>
      <c r="D72" s="142" t="s">
        <v>1908</v>
      </c>
      <c r="E72" s="270" t="s">
        <v>1909</v>
      </c>
      <c r="F72" s="270"/>
      <c r="G72" s="273" t="n">
        <v>1271607621</v>
      </c>
      <c r="H72" s="270" t="n">
        <v>66089083</v>
      </c>
      <c r="I72" s="273" t="s">
        <v>1910</v>
      </c>
      <c r="J72" s="258" t="s">
        <v>1911</v>
      </c>
      <c r="K72" s="142" t="s">
        <v>52</v>
      </c>
      <c r="M72" s="270" t="s">
        <v>1912</v>
      </c>
      <c r="N72" s="270"/>
      <c r="O72" s="270"/>
      <c r="P72" s="270"/>
      <c r="Q72" s="144" t="s">
        <v>1798</v>
      </c>
      <c r="R72" s="271" t="s">
        <v>1913</v>
      </c>
      <c r="S72" s="126"/>
      <c r="T72" s="288" t="s">
        <v>1914</v>
      </c>
      <c r="U72" s="127"/>
      <c r="W72" s="128"/>
      <c r="X72" s="128"/>
      <c r="Y72" s="129"/>
      <c r="Z72" s="125"/>
      <c r="AA72" s="130"/>
      <c r="AB72" s="130"/>
    </row>
    <row r="73" customFormat="false" ht="18" hidden="false" customHeight="false" outlineLevel="0" collapsed="false">
      <c r="A73" s="247" t="n">
        <v>72</v>
      </c>
      <c r="B73" s="264" t="s">
        <v>1915</v>
      </c>
      <c r="C73" s="265" t="s">
        <v>1576</v>
      </c>
      <c r="D73" s="142" t="s">
        <v>1916</v>
      </c>
      <c r="E73" s="270" t="s">
        <v>1917</v>
      </c>
      <c r="F73" s="270"/>
      <c r="G73" s="273" t="s">
        <v>1918</v>
      </c>
      <c r="H73" s="270" t="n">
        <v>66031915</v>
      </c>
      <c r="I73" s="273" t="s">
        <v>1919</v>
      </c>
      <c r="J73" s="258" t="s">
        <v>1920</v>
      </c>
      <c r="K73" s="219" t="s">
        <v>723</v>
      </c>
      <c r="M73" s="270" t="s">
        <v>1921</v>
      </c>
      <c r="N73" s="212" t="n">
        <v>14008049270</v>
      </c>
      <c r="O73" s="212"/>
      <c r="P73" s="142" t="n">
        <v>535859</v>
      </c>
      <c r="Q73" s="144" t="s">
        <v>1922</v>
      </c>
      <c r="R73" s="271" t="s">
        <v>1923</v>
      </c>
      <c r="S73" s="126"/>
      <c r="T73" s="288"/>
      <c r="U73" s="127"/>
      <c r="W73" s="128"/>
      <c r="X73" s="128"/>
      <c r="Y73" s="129"/>
      <c r="Z73" s="125"/>
      <c r="AA73" s="130"/>
      <c r="AB73" s="130"/>
    </row>
    <row r="74" customFormat="false" ht="18" hidden="false" customHeight="false" outlineLevel="0" collapsed="false">
      <c r="A74" s="247" t="n">
        <v>73</v>
      </c>
      <c r="B74" s="264" t="s">
        <v>1924</v>
      </c>
      <c r="C74" s="265" t="s">
        <v>1605</v>
      </c>
      <c r="D74" s="142" t="s">
        <v>1925</v>
      </c>
      <c r="E74" s="270" t="s">
        <v>1926</v>
      </c>
      <c r="F74" s="270"/>
      <c r="G74" s="273" t="n">
        <v>1467441831</v>
      </c>
      <c r="H74" s="270" t="n">
        <v>66166249</v>
      </c>
      <c r="I74" s="273" t="s">
        <v>1927</v>
      </c>
      <c r="J74" s="258" t="s">
        <v>1928</v>
      </c>
      <c r="K74" s="142" t="s">
        <v>52</v>
      </c>
      <c r="M74" s="270" t="s">
        <v>1929</v>
      </c>
      <c r="N74" s="270"/>
      <c r="O74" s="270"/>
      <c r="P74" s="270"/>
      <c r="Q74" s="144" t="s">
        <v>1798</v>
      </c>
      <c r="R74" s="291" t="s">
        <v>1930</v>
      </c>
      <c r="S74" s="280"/>
      <c r="T74" s="288" t="s">
        <v>1931</v>
      </c>
      <c r="U74" s="127"/>
      <c r="W74" s="128"/>
      <c r="X74" s="128"/>
      <c r="Y74" s="129"/>
      <c r="Z74" s="125"/>
      <c r="AA74" s="130"/>
      <c r="AB74" s="130"/>
    </row>
    <row r="75" customFormat="false" ht="18" hidden="false" customHeight="false" outlineLevel="0" collapsed="false">
      <c r="A75" s="247" t="n">
        <v>74</v>
      </c>
      <c r="B75" s="292" t="s">
        <v>1932</v>
      </c>
      <c r="C75" s="277" t="s">
        <v>1576</v>
      </c>
      <c r="D75" s="142" t="s">
        <v>1933</v>
      </c>
      <c r="E75" s="270" t="s">
        <v>1934</v>
      </c>
      <c r="F75" s="270"/>
      <c r="G75" s="273" t="n">
        <v>2281850102</v>
      </c>
      <c r="H75" s="270" t="n">
        <v>28424018</v>
      </c>
      <c r="I75" s="273" t="s">
        <v>1935</v>
      </c>
      <c r="J75" s="258" t="s">
        <v>1936</v>
      </c>
      <c r="K75" s="142" t="s">
        <v>52</v>
      </c>
      <c r="M75" s="270" t="s">
        <v>1937</v>
      </c>
      <c r="N75" s="270"/>
      <c r="O75" s="270"/>
      <c r="P75" s="270"/>
      <c r="Q75" s="144" t="s">
        <v>1938</v>
      </c>
      <c r="R75" s="291" t="s">
        <v>1939</v>
      </c>
      <c r="S75" s="126"/>
      <c r="T75" s="288"/>
      <c r="U75" s="127"/>
      <c r="W75" s="128"/>
      <c r="X75" s="128"/>
      <c r="Y75" s="129"/>
      <c r="Z75" s="125"/>
      <c r="AA75" s="130"/>
      <c r="AB75" s="130"/>
    </row>
    <row r="76" customFormat="false" ht="18" hidden="false" customHeight="false" outlineLevel="0" collapsed="false">
      <c r="A76" s="247" t="n">
        <v>75</v>
      </c>
      <c r="B76" s="292" t="s">
        <v>1940</v>
      </c>
      <c r="C76" s="277" t="s">
        <v>1576</v>
      </c>
      <c r="D76" s="142" t="s">
        <v>418</v>
      </c>
      <c r="E76" s="270" t="s">
        <v>1941</v>
      </c>
      <c r="F76" s="270"/>
      <c r="G76" s="273" t="n">
        <v>2219789381</v>
      </c>
      <c r="H76" s="270" t="n">
        <v>66165185</v>
      </c>
      <c r="I76" s="273" t="s">
        <v>1942</v>
      </c>
      <c r="J76" s="258" t="s">
        <v>1943</v>
      </c>
      <c r="K76" s="142" t="s">
        <v>723</v>
      </c>
      <c r="M76" s="270" t="s">
        <v>1944</v>
      </c>
      <c r="N76" s="270"/>
      <c r="O76" s="270"/>
      <c r="P76" s="270"/>
      <c r="Q76" s="144" t="s">
        <v>1945</v>
      </c>
      <c r="R76" s="271" t="s">
        <v>1946</v>
      </c>
      <c r="S76" s="126"/>
      <c r="T76" s="288"/>
      <c r="U76" s="127"/>
      <c r="W76" s="128"/>
      <c r="X76" s="128"/>
      <c r="Y76" s="129"/>
      <c r="Z76" s="125"/>
      <c r="AA76" s="130"/>
      <c r="AB76" s="130"/>
    </row>
    <row r="77" customFormat="false" ht="18" hidden="false" customHeight="false" outlineLevel="0" collapsed="false">
      <c r="A77" s="247" t="n">
        <v>76</v>
      </c>
      <c r="B77" s="258" t="s">
        <v>1947</v>
      </c>
      <c r="C77" s="277" t="s">
        <v>1576</v>
      </c>
      <c r="D77" s="142" t="s">
        <v>1948</v>
      </c>
      <c r="E77" s="270" t="s">
        <v>1949</v>
      </c>
      <c r="F77" s="270"/>
      <c r="G77" s="273" t="n">
        <v>49481290</v>
      </c>
      <c r="H77" s="276" t="n">
        <v>66164506</v>
      </c>
      <c r="I77" s="273" t="s">
        <v>1950</v>
      </c>
      <c r="J77" s="258" t="s">
        <v>1951</v>
      </c>
      <c r="K77" s="142" t="s">
        <v>1626</v>
      </c>
      <c r="M77" s="270" t="s">
        <v>1952</v>
      </c>
      <c r="N77" s="270"/>
      <c r="O77" s="270"/>
      <c r="P77" s="270"/>
      <c r="Q77" s="270"/>
      <c r="R77" s="258" t="s">
        <v>1951</v>
      </c>
      <c r="S77" s="280"/>
      <c r="T77" s="288" t="s">
        <v>1718</v>
      </c>
      <c r="U77" s="127"/>
      <c r="W77" s="128"/>
      <c r="X77" s="128"/>
      <c r="Y77" s="129"/>
      <c r="Z77" s="125"/>
      <c r="AA77" s="130"/>
      <c r="AB77" s="130"/>
    </row>
    <row r="78" customFormat="false" ht="18" hidden="false" customHeight="false" outlineLevel="0" collapsed="false">
      <c r="A78" s="247" t="n">
        <v>77</v>
      </c>
      <c r="B78" s="264" t="s">
        <v>1953</v>
      </c>
      <c r="C78" s="277" t="s">
        <v>1576</v>
      </c>
      <c r="D78" s="142" t="s">
        <v>1954</v>
      </c>
      <c r="E78" s="270" t="s">
        <v>1955</v>
      </c>
      <c r="F78" s="270"/>
      <c r="G78" s="273" t="n">
        <v>5820022815</v>
      </c>
      <c r="H78" s="276" t="n">
        <v>66088310</v>
      </c>
      <c r="I78" s="273" t="s">
        <v>1956</v>
      </c>
      <c r="J78" s="258" t="s">
        <v>1957</v>
      </c>
      <c r="K78" s="142" t="s">
        <v>52</v>
      </c>
      <c r="M78" s="293" t="s">
        <v>1953</v>
      </c>
      <c r="N78" s="293"/>
      <c r="O78" s="293"/>
      <c r="P78" s="293"/>
      <c r="Q78" s="144" t="s">
        <v>1956</v>
      </c>
      <c r="R78" s="271" t="s">
        <v>1958</v>
      </c>
      <c r="S78" s="126"/>
      <c r="T78" s="288" t="s">
        <v>1959</v>
      </c>
      <c r="U78" s="127"/>
      <c r="W78" s="128"/>
      <c r="X78" s="128"/>
      <c r="Y78" s="129"/>
      <c r="Z78" s="125"/>
      <c r="AA78" s="130"/>
      <c r="AB78" s="130"/>
    </row>
    <row r="79" customFormat="false" ht="18" hidden="false" customHeight="false" outlineLevel="0" collapsed="false">
      <c r="A79" s="247" t="n">
        <v>78</v>
      </c>
      <c r="B79" s="289" t="s">
        <v>1960</v>
      </c>
      <c r="C79" s="277" t="s">
        <v>1576</v>
      </c>
      <c r="D79" s="142" t="s">
        <v>1961</v>
      </c>
      <c r="E79" s="270" t="s">
        <v>1962</v>
      </c>
      <c r="F79" s="293"/>
      <c r="G79" s="273" t="s">
        <v>1963</v>
      </c>
      <c r="H79" s="293" t="n">
        <v>5933</v>
      </c>
      <c r="I79" s="273" t="s">
        <v>1964</v>
      </c>
      <c r="J79" s="258" t="s">
        <v>1965</v>
      </c>
      <c r="K79" s="142" t="s">
        <v>52</v>
      </c>
      <c r="M79" s="270" t="s">
        <v>1966</v>
      </c>
      <c r="N79" s="293"/>
      <c r="O79" s="293"/>
      <c r="P79" s="293"/>
      <c r="Q79" s="144" t="s">
        <v>1967</v>
      </c>
      <c r="R79" s="271" t="s">
        <v>1968</v>
      </c>
      <c r="S79" s="280"/>
      <c r="T79" s="288" t="s">
        <v>1969</v>
      </c>
      <c r="U79" s="127"/>
      <c r="W79" s="128"/>
      <c r="X79" s="128"/>
      <c r="Y79" s="129"/>
      <c r="Z79" s="125"/>
      <c r="AA79" s="130"/>
      <c r="AB79" s="130"/>
    </row>
    <row r="80" customFormat="false" ht="18" hidden="false" customHeight="false" outlineLevel="0" collapsed="false">
      <c r="A80" s="247" t="n">
        <v>79</v>
      </c>
      <c r="B80" s="254" t="s">
        <v>1970</v>
      </c>
      <c r="C80" s="249" t="s">
        <v>1576</v>
      </c>
      <c r="D80" s="249" t="s">
        <v>687</v>
      </c>
      <c r="E80" s="249" t="s">
        <v>1971</v>
      </c>
      <c r="F80" s="249"/>
      <c r="G80" s="250" t="s">
        <v>1972</v>
      </c>
      <c r="H80" s="250" t="s">
        <v>1973</v>
      </c>
      <c r="I80" s="250" t="s">
        <v>1974</v>
      </c>
      <c r="J80" s="251" t="s">
        <v>1975</v>
      </c>
      <c r="K80" s="249" t="s">
        <v>1626</v>
      </c>
      <c r="L80" s="249"/>
      <c r="M80" s="249" t="s">
        <v>1976</v>
      </c>
      <c r="N80" s="249"/>
      <c r="O80" s="249"/>
      <c r="P80" s="249"/>
      <c r="Q80" s="250" t="s">
        <v>1977</v>
      </c>
      <c r="R80" s="251" t="s">
        <v>1975</v>
      </c>
      <c r="S80" s="294"/>
      <c r="T80" s="200" t="s">
        <v>1718</v>
      </c>
    </row>
    <row r="81" customFormat="false" ht="18" hidden="false" customHeight="false" outlineLevel="0" collapsed="false">
      <c r="A81" s="247" t="n">
        <v>80</v>
      </c>
      <c r="B81" s="251" t="s">
        <v>1978</v>
      </c>
      <c r="C81" s="249" t="s">
        <v>1576</v>
      </c>
      <c r="D81" s="249" t="s">
        <v>321</v>
      </c>
      <c r="E81" s="249" t="s">
        <v>477</v>
      </c>
      <c r="F81" s="249"/>
      <c r="G81" s="250" t="s">
        <v>478</v>
      </c>
      <c r="H81" s="250" t="s">
        <v>479</v>
      </c>
      <c r="I81" s="250" t="s">
        <v>1979</v>
      </c>
      <c r="J81" s="251" t="s">
        <v>481</v>
      </c>
      <c r="K81" s="295" t="s">
        <v>52</v>
      </c>
      <c r="L81" s="250"/>
      <c r="M81" s="295" t="s">
        <v>1980</v>
      </c>
      <c r="N81" s="250"/>
      <c r="O81" s="250"/>
      <c r="P81" s="250"/>
      <c r="Q81" s="250" t="s">
        <v>1981</v>
      </c>
      <c r="R81" s="254" t="s">
        <v>1982</v>
      </c>
      <c r="S81" s="294"/>
      <c r="T81" s="288" t="str">
        <f aca="false">_xlfn.CONCAT("دانشگاه صنعتی شریف، ", M81)</f>
        <v>دانشگاه صنعتی شریف، دانشکده مهندسی کامپیوتر - گروه ACM</v>
      </c>
    </row>
    <row r="82" customFormat="false" ht="18" hidden="false" customHeight="false" outlineLevel="0" collapsed="false">
      <c r="A82" s="247" t="n">
        <v>81</v>
      </c>
      <c r="B82" s="251" t="s">
        <v>1983</v>
      </c>
      <c r="C82" s="249" t="s">
        <v>1576</v>
      </c>
      <c r="D82" s="249" t="s">
        <v>279</v>
      </c>
      <c r="E82" s="249" t="s">
        <v>1984</v>
      </c>
      <c r="F82" s="249"/>
      <c r="G82" s="250" t="s">
        <v>1985</v>
      </c>
      <c r="H82" s="250" t="s">
        <v>1986</v>
      </c>
      <c r="I82" s="250" t="s">
        <v>1987</v>
      </c>
      <c r="J82" s="296" t="s">
        <v>1988</v>
      </c>
      <c r="K82" s="295" t="s">
        <v>1626</v>
      </c>
      <c r="L82" s="250"/>
      <c r="M82" s="295" t="s">
        <v>1989</v>
      </c>
      <c r="N82" s="250"/>
      <c r="O82" s="250"/>
      <c r="P82" s="250"/>
      <c r="Q82" s="250" t="s">
        <v>375</v>
      </c>
      <c r="R82" s="254" t="s">
        <v>1990</v>
      </c>
      <c r="S82" s="294"/>
      <c r="T82" s="288" t="s">
        <v>1707</v>
      </c>
    </row>
    <row r="83" customFormat="false" ht="18" hidden="false" customHeight="false" outlineLevel="0" collapsed="false">
      <c r="A83" s="247" t="n">
        <v>82</v>
      </c>
      <c r="B83" s="251" t="s">
        <v>1991</v>
      </c>
      <c r="C83" s="249" t="s">
        <v>1576</v>
      </c>
      <c r="D83" s="249" t="s">
        <v>161</v>
      </c>
      <c r="E83" s="249" t="s">
        <v>1610</v>
      </c>
      <c r="F83" s="249"/>
      <c r="G83" s="250" t="s">
        <v>1638</v>
      </c>
      <c r="H83" s="250" t="s">
        <v>1613</v>
      </c>
      <c r="I83" s="250" t="s">
        <v>1614</v>
      </c>
      <c r="J83" s="251" t="s">
        <v>1615</v>
      </c>
      <c r="K83" s="295" t="s">
        <v>1626</v>
      </c>
      <c r="L83" s="250"/>
      <c r="M83" s="249" t="s">
        <v>1992</v>
      </c>
      <c r="N83" s="249"/>
      <c r="O83" s="249"/>
      <c r="P83" s="249"/>
      <c r="Q83" s="250" t="s">
        <v>1993</v>
      </c>
      <c r="R83" s="254" t="s">
        <v>1994</v>
      </c>
      <c r="S83" s="294"/>
      <c r="T83" s="200" t="s">
        <v>1704</v>
      </c>
    </row>
    <row r="84" customFormat="false" ht="18" hidden="false" customHeight="false" outlineLevel="0" collapsed="false">
      <c r="A84" s="247" t="n">
        <v>83</v>
      </c>
      <c r="B84" s="254" t="s">
        <v>1995</v>
      </c>
      <c r="C84" s="249" t="s">
        <v>1576</v>
      </c>
      <c r="D84" s="249" t="s">
        <v>1996</v>
      </c>
      <c r="E84" s="249" t="s">
        <v>1997</v>
      </c>
      <c r="F84" s="249"/>
      <c r="G84" s="250" t="s">
        <v>1998</v>
      </c>
      <c r="H84" s="250" t="s">
        <v>1999</v>
      </c>
      <c r="I84" s="250" t="s">
        <v>2000</v>
      </c>
      <c r="J84" s="254" t="s">
        <v>1995</v>
      </c>
      <c r="K84" s="249" t="s">
        <v>1626</v>
      </c>
      <c r="L84" s="249"/>
      <c r="M84" s="249"/>
      <c r="N84" s="249"/>
      <c r="O84" s="249"/>
      <c r="P84" s="249"/>
      <c r="Q84" s="250" t="s">
        <v>2000</v>
      </c>
      <c r="R84" s="254" t="s">
        <v>1995</v>
      </c>
      <c r="T84" s="288"/>
    </row>
    <row r="85" customFormat="false" ht="18" hidden="false" customHeight="false" outlineLevel="0" collapsed="false">
      <c r="A85" s="247" t="n">
        <v>84</v>
      </c>
      <c r="B85" s="254" t="s">
        <v>2001</v>
      </c>
      <c r="C85" s="249" t="s">
        <v>1576</v>
      </c>
      <c r="D85" s="249" t="s">
        <v>236</v>
      </c>
      <c r="E85" s="249" t="s">
        <v>2002</v>
      </c>
      <c r="F85" s="249"/>
      <c r="G85" s="250" t="s">
        <v>2003</v>
      </c>
      <c r="H85" s="250" t="s">
        <v>2004</v>
      </c>
      <c r="I85" s="250" t="s">
        <v>2005</v>
      </c>
      <c r="J85" s="254" t="s">
        <v>2006</v>
      </c>
      <c r="K85" s="249" t="s">
        <v>52</v>
      </c>
      <c r="L85" s="249"/>
      <c r="M85" s="249" t="s">
        <v>2007</v>
      </c>
      <c r="N85" s="249"/>
      <c r="O85" s="249"/>
      <c r="P85" s="249"/>
      <c r="Q85" s="250"/>
      <c r="R85" s="254"/>
      <c r="S85" s="294"/>
      <c r="T85" s="288" t="str">
        <f aca="false">_xlfn.CONCAT("دانشگاه صنعتی شریف، ", M85)</f>
        <v>دانشگاه صنعتی شریف، آزمایشگاه بلاک چین شریف</v>
      </c>
    </row>
    <row r="86" customFormat="false" ht="18" hidden="false" customHeight="false" outlineLevel="0" collapsed="false">
      <c r="A86" s="247" t="n">
        <v>85</v>
      </c>
      <c r="B86" s="251" t="s">
        <v>2008</v>
      </c>
      <c r="C86" s="249" t="s">
        <v>1576</v>
      </c>
      <c r="D86" s="249" t="s">
        <v>2009</v>
      </c>
      <c r="E86" s="249" t="s">
        <v>2010</v>
      </c>
      <c r="F86" s="249"/>
      <c r="G86" s="250" t="s">
        <v>2011</v>
      </c>
      <c r="H86" s="250" t="s">
        <v>2012</v>
      </c>
      <c r="I86" s="250" t="s">
        <v>2013</v>
      </c>
      <c r="J86" s="251" t="s">
        <v>2014</v>
      </c>
      <c r="K86" s="295" t="s">
        <v>52</v>
      </c>
      <c r="L86" s="250"/>
      <c r="M86" s="295" t="s">
        <v>2015</v>
      </c>
      <c r="N86" s="250"/>
      <c r="O86" s="250"/>
      <c r="P86" s="250"/>
      <c r="Q86" s="250" t="s">
        <v>2016</v>
      </c>
      <c r="R86" s="297" t="s">
        <v>2017</v>
      </c>
      <c r="S86" s="294"/>
      <c r="T86" s="288" t="str">
        <f aca="false">_xlfn.CONCAT("دانشگاه صنعتی شریف، ", M86)</f>
        <v>دانشگاه صنعتی شریف، دانشکده مهندسی شیمی و نفت</v>
      </c>
    </row>
    <row r="87" customFormat="false" ht="18" hidden="false" customHeight="false" outlineLevel="0" collapsed="false">
      <c r="A87" s="247" t="n">
        <v>86</v>
      </c>
      <c r="B87" s="254" t="s">
        <v>2018</v>
      </c>
      <c r="C87" s="249" t="s">
        <v>1576</v>
      </c>
      <c r="D87" s="249" t="s">
        <v>990</v>
      </c>
      <c r="E87" s="249" t="s">
        <v>2019</v>
      </c>
      <c r="F87" s="249"/>
      <c r="G87" s="250" t="s">
        <v>2020</v>
      </c>
      <c r="H87" s="250" t="s">
        <v>2021</v>
      </c>
      <c r="I87" s="250" t="s">
        <v>2022</v>
      </c>
      <c r="J87" s="251" t="s">
        <v>2023</v>
      </c>
      <c r="K87" s="295" t="s">
        <v>52</v>
      </c>
      <c r="L87" s="250"/>
      <c r="M87" s="295" t="s">
        <v>173</v>
      </c>
      <c r="N87" s="250"/>
      <c r="O87" s="250"/>
      <c r="P87" s="250"/>
      <c r="Q87" s="250" t="s">
        <v>2024</v>
      </c>
      <c r="R87" s="254" t="s">
        <v>2025</v>
      </c>
      <c r="S87" s="294"/>
      <c r="T87" s="288" t="str">
        <f aca="false">_xlfn.CONCAT("دانشگاه صنعتی شریف، ", M87)</f>
        <v>دانشگاه صنعتی شریف، دانشکده مهندسی عمران</v>
      </c>
    </row>
    <row r="88" customFormat="false" ht="18" hidden="false" customHeight="false" outlineLevel="0" collapsed="false">
      <c r="A88" s="247" t="n">
        <v>87</v>
      </c>
      <c r="B88" s="254" t="s">
        <v>2026</v>
      </c>
      <c r="C88" s="249" t="s">
        <v>1576</v>
      </c>
      <c r="D88" s="249" t="s">
        <v>279</v>
      </c>
      <c r="E88" s="249" t="s">
        <v>2027</v>
      </c>
      <c r="F88" s="249"/>
      <c r="G88" s="250" t="s">
        <v>2028</v>
      </c>
      <c r="H88" s="250" t="s">
        <v>2029</v>
      </c>
      <c r="I88" s="250" t="s">
        <v>2030</v>
      </c>
      <c r="J88" s="254" t="s">
        <v>2031</v>
      </c>
      <c r="K88" s="295" t="s">
        <v>52</v>
      </c>
      <c r="L88" s="250"/>
      <c r="M88" s="249" t="s">
        <v>2032</v>
      </c>
      <c r="N88" s="249"/>
      <c r="O88" s="249"/>
      <c r="P88" s="249"/>
      <c r="Q88" s="250" t="s">
        <v>2029</v>
      </c>
      <c r="R88" s="254" t="s">
        <v>2033</v>
      </c>
      <c r="S88" s="294"/>
      <c r="T88" s="288" t="str">
        <f aca="false">_xlfn.CONCAT("دانشگاه صنعتی شریف، ", M88)</f>
        <v>دانشگاه صنعتی شریف، مرکز خدمات آزمایشگاهی</v>
      </c>
    </row>
    <row r="89" customFormat="false" ht="18" hidden="false" customHeight="false" outlineLevel="0" collapsed="false">
      <c r="A89" s="247" t="n">
        <v>88</v>
      </c>
      <c r="B89" s="254" t="s">
        <v>2034</v>
      </c>
      <c r="C89" s="249" t="s">
        <v>1605</v>
      </c>
      <c r="D89" s="249" t="s">
        <v>2035</v>
      </c>
      <c r="E89" s="249" t="s">
        <v>898</v>
      </c>
      <c r="F89" s="249"/>
      <c r="G89" s="250" t="s">
        <v>2036</v>
      </c>
      <c r="H89" s="250" t="s">
        <v>2037</v>
      </c>
      <c r="I89" s="250" t="s">
        <v>2038</v>
      </c>
      <c r="J89" s="251" t="s">
        <v>2039</v>
      </c>
      <c r="K89" s="295" t="s">
        <v>52</v>
      </c>
      <c r="L89" s="250"/>
      <c r="M89" s="249" t="s">
        <v>2040</v>
      </c>
      <c r="N89" s="249"/>
      <c r="O89" s="249"/>
      <c r="P89" s="249"/>
      <c r="Q89" s="250" t="s">
        <v>2041</v>
      </c>
      <c r="R89" s="249"/>
      <c r="S89" s="294"/>
      <c r="T89" s="288" t="str">
        <f aca="false">_xlfn.CONCAT("دانشگاه صنعتی شریف، ", M89)</f>
        <v>دانشگاه صنعتی شریف، مرکز مشاوره و خدمات روانشناختی</v>
      </c>
    </row>
    <row r="90" customFormat="false" ht="18" hidden="false" customHeight="false" outlineLevel="0" collapsed="false">
      <c r="A90" s="247" t="n">
        <v>89</v>
      </c>
      <c r="B90" s="254" t="s">
        <v>2042</v>
      </c>
      <c r="C90" s="249" t="s">
        <v>1576</v>
      </c>
      <c r="D90" s="249" t="s">
        <v>321</v>
      </c>
      <c r="E90" s="249" t="s">
        <v>2043</v>
      </c>
      <c r="F90" s="249"/>
      <c r="G90" s="250" t="s">
        <v>2044</v>
      </c>
      <c r="H90" s="250" t="s">
        <v>2045</v>
      </c>
      <c r="I90" s="250" t="s">
        <v>2046</v>
      </c>
      <c r="J90" s="254" t="s">
        <v>2047</v>
      </c>
      <c r="K90" s="295" t="s">
        <v>52</v>
      </c>
      <c r="L90" s="250"/>
      <c r="M90" s="298" t="s">
        <v>2048</v>
      </c>
      <c r="N90" s="298"/>
      <c r="O90" s="298"/>
      <c r="P90" s="298"/>
      <c r="Q90" s="250"/>
      <c r="R90" s="249"/>
      <c r="S90" s="294"/>
      <c r="T90" s="288" t="str">
        <f aca="false">_xlfn.CONCAT("دانشگاه صنعتی شریف، ", M90)</f>
        <v>دانشگاه صنعتی شریف، مدیریت امور اداری</v>
      </c>
    </row>
    <row r="91" customFormat="false" ht="18" hidden="false" customHeight="false" outlineLevel="0" collapsed="false">
      <c r="A91" s="247" t="n">
        <v>90</v>
      </c>
      <c r="B91" s="254" t="s">
        <v>2049</v>
      </c>
      <c r="C91" s="249" t="s">
        <v>1576</v>
      </c>
      <c r="D91" s="249" t="s">
        <v>202</v>
      </c>
      <c r="E91" s="249" t="s">
        <v>1253</v>
      </c>
      <c r="F91" s="249"/>
      <c r="G91" s="250" t="s">
        <v>1254</v>
      </c>
      <c r="H91" s="250" t="s">
        <v>1255</v>
      </c>
      <c r="I91" s="250" t="s">
        <v>1256</v>
      </c>
      <c r="J91" s="251" t="s">
        <v>1257</v>
      </c>
      <c r="K91" s="295" t="s">
        <v>52</v>
      </c>
      <c r="L91" s="250"/>
      <c r="M91" s="249" t="s">
        <v>2050</v>
      </c>
      <c r="N91" s="249"/>
      <c r="O91" s="249"/>
      <c r="P91" s="249"/>
      <c r="Q91" s="250" t="s">
        <v>2051</v>
      </c>
      <c r="R91" s="254" t="s">
        <v>2052</v>
      </c>
      <c r="S91" s="294"/>
      <c r="T91" s="288" t="str">
        <f aca="false">_xlfn.CONCAT("دانشگاه صنعتی شریف، ", M91)</f>
        <v>دانشگاه صنعتی شریف، مرکز آموزش‌های الکترونیکی دانشگاه</v>
      </c>
    </row>
    <row r="92" customFormat="false" ht="18" hidden="false" customHeight="false" outlineLevel="0" collapsed="false">
      <c r="A92" s="247" t="n">
        <v>92</v>
      </c>
      <c r="B92" s="254" t="s">
        <v>2053</v>
      </c>
      <c r="C92" s="249" t="s">
        <v>1576</v>
      </c>
      <c r="D92" s="249" t="s">
        <v>2054</v>
      </c>
      <c r="E92" s="249" t="s">
        <v>2055</v>
      </c>
      <c r="F92" s="249"/>
      <c r="G92" s="250" t="s">
        <v>2056</v>
      </c>
      <c r="H92" s="250" t="s">
        <v>2057</v>
      </c>
      <c r="I92" s="250" t="s">
        <v>2058</v>
      </c>
      <c r="J92" s="254" t="s">
        <v>2059</v>
      </c>
      <c r="K92" s="249" t="s">
        <v>52</v>
      </c>
      <c r="L92" s="249"/>
      <c r="M92" s="249" t="s">
        <v>2060</v>
      </c>
      <c r="N92" s="249"/>
      <c r="O92" s="249"/>
      <c r="P92" s="249"/>
      <c r="Q92" s="250" t="s">
        <v>2061</v>
      </c>
      <c r="R92" s="249"/>
      <c r="S92" s="294"/>
      <c r="T92" s="288" t="str">
        <f aca="false">_xlfn.CONCAT("دانشگاه صنعتی شریف، ", M92)</f>
        <v>دانشگاه صنعتی شریف، گروه فرهنگی خیریه فردای سبز</v>
      </c>
    </row>
    <row r="93" customFormat="false" ht="18" hidden="false" customHeight="false" outlineLevel="0" collapsed="false">
      <c r="A93" s="247" t="n">
        <v>93</v>
      </c>
      <c r="B93" s="254" t="s">
        <v>2062</v>
      </c>
      <c r="C93" s="249" t="s">
        <v>1576</v>
      </c>
      <c r="D93" s="249" t="s">
        <v>2063</v>
      </c>
      <c r="E93" s="249" t="s">
        <v>2064</v>
      </c>
      <c r="F93" s="249"/>
      <c r="G93" s="250" t="s">
        <v>2065</v>
      </c>
      <c r="H93" s="250" t="s">
        <v>2066</v>
      </c>
      <c r="I93" s="250" t="s">
        <v>2067</v>
      </c>
      <c r="J93" s="251" t="s">
        <v>2068</v>
      </c>
      <c r="K93" s="295" t="s">
        <v>52</v>
      </c>
      <c r="L93" s="250"/>
      <c r="M93" s="249" t="s">
        <v>2069</v>
      </c>
      <c r="N93" s="249"/>
      <c r="O93" s="249"/>
      <c r="P93" s="249"/>
      <c r="Q93" s="250" t="s">
        <v>2066</v>
      </c>
      <c r="R93" s="254" t="s">
        <v>2068</v>
      </c>
      <c r="S93" s="294"/>
      <c r="T93" s="288" t="str">
        <f aca="false">_xlfn.CONCAT("دانشگاه صنعتی شریف، ", M93)</f>
        <v>دانشگاه صنعتی شریف، دانشکده مدیریت و اقتصاد</v>
      </c>
    </row>
    <row r="94" customFormat="false" ht="18" hidden="false" customHeight="false" outlineLevel="0" collapsed="false">
      <c r="A94" s="247" t="n">
        <v>95</v>
      </c>
      <c r="B94" s="251" t="s">
        <v>2070</v>
      </c>
      <c r="C94" s="249" t="s">
        <v>1576</v>
      </c>
      <c r="D94" s="249" t="s">
        <v>202</v>
      </c>
      <c r="E94" s="249" t="s">
        <v>1253</v>
      </c>
      <c r="F94" s="249"/>
      <c r="G94" s="250" t="s">
        <v>1254</v>
      </c>
      <c r="H94" s="250" t="s">
        <v>808</v>
      </c>
      <c r="I94" s="250" t="s">
        <v>1256</v>
      </c>
      <c r="J94" s="251" t="s">
        <v>1257</v>
      </c>
      <c r="K94" s="295" t="s">
        <v>52</v>
      </c>
      <c r="L94" s="250"/>
      <c r="M94" s="295" t="s">
        <v>2071</v>
      </c>
      <c r="N94" s="250"/>
      <c r="O94" s="250"/>
      <c r="P94" s="250"/>
      <c r="Q94" s="250" t="s">
        <v>808</v>
      </c>
      <c r="R94" s="254" t="s">
        <v>2072</v>
      </c>
      <c r="S94" s="294"/>
      <c r="T94" s="288" t="str">
        <f aca="false">_xlfn.CONCAT("دانشگاه صنعتی شریف، ", M94)</f>
        <v>دانشگاه صنعتی شریف، مرکز فناوری اطلاعات و ارتباطات</v>
      </c>
    </row>
    <row r="95" customFormat="false" ht="18" hidden="false" customHeight="false" outlineLevel="0" collapsed="false">
      <c r="A95" s="247" t="n">
        <v>96</v>
      </c>
      <c r="B95" s="299" t="s">
        <v>2073</v>
      </c>
      <c r="C95" s="249" t="s">
        <v>1576</v>
      </c>
      <c r="D95" s="249" t="s">
        <v>279</v>
      </c>
      <c r="E95" s="249" t="s">
        <v>1760</v>
      </c>
      <c r="F95" s="249"/>
      <c r="G95" s="250" t="s">
        <v>1761</v>
      </c>
      <c r="H95" s="250" t="s">
        <v>1762</v>
      </c>
      <c r="I95" s="250" t="s">
        <v>1763</v>
      </c>
      <c r="J95" s="251" t="s">
        <v>1764</v>
      </c>
      <c r="K95" s="295" t="s">
        <v>52</v>
      </c>
      <c r="L95" s="250"/>
      <c r="M95" s="249" t="s">
        <v>2074</v>
      </c>
      <c r="N95" s="249"/>
      <c r="O95" s="249"/>
      <c r="P95" s="249"/>
      <c r="Q95" s="250" t="s">
        <v>2075</v>
      </c>
      <c r="R95" s="251" t="s">
        <v>2076</v>
      </c>
      <c r="S95" s="294"/>
      <c r="T95" s="288" t="str">
        <f aca="false">_xlfn.CONCAT("دانشگاه صنعتی شریف، ", M95)</f>
        <v>دانشگاه صنعتی شریف، انجمن علمی دانشکده مهندسی صنایع</v>
      </c>
    </row>
    <row r="96" customFormat="false" ht="18" hidden="false" customHeight="false" outlineLevel="0" collapsed="false">
      <c r="A96" s="247" t="n">
        <v>97</v>
      </c>
      <c r="B96" s="254" t="s">
        <v>2077</v>
      </c>
      <c r="C96" s="249" t="s">
        <v>1605</v>
      </c>
      <c r="D96" s="249" t="s">
        <v>2078</v>
      </c>
      <c r="E96" s="249" t="s">
        <v>2079</v>
      </c>
      <c r="F96" s="249"/>
      <c r="G96" s="250" t="s">
        <v>2080</v>
      </c>
      <c r="H96" s="250" t="s">
        <v>2081</v>
      </c>
      <c r="I96" s="250" t="s">
        <v>2082</v>
      </c>
      <c r="J96" s="251" t="s">
        <v>2083</v>
      </c>
      <c r="K96" s="295" t="s">
        <v>52</v>
      </c>
      <c r="L96" s="250"/>
      <c r="M96" s="249" t="s">
        <v>2084</v>
      </c>
      <c r="N96" s="249"/>
      <c r="O96" s="249"/>
      <c r="P96" s="249"/>
      <c r="Q96" s="250" t="s">
        <v>2081</v>
      </c>
      <c r="R96" s="254" t="s">
        <v>2083</v>
      </c>
      <c r="S96" s="294"/>
      <c r="T96" s="288" t="s">
        <v>2085</v>
      </c>
    </row>
    <row r="97" customFormat="false" ht="18" hidden="false" customHeight="false" outlineLevel="0" collapsed="false">
      <c r="A97" s="247" t="n">
        <v>98</v>
      </c>
      <c r="B97" s="254" t="s">
        <v>2086</v>
      </c>
      <c r="C97" s="249" t="s">
        <v>1576</v>
      </c>
      <c r="D97" s="249" t="s">
        <v>252</v>
      </c>
      <c r="E97" s="249" t="s">
        <v>1839</v>
      </c>
      <c r="F97" s="249"/>
      <c r="G97" s="250" t="s">
        <v>2087</v>
      </c>
      <c r="H97" s="250" t="s">
        <v>2088</v>
      </c>
      <c r="I97" s="250" t="s">
        <v>1840</v>
      </c>
      <c r="J97" s="251" t="s">
        <v>2089</v>
      </c>
      <c r="K97" s="295" t="s">
        <v>1626</v>
      </c>
      <c r="L97" s="250"/>
      <c r="M97" s="249" t="s">
        <v>2090</v>
      </c>
      <c r="N97" s="249"/>
      <c r="O97" s="249"/>
      <c r="P97" s="249"/>
      <c r="Q97" s="250" t="s">
        <v>2088</v>
      </c>
      <c r="R97" s="254" t="s">
        <v>2089</v>
      </c>
      <c r="S97" s="294"/>
      <c r="T97" s="288" t="s">
        <v>1704</v>
      </c>
    </row>
    <row r="98" customFormat="false" ht="18" hidden="false" customHeight="false" outlineLevel="0" collapsed="false">
      <c r="A98" s="247" t="n">
        <v>100</v>
      </c>
      <c r="B98" s="251" t="s">
        <v>2091</v>
      </c>
      <c r="C98" s="249" t="s">
        <v>1576</v>
      </c>
      <c r="D98" s="295" t="s">
        <v>418</v>
      </c>
      <c r="E98" s="295" t="s">
        <v>2092</v>
      </c>
      <c r="F98" s="250"/>
      <c r="G98" s="250" t="s">
        <v>2093</v>
      </c>
      <c r="H98" s="250" t="s">
        <v>2094</v>
      </c>
      <c r="I98" s="250" t="s">
        <v>2095</v>
      </c>
      <c r="J98" s="251" t="s">
        <v>2096</v>
      </c>
      <c r="K98" s="295" t="s">
        <v>52</v>
      </c>
      <c r="L98" s="250"/>
      <c r="M98" s="295" t="s">
        <v>394</v>
      </c>
      <c r="N98" s="250"/>
      <c r="O98" s="250"/>
      <c r="P98" s="250"/>
      <c r="Q98" s="250" t="s">
        <v>2094</v>
      </c>
      <c r="R98" s="251" t="s">
        <v>2096</v>
      </c>
      <c r="S98" s="294"/>
      <c r="T98" s="288" t="str">
        <f aca="false">_xlfn.CONCAT("دانشگاه صنعتی شریف، ", M98)</f>
        <v>دانشگاه صنعتی شریف، دانشکده مهندسی کامپیوتر</v>
      </c>
    </row>
    <row r="99" customFormat="false" ht="18" hidden="false" customHeight="false" outlineLevel="0" collapsed="false">
      <c r="A99" s="247" t="n">
        <v>101</v>
      </c>
      <c r="B99" s="251" t="s">
        <v>2097</v>
      </c>
      <c r="C99" s="249" t="s">
        <v>1576</v>
      </c>
      <c r="D99" s="249" t="s">
        <v>2098</v>
      </c>
      <c r="E99" s="249" t="s">
        <v>2099</v>
      </c>
      <c r="F99" s="249"/>
      <c r="G99" s="300" t="s">
        <v>1732</v>
      </c>
      <c r="H99" s="250" t="s">
        <v>2100</v>
      </c>
      <c r="I99" s="250" t="s">
        <v>2101</v>
      </c>
      <c r="J99" s="251" t="s">
        <v>2102</v>
      </c>
      <c r="K99" s="295" t="s">
        <v>52</v>
      </c>
      <c r="L99" s="250"/>
      <c r="M99" s="295" t="s">
        <v>2103</v>
      </c>
      <c r="N99" s="250"/>
      <c r="O99" s="250"/>
      <c r="P99" s="250"/>
      <c r="Q99" s="250" t="s">
        <v>2100</v>
      </c>
      <c r="R99" s="254" t="s">
        <v>2102</v>
      </c>
      <c r="S99" s="294"/>
      <c r="T99" s="200" t="s">
        <v>2104</v>
      </c>
    </row>
    <row r="100" customFormat="false" ht="18" hidden="false" customHeight="false" outlineLevel="0" collapsed="false">
      <c r="A100" s="247" t="n">
        <v>102</v>
      </c>
      <c r="B100" s="254" t="s">
        <v>2105</v>
      </c>
      <c r="C100" s="249" t="s">
        <v>1576</v>
      </c>
      <c r="D100" s="249" t="s">
        <v>2106</v>
      </c>
      <c r="E100" s="249" t="s">
        <v>342</v>
      </c>
      <c r="F100" s="249"/>
      <c r="G100" s="250" t="s">
        <v>2107</v>
      </c>
      <c r="H100" s="250" t="s">
        <v>2108</v>
      </c>
      <c r="I100" s="250" t="s">
        <v>2109</v>
      </c>
      <c r="J100" s="251" t="s">
        <v>2110</v>
      </c>
      <c r="K100" s="295" t="s">
        <v>52</v>
      </c>
      <c r="L100" s="250"/>
      <c r="M100" s="295" t="s">
        <v>2111</v>
      </c>
      <c r="N100" s="250"/>
      <c r="O100" s="250"/>
      <c r="P100" s="250"/>
      <c r="Q100" s="250" t="s">
        <v>2112</v>
      </c>
      <c r="R100" s="251" t="s">
        <v>2110</v>
      </c>
      <c r="S100" s="294"/>
      <c r="T100" s="288" t="str">
        <f aca="false">_xlfn.CONCAT("دانشگاه صنعتی شریف، ", M100)</f>
        <v>دانشگاه صنعتی شریف، مدیریت پشتیبانی</v>
      </c>
    </row>
    <row r="101" customFormat="false" ht="18" hidden="false" customHeight="false" outlineLevel="0" collapsed="false">
      <c r="A101" s="247" t="n">
        <v>103</v>
      </c>
      <c r="B101" s="251" t="s">
        <v>2113</v>
      </c>
      <c r="C101" s="249" t="s">
        <v>1576</v>
      </c>
      <c r="D101" s="249" t="s">
        <v>1731</v>
      </c>
      <c r="E101" s="249" t="s">
        <v>2114</v>
      </c>
      <c r="F101" s="249"/>
      <c r="G101" s="250" t="s">
        <v>2115</v>
      </c>
      <c r="H101" s="250" t="s">
        <v>2116</v>
      </c>
      <c r="I101" s="250" t="s">
        <v>2117</v>
      </c>
      <c r="J101" s="251" t="s">
        <v>2118</v>
      </c>
      <c r="K101" s="295" t="s">
        <v>1626</v>
      </c>
      <c r="L101" s="250"/>
      <c r="M101" s="295" t="s">
        <v>2119</v>
      </c>
      <c r="N101" s="250"/>
      <c r="O101" s="250"/>
      <c r="P101" s="250"/>
      <c r="Q101" s="250" t="s">
        <v>2116</v>
      </c>
      <c r="R101" s="254" t="s">
        <v>2118</v>
      </c>
      <c r="S101" s="294"/>
      <c r="T101" s="200" t="s">
        <v>2120</v>
      </c>
    </row>
    <row r="102" customFormat="false" ht="18" hidden="false" customHeight="false" outlineLevel="0" collapsed="false">
      <c r="A102" s="247" t="n">
        <v>104</v>
      </c>
      <c r="B102" s="254" t="s">
        <v>2121</v>
      </c>
      <c r="C102" s="249" t="s">
        <v>1576</v>
      </c>
      <c r="D102" s="249" t="s">
        <v>851</v>
      </c>
      <c r="E102" s="249" t="s">
        <v>2122</v>
      </c>
      <c r="F102" s="249"/>
      <c r="G102" s="250" t="s">
        <v>2123</v>
      </c>
      <c r="H102" s="250" t="s">
        <v>2124</v>
      </c>
      <c r="I102" s="250" t="s">
        <v>2125</v>
      </c>
      <c r="J102" s="254" t="s">
        <v>2126</v>
      </c>
      <c r="K102" s="249" t="s">
        <v>52</v>
      </c>
      <c r="L102" s="249"/>
      <c r="M102" s="249" t="s">
        <v>2127</v>
      </c>
      <c r="N102" s="249"/>
      <c r="O102" s="249"/>
      <c r="P102" s="249"/>
      <c r="Q102" s="250" t="s">
        <v>2128</v>
      </c>
      <c r="R102" s="254" t="s">
        <v>2126</v>
      </c>
      <c r="S102" s="294"/>
      <c r="T102" s="288" t="str">
        <f aca="false">_xlfn.CONCAT("دانشگاه صنعتی شریف، ", M102)</f>
        <v>دانشگاه صنعتی شریف، مدیریت امورمالی</v>
      </c>
    </row>
    <row r="103" customFormat="false" ht="18" hidden="false" customHeight="false" outlineLevel="0" collapsed="false">
      <c r="A103" s="247" t="n">
        <v>105</v>
      </c>
      <c r="B103" s="250" t="s">
        <v>2129</v>
      </c>
      <c r="C103" s="249" t="s">
        <v>1576</v>
      </c>
      <c r="D103" s="249" t="s">
        <v>366</v>
      </c>
      <c r="E103" s="249" t="s">
        <v>2130</v>
      </c>
      <c r="F103" s="249"/>
      <c r="G103" s="250" t="s">
        <v>2131</v>
      </c>
      <c r="H103" s="250" t="s">
        <v>2132</v>
      </c>
      <c r="I103" s="250" t="s">
        <v>2133</v>
      </c>
      <c r="J103" s="251" t="s">
        <v>2134</v>
      </c>
      <c r="K103" s="295" t="s">
        <v>52</v>
      </c>
      <c r="L103" s="250"/>
      <c r="M103" s="295" t="s">
        <v>2135</v>
      </c>
      <c r="N103" s="250"/>
      <c r="O103" s="250"/>
      <c r="P103" s="250"/>
      <c r="Q103" s="250"/>
      <c r="R103" s="254" t="s">
        <v>2136</v>
      </c>
      <c r="S103" s="294"/>
      <c r="T103" s="288" t="str">
        <f aca="false">_xlfn.CONCAT("دانشگاه صنعتی شریف، ", M103)</f>
        <v>دانشگاه صنعتی شریف، انجمن علمی دانشکده مهندسی مکانیک</v>
      </c>
    </row>
    <row r="104" customFormat="false" ht="18" hidden="false" customHeight="false" outlineLevel="0" collapsed="false">
      <c r="A104" s="247" t="n">
        <v>107</v>
      </c>
      <c r="B104" s="251" t="s">
        <v>2137</v>
      </c>
      <c r="C104" s="249" t="s">
        <v>1576</v>
      </c>
      <c r="D104" s="249" t="s">
        <v>851</v>
      </c>
      <c r="E104" s="249" t="s">
        <v>2138</v>
      </c>
      <c r="F104" s="249"/>
      <c r="G104" s="250" t="s">
        <v>2139</v>
      </c>
      <c r="H104" s="250" t="s">
        <v>2140</v>
      </c>
      <c r="I104" s="250" t="s">
        <v>2141</v>
      </c>
      <c r="J104" s="251" t="s">
        <v>2142</v>
      </c>
      <c r="K104" s="295" t="s">
        <v>52</v>
      </c>
      <c r="L104" s="250"/>
      <c r="M104" s="295" t="s">
        <v>2143</v>
      </c>
      <c r="N104" s="250"/>
      <c r="O104" s="250"/>
      <c r="P104" s="250"/>
      <c r="Q104" s="250" t="s">
        <v>2140</v>
      </c>
      <c r="R104" s="254" t="s">
        <v>2144</v>
      </c>
      <c r="S104" s="294"/>
      <c r="T104" s="288" t="str">
        <f aca="false">_xlfn.CONCAT("دانشگاه صنعتی شریف، ", M104)</f>
        <v>دانشگاه صنعتی شریف، دانشگاه مهندسی و علم مواد</v>
      </c>
    </row>
    <row r="105" customFormat="false" ht="18" hidden="false" customHeight="false" outlineLevel="0" collapsed="false">
      <c r="A105" s="247" t="n">
        <v>108</v>
      </c>
      <c r="B105" s="251" t="s">
        <v>2145</v>
      </c>
      <c r="C105" s="249" t="s">
        <v>1576</v>
      </c>
      <c r="D105" s="249" t="s">
        <v>2146</v>
      </c>
      <c r="E105" s="249" t="s">
        <v>2147</v>
      </c>
      <c r="F105" s="249"/>
      <c r="G105" s="250" t="s">
        <v>2148</v>
      </c>
      <c r="H105" s="250" t="s">
        <v>2149</v>
      </c>
      <c r="I105" s="250" t="s">
        <v>2150</v>
      </c>
      <c r="J105" s="251" t="s">
        <v>2151</v>
      </c>
      <c r="K105" s="295" t="s">
        <v>52</v>
      </c>
      <c r="L105" s="250"/>
      <c r="M105" s="295" t="s">
        <v>2152</v>
      </c>
      <c r="N105" s="250"/>
      <c r="O105" s="250"/>
      <c r="P105" s="250"/>
      <c r="Q105" s="250" t="s">
        <v>2153</v>
      </c>
      <c r="R105" s="254" t="s">
        <v>2154</v>
      </c>
      <c r="S105" s="294"/>
      <c r="T105" s="288" t="str">
        <f aca="false">_xlfn.CONCAT("دانشگاه صنعتی شریف، ", M105)</f>
        <v>دانشگاه صنعتی شریف، پژوهشکده علوم و فناوری نانو</v>
      </c>
    </row>
    <row r="106" customFormat="false" ht="18" hidden="false" customHeight="false" outlineLevel="0" collapsed="false">
      <c r="A106" s="247" t="n">
        <v>109</v>
      </c>
      <c r="B106" s="251" t="s">
        <v>2155</v>
      </c>
      <c r="C106" s="249" t="s">
        <v>1576</v>
      </c>
      <c r="D106" s="249" t="s">
        <v>2156</v>
      </c>
      <c r="E106" s="249" t="s">
        <v>2157</v>
      </c>
      <c r="F106" s="249"/>
      <c r="G106" s="250" t="s">
        <v>2158</v>
      </c>
      <c r="H106" s="250" t="s">
        <v>2159</v>
      </c>
      <c r="I106" s="250" t="s">
        <v>2160</v>
      </c>
      <c r="J106" s="251" t="s">
        <v>2161</v>
      </c>
      <c r="K106" s="295" t="s">
        <v>52</v>
      </c>
      <c r="L106" s="250"/>
      <c r="M106" s="295" t="s">
        <v>2162</v>
      </c>
      <c r="N106" s="250"/>
      <c r="O106" s="250"/>
      <c r="P106" s="250"/>
      <c r="Q106" s="250" t="s">
        <v>2163</v>
      </c>
      <c r="R106" s="254" t="s">
        <v>2161</v>
      </c>
      <c r="S106" s="294"/>
      <c r="T106" s="288" t="str">
        <f aca="false">_xlfn.CONCAT("دانشگاه صنعتی شریف، ", M106)</f>
        <v>دانشگاه صنعتی شریف، گروه فلسفه علم</v>
      </c>
    </row>
    <row r="107" customFormat="false" ht="18" hidden="false" customHeight="false" outlineLevel="0" collapsed="false">
      <c r="A107" s="247" t="n">
        <v>110</v>
      </c>
      <c r="B107" s="301" t="s">
        <v>2164</v>
      </c>
      <c r="C107" s="249" t="s">
        <v>1576</v>
      </c>
      <c r="D107" s="249" t="s">
        <v>279</v>
      </c>
      <c r="E107" s="249" t="s">
        <v>1760</v>
      </c>
      <c r="F107" s="249"/>
      <c r="G107" s="250" t="s">
        <v>1761</v>
      </c>
      <c r="H107" s="250" t="s">
        <v>1762</v>
      </c>
      <c r="I107" s="250" t="s">
        <v>1763</v>
      </c>
      <c r="J107" s="251" t="s">
        <v>1764</v>
      </c>
      <c r="K107" s="295" t="s">
        <v>52</v>
      </c>
      <c r="L107" s="250"/>
      <c r="M107" s="295" t="s">
        <v>2165</v>
      </c>
      <c r="N107" s="250"/>
      <c r="O107" s="250"/>
      <c r="P107" s="250"/>
      <c r="Q107" s="250" t="s">
        <v>2166</v>
      </c>
      <c r="R107" s="254" t="s">
        <v>2167</v>
      </c>
      <c r="S107" s="294"/>
      <c r="T107" s="288" t="str">
        <f aca="false">_xlfn.CONCAT("دانشگاه صنعتی شریف، ", M107)</f>
        <v>دانشگاه صنعتی شریف، آموزش‌های تخصصی آزاد</v>
      </c>
    </row>
    <row r="108" customFormat="false" ht="18" hidden="false" customHeight="false" outlineLevel="0" collapsed="false">
      <c r="A108" s="247" t="n">
        <v>111</v>
      </c>
      <c r="B108" s="254" t="s">
        <v>2168</v>
      </c>
      <c r="C108" s="249" t="s">
        <v>1576</v>
      </c>
      <c r="D108" s="249" t="s">
        <v>1293</v>
      </c>
      <c r="E108" s="249" t="s">
        <v>2169</v>
      </c>
      <c r="F108" s="249"/>
      <c r="G108" s="250" t="s">
        <v>2170</v>
      </c>
      <c r="H108" s="250" t="s">
        <v>2171</v>
      </c>
      <c r="I108" s="250" t="s">
        <v>2172</v>
      </c>
      <c r="J108" s="254" t="s">
        <v>2173</v>
      </c>
      <c r="K108" s="249" t="s">
        <v>52</v>
      </c>
      <c r="L108" s="249"/>
      <c r="M108" s="249" t="s">
        <v>2174</v>
      </c>
      <c r="N108" s="249"/>
      <c r="O108" s="249"/>
      <c r="P108" s="249"/>
      <c r="Q108" s="250" t="s">
        <v>2175</v>
      </c>
      <c r="R108" s="254" t="s">
        <v>2173</v>
      </c>
      <c r="S108" s="294"/>
      <c r="T108" s="288" t="str">
        <f aca="false">_xlfn.CONCAT("دانشگاه صنعتی شریف، ", M108)</f>
        <v>دانشگاه صنعتی شریف، مدیریت روابط عمومی</v>
      </c>
    </row>
    <row r="109" customFormat="false" ht="18" hidden="false" customHeight="false" outlineLevel="0" collapsed="false">
      <c r="A109" s="247" t="n">
        <v>112</v>
      </c>
      <c r="B109" s="254" t="s">
        <v>2176</v>
      </c>
      <c r="C109" s="249" t="s">
        <v>1576</v>
      </c>
      <c r="D109" s="249" t="s">
        <v>2177</v>
      </c>
      <c r="E109" s="249" t="s">
        <v>2178</v>
      </c>
      <c r="F109" s="249"/>
      <c r="G109" s="250" t="s">
        <v>2179</v>
      </c>
      <c r="H109" s="250" t="s">
        <v>2180</v>
      </c>
      <c r="I109" s="250" t="s">
        <v>2181</v>
      </c>
      <c r="J109" s="251" t="s">
        <v>2182</v>
      </c>
      <c r="K109" s="295" t="s">
        <v>52</v>
      </c>
      <c r="L109" s="250"/>
      <c r="M109" s="249" t="s">
        <v>2183</v>
      </c>
      <c r="N109" s="249"/>
      <c r="O109" s="249"/>
      <c r="P109" s="249"/>
      <c r="Q109" s="250" t="s">
        <v>2184</v>
      </c>
      <c r="R109" s="251" t="s">
        <v>2185</v>
      </c>
      <c r="S109" s="294"/>
      <c r="T109" s="288" t="s">
        <v>2186</v>
      </c>
    </row>
    <row r="110" customFormat="false" ht="18" hidden="false" customHeight="false" outlineLevel="0" collapsed="false">
      <c r="A110" s="247" t="n">
        <v>113</v>
      </c>
      <c r="B110" s="254" t="s">
        <v>2187</v>
      </c>
      <c r="C110" s="249" t="s">
        <v>1576</v>
      </c>
      <c r="D110" s="249" t="s">
        <v>2188</v>
      </c>
      <c r="E110" s="249" t="s">
        <v>2189</v>
      </c>
      <c r="F110" s="249"/>
      <c r="G110" s="250" t="s">
        <v>2190</v>
      </c>
      <c r="H110" s="250" t="s">
        <v>2191</v>
      </c>
      <c r="I110" s="250" t="s">
        <v>2192</v>
      </c>
      <c r="J110" s="251" t="s">
        <v>2193</v>
      </c>
      <c r="K110" s="249" t="s">
        <v>52</v>
      </c>
      <c r="L110" s="249"/>
      <c r="M110" s="249" t="s">
        <v>2194</v>
      </c>
      <c r="N110" s="249"/>
      <c r="O110" s="249"/>
      <c r="P110" s="249"/>
      <c r="Q110" s="250" t="s">
        <v>2195</v>
      </c>
      <c r="R110" s="254" t="s">
        <v>2196</v>
      </c>
      <c r="S110" s="294"/>
      <c r="T110" s="288" t="str">
        <f aca="false">_xlfn.CONCAT("دانشگاه صنعتی شریف، ", M110)</f>
        <v>دانشگاه صنعتی شریف، مجله علمی و پژوهشی شریف</v>
      </c>
    </row>
    <row r="111" customFormat="false" ht="18" hidden="false" customHeight="false" outlineLevel="0" collapsed="false">
      <c r="A111" s="247" t="n">
        <v>114</v>
      </c>
      <c r="B111" s="251" t="s">
        <v>2197</v>
      </c>
      <c r="C111" s="249" t="s">
        <v>1576</v>
      </c>
      <c r="D111" s="249" t="s">
        <v>805</v>
      </c>
      <c r="E111" s="249" t="s">
        <v>2198</v>
      </c>
      <c r="F111" s="249"/>
      <c r="G111" s="250" t="s">
        <v>2199</v>
      </c>
      <c r="H111" s="250" t="s">
        <v>2200</v>
      </c>
      <c r="I111" s="250" t="s">
        <v>2201</v>
      </c>
      <c r="J111" s="251" t="s">
        <v>2202</v>
      </c>
      <c r="K111" s="295" t="s">
        <v>52</v>
      </c>
      <c r="L111" s="250"/>
      <c r="M111" s="295" t="s">
        <v>2203</v>
      </c>
      <c r="N111" s="250"/>
      <c r="O111" s="250"/>
      <c r="P111" s="250"/>
      <c r="Q111" s="250" t="s">
        <v>2200</v>
      </c>
      <c r="R111" s="254" t="s">
        <v>2202</v>
      </c>
      <c r="S111" s="127" t="n">
        <v>1459973881</v>
      </c>
      <c r="T111" s="288" t="s">
        <v>2204</v>
      </c>
    </row>
    <row r="112" customFormat="false" ht="18" hidden="false" customHeight="false" outlineLevel="0" collapsed="false">
      <c r="A112" s="247" t="n">
        <v>116</v>
      </c>
      <c r="B112" s="250" t="s">
        <v>2205</v>
      </c>
      <c r="C112" s="249" t="s">
        <v>1576</v>
      </c>
      <c r="D112" s="249" t="s">
        <v>285</v>
      </c>
      <c r="E112" s="249" t="s">
        <v>2206</v>
      </c>
      <c r="F112" s="249"/>
      <c r="G112" s="250" t="s">
        <v>2207</v>
      </c>
      <c r="H112" s="250" t="s">
        <v>2208</v>
      </c>
      <c r="I112" s="250" t="s">
        <v>2209</v>
      </c>
      <c r="J112" s="251" t="s">
        <v>2210</v>
      </c>
      <c r="K112" s="295" t="s">
        <v>723</v>
      </c>
      <c r="L112" s="250"/>
      <c r="M112" s="295" t="s">
        <v>2211</v>
      </c>
      <c r="N112" s="250"/>
      <c r="O112" s="250"/>
      <c r="P112" s="250"/>
      <c r="Q112" s="250" t="s">
        <v>2208</v>
      </c>
      <c r="R112" s="254" t="s">
        <v>2212</v>
      </c>
      <c r="T112" s="288"/>
    </row>
    <row r="113" customFormat="false" ht="18" hidden="false" customHeight="false" outlineLevel="0" collapsed="false">
      <c r="A113" s="247" t="n">
        <v>117</v>
      </c>
      <c r="B113" s="251" t="s">
        <v>2213</v>
      </c>
      <c r="C113" s="249" t="s">
        <v>1576</v>
      </c>
      <c r="D113" s="249" t="s">
        <v>2214</v>
      </c>
      <c r="E113" s="249" t="s">
        <v>2215</v>
      </c>
      <c r="F113" s="249"/>
      <c r="G113" s="250" t="s">
        <v>2216</v>
      </c>
      <c r="H113" s="250" t="s">
        <v>2217</v>
      </c>
      <c r="I113" s="250" t="s">
        <v>2218</v>
      </c>
      <c r="J113" s="251" t="s">
        <v>2219</v>
      </c>
      <c r="K113" s="295" t="s">
        <v>52</v>
      </c>
      <c r="L113" s="250"/>
      <c r="M113" s="295" t="s">
        <v>2220</v>
      </c>
      <c r="N113" s="250"/>
      <c r="O113" s="250"/>
      <c r="P113" s="250"/>
      <c r="Q113" s="250" t="s">
        <v>2221</v>
      </c>
      <c r="R113" s="254" t="s">
        <v>2222</v>
      </c>
      <c r="S113" s="294"/>
      <c r="T113" s="288" t="str">
        <f aca="false">_xlfn.CONCAT("دانشگاه صنعتی شریف، ", M113)</f>
        <v>دانشگاه صنعتی شریف، هسته پژوهشی طراحی مدار مجتمع</v>
      </c>
    </row>
    <row r="114" customFormat="false" ht="18" hidden="false" customHeight="false" outlineLevel="0" collapsed="false">
      <c r="A114" s="247" t="n">
        <v>118</v>
      </c>
      <c r="B114" s="251" t="s">
        <v>2223</v>
      </c>
      <c r="C114" s="249" t="s">
        <v>1576</v>
      </c>
      <c r="D114" s="249" t="s">
        <v>1467</v>
      </c>
      <c r="E114" s="249" t="s">
        <v>2224</v>
      </c>
      <c r="F114" s="249"/>
      <c r="G114" s="250" t="s">
        <v>2225</v>
      </c>
      <c r="H114" s="250" t="s">
        <v>2226</v>
      </c>
      <c r="I114" s="250" t="s">
        <v>2227</v>
      </c>
      <c r="J114" s="251" t="s">
        <v>2228</v>
      </c>
      <c r="K114" s="295" t="s">
        <v>52</v>
      </c>
      <c r="L114" s="250"/>
      <c r="M114" s="295" t="s">
        <v>2229</v>
      </c>
      <c r="N114" s="250"/>
      <c r="O114" s="250"/>
      <c r="P114" s="250"/>
      <c r="Q114" s="250" t="s">
        <v>2226</v>
      </c>
      <c r="R114" s="251" t="s">
        <v>2228</v>
      </c>
      <c r="S114" s="294"/>
      <c r="T114" s="288" t="str">
        <f aca="false">_xlfn.CONCAT("دانشگاه صنعتی شریف، ", M114)</f>
        <v>دانشگاه صنعتی شریف، آزمایشگاه سلول‌های خورشیدی</v>
      </c>
    </row>
    <row r="115" customFormat="false" ht="18" hidden="false" customHeight="false" outlineLevel="0" collapsed="false">
      <c r="A115" s="247" t="n">
        <v>119</v>
      </c>
      <c r="B115" s="251" t="s">
        <v>2230</v>
      </c>
      <c r="C115" s="249" t="s">
        <v>1576</v>
      </c>
      <c r="D115" s="249" t="s">
        <v>161</v>
      </c>
      <c r="E115" s="249" t="s">
        <v>2231</v>
      </c>
      <c r="F115" s="249"/>
      <c r="G115" s="250" t="s">
        <v>2232</v>
      </c>
      <c r="H115" s="250" t="s">
        <v>2233</v>
      </c>
      <c r="I115" s="250" t="s">
        <v>2234</v>
      </c>
      <c r="J115" s="251" t="s">
        <v>2235</v>
      </c>
      <c r="K115" s="295" t="s">
        <v>52</v>
      </c>
      <c r="L115" s="250"/>
      <c r="M115" s="295" t="s">
        <v>2236</v>
      </c>
      <c r="N115" s="250"/>
      <c r="O115" s="250"/>
      <c r="P115" s="250"/>
      <c r="Q115" s="250" t="s">
        <v>2233</v>
      </c>
      <c r="R115" s="254" t="s">
        <v>2235</v>
      </c>
      <c r="S115" s="294"/>
      <c r="T115" s="200" t="s">
        <v>1704</v>
      </c>
      <c r="Z115" s="288"/>
    </row>
    <row r="116" customFormat="false" ht="18" hidden="false" customHeight="false" outlineLevel="0" collapsed="false">
      <c r="A116" s="247" t="n">
        <v>120</v>
      </c>
      <c r="B116" s="251" t="s">
        <v>2237</v>
      </c>
      <c r="C116" s="249" t="s">
        <v>1576</v>
      </c>
      <c r="D116" s="249" t="s">
        <v>279</v>
      </c>
      <c r="E116" s="249" t="s">
        <v>2238</v>
      </c>
      <c r="F116" s="249"/>
      <c r="G116" s="250" t="s">
        <v>2239</v>
      </c>
      <c r="H116" s="250" t="s">
        <v>2240</v>
      </c>
      <c r="I116" s="250" t="s">
        <v>2241</v>
      </c>
      <c r="J116" s="251" t="s">
        <v>2242</v>
      </c>
      <c r="K116" s="295" t="s">
        <v>52</v>
      </c>
      <c r="L116" s="250"/>
      <c r="M116" s="295" t="s">
        <v>2243</v>
      </c>
      <c r="N116" s="250"/>
      <c r="O116" s="250"/>
      <c r="P116" s="250"/>
      <c r="Q116" s="250" t="s">
        <v>2244</v>
      </c>
      <c r="R116" s="254" t="s">
        <v>2245</v>
      </c>
      <c r="S116" s="294"/>
      <c r="T116" s="288" t="str">
        <f aca="false">_xlfn.CONCAT("دانشگاه صنعتی شریف، ", M116)</f>
        <v>دانشگاه صنعتی شریف، مرکز برنامه ریزی راهبردی و توسعه منابع</v>
      </c>
    </row>
    <row r="117" customFormat="false" ht="18" hidden="false" customHeight="false" outlineLevel="0" collapsed="false">
      <c r="A117" s="247" t="n">
        <v>121</v>
      </c>
      <c r="B117" s="254" t="s">
        <v>2246</v>
      </c>
      <c r="C117" s="249" t="s">
        <v>1576</v>
      </c>
      <c r="D117" s="249" t="s">
        <v>2247</v>
      </c>
      <c r="E117" s="249" t="s">
        <v>688</v>
      </c>
      <c r="F117" s="249"/>
      <c r="G117" s="250" t="s">
        <v>689</v>
      </c>
      <c r="H117" s="250" t="s">
        <v>690</v>
      </c>
      <c r="I117" s="250" t="s">
        <v>691</v>
      </c>
      <c r="J117" s="254" t="s">
        <v>2248</v>
      </c>
      <c r="K117" s="249" t="s">
        <v>52</v>
      </c>
      <c r="L117" s="249"/>
      <c r="M117" s="249" t="s">
        <v>698</v>
      </c>
      <c r="N117" s="249"/>
      <c r="O117" s="249"/>
      <c r="P117" s="249"/>
      <c r="Q117" s="250" t="s">
        <v>2249</v>
      </c>
      <c r="R117" s="254" t="s">
        <v>2250</v>
      </c>
      <c r="S117" s="294"/>
      <c r="T117" s="288" t="str">
        <f aca="false">_xlfn.CONCAT("دانشگاه صنعتی شریف، ", M117)</f>
        <v>دانشگاه صنعتی شریف، مدیریت امور دانشجویی</v>
      </c>
    </row>
    <row r="118" customFormat="false" ht="18" hidden="false" customHeight="false" outlineLevel="0" collapsed="false">
      <c r="A118" s="247" t="n">
        <v>122</v>
      </c>
      <c r="B118" s="251" t="s">
        <v>2251</v>
      </c>
      <c r="C118" s="249" t="s">
        <v>1576</v>
      </c>
      <c r="D118" s="249" t="s">
        <v>119</v>
      </c>
      <c r="E118" s="249" t="s">
        <v>2252</v>
      </c>
      <c r="F118" s="249"/>
      <c r="G118" s="250" t="s">
        <v>2253</v>
      </c>
      <c r="H118" s="250" t="s">
        <v>2254</v>
      </c>
      <c r="I118" s="250" t="s">
        <v>2255</v>
      </c>
      <c r="J118" s="251" t="s">
        <v>2256</v>
      </c>
      <c r="K118" s="295" t="s">
        <v>52</v>
      </c>
      <c r="L118" s="250"/>
      <c r="M118" s="295" t="s">
        <v>2257</v>
      </c>
      <c r="N118" s="250"/>
      <c r="O118" s="250"/>
      <c r="P118" s="250"/>
      <c r="Q118" s="250" t="s">
        <v>2258</v>
      </c>
      <c r="R118" s="254" t="s">
        <v>2259</v>
      </c>
      <c r="S118" s="294"/>
      <c r="T118" s="288" t="str">
        <f aca="false">_xlfn.CONCAT("دانشگاه صنعتی شریف، ", M118)</f>
        <v>دانشگاه صنعتی شریف، مدیریت امور ساختمان و تاسیسات</v>
      </c>
    </row>
    <row r="119" customFormat="false" ht="18" hidden="false" customHeight="false" outlineLevel="0" collapsed="false">
      <c r="A119" s="247" t="n">
        <v>123</v>
      </c>
      <c r="B119" s="251" t="s">
        <v>2260</v>
      </c>
      <c r="C119" s="249" t="s">
        <v>1576</v>
      </c>
      <c r="D119" s="249" t="s">
        <v>145</v>
      </c>
      <c r="E119" s="249" t="s">
        <v>615</v>
      </c>
      <c r="F119" s="249"/>
      <c r="G119" s="250" t="s">
        <v>2261</v>
      </c>
      <c r="H119" s="250" t="s">
        <v>2262</v>
      </c>
      <c r="I119" s="250" t="s">
        <v>618</v>
      </c>
      <c r="J119" s="251" t="s">
        <v>2263</v>
      </c>
      <c r="K119" s="295" t="s">
        <v>52</v>
      </c>
      <c r="L119" s="250"/>
      <c r="M119" s="295" t="s">
        <v>2264</v>
      </c>
      <c r="N119" s="302"/>
      <c r="O119" s="302"/>
      <c r="P119" s="302"/>
      <c r="Q119" s="250" t="s">
        <v>2262</v>
      </c>
      <c r="R119" s="254" t="s">
        <v>2265</v>
      </c>
      <c r="T119" s="200" t="s">
        <v>2266</v>
      </c>
    </row>
    <row r="120" customFormat="false" ht="18" hidden="false" customHeight="false" outlineLevel="0" collapsed="false">
      <c r="A120" s="247" t="n">
        <v>124</v>
      </c>
      <c r="B120" s="251" t="s">
        <v>2267</v>
      </c>
      <c r="C120" s="249" t="s">
        <v>1576</v>
      </c>
      <c r="D120" s="249" t="s">
        <v>2268</v>
      </c>
      <c r="E120" s="249" t="s">
        <v>2269</v>
      </c>
      <c r="F120" s="249"/>
      <c r="G120" s="250" t="s">
        <v>2270</v>
      </c>
      <c r="H120" s="250" t="s">
        <v>2271</v>
      </c>
      <c r="I120" s="250" t="s">
        <v>2272</v>
      </c>
      <c r="J120" s="251" t="s">
        <v>2273</v>
      </c>
      <c r="K120" s="295" t="s">
        <v>52</v>
      </c>
      <c r="L120" s="250"/>
      <c r="M120" s="295" t="s">
        <v>2274</v>
      </c>
      <c r="N120" s="250"/>
      <c r="O120" s="250"/>
      <c r="P120" s="250"/>
      <c r="Q120" s="250" t="s">
        <v>2275</v>
      </c>
      <c r="R120" s="254" t="s">
        <v>2276</v>
      </c>
      <c r="S120" s="294"/>
      <c r="T120" s="200" t="s">
        <v>2277</v>
      </c>
    </row>
    <row r="121" customFormat="false" ht="18" hidden="false" customHeight="false" outlineLevel="0" collapsed="false">
      <c r="A121" s="247" t="n">
        <v>125</v>
      </c>
      <c r="B121" s="122" t="s">
        <v>2278</v>
      </c>
      <c r="C121" s="169" t="s">
        <v>1576</v>
      </c>
      <c r="D121" s="169" t="s">
        <v>2177</v>
      </c>
      <c r="E121" s="169" t="s">
        <v>2279</v>
      </c>
      <c r="G121" s="163" t="s">
        <v>2280</v>
      </c>
      <c r="H121" s="163" t="s">
        <v>2281</v>
      </c>
      <c r="I121" s="163" t="s">
        <v>2282</v>
      </c>
      <c r="J121" s="303" t="s">
        <v>2283</v>
      </c>
      <c r="K121" s="211" t="s">
        <v>1626</v>
      </c>
      <c r="M121" s="211" t="s">
        <v>2284</v>
      </c>
      <c r="Q121" s="125" t="s">
        <v>2281</v>
      </c>
      <c r="R121" s="304" t="s">
        <v>2283</v>
      </c>
    </row>
    <row r="122" customFormat="false" ht="18" hidden="false" customHeight="false" outlineLevel="0" collapsed="false">
      <c r="A122" s="247"/>
    </row>
    <row r="123" customFormat="false" ht="18" hidden="false" customHeight="false" outlineLevel="0" collapsed="false">
      <c r="R123" s="128"/>
    </row>
  </sheetData>
  <conditionalFormatting sqref="B1:B1048576">
    <cfRule type="duplicateValues" priority="2" aboveAverage="0" equalAverage="0" bottom="0" percent="0" rank="0" text="" dxfId="0"/>
  </conditionalFormatting>
  <hyperlinks>
    <hyperlink ref="J2" r:id="rId1" display="jhabibi@sharif.edu"/>
    <hyperlink ref="R2" r:id="rId2" display="info@iiscenter.ir"/>
    <hyperlink ref="J3" r:id="rId3" display="a.rabiee@pishro.computer"/>
    <hyperlink ref="J4" r:id="rId4" display="ebadi@laitec.ir"/>
    <hyperlink ref="R4" r:id="rId5" display="info@laitec.ir"/>
    <hyperlink ref="B5" r:id="rId6" display="DSNLab@sharif"/>
    <hyperlink ref="J5" r:id="rId7" display="asadi@sharif.edu"/>
    <hyperlink ref="R5" r:id="rId8" display="asadi@sharif.edu"/>
    <hyperlink ref="B6" r:id="rId9" display="AICTC@sharif"/>
    <hyperlink ref="J6" r:id="rId10" display="rabiee@sharif.edu"/>
    <hyperlink ref="R6" r:id="rId11" display="eftekhari@hpds.ir"/>
    <hyperlink ref="B7" r:id="rId12" display="VASLab@sharif"/>
    <hyperlink ref="J7" r:id="rId13" display="rabiee@sharif.edu"/>
    <hyperlink ref="R7" r:id="rId14" display="info@vaslab.ir"/>
    <hyperlink ref="J8" r:id="rId15" display="shirazi@vaslab.ir"/>
    <hyperlink ref="R8" r:id="rId16" display="shirazi@vaslab.ir"/>
    <hyperlink ref="J9" r:id="rId17" display="otoofi@hpds.ir"/>
    <hyperlink ref="R9" r:id="rId18" display="eftekhari@hpds.ir"/>
    <hyperlink ref="J10" r:id="rId19" display="alishahi@sharif.edu"/>
    <hyperlink ref="R10" r:id="rId20" display="info@shomara.ir"/>
    <hyperlink ref="J11" r:id="rId21" display="info@radnetco.com"/>
    <hyperlink ref="R11" r:id="rId22" display="info@radnetco.com"/>
    <hyperlink ref="B12" r:id="rId23" display="jahangir@Sharif"/>
    <hyperlink ref="J12" r:id="rId24" display="jahangir@sharif.edu"/>
    <hyperlink ref="R12" r:id="rId25" display="mail@netel.org"/>
    <hyperlink ref="J13" r:id="rId26" display="nima@hamisysten.ir"/>
    <hyperlink ref="R13" r:id="rId27" display="sysadmin@hamisystem.ir"/>
    <hyperlink ref="J14" r:id="rId28" display="darvish@palnetgroup.ir"/>
    <hyperlink ref="R14" r:id="rId29" display="nadimkhah@palnetgroup.ir"/>
    <hyperlink ref="B15" r:id="rId30" display="Alumni@Sharif"/>
    <hyperlink ref="J15" r:id="rId31" display="karimi_hoda@yahoo.com"/>
    <hyperlink ref="R15" r:id="rId32" display="office@alum.sharif.edu"/>
    <hyperlink ref="B16" r:id="rId33" display="Ebrahimi@Sharif"/>
    <hyperlink ref="J16" r:id="rId34" display="ebrahimi_a@sharif.edu"/>
    <hyperlink ref="R16" r:id="rId35" display="ebrahimi_a@sharif.edu"/>
    <hyperlink ref="J17" r:id="rId36" display="mahmood@dideo.ir"/>
    <hyperlink ref="R17" r:id="rId37" display="frznpr@gmail.com"/>
    <hyperlink ref="B18" r:id="rId38" display="Apa@Sharif"/>
    <hyperlink ref="J18" r:id="rId39" display="amini@sharif.edu"/>
    <hyperlink ref="R18" r:id="rId40" display="info@ceet.sharif.edu"/>
    <hyperlink ref="B19" r:id="rId41" display="FCERC@Sharif"/>
    <hyperlink ref="J19" r:id="rId42" display="vhosseini@sharif.edu"/>
    <hyperlink ref="R19" r:id="rId43" display="alizadeh.hamed@gmail.com"/>
    <hyperlink ref="J20" r:id="rId44" display="mahdavi@idehno.com"/>
    <hyperlink ref="R20" r:id="rId45" display="mahdavi@idehno.com"/>
    <hyperlink ref="B21" r:id="rId46" display="BayatSarmadi@Sharif"/>
    <hyperlink ref="J21" r:id="rId47" display="sbayat@sharif.edu"/>
    <hyperlink ref="R21" r:id="rId48" display="boorghany@ce.sharif.edu"/>
    <hyperlink ref="J22" r:id="rId49" display="heydari@arsh.co"/>
    <hyperlink ref="R22" r:id="rId50" display="heydari@arsh.co"/>
    <hyperlink ref="J23" r:id="rId51" display="h.yeganehkari@gmail.com"/>
    <hyperlink ref="R23" r:id="rId52" display="tapesh@sharif.club"/>
    <hyperlink ref="B24" r:id="rId53" display="Hashemi@Sharif"/>
    <hyperlink ref="J24" r:id="rId54" display="matin@sharif.edu"/>
    <hyperlink ref="R24" r:id="rId55" display="matin@sharif.edu"/>
    <hyperlink ref="J25" r:id="rId56" display="info@asta.ir"/>
    <hyperlink ref="R25" r:id="rId57" display="info@asta.ir"/>
    <hyperlink ref="J26" r:id="rId58" display="admin@navaak.com"/>
    <hyperlink ref="R26" r:id="rId59" display="info@navaak.com"/>
    <hyperlink ref="J27" r:id="rId60" display="poursoltani@rnsystem.ir"/>
    <hyperlink ref="R27" r:id="rId61" display="info@rnsystem.ir"/>
    <hyperlink ref="J28" r:id="rId62" display="info@behinegar.net"/>
    <hyperlink ref="R28" r:id="rId63" display="info@behinegar.net"/>
    <hyperlink ref="J29" r:id="rId64" display="niamanesh.hadi@gmail.com"/>
    <hyperlink ref="R29" r:id="rId65" display="niamanesh.hadi@gmail.com"/>
    <hyperlink ref="B30" r:id="rId66" display="CE@Sharif"/>
    <hyperlink ref="J30" r:id="rId67" display="ejlali@sharif.edu"/>
    <hyperlink ref="R30" r:id="rId68" display="ejlali@sharif.edu"/>
    <hyperlink ref="B31" r:id="rId69" display="RezaeiZadeh@Sharif"/>
    <hyperlink ref="J31" r:id="rId70" display="aminre@sharif.edu"/>
    <hyperlink ref="R31" r:id="rId71" display="aminre@sharif.edu"/>
    <hyperlink ref="B32" r:id="rId72" display="SalehKalibar@Sharif"/>
    <hyperlink ref="J32" r:id="rId73" display="saleh@sharif.edu"/>
    <hyperlink ref="R32" r:id="rId74" display="saleh@sharif.edu"/>
    <hyperlink ref="B33" r:id="rId75" display="Math@Sharif"/>
    <hyperlink ref="J33" r:id="rId76" display="daneshgar@sharif.edu"/>
    <hyperlink ref="R33" r:id="rId77" display="sadeghian@sharif.edu"/>
    <hyperlink ref="B34" r:id="rId78" display="Phys@Sharif"/>
    <hyperlink ref="J34" r:id="rId79" display="langari@sharif.edu"/>
    <hyperlink ref="R34" r:id="rId80" display="info@physics.sharif.edu"/>
    <hyperlink ref="B35" r:id="rId81" display="Shabani@Sharif"/>
    <hyperlink ref="J35" r:id="rId82" display="mahdi@sharif.edu"/>
    <hyperlink ref="R35" r:id="rId83" display="mahdi@sharif.edu"/>
    <hyperlink ref="B36" r:id="rId84" display="Mech@Sharif"/>
    <hyperlink ref="J36" r:id="rId85" display="hannani@sharif.edu"/>
    <hyperlink ref="R36" r:id="rId86" display="t_ghanbary@mech.sharif.edu"/>
    <hyperlink ref="B37" r:id="rId87" display="ISDLLab@Sharif"/>
    <hyperlink ref="J37" r:id="rId88" display="medi@sharif.edu"/>
    <hyperlink ref="R37" r:id="rId89" display="medi@sharif.edu"/>
    <hyperlink ref="B38" r:id="rId90" display="karafarini@Sharif"/>
    <hyperlink ref="R38" r:id="rId91" display="karafarini@sharif.edu"/>
    <hyperlink ref="B39" r:id="rId92" display="Library@sharif"/>
    <hyperlink ref="J39" r:id="rId93" display="mehdi@sharif.edu"/>
    <hyperlink ref="R39" r:id="rId94" display="mehdi@sharif.edu"/>
    <hyperlink ref="B40" r:id="rId95" display="Alzahra@Sharif"/>
    <hyperlink ref="R40" r:id="rId96" display="a.h.ziari@gmail.com"/>
    <hyperlink ref="B41" r:id="rId97" display="Student@Sharif"/>
    <hyperlink ref="J41" r:id="rId98" display="siahbazi@sharif.edu"/>
    <hyperlink ref="R41" r:id="rId99" display="dining@sharif.edu"/>
    <hyperlink ref="B42" r:id="rId100" display="Insurer@Sharif"/>
    <hyperlink ref="J42" r:id="rId101" display="porzahed@sharif.edu"/>
    <hyperlink ref="R42" r:id="rId102" display="porzahed@sharif.edu"/>
    <hyperlink ref="B43" r:id="rId103" display="Shahed@Sharif"/>
    <hyperlink ref="J43" r:id="rId104" display="safdarian@sharif.ir"/>
    <hyperlink ref="R43" r:id="rId105" display="shahed@sharif.edu"/>
    <hyperlink ref="B44" r:id="rId106" display="Aero@Sharif"/>
    <hyperlink ref="J44" r:id="rId107" display="ali.hosseini@sharif.edu"/>
    <hyperlink ref="R44" r:id="rId108" display="info@sharif.edu"/>
    <hyperlink ref="B45" r:id="rId109" display="IE@Sharif"/>
    <hyperlink ref="J45" r:id="rId110" display="reza.akbari@sharif.edu"/>
    <hyperlink ref="R45" r:id="rId111" display="info@ie.sharif.edi"/>
    <hyperlink ref="B46" r:id="rId112" display="Chem@Sharif"/>
    <hyperlink ref="J46" r:id="rId113" display="bagherzadeh@sharif.edu"/>
    <hyperlink ref="R46" r:id="rId114" display="info@ch.sharif.ir"/>
    <hyperlink ref="B47" r:id="rId115" display="Research@Sharif"/>
    <hyperlink ref="J47" r:id="rId116" display="sutresearch@sharif.edu"/>
    <hyperlink ref="R47" r:id="rId117" display="sutresearch@sharif.edu"/>
    <hyperlink ref="B48" r:id="rId118" display="EDU@Sharif"/>
    <hyperlink ref="J48" r:id="rId119" display="rashtchian@sharif.edu"/>
    <hyperlink ref="R48" r:id="rId120" display="edu@sharif.edu"/>
    <hyperlink ref="B49" r:id="rId121" display="Culture@Sharif"/>
    <hyperlink ref="J49" r:id="rId122" display="hoseinih@sharif.edu"/>
    <hyperlink ref="R49" r:id="rId123" display="hoseinih@sharif.edu"/>
    <hyperlink ref="B50" r:id="rId124" display="EE@Sharif"/>
    <hyperlink ref="J50" r:id="rId125" display="bagheri-s@sharif.edu"/>
    <hyperlink ref="R50" r:id="rId126" display="info@ee.sharif.edu"/>
    <hyperlink ref="B51" r:id="rId127" display="JafariSiavoshani@Sharif"/>
    <hyperlink ref="J51" r:id="rId128" display="mjafari@sharif.edu"/>
    <hyperlink ref="R51" r:id="rId129" display="mjafari@sharif.edu"/>
    <hyperlink ref="A52" r:id="rId130" display="mailto:Ghazizadeh@Sharif"/>
    <hyperlink ref="J52" r:id="rId131" display="ghazizadeh@sharif.edu"/>
    <hyperlink ref="R52" r:id="rId132" display="ghazizadeh@sharif.edu"/>
    <hyperlink ref="B53" r:id="rId133" display="Behroozi@Sharif"/>
    <hyperlink ref="J53" r:id="rId134" display="behroozi@sharif.edu"/>
    <hyperlink ref="R53" r:id="rId135" display="behroozi@sharif.edu"/>
    <hyperlink ref="J54" r:id="rId136" display="aamirnazmi@yahoo.com"/>
    <hyperlink ref="R54" r:id="rId137" display="amirnazmi@comcast.net"/>
    <hyperlink ref="R55" r:id="rId138" display="ali.imanipour@gmail.com"/>
    <hyperlink ref="B56" r:id="rId139" display="Feyzbakhsh@sharif"/>
    <hyperlink ref="J58" r:id="rId140" display="hadi_rasekh@yahoo.com"/>
    <hyperlink ref="R58" r:id="rId141" display="info@salamcinama.ir"/>
    <hyperlink ref="B59" r:id="rId142" display="Heydarnoori@sharif"/>
    <hyperlink ref="R59" r:id="rId143" display="heydarnoori@gmail.com"/>
    <hyperlink ref="J60" r:id="rId144" display="hosseinnezhad@energy.sharif.edu"/>
    <hyperlink ref="R60" r:id="rId145" display="spa.watergy@gmail.com"/>
    <hyperlink ref="B61" r:id="rId146" display="Parsa@sharif"/>
    <hyperlink ref="J61" r:id="rId147" display="jalili@sharif.edu"/>
    <hyperlink ref="J62" r:id="rId148" display="javanshah8@gmail.com "/>
    <hyperlink ref="R62" r:id="rId149" display="javanshah8@gmail.com"/>
    <hyperlink ref="B63" r:id="rId150" display="m.gharehyazie@sharif"/>
    <hyperlink ref="R63" r:id="rId151" display="m.gharehyazie@sharif.edu"/>
    <hyperlink ref="J64" r:id="rId152" display="m.zahedian@sharif.edu"/>
    <hyperlink ref="R64" r:id="rId153" display="mojtaba.zahedian1@gmail.com"/>
    <hyperlink ref="J65" r:id="rId154" display="m_movahedi@sharif.edu"/>
    <hyperlink ref="R65" r:id="rId155" display="scareeaschool@gmail.com"/>
    <hyperlink ref="J66" r:id="rId156" display="me@madani.pro"/>
    <hyperlink ref="R66" r:id="rId157" display="me@madani.pro"/>
    <hyperlink ref="J67" r:id="rId158" display="mjabootalebi@ce.sharif.edu"/>
    <hyperlink ref="R67" r:id="rId159" display="sss.ce.sharif@gmail.com"/>
    <hyperlink ref="J68" r:id="rId160" display="mohammadit21@yahoo.com"/>
    <hyperlink ref="R68" r:id="rId161" display="mohammadIT21@yahoo.com"/>
    <hyperlink ref="J69" r:id="rId162" display="mohsenvatankhahi@yahoo.com"/>
    <hyperlink ref="J70" r:id="rId163" display="nikooei.mohammad2017@gmail.com"/>
    <hyperlink ref="J71" r:id="rId164" display="ohemmati@alum.sharif.edu"/>
    <hyperlink ref="R71" r:id="rId165" display="ohemmati@alum.sharif.edu"/>
    <hyperlink ref="J72" r:id="rId166" display="pooyapooya@ce.sharif.edu"/>
    <hyperlink ref="R72" r:id="rId167" display="pooya.mosaddegh72@gmail.com"/>
    <hyperlink ref="J73" r:id="rId168" display="rh_arshiya@tic.sharif.edu"/>
    <hyperlink ref="R73" r:id="rId169" display="info@pouyeshsystem.com"/>
    <hyperlink ref="J74" r:id="rId170" display="rogayeh.b@sharif.edu"/>
    <hyperlink ref="R74" r:id="rId171" display="info@setak.sharif.ir"/>
    <hyperlink ref="J75" r:id="rId172" display="sadegh.masoumi@yahoo.com"/>
    <hyperlink ref="R75" r:id="rId173" display="hooyo.ir@gmail.com"/>
    <hyperlink ref="J76" r:id="rId174" display="shafieezadeh@sharif.edu"/>
    <hyperlink ref="R76" r:id="rId175" display="info@makeaward.ir"/>
    <hyperlink ref="B77" r:id="rId176" display="SRouhani@sharif"/>
    <hyperlink ref="J77" r:id="rId177" display="srouhani@sharif.edu"/>
    <hyperlink ref="R77" r:id="rId178" display="srouhani@sharif.edu"/>
    <hyperlink ref="J78" r:id="rId179" display="tabrizi@quera.ir"/>
    <hyperlink ref="R78" r:id="rId180" display="tabrizimbt70@gmail.com"/>
    <hyperlink ref="J79" r:id="rId181" display="vahdat@sharif.edu"/>
    <hyperlink ref="R79" r:id="rId182" display="srrc@sharif.ir"/>
    <hyperlink ref="B80" r:id="rId183" display="Abolhassani@sharif"/>
    <hyperlink ref="J80" r:id="rId184" display="ali.abolhasani@sharif.edu"/>
    <hyperlink ref="R80" r:id="rId185" display="ali.abolhasani@sharif.edu"/>
    <hyperlink ref="B81" r:id="rId186" display="ACM@CE"/>
    <hyperlink ref="J81" r:id="rId187" display="ejlali@sharif.edu"/>
    <hyperlink ref="R81" r:id="rId188" display="zarrabi@sharif.edu"/>
    <hyperlink ref="B82" r:id="rId189" display="Aref@sharif"/>
    <hyperlink ref="J82" r:id="rId190" display="aref@sharif.edu"/>
    <hyperlink ref="R82" r:id="rId191" display="mirmohseni@sharif.edu"/>
    <hyperlink ref="B83" r:id="rId192" display="Asadi@sharif"/>
    <hyperlink ref="J83" r:id="rId193" display="asadi@sharif.edu"/>
    <hyperlink ref="R83" r:id="rId194" display="dsn@ce.sharif.edu"/>
    <hyperlink ref="B84" r:id="rId195" display="b.rezaie@staff.sharif.edu"/>
    <hyperlink ref="J84" r:id="rId196" display="b.rezaie@staff.sharif.edu"/>
    <hyperlink ref="R84" r:id="rId197" display="b.rezaie@staff.sharif.edu"/>
    <hyperlink ref="B85" r:id="rId198" display="Blockchain@sharif"/>
    <hyperlink ref="J85" r:id="rId199" display="maddah_ali@sharif.edu"/>
    <hyperlink ref="B86" r:id="rId200" display="CHE@sharif"/>
    <hyperlink ref="J86" r:id="rId201" display="amolaei@sharif.edu"/>
    <hyperlink ref="R86" r:id="rId202" display="s_asgari@sharif.edu"/>
    <hyperlink ref="B87" r:id="rId203" display="Civil@sharif"/>
    <hyperlink ref="J87" r:id="rId204" display="ghaemian@sharif.edu"/>
    <hyperlink ref="R87" r:id="rId205" display="alvanchi@sharif.edu"/>
    <hyperlink ref="B88" r:id="rId206" display="CLab@sharif"/>
    <hyperlink ref="J88" r:id="rId207" display="ejtehadi@sharif.ir"/>
    <hyperlink ref="R88" r:id="rId208" display="clab@sharif.edu"/>
    <hyperlink ref="B89" r:id="rId209" display="Counseling@sharif"/>
    <hyperlink ref="J89" r:id="rId210" display="mitra.aghajani@sharif.ir"/>
    <hyperlink ref="B90" r:id="rId211" display="Edari@sharif"/>
    <hyperlink ref="J90" r:id="rId212" display="jahantigh@sharif.edu"/>
    <hyperlink ref="B91" r:id="rId213" display="Elearning@edu"/>
    <hyperlink ref="J91" r:id="rId214" display="amini@sharif.edu"/>
    <hyperlink ref="R91" r:id="rId215" display="elearning@sharif.ir"/>
    <hyperlink ref="B92" r:id="rId216" display="GreenNGO@sharif"/>
    <hyperlink ref="J92" r:id="rId217" display="tmohammadsadegh@gmail.com"/>
    <hyperlink ref="B93" r:id="rId218" display="GSME@sharif"/>
    <hyperlink ref="J93" r:id="rId219" display="isaai@sharif.ir"/>
    <hyperlink ref="R93" r:id="rId220" display="isaai@sharif.ir"/>
    <hyperlink ref="B94" r:id="rId221" display="ICTC@sharif"/>
    <hyperlink ref="J94" r:id="rId222" display="amini@sharif.edu"/>
    <hyperlink ref="R94" r:id="rId223" display="ictc@sharif.edu"/>
    <hyperlink ref="J95" r:id="rId224" display="reza.akbari@sharif.edu"/>
    <hyperlink ref="R95" r:id="rId225" display="mahdi.jalali@ie.sharif.edu"/>
    <hyperlink ref="B96" r:id="rId226" display="IPL@CE"/>
    <hyperlink ref="B97" r:id="rId227" display="Jalili@Sharif"/>
    <hyperlink ref="J97" r:id="rId228" display="jalili@sharif.ir"/>
    <hyperlink ref="R97" r:id="rId229" display="jalili@sharif.ir"/>
    <hyperlink ref="B98" r:id="rId230" display="Kharrazi@sharif"/>
    <hyperlink ref="J98" r:id="rId231" display="kharrazi@sharif.edu"/>
    <hyperlink ref="R98" r:id="rId232" display="kharrazi@sharif.edu"/>
    <hyperlink ref="B99" r:id="rId233" display="Lang@sharif"/>
    <hyperlink ref="J99" r:id="rId234" display="bagheri@sharif.edu"/>
    <hyperlink ref="R99" r:id="rId235" display="bagheri@sharif.edu"/>
    <hyperlink ref="B100" r:id="rId236" display="Logistics@sharif"/>
    <hyperlink ref="J100" r:id="rId237" display="shahabhosseini@sharif.edu"/>
    <hyperlink ref="R100" r:id="rId238" display="shahabhosseini@sharif.edu"/>
    <hyperlink ref="B101" r:id="rId239" display="Mahsuli@sharif"/>
    <hyperlink ref="J101" r:id="rId240" display="mahsuli@sharif.edu"/>
    <hyperlink ref="R101" r:id="rId241" display="mahsuli@sharif.edu"/>
    <hyperlink ref="B102" r:id="rId242" display="Mali@sharif"/>
    <hyperlink ref="J102" r:id="rId243" display="gonbadi@sharif.ir"/>
    <hyperlink ref="R102" r:id="rId244" display="gonbadi@sharif.ir"/>
    <hyperlink ref="J103" r:id="rId245" display="khodaygan@sharif.edu"/>
    <hyperlink ref="R103" r:id="rId246" display="mehrar.sharif@gmail.com"/>
    <hyperlink ref="B104" r:id="rId247" display="MSE@sharif"/>
    <hyperlink ref="J104" r:id="rId248" display="maddah@sharif.edu"/>
    <hyperlink ref="R104" r:id="rId249" display="abbusa@sharif.edu"/>
    <hyperlink ref="B105" r:id="rId250" display="Nano@sharif"/>
    <hyperlink ref="J105" r:id="rId251" display="ahadian@sharif.ir"/>
    <hyperlink ref="R105" r:id="rId252" display="INST@sharif.ir"/>
    <hyperlink ref="B106" r:id="rId253" display="Philosophy@sharif"/>
    <hyperlink ref="J106" r:id="rId254" display="azadegan@sharif.ir"/>
    <hyperlink ref="R106" r:id="rId255" display="azadegan@sharif.ir"/>
    <hyperlink ref="B107" r:id="rId256" display="Plearning@edu"/>
    <hyperlink ref="J107" r:id="rId257" display="reza.akbari@sharif.edu"/>
    <hyperlink ref="R107" r:id="rId258" display="plearning.office@sharif.edu"/>
    <hyperlink ref="B108" r:id="rId259" display="PR@sharif"/>
    <hyperlink ref="J108" r:id="rId260" display="prm@sharif.ir"/>
    <hyperlink ref="R108" r:id="rId261" display="prm@sharif.ir"/>
    <hyperlink ref="B109" r:id="rId262" display="Rahbar@sharif"/>
    <hyperlink ref="J109" r:id="rId263" display="rostami@sharif.ir"/>
    <hyperlink ref="R109" r:id="rId264" display="hd@sharif.edu"/>
    <hyperlink ref="B110" r:id="rId265" display="ResearchMag@sharif"/>
    <hyperlink ref="J110" r:id="rId266" display="niaki@sharif.edu"/>
    <hyperlink ref="R110" r:id="rId267" display="pajouhesh@sharif.edu"/>
    <hyperlink ref="B111" r:id="rId268" display="Sati@Techpark"/>
    <hyperlink ref="J111" r:id="rId269" display="sati@sharif.edu"/>
    <hyperlink ref="R111" r:id="rId270" display="sati@sharif.edu"/>
    <hyperlink ref="J112" r:id="rId271" display="r.hashemabadi@ictic.sharif.edu"/>
    <hyperlink ref="R112" r:id="rId272" display="ghasem.t1992@gmail.com"/>
    <hyperlink ref="B113" r:id="rId273" display="Sharifkhani@EE"/>
    <hyperlink ref="J113" r:id="rId274" display="msharifk@sharif.edu"/>
    <hyperlink ref="R113" r:id="rId275" display="icdc@ee.sharif.edu"/>
    <hyperlink ref="B114" r:id="rId276" display="Solar@shaif"/>
    <hyperlink ref="J114" r:id="rId277" display="taghavinia@sharif.edu"/>
    <hyperlink ref="R114" r:id="rId278" display="taghavinia@sharif.edu"/>
    <hyperlink ref="B115" r:id="rId279" display="SpeechLab@CE"/>
    <hyperlink ref="J115" r:id="rId280" display="sameti@sharif.edu"/>
    <hyperlink ref="R115" r:id="rId281" display="sameti@sharif.edu"/>
    <hyperlink ref="B116" r:id="rId282" display="Strategic@sharif"/>
    <hyperlink ref="J116" r:id="rId283" display="arasti@sharif.edu"/>
    <hyperlink ref="R116" r:id="rId284" display="info@csprd.sharif.ir"/>
    <hyperlink ref="B117" r:id="rId285" display="StuMgmt@sharif"/>
    <hyperlink ref="J117" r:id="rId286" display="siahbazi@sharif.ir"/>
    <hyperlink ref="R117" r:id="rId287" display="rashvand7@gmail.com"/>
    <hyperlink ref="B118" r:id="rId288" display="Tasisat@sharif"/>
    <hyperlink ref="J118" r:id="rId289" display="rajabi@sharif.edu"/>
    <hyperlink ref="R118" r:id="rId290" display="rajabi@sharif.ir"/>
    <hyperlink ref="B119" r:id="rId291" display="Techpark@sharif"/>
    <hyperlink ref="J119" r:id="rId292" display="dehbidipour@sharif.ir"/>
    <hyperlink ref="R119" r:id="rId293" display="techpark@sharif.ir"/>
    <hyperlink ref="B120" r:id="rId294" display="ULRP@sharif"/>
    <hyperlink ref="J120" r:id="rId295" display="tajrishy@sharif.edu"/>
    <hyperlink ref="R120" r:id="rId296" display="ulrp@sharif.edu"/>
    <hyperlink ref="R121" r:id="rId297" display="mansarinp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8"/>
  <sheetViews>
    <sheetView showFormulas="false" showGridLines="true" showRowColHeaders="true" showZeros="true" rightToLeft="true" tabSelected="true" showOutlineSymbols="true" defaultGridColor="true" view="normal" topLeftCell="A1" colorId="64" zoomScale="143" zoomScaleNormal="143" zoomScalePageLayoutView="100" workbookViewId="0">
      <pane xSplit="0" ySplit="1" topLeftCell="A44" activePane="bottomLeft" state="frozen"/>
      <selection pane="topLeft" activeCell="A1" activeCellId="0" sqref="A1"/>
      <selection pane="bottomLeft" activeCell="E49" activeCellId="0" sqref="E49"/>
    </sheetView>
  </sheetViews>
  <sheetFormatPr defaultColWidth="8.7421875" defaultRowHeight="15" zeroHeight="false" outlineLevelRow="0" outlineLevelCol="0"/>
  <cols>
    <col collapsed="false" customWidth="true" hidden="false" outlineLevel="0" max="1" min="1" style="2" width="8.84"/>
    <col collapsed="false" customWidth="true" hidden="false" outlineLevel="0" max="2" min="2" style="305" width="11.42"/>
    <col collapsed="false" customWidth="true" hidden="false" outlineLevel="0" max="3" min="3" style="0" width="62.26"/>
    <col collapsed="false" customWidth="true" hidden="false" outlineLevel="0" max="4" min="4" style="0" width="18.2"/>
    <col collapsed="false" customWidth="true" hidden="false" outlineLevel="0" max="6" min="6" style="235" width="20.31"/>
    <col collapsed="false" customWidth="true" hidden="false" outlineLevel="0" max="7" min="7" style="0" width="10.38"/>
    <col collapsed="false" customWidth="true" hidden="false" outlineLevel="0" max="8" min="8" style="0" width="9.79"/>
    <col collapsed="false" customWidth="true" hidden="false" outlineLevel="0" max="9" min="9" style="126" width="19.12"/>
    <col collapsed="false" customWidth="true" hidden="false" outlineLevel="0" max="10" min="10" style="0" width="11.42"/>
    <col collapsed="false" customWidth="true" hidden="false" outlineLevel="0" max="11" min="11" style="0" width="13.53"/>
    <col collapsed="false" customWidth="true" hidden="false" outlineLevel="0" max="12" min="12" style="0" width="23.95"/>
    <col collapsed="false" customWidth="true" hidden="false" outlineLevel="0" max="13" min="13" style="0" width="18.26"/>
    <col collapsed="false" customWidth="true" hidden="false" outlineLevel="0" max="14" min="14" style="306" width="19.26"/>
    <col collapsed="false" customWidth="true" hidden="false" outlineLevel="0" max="15" min="15" style="307" width="18.47"/>
    <col collapsed="false" customWidth="true" hidden="false" outlineLevel="0" max="16" min="16" style="0" width="11.72"/>
    <col collapsed="false" customWidth="true" hidden="false" outlineLevel="0" max="17" min="17" style="0" width="11.94"/>
    <col collapsed="false" customWidth="true" hidden="false" outlineLevel="0" max="18" min="18" style="0" width="6.02"/>
    <col collapsed="false" customWidth="true" hidden="false" outlineLevel="0" max="20" min="20" style="0" width="10.19"/>
    <col collapsed="false" customWidth="true" hidden="false" outlineLevel="0" max="21" min="21" style="0" width="11.9"/>
    <col collapsed="false" customWidth="true" hidden="false" outlineLevel="0" max="22" min="22" style="0" width="9.85"/>
    <col collapsed="false" customWidth="true" hidden="false" outlineLevel="0" max="23" min="23" style="0" width="18.79"/>
    <col collapsed="false" customWidth="true" hidden="false" outlineLevel="0" max="24" min="24" style="0" width="14.95"/>
    <col collapsed="false" customWidth="true" hidden="false" outlineLevel="0" max="25" min="25" style="0" width="17.86"/>
    <col collapsed="false" customWidth="true" hidden="false" outlineLevel="0" max="26" min="26" style="0" width="18.42"/>
    <col collapsed="false" customWidth="true" hidden="false" outlineLevel="0" max="27" min="27" style="0" width="29.71"/>
  </cols>
  <sheetData>
    <row r="1" s="314" customFormat="true" ht="35.25" hidden="false" customHeight="true" outlineLevel="0" collapsed="false">
      <c r="A1" s="308" t="s">
        <v>2285</v>
      </c>
      <c r="B1" s="131" t="s">
        <v>2286</v>
      </c>
      <c r="C1" s="133" t="s">
        <v>2287</v>
      </c>
      <c r="D1" s="131" t="s">
        <v>22</v>
      </c>
      <c r="E1" s="131" t="s">
        <v>26</v>
      </c>
      <c r="F1" s="309" t="s">
        <v>2288</v>
      </c>
      <c r="G1" s="5" t="s">
        <v>28</v>
      </c>
      <c r="H1" s="5" t="s">
        <v>29</v>
      </c>
      <c r="I1" s="5" t="s">
        <v>2289</v>
      </c>
      <c r="J1" s="131" t="s">
        <v>31</v>
      </c>
      <c r="K1" s="131" t="s">
        <v>35</v>
      </c>
      <c r="L1" s="310" t="s">
        <v>2290</v>
      </c>
      <c r="M1" s="311" t="s">
        <v>2291</v>
      </c>
      <c r="N1" s="133" t="s">
        <v>2292</v>
      </c>
      <c r="O1" s="131" t="s">
        <v>2293</v>
      </c>
      <c r="P1" s="131" t="s">
        <v>2294</v>
      </c>
      <c r="Q1" s="131" t="s">
        <v>2295</v>
      </c>
      <c r="R1" s="5"/>
      <c r="S1" s="131" t="s">
        <v>2296</v>
      </c>
      <c r="T1" s="131" t="s">
        <v>2297</v>
      </c>
      <c r="U1" s="312" t="s">
        <v>2298</v>
      </c>
      <c r="V1" s="313" t="s">
        <v>7</v>
      </c>
      <c r="W1" s="313" t="s">
        <v>8</v>
      </c>
      <c r="X1" s="313" t="s">
        <v>9</v>
      </c>
      <c r="Y1" s="313" t="s">
        <v>10</v>
      </c>
      <c r="Z1" s="313" t="s">
        <v>11</v>
      </c>
      <c r="AA1" s="313" t="s">
        <v>12</v>
      </c>
    </row>
    <row r="2" s="318" customFormat="true" ht="15" hidden="false" customHeight="false" outlineLevel="0" collapsed="false">
      <c r="A2" s="315" t="n">
        <v>1</v>
      </c>
      <c r="B2" s="316" t="n">
        <v>1</v>
      </c>
      <c r="C2" s="142" t="s">
        <v>2299</v>
      </c>
      <c r="D2" s="142" t="s">
        <v>2300</v>
      </c>
      <c r="E2" s="142" t="n">
        <v>1</v>
      </c>
      <c r="F2" s="143" t="s">
        <v>2301</v>
      </c>
      <c r="G2" s="120" t="s">
        <v>629</v>
      </c>
      <c r="H2" s="120" t="s">
        <v>2302</v>
      </c>
      <c r="I2" s="317" t="n">
        <f aca="false">140000*120</f>
        <v>16800000</v>
      </c>
      <c r="J2" s="120" t="n">
        <v>0.3</v>
      </c>
      <c r="K2" s="2" t="n">
        <v>0</v>
      </c>
      <c r="L2" s="115" t="s">
        <v>1164</v>
      </c>
      <c r="M2" s="115"/>
      <c r="N2" s="3" t="s">
        <v>2303</v>
      </c>
      <c r="O2" s="2" t="s">
        <v>2304</v>
      </c>
      <c r="P2" s="2" t="n">
        <v>600000</v>
      </c>
      <c r="Q2" s="2" t="n">
        <v>50000</v>
      </c>
      <c r="R2" s="318" t="n">
        <f aca="false">P2*(1-J2)*E2+K2</f>
        <v>420000</v>
      </c>
      <c r="S2" s="2" t="s">
        <v>2303</v>
      </c>
      <c r="T2" s="82" t="str">
        <f aca="false">O2</f>
        <v>1398/12/29</v>
      </c>
      <c r="V2" s="143" t="s">
        <v>1024</v>
      </c>
      <c r="W2" s="143" t="s">
        <v>1150</v>
      </c>
      <c r="X2" s="145" t="s">
        <v>1151</v>
      </c>
      <c r="Y2" s="145" t="s">
        <v>1152</v>
      </c>
      <c r="Z2" s="145" t="s">
        <v>1153</v>
      </c>
      <c r="AA2" s="319" t="s">
        <v>1154</v>
      </c>
    </row>
    <row r="3" s="318" customFormat="true" ht="15" hidden="false" customHeight="false" outlineLevel="0" collapsed="false">
      <c r="A3" s="315" t="n">
        <v>2</v>
      </c>
      <c r="B3" s="316" t="n">
        <v>1</v>
      </c>
      <c r="C3" s="115" t="s">
        <v>1178</v>
      </c>
      <c r="D3" s="142" t="s">
        <v>2300</v>
      </c>
      <c r="E3" s="120" t="n">
        <v>7</v>
      </c>
      <c r="F3" s="143" t="s">
        <v>2301</v>
      </c>
      <c r="G3" s="120"/>
      <c r="H3" s="120"/>
      <c r="I3" s="320" t="n">
        <v>37800000</v>
      </c>
      <c r="J3" s="321" t="n">
        <v>0.5</v>
      </c>
      <c r="K3" s="2" t="n">
        <v>0</v>
      </c>
      <c r="L3" s="115" t="s">
        <v>2305</v>
      </c>
      <c r="M3" s="115" t="s">
        <v>1183</v>
      </c>
      <c r="N3" s="322" t="s">
        <v>2306</v>
      </c>
      <c r="O3" s="69" t="s">
        <v>2304</v>
      </c>
      <c r="P3" s="69" t="n">
        <v>600000</v>
      </c>
      <c r="Q3" s="69" t="n">
        <v>50000</v>
      </c>
      <c r="R3" s="318" t="n">
        <f aca="false">P3*(1-J3)*E3+K3</f>
        <v>2100000</v>
      </c>
      <c r="S3" s="69" t="s">
        <v>2306</v>
      </c>
      <c r="T3" s="82" t="str">
        <f aca="false">O3</f>
        <v>1398/12/29</v>
      </c>
      <c r="V3" s="143" t="s">
        <v>1024</v>
      </c>
      <c r="W3" s="143" t="s">
        <v>1150</v>
      </c>
      <c r="X3" s="145" t="s">
        <v>1151</v>
      </c>
      <c r="Y3" s="145" t="s">
        <v>1152</v>
      </c>
      <c r="Z3" s="145" t="s">
        <v>1153</v>
      </c>
      <c r="AA3" s="319" t="s">
        <v>1154</v>
      </c>
    </row>
    <row r="4" s="82" customFormat="true" ht="15" hidden="false" customHeight="false" outlineLevel="0" collapsed="false">
      <c r="A4" s="82" t="n">
        <v>3</v>
      </c>
      <c r="B4" s="323" t="n">
        <v>2</v>
      </c>
      <c r="C4" s="155" t="s">
        <v>2307</v>
      </c>
      <c r="D4" s="142" t="s">
        <v>2300</v>
      </c>
      <c r="E4" s="155" t="n">
        <v>12</v>
      </c>
      <c r="F4" s="143" t="s">
        <v>2301</v>
      </c>
      <c r="G4" s="232" t="s">
        <v>912</v>
      </c>
      <c r="H4" s="232" t="s">
        <v>2308</v>
      </c>
      <c r="I4" s="187" t="n">
        <f aca="false">(1-J4)*(E4*600000+256*50000)*24</f>
        <v>320000000</v>
      </c>
      <c r="J4" s="232" t="n">
        <f aca="false">20/60</f>
        <v>0.333333333333333</v>
      </c>
      <c r="K4" s="82" t="n">
        <v>0</v>
      </c>
      <c r="L4" s="111" t="s">
        <v>918</v>
      </c>
      <c r="M4" s="111" t="s">
        <v>919</v>
      </c>
      <c r="N4" s="324" t="s">
        <v>2309</v>
      </c>
      <c r="O4" s="82" t="s">
        <v>2310</v>
      </c>
      <c r="P4" s="82" t="n">
        <v>1300000</v>
      </c>
      <c r="Q4" s="82" t="n">
        <v>60000</v>
      </c>
      <c r="R4" s="82" t="n">
        <f aca="false">P4*(1-J4)*E4+K4</f>
        <v>10400000</v>
      </c>
      <c r="S4" s="82" t="s">
        <v>2309</v>
      </c>
      <c r="T4" s="82" t="s">
        <v>2311</v>
      </c>
      <c r="U4" s="82" t="n">
        <v>320000000</v>
      </c>
      <c r="V4" s="156" t="s">
        <v>321</v>
      </c>
      <c r="W4" s="156" t="s">
        <v>948</v>
      </c>
      <c r="X4" s="166" t="s">
        <v>949</v>
      </c>
      <c r="Y4" s="166" t="s">
        <v>950</v>
      </c>
      <c r="Z4" s="166" t="s">
        <v>951</v>
      </c>
      <c r="AA4" s="325" t="s">
        <v>952</v>
      </c>
    </row>
    <row r="5" s="82" customFormat="true" ht="15" hidden="false" customHeight="false" outlineLevel="0" collapsed="false">
      <c r="A5" s="82" t="n">
        <v>4</v>
      </c>
      <c r="B5" s="323" t="n">
        <v>2</v>
      </c>
      <c r="C5" s="155" t="s">
        <v>2312</v>
      </c>
      <c r="D5" s="142" t="s">
        <v>2300</v>
      </c>
      <c r="E5" s="232" t="n">
        <v>4</v>
      </c>
      <c r="F5" s="143" t="s">
        <v>2301</v>
      </c>
      <c r="G5" s="232" t="s">
        <v>957</v>
      </c>
      <c r="H5" s="232" t="s">
        <v>958</v>
      </c>
      <c r="I5" s="187" t="n">
        <v>18000000</v>
      </c>
      <c r="J5" s="232" t="n">
        <f aca="false">70/220</f>
        <v>0.318181818181818</v>
      </c>
      <c r="K5" s="82" t="n">
        <v>0</v>
      </c>
      <c r="L5" s="111"/>
      <c r="M5" s="111"/>
      <c r="N5" s="324" t="s">
        <v>2309</v>
      </c>
      <c r="O5" s="82" t="s">
        <v>2310</v>
      </c>
      <c r="P5" s="82" t="n">
        <v>1300000</v>
      </c>
      <c r="Q5" s="82" t="n">
        <v>60000</v>
      </c>
      <c r="R5" s="82" t="n">
        <f aca="false">P5*(1-J5)*E5+K5</f>
        <v>3545454.54545455</v>
      </c>
      <c r="S5" s="82" t="s">
        <v>2309</v>
      </c>
      <c r="T5" s="82" t="s">
        <v>2311</v>
      </c>
      <c r="V5" s="156" t="s">
        <v>321</v>
      </c>
      <c r="W5" s="156" t="s">
        <v>948</v>
      </c>
      <c r="X5" s="166" t="s">
        <v>949</v>
      </c>
      <c r="Y5" s="166" t="s">
        <v>950</v>
      </c>
      <c r="Z5" s="166" t="s">
        <v>951</v>
      </c>
      <c r="AA5" s="325" t="s">
        <v>952</v>
      </c>
    </row>
    <row r="6" s="82" customFormat="true" ht="101.75" hidden="false" customHeight="false" outlineLevel="0" collapsed="false">
      <c r="A6" s="82" t="n">
        <v>5</v>
      </c>
      <c r="B6" s="232" t="n">
        <v>3</v>
      </c>
      <c r="C6" s="155" t="s">
        <v>2313</v>
      </c>
      <c r="D6" s="142" t="s">
        <v>2300</v>
      </c>
      <c r="E6" s="232" t="n">
        <v>10</v>
      </c>
      <c r="F6" s="143" t="s">
        <v>2301</v>
      </c>
      <c r="G6" s="232" t="s">
        <v>982</v>
      </c>
      <c r="H6" s="232" t="s">
        <v>2314</v>
      </c>
      <c r="I6" s="187" t="n">
        <v>19520000</v>
      </c>
      <c r="J6" s="232" t="n">
        <v>0</v>
      </c>
      <c r="K6" s="232" t="n">
        <v>0</v>
      </c>
      <c r="L6" s="111" t="s">
        <v>2315</v>
      </c>
      <c r="M6" s="115" t="s">
        <v>1004</v>
      </c>
      <c r="N6" s="324" t="s">
        <v>2316</v>
      </c>
      <c r="O6" s="82" t="s">
        <v>2304</v>
      </c>
      <c r="P6" s="82" t="n">
        <v>1100000</v>
      </c>
      <c r="Q6" s="82" t="n">
        <v>50000</v>
      </c>
      <c r="R6" s="82" t="n">
        <f aca="false">P6*(1-J6)*E6+K6</f>
        <v>11000000</v>
      </c>
      <c r="S6" s="82" t="s">
        <v>2316</v>
      </c>
      <c r="T6" s="82" t="str">
        <f aca="false">O6</f>
        <v>1398/12/29</v>
      </c>
      <c r="U6" s="2" t="n">
        <v>-29600000</v>
      </c>
      <c r="V6" s="143" t="s">
        <v>990</v>
      </c>
      <c r="W6" s="143" t="s">
        <v>991</v>
      </c>
      <c r="X6" s="145" t="s">
        <v>992</v>
      </c>
      <c r="Y6" s="145" t="s">
        <v>1598</v>
      </c>
      <c r="Z6" s="145" t="s">
        <v>994</v>
      </c>
      <c r="AA6" s="319" t="s">
        <v>2317</v>
      </c>
    </row>
    <row r="7" s="2" customFormat="true" ht="72.9" hidden="false" customHeight="true" outlineLevel="0" collapsed="false">
      <c r="A7" s="2" t="n">
        <v>7</v>
      </c>
      <c r="B7" s="120" t="n">
        <v>4</v>
      </c>
      <c r="C7" s="142" t="s">
        <v>2318</v>
      </c>
      <c r="D7" s="142" t="s">
        <v>62</v>
      </c>
      <c r="E7" s="120" t="n">
        <v>4</v>
      </c>
      <c r="F7" s="143" t="s">
        <v>2301</v>
      </c>
      <c r="G7" s="120" t="s">
        <v>813</v>
      </c>
      <c r="H7" s="326"/>
      <c r="I7" s="327"/>
      <c r="J7" s="120" t="n">
        <v>0</v>
      </c>
      <c r="K7" s="2" t="n">
        <v>0</v>
      </c>
      <c r="L7" s="115" t="s">
        <v>2319</v>
      </c>
      <c r="M7" s="115" t="s">
        <v>2320</v>
      </c>
      <c r="N7" s="324" t="s">
        <v>2316</v>
      </c>
      <c r="O7" s="82" t="s">
        <v>2304</v>
      </c>
      <c r="T7" s="82" t="str">
        <f aca="false">O7</f>
        <v>1398/12/29</v>
      </c>
      <c r="V7" s="143" t="s">
        <v>2177</v>
      </c>
      <c r="W7" s="143" t="s">
        <v>2321</v>
      </c>
      <c r="X7" s="145" t="s">
        <v>2322</v>
      </c>
      <c r="Y7" s="172" t="n">
        <v>66069143</v>
      </c>
      <c r="Z7" s="145" t="s">
        <v>2323</v>
      </c>
      <c r="AA7" s="328" t="s">
        <v>2324</v>
      </c>
    </row>
    <row r="8" customFormat="false" ht="56.85" hidden="false" customHeight="false" outlineLevel="0" collapsed="false">
      <c r="A8" s="2" t="n">
        <v>8</v>
      </c>
      <c r="B8" s="120" t="n">
        <v>5</v>
      </c>
      <c r="C8" s="142" t="s">
        <v>1011</v>
      </c>
      <c r="D8" s="142" t="s">
        <v>2300</v>
      </c>
      <c r="E8" s="120" t="n">
        <v>2</v>
      </c>
      <c r="F8" s="143" t="s">
        <v>2301</v>
      </c>
      <c r="G8" s="120" t="s">
        <v>629</v>
      </c>
      <c r="H8" s="120" t="s">
        <v>2302</v>
      </c>
      <c r="I8" s="317" t="n">
        <v>16800000</v>
      </c>
      <c r="J8" s="120" t="n">
        <v>0.15</v>
      </c>
      <c r="K8" s="2" t="n">
        <v>0</v>
      </c>
      <c r="L8" s="329" t="s">
        <v>2325</v>
      </c>
      <c r="M8" s="329"/>
      <c r="N8" s="324" t="s">
        <v>2303</v>
      </c>
      <c r="O8" s="82" t="s">
        <v>2304</v>
      </c>
      <c r="P8" s="82" t="n">
        <v>600000</v>
      </c>
      <c r="Q8" s="82" t="n">
        <v>50000</v>
      </c>
      <c r="R8" s="0" t="n">
        <f aca="false">P8*(1-J8)*E8+K8</f>
        <v>1020000</v>
      </c>
      <c r="S8" s="82" t="s">
        <v>2303</v>
      </c>
      <c r="T8" s="82" t="str">
        <f aca="false">O8</f>
        <v>1398/12/29</v>
      </c>
      <c r="V8" s="143" t="s">
        <v>285</v>
      </c>
      <c r="W8" s="143" t="s">
        <v>829</v>
      </c>
      <c r="X8" s="145" t="s">
        <v>830</v>
      </c>
      <c r="Y8" s="145" t="s">
        <v>831</v>
      </c>
      <c r="Z8" s="145" t="s">
        <v>832</v>
      </c>
      <c r="AA8" s="319" t="s">
        <v>1620</v>
      </c>
    </row>
    <row r="9" customFormat="false" ht="15" hidden="false" customHeight="false" outlineLevel="0" collapsed="false">
      <c r="A9" s="2" t="n">
        <v>9</v>
      </c>
      <c r="B9" s="232" t="n">
        <v>6</v>
      </c>
      <c r="C9" s="155" t="s">
        <v>858</v>
      </c>
      <c r="D9" s="142" t="s">
        <v>2300</v>
      </c>
      <c r="E9" s="232" t="n">
        <v>7</v>
      </c>
      <c r="F9" s="143" t="s">
        <v>2301</v>
      </c>
      <c r="G9" s="176" t="s">
        <v>861</v>
      </c>
      <c r="H9" s="176" t="s">
        <v>862</v>
      </c>
      <c r="I9" s="330" t="n">
        <v>36000000</v>
      </c>
      <c r="J9" s="176" t="n">
        <f aca="false">125/425</f>
        <v>0.294117647058824</v>
      </c>
      <c r="K9" s="176" t="n">
        <v>0</v>
      </c>
      <c r="L9" s="112" t="s">
        <v>860</v>
      </c>
      <c r="M9" s="112"/>
      <c r="N9" s="324" t="s">
        <v>2316</v>
      </c>
      <c r="O9" s="82" t="s">
        <v>2304</v>
      </c>
      <c r="P9" s="82" t="n">
        <v>1100000</v>
      </c>
      <c r="Q9" s="82" t="n">
        <v>50000</v>
      </c>
      <c r="R9" s="0" t="n">
        <f aca="false">P9*(1-J9)*E9+K9</f>
        <v>5435294.11764706</v>
      </c>
      <c r="S9" s="82" t="s">
        <v>2316</v>
      </c>
      <c r="T9" s="82" t="str">
        <f aca="false">O9</f>
        <v>1398/12/29</v>
      </c>
      <c r="V9" s="156" t="s">
        <v>285</v>
      </c>
      <c r="W9" s="156" t="s">
        <v>829</v>
      </c>
      <c r="X9" s="166" t="s">
        <v>830</v>
      </c>
      <c r="Y9" s="166" t="s">
        <v>831</v>
      </c>
      <c r="Z9" s="166" t="s">
        <v>832</v>
      </c>
      <c r="AA9" s="325" t="s">
        <v>1620</v>
      </c>
    </row>
    <row r="10" customFormat="false" ht="23.45" hidden="false" customHeight="false" outlineLevel="0" collapsed="false">
      <c r="A10" s="2" t="n">
        <v>10</v>
      </c>
      <c r="B10" s="232" t="n">
        <v>7</v>
      </c>
      <c r="C10" s="155" t="s">
        <v>2326</v>
      </c>
      <c r="D10" s="155" t="s">
        <v>2300</v>
      </c>
      <c r="E10" s="232" t="n">
        <v>3</v>
      </c>
      <c r="F10" s="143" t="s">
        <v>2301</v>
      </c>
      <c r="G10" s="232" t="s">
        <v>888</v>
      </c>
      <c r="H10" s="232" t="s">
        <v>889</v>
      </c>
      <c r="I10" s="187" t="n">
        <v>12000000</v>
      </c>
      <c r="J10" s="232" t="n">
        <f aca="false">35/135</f>
        <v>0.259259259259259</v>
      </c>
      <c r="K10" s="232" t="n">
        <v>0</v>
      </c>
      <c r="L10" s="111" t="s">
        <v>2327</v>
      </c>
      <c r="M10" s="111" t="s">
        <v>896</v>
      </c>
      <c r="N10" s="306" t="s">
        <v>2328</v>
      </c>
      <c r="O10" s="307" t="s">
        <v>2304</v>
      </c>
      <c r="P10" s="149" t="n">
        <v>1100000</v>
      </c>
      <c r="Q10" s="149" t="n">
        <v>50000</v>
      </c>
      <c r="R10" s="0" t="n">
        <f aca="false">P10*(1-J10)*E10+K10</f>
        <v>2444444.44444444</v>
      </c>
      <c r="S10" s="264" t="s">
        <v>2316</v>
      </c>
      <c r="T10" s="82" t="str">
        <f aca="false">O10</f>
        <v>1398/12/29</v>
      </c>
      <c r="V10" s="156" t="s">
        <v>878</v>
      </c>
      <c r="W10" s="156" t="s">
        <v>879</v>
      </c>
      <c r="X10" s="166" t="s">
        <v>880</v>
      </c>
      <c r="Y10" s="166" t="s">
        <v>881</v>
      </c>
      <c r="Z10" s="166" t="s">
        <v>882</v>
      </c>
      <c r="AA10" s="325" t="s">
        <v>883</v>
      </c>
    </row>
    <row r="11" customFormat="false" ht="16.15" hidden="false" customHeight="false" outlineLevel="0" collapsed="false">
      <c r="A11" s="82" t="n">
        <v>6</v>
      </c>
      <c r="B11" s="323" t="n">
        <v>2</v>
      </c>
      <c r="C11" s="331" t="s">
        <v>2329</v>
      </c>
      <c r="D11" s="142" t="s">
        <v>2300</v>
      </c>
      <c r="E11" s="232" t="n">
        <v>0</v>
      </c>
      <c r="F11" s="143" t="s">
        <v>2301</v>
      </c>
      <c r="G11" s="82" t="s">
        <v>2330</v>
      </c>
      <c r="H11" s="82" t="s">
        <v>2304</v>
      </c>
      <c r="I11" s="187"/>
      <c r="J11" s="232" t="n">
        <v>0</v>
      </c>
      <c r="K11" s="82" t="n">
        <v>0</v>
      </c>
      <c r="L11" s="111" t="s">
        <v>2331</v>
      </c>
      <c r="M11" s="111" t="s">
        <v>919</v>
      </c>
      <c r="N11" s="324" t="s">
        <v>2309</v>
      </c>
      <c r="O11" s="82" t="s">
        <v>2310</v>
      </c>
      <c r="P11" s="82" t="n">
        <v>1300000</v>
      </c>
      <c r="Q11" s="82" t="n">
        <v>60000</v>
      </c>
      <c r="R11" s="0" t="n">
        <f aca="false">P11*(1-J11)*E11+K11</f>
        <v>0</v>
      </c>
      <c r="S11" s="82" t="s">
        <v>2309</v>
      </c>
      <c r="T11" s="82" t="s">
        <v>2311</v>
      </c>
      <c r="U11" s="82"/>
      <c r="V11" s="156" t="s">
        <v>321</v>
      </c>
      <c r="W11" s="156" t="s">
        <v>948</v>
      </c>
      <c r="X11" s="166" t="s">
        <v>949</v>
      </c>
      <c r="Y11" s="166" t="s">
        <v>950</v>
      </c>
      <c r="Z11" s="166" t="s">
        <v>951</v>
      </c>
      <c r="AA11" s="325" t="s">
        <v>952</v>
      </c>
    </row>
    <row r="12" customFormat="false" ht="15" hidden="false" customHeight="false" outlineLevel="0" collapsed="false">
      <c r="A12" s="2" t="n">
        <v>11</v>
      </c>
      <c r="B12" s="232" t="n">
        <v>8</v>
      </c>
      <c r="C12" s="155" t="s">
        <v>839</v>
      </c>
      <c r="D12" s="155" t="s">
        <v>2300</v>
      </c>
      <c r="E12" s="232" t="n">
        <v>181</v>
      </c>
      <c r="F12" s="143" t="s">
        <v>2301</v>
      </c>
      <c r="G12" s="232" t="s">
        <v>842</v>
      </c>
      <c r="H12" s="232" t="s">
        <v>843</v>
      </c>
      <c r="I12" s="187" t="n">
        <v>2098140000</v>
      </c>
      <c r="J12" s="232" t="n">
        <v>0.5</v>
      </c>
      <c r="K12" s="82" t="n">
        <v>30795000</v>
      </c>
      <c r="L12" s="82"/>
      <c r="M12" s="111" t="s">
        <v>848</v>
      </c>
      <c r="N12" s="332" t="s">
        <v>2316</v>
      </c>
      <c r="O12" s="111" t="s">
        <v>2332</v>
      </c>
      <c r="P12" s="232" t="n">
        <v>600000</v>
      </c>
      <c r="Q12" s="0" t="n">
        <v>50000</v>
      </c>
      <c r="R12" s="0" t="n">
        <v>85095000</v>
      </c>
      <c r="S12" s="264" t="s">
        <v>2316</v>
      </c>
      <c r="T12" s="2" t="s">
        <v>2333</v>
      </c>
      <c r="V12" s="156" t="s">
        <v>46</v>
      </c>
      <c r="W12" s="156" t="s">
        <v>834</v>
      </c>
      <c r="X12" s="166" t="s">
        <v>835</v>
      </c>
      <c r="Y12" s="166" t="s">
        <v>831</v>
      </c>
      <c r="Z12" s="166" t="s">
        <v>836</v>
      </c>
      <c r="AA12" s="325" t="s">
        <v>837</v>
      </c>
    </row>
    <row r="13" customFormat="false" ht="15" hidden="false" customHeight="false" outlineLevel="0" collapsed="false">
      <c r="A13" s="82" t="n">
        <v>12</v>
      </c>
      <c r="B13" s="323" t="n">
        <v>2</v>
      </c>
      <c r="C13" s="155" t="s">
        <v>2334</v>
      </c>
      <c r="D13" s="142" t="s">
        <v>2300</v>
      </c>
      <c r="E13" s="232" t="n">
        <v>4</v>
      </c>
      <c r="F13" s="143" t="s">
        <v>2301</v>
      </c>
      <c r="G13" s="82" t="s">
        <v>2330</v>
      </c>
      <c r="H13" s="82" t="s">
        <v>2304</v>
      </c>
      <c r="I13" s="187"/>
      <c r="J13" s="232" t="n">
        <v>0.3</v>
      </c>
      <c r="K13" s="82" t="n">
        <v>0</v>
      </c>
      <c r="L13" s="111"/>
      <c r="M13" s="111"/>
      <c r="N13" s="324" t="s">
        <v>2309</v>
      </c>
      <c r="O13" s="82" t="s">
        <v>2310</v>
      </c>
      <c r="P13" s="82" t="n">
        <v>1300000</v>
      </c>
      <c r="Q13" s="82" t="n">
        <v>60000</v>
      </c>
      <c r="R13" s="0" t="n">
        <f aca="false">P13*(1-J13)*E13+K13</f>
        <v>3640000</v>
      </c>
      <c r="S13" s="82" t="s">
        <v>2309</v>
      </c>
      <c r="T13" s="82" t="s">
        <v>2311</v>
      </c>
      <c r="U13" s="82"/>
      <c r="V13" s="156" t="s">
        <v>321</v>
      </c>
      <c r="W13" s="156" t="s">
        <v>948</v>
      </c>
      <c r="X13" s="166" t="s">
        <v>949</v>
      </c>
      <c r="Y13" s="166" t="s">
        <v>950</v>
      </c>
      <c r="Z13" s="166" t="s">
        <v>951</v>
      </c>
      <c r="AA13" s="325" t="s">
        <v>952</v>
      </c>
    </row>
    <row r="14" customFormat="false" ht="15" hidden="false" customHeight="false" outlineLevel="0" collapsed="false">
      <c r="A14" s="2" t="n">
        <v>13</v>
      </c>
      <c r="B14" s="120" t="n">
        <v>8</v>
      </c>
      <c r="C14" s="142" t="s">
        <v>839</v>
      </c>
      <c r="D14" s="142" t="s">
        <v>2300</v>
      </c>
      <c r="E14" s="120" t="n">
        <v>181</v>
      </c>
      <c r="F14" s="143" t="s">
        <v>2301</v>
      </c>
      <c r="G14" s="2"/>
      <c r="H14" s="2"/>
      <c r="I14" s="317"/>
      <c r="J14" s="120" t="n">
        <v>0.3</v>
      </c>
      <c r="K14" s="2" t="n">
        <f aca="false">350000*102.65</f>
        <v>35927500</v>
      </c>
      <c r="L14" s="2"/>
      <c r="M14" s="115" t="s">
        <v>848</v>
      </c>
      <c r="N14" s="3" t="s">
        <v>2309</v>
      </c>
      <c r="O14" s="2" t="s">
        <v>2335</v>
      </c>
      <c r="P14" s="120" t="n">
        <v>1300000</v>
      </c>
      <c r="Q14" s="0" t="n">
        <v>60000</v>
      </c>
      <c r="R14" s="0" t="n">
        <f aca="false">P14*(1-J14)*E14+K14</f>
        <v>200637500</v>
      </c>
      <c r="S14" s="2" t="s">
        <v>2309</v>
      </c>
      <c r="T14" s="2" t="s">
        <v>2311</v>
      </c>
      <c r="V14" s="143" t="s">
        <v>46</v>
      </c>
      <c r="W14" s="143" t="s">
        <v>834</v>
      </c>
      <c r="X14" s="145" t="s">
        <v>835</v>
      </c>
      <c r="Y14" s="145" t="s">
        <v>831</v>
      </c>
      <c r="Z14" s="145" t="s">
        <v>836</v>
      </c>
      <c r="AA14" s="319" t="s">
        <v>837</v>
      </c>
    </row>
    <row r="15" customFormat="false" ht="23.45" hidden="false" customHeight="false" outlineLevel="0" collapsed="false">
      <c r="A15" s="2" t="n">
        <v>14</v>
      </c>
      <c r="B15" s="232" t="n">
        <v>9</v>
      </c>
      <c r="C15" s="155" t="s">
        <v>2336</v>
      </c>
      <c r="D15" s="155" t="s">
        <v>2300</v>
      </c>
      <c r="E15" s="232" t="n">
        <v>8</v>
      </c>
      <c r="F15" s="143" t="s">
        <v>2301</v>
      </c>
      <c r="G15" s="232" t="s">
        <v>629</v>
      </c>
      <c r="H15" s="232" t="s">
        <v>998</v>
      </c>
      <c r="I15" s="187" t="n">
        <v>21000000</v>
      </c>
      <c r="J15" s="232" t="n">
        <v>0.3</v>
      </c>
      <c r="K15" s="82" t="n">
        <v>0</v>
      </c>
      <c r="L15" s="111" t="s">
        <v>2337</v>
      </c>
      <c r="N15" s="333" t="s">
        <v>2338</v>
      </c>
      <c r="O15" s="334" t="s">
        <v>2304</v>
      </c>
      <c r="P15" s="334" t="n">
        <v>600000</v>
      </c>
      <c r="Q15" s="0" t="n">
        <v>50000</v>
      </c>
      <c r="S15" s="264" t="s">
        <v>2316</v>
      </c>
      <c r="T15" s="82" t="str">
        <f aca="false">O15</f>
        <v>1398/12/29</v>
      </c>
      <c r="V15" s="155" t="s">
        <v>1095</v>
      </c>
      <c r="W15" s="155" t="s">
        <v>1096</v>
      </c>
      <c r="X15" s="158" t="s">
        <v>1097</v>
      </c>
      <c r="Y15" s="158" t="s">
        <v>1098</v>
      </c>
      <c r="Z15" s="158" t="s">
        <v>1099</v>
      </c>
      <c r="AA15" s="185" t="s">
        <v>1100</v>
      </c>
    </row>
    <row r="16" customFormat="false" ht="34.4" hidden="false" customHeight="false" outlineLevel="0" collapsed="false">
      <c r="A16" s="2" t="n">
        <v>15</v>
      </c>
      <c r="B16" s="232" t="n">
        <v>10</v>
      </c>
      <c r="C16" s="335" t="s">
        <v>2339</v>
      </c>
      <c r="D16" s="155" t="s">
        <v>2300</v>
      </c>
      <c r="E16" s="232" t="n">
        <v>1</v>
      </c>
      <c r="F16" s="143" t="s">
        <v>2301</v>
      </c>
      <c r="G16" s="232" t="s">
        <v>1525</v>
      </c>
      <c r="H16" s="232" t="s">
        <v>1526</v>
      </c>
      <c r="I16" s="187" t="n">
        <v>7920000</v>
      </c>
      <c r="J16" s="232" t="n">
        <v>0.33</v>
      </c>
      <c r="K16" s="82" t="n">
        <v>0</v>
      </c>
      <c r="L16" s="111" t="s">
        <v>2340</v>
      </c>
      <c r="M16" s="111" t="s">
        <v>1533</v>
      </c>
      <c r="N16" s="333" t="s">
        <v>2341</v>
      </c>
      <c r="O16" s="334" t="s">
        <v>2304</v>
      </c>
      <c r="P16" s="334" t="n">
        <v>600000</v>
      </c>
      <c r="Q16" s="0" t="n">
        <v>50000</v>
      </c>
      <c r="S16" s="264" t="s">
        <v>2316</v>
      </c>
      <c r="T16" s="82" t="str">
        <f aca="false">O16</f>
        <v>1398/12/29</v>
      </c>
      <c r="V16" s="155" t="s">
        <v>279</v>
      </c>
      <c r="W16" s="155" t="s">
        <v>1511</v>
      </c>
      <c r="X16" s="158" t="s">
        <v>1512</v>
      </c>
      <c r="Y16" s="158" t="s">
        <v>1513</v>
      </c>
      <c r="Z16" s="158" t="s">
        <v>1514</v>
      </c>
      <c r="AA16" s="185" t="s">
        <v>1515</v>
      </c>
    </row>
    <row r="17" customFormat="false" ht="16.65" hidden="false" customHeight="false" outlineLevel="0" collapsed="false">
      <c r="A17" s="2" t="n">
        <v>16</v>
      </c>
      <c r="B17" s="232" t="n">
        <v>11</v>
      </c>
      <c r="C17" s="155" t="s">
        <v>1132</v>
      </c>
      <c r="D17" s="155" t="s">
        <v>62</v>
      </c>
      <c r="E17" s="232" t="n">
        <v>1</v>
      </c>
      <c r="F17" s="156" t="s">
        <v>2301</v>
      </c>
      <c r="G17" s="232" t="s">
        <v>629</v>
      </c>
      <c r="H17" s="232" t="s">
        <v>998</v>
      </c>
      <c r="I17" s="187" t="n">
        <v>5880000</v>
      </c>
      <c r="J17" s="232" t="n">
        <v>0.3</v>
      </c>
      <c r="K17" s="82" t="n">
        <v>0</v>
      </c>
      <c r="L17" s="111" t="s">
        <v>2342</v>
      </c>
      <c r="M17" s="336" t="s">
        <v>2343</v>
      </c>
      <c r="N17" s="333" t="s">
        <v>2303</v>
      </c>
      <c r="O17" s="334" t="s">
        <v>2304</v>
      </c>
      <c r="P17" s="334"/>
      <c r="S17" s="264"/>
      <c r="T17" s="82"/>
      <c r="V17" s="155" t="s">
        <v>321</v>
      </c>
      <c r="W17" s="155" t="s">
        <v>1127</v>
      </c>
      <c r="X17" s="158" t="s">
        <v>1128</v>
      </c>
      <c r="Y17" s="158" t="s">
        <v>1129</v>
      </c>
      <c r="Z17" s="158"/>
      <c r="AA17" s="337" t="s">
        <v>1130</v>
      </c>
    </row>
    <row r="18" customFormat="false" ht="37.3" hidden="false" customHeight="false" outlineLevel="0" collapsed="false">
      <c r="A18" s="2" t="n">
        <v>17</v>
      </c>
      <c r="B18" s="305" t="n">
        <v>12</v>
      </c>
      <c r="C18" s="155" t="s">
        <v>1479</v>
      </c>
      <c r="D18" s="155" t="s">
        <v>2300</v>
      </c>
      <c r="E18" s="232" t="n">
        <v>1</v>
      </c>
      <c r="F18" s="156" t="s">
        <v>2301</v>
      </c>
      <c r="G18" s="232" t="s">
        <v>1485</v>
      </c>
      <c r="H18" s="232" t="s">
        <v>1486</v>
      </c>
      <c r="I18" s="187" t="n">
        <v>7560000</v>
      </c>
      <c r="J18" s="232" t="n">
        <v>0.1</v>
      </c>
      <c r="K18" s="82" t="n">
        <v>0</v>
      </c>
      <c r="L18" s="111" t="s">
        <v>1491</v>
      </c>
      <c r="M18" s="111" t="s">
        <v>2344</v>
      </c>
      <c r="N18" s="333" t="s">
        <v>2345</v>
      </c>
      <c r="O18" s="334" t="s">
        <v>2304</v>
      </c>
      <c r="P18" s="334" t="n">
        <v>1100000</v>
      </c>
      <c r="Q18" s="0" t="n">
        <v>50000</v>
      </c>
      <c r="S18" s="264" t="s">
        <v>2316</v>
      </c>
      <c r="T18" s="82" t="str">
        <f aca="false">O18</f>
        <v>1398/12/29</v>
      </c>
      <c r="V18" s="338" t="s">
        <v>236</v>
      </c>
      <c r="W18" s="338" t="s">
        <v>2346</v>
      </c>
      <c r="X18" s="339" t="s">
        <v>2347</v>
      </c>
      <c r="Y18" s="158" t="s">
        <v>1470</v>
      </c>
      <c r="Z18" s="339" t="s">
        <v>1476</v>
      </c>
      <c r="AA18" s="185" t="s">
        <v>1477</v>
      </c>
    </row>
    <row r="19" customFormat="false" ht="37.05" hidden="false" customHeight="false" outlineLevel="0" collapsed="false">
      <c r="A19" s="2" t="n">
        <v>18</v>
      </c>
      <c r="B19" s="305" t="n">
        <v>12</v>
      </c>
      <c r="C19" s="177" t="s">
        <v>1494</v>
      </c>
      <c r="D19" s="155" t="s">
        <v>2300</v>
      </c>
      <c r="E19" s="232" t="n">
        <v>2</v>
      </c>
      <c r="F19" s="156" t="s">
        <v>2301</v>
      </c>
      <c r="G19" s="232" t="s">
        <v>1497</v>
      </c>
      <c r="H19" s="232" t="s">
        <v>1498</v>
      </c>
      <c r="I19" s="187" t="n">
        <v>20400000</v>
      </c>
      <c r="J19" s="176" t="n">
        <v>0</v>
      </c>
      <c r="K19" s="82" t="n">
        <v>0</v>
      </c>
      <c r="L19" s="111" t="s">
        <v>2348</v>
      </c>
      <c r="M19" s="111" t="s">
        <v>2349</v>
      </c>
      <c r="N19" s="333" t="s">
        <v>2316</v>
      </c>
      <c r="O19" s="334" t="s">
        <v>2304</v>
      </c>
      <c r="P19" s="334" t="n">
        <v>1100000</v>
      </c>
      <c r="Q19" s="0" t="n">
        <v>50000</v>
      </c>
      <c r="S19" s="264" t="s">
        <v>2316</v>
      </c>
      <c r="T19" s="82" t="str">
        <f aca="false">O19</f>
        <v>1398/12/29</v>
      </c>
      <c r="V19" s="338" t="s">
        <v>236</v>
      </c>
      <c r="W19" s="338" t="s">
        <v>236</v>
      </c>
      <c r="X19" s="339" t="s">
        <v>2347</v>
      </c>
      <c r="Y19" s="158" t="s">
        <v>1470</v>
      </c>
      <c r="Z19" s="339" t="s">
        <v>1476</v>
      </c>
      <c r="AA19" s="185" t="s">
        <v>1477</v>
      </c>
    </row>
    <row r="20" customFormat="false" ht="23.45" hidden="false" customHeight="false" outlineLevel="0" collapsed="false">
      <c r="A20" s="2" t="n">
        <v>19</v>
      </c>
      <c r="B20" s="120" t="n">
        <v>13</v>
      </c>
      <c r="C20" s="198" t="s">
        <v>1233</v>
      </c>
      <c r="D20" s="155" t="s">
        <v>2300</v>
      </c>
      <c r="E20" s="120" t="n">
        <v>10</v>
      </c>
      <c r="F20" s="156" t="s">
        <v>2301</v>
      </c>
      <c r="G20" s="197" t="s">
        <v>1334</v>
      </c>
      <c r="H20" s="197" t="s">
        <v>1335</v>
      </c>
      <c r="I20" s="340" t="n">
        <v>63600000</v>
      </c>
      <c r="J20" s="321" t="n">
        <f aca="false">70/640</f>
        <v>0.109375</v>
      </c>
      <c r="K20" s="2" t="n">
        <v>0</v>
      </c>
      <c r="L20" s="329" t="s">
        <v>2350</v>
      </c>
      <c r="M20" s="115" t="s">
        <v>1341</v>
      </c>
      <c r="N20" s="3" t="s">
        <v>2316</v>
      </c>
      <c r="O20" s="334" t="s">
        <v>2304</v>
      </c>
      <c r="P20" s="334" t="n">
        <v>1100000</v>
      </c>
      <c r="Q20" s="0" t="n">
        <v>50000</v>
      </c>
      <c r="S20" s="264" t="s">
        <v>2316</v>
      </c>
      <c r="T20" s="82" t="str">
        <f aca="false">O20</f>
        <v>1398/12/29</v>
      </c>
      <c r="V20" s="198" t="s">
        <v>1324</v>
      </c>
      <c r="W20" s="198" t="s">
        <v>1325</v>
      </c>
      <c r="X20" s="196" t="s">
        <v>1326</v>
      </c>
      <c r="Y20" s="196" t="s">
        <v>1321</v>
      </c>
      <c r="Z20" s="196" t="s">
        <v>1327</v>
      </c>
      <c r="AA20" s="171" t="s">
        <v>1649</v>
      </c>
    </row>
    <row r="21" customFormat="false" ht="15" hidden="false" customHeight="false" outlineLevel="0" collapsed="false">
      <c r="A21" s="2" t="n">
        <v>20</v>
      </c>
      <c r="B21" s="120" t="n">
        <v>14</v>
      </c>
      <c r="C21" s="155" t="s">
        <v>1061</v>
      </c>
      <c r="D21" s="155" t="s">
        <v>2300</v>
      </c>
      <c r="E21" s="232" t="n">
        <v>4</v>
      </c>
      <c r="F21" s="156" t="s">
        <v>2301</v>
      </c>
      <c r="G21" s="232" t="s">
        <v>629</v>
      </c>
      <c r="H21" s="232" t="s">
        <v>998</v>
      </c>
      <c r="I21" s="187" t="n">
        <v>21000000</v>
      </c>
      <c r="J21" s="232" t="n">
        <v>0.3</v>
      </c>
      <c r="K21" s="329" t="n">
        <v>0</v>
      </c>
      <c r="L21" s="329" t="s">
        <v>1063</v>
      </c>
      <c r="M21" s="329"/>
      <c r="N21" s="324" t="s">
        <v>2316</v>
      </c>
      <c r="O21" s="82" t="s">
        <v>2304</v>
      </c>
      <c r="P21" s="82" t="n">
        <v>1100000</v>
      </c>
      <c r="Q21" s="82" t="n">
        <v>50000</v>
      </c>
      <c r="S21" s="264" t="s">
        <v>2316</v>
      </c>
      <c r="T21" s="82" t="str">
        <f aca="false">O21</f>
        <v>1398/12/29</v>
      </c>
      <c r="U21" s="0" t="n">
        <v>0</v>
      </c>
      <c r="V21" s="155" t="s">
        <v>1054</v>
      </c>
      <c r="W21" s="155" t="s">
        <v>1055</v>
      </c>
      <c r="X21" s="158" t="s">
        <v>1056</v>
      </c>
      <c r="Y21" s="158" t="s">
        <v>1057</v>
      </c>
      <c r="Z21" s="158" t="s">
        <v>1058</v>
      </c>
      <c r="AA21" s="185" t="s">
        <v>1059</v>
      </c>
    </row>
    <row r="22" customFormat="false" ht="23.45" hidden="false" customHeight="false" outlineLevel="0" collapsed="false">
      <c r="A22" s="341" t="n">
        <v>21</v>
      </c>
      <c r="B22" s="189" t="n">
        <v>15</v>
      </c>
      <c r="C22" s="155" t="s">
        <v>2351</v>
      </c>
      <c r="D22" s="155" t="s">
        <v>2300</v>
      </c>
      <c r="E22" s="232" t="n">
        <v>2</v>
      </c>
      <c r="F22" s="156" t="s">
        <v>2301</v>
      </c>
      <c r="G22" s="232" t="s">
        <v>751</v>
      </c>
      <c r="H22" s="232" t="s">
        <v>752</v>
      </c>
      <c r="I22" s="187" t="n">
        <v>15600000</v>
      </c>
      <c r="J22" s="232" t="n">
        <v>0</v>
      </c>
      <c r="K22" s="82" t="n">
        <v>0</v>
      </c>
      <c r="L22" s="111" t="s">
        <v>2352</v>
      </c>
      <c r="M22" s="111" t="s">
        <v>2353</v>
      </c>
      <c r="N22" s="306" t="s">
        <v>2316</v>
      </c>
      <c r="O22" s="307" t="s">
        <v>2304</v>
      </c>
      <c r="P22" s="82" t="n">
        <v>600000</v>
      </c>
      <c r="Q22" s="264" t="n">
        <v>50000</v>
      </c>
      <c r="R22" s="264"/>
      <c r="S22" s="264" t="s">
        <v>2316</v>
      </c>
      <c r="T22" s="82" t="str">
        <f aca="false">O22</f>
        <v>1398/12/29</v>
      </c>
      <c r="U22" s="264" t="n">
        <v>0</v>
      </c>
      <c r="V22" s="155" t="s">
        <v>743</v>
      </c>
      <c r="W22" s="155" t="s">
        <v>744</v>
      </c>
      <c r="X22" s="232" t="n">
        <v>2709792400</v>
      </c>
      <c r="Y22" s="232" t="n">
        <v>66166224</v>
      </c>
      <c r="Z22" s="158" t="s">
        <v>745</v>
      </c>
      <c r="AA22" s="185" t="s">
        <v>746</v>
      </c>
    </row>
    <row r="23" customFormat="false" ht="23.45" hidden="false" customHeight="false" outlineLevel="0" collapsed="false">
      <c r="A23" s="341" t="n">
        <v>22</v>
      </c>
      <c r="B23" s="44" t="n">
        <v>15</v>
      </c>
      <c r="C23" s="45" t="s">
        <v>132</v>
      </c>
      <c r="D23" s="142" t="s">
        <v>62</v>
      </c>
      <c r="E23" s="52" t="n">
        <v>2</v>
      </c>
      <c r="F23" s="156" t="s">
        <v>2301</v>
      </c>
      <c r="G23" s="52" t="s">
        <v>135</v>
      </c>
      <c r="H23" s="45" t="s">
        <v>62</v>
      </c>
      <c r="I23" s="45" t="s">
        <v>62</v>
      </c>
      <c r="J23" s="52" t="n">
        <v>0</v>
      </c>
      <c r="K23" s="26" t="n">
        <v>0</v>
      </c>
      <c r="L23" s="54" t="s">
        <v>142</v>
      </c>
      <c r="M23" s="54" t="s">
        <v>2354</v>
      </c>
      <c r="N23" s="306" t="s">
        <v>2355</v>
      </c>
      <c r="O23" s="307" t="s">
        <v>2304</v>
      </c>
      <c r="P23" s="264"/>
      <c r="Q23" s="264"/>
      <c r="R23" s="264"/>
      <c r="S23" s="264"/>
      <c r="T23" s="82" t="str">
        <f aca="false">O23</f>
        <v>1398/12/29</v>
      </c>
      <c r="U23" s="264"/>
      <c r="V23" s="45" t="s">
        <v>125</v>
      </c>
      <c r="W23" s="45" t="s">
        <v>126</v>
      </c>
      <c r="X23" s="46" t="s">
        <v>127</v>
      </c>
      <c r="Y23" s="46" t="s">
        <v>128</v>
      </c>
      <c r="Z23" s="46" t="s">
        <v>129</v>
      </c>
      <c r="AA23" s="61" t="s">
        <v>130</v>
      </c>
    </row>
    <row r="24" customFormat="false" ht="23.45" hidden="false" customHeight="false" outlineLevel="0" collapsed="false">
      <c r="A24" s="341" t="n">
        <v>23</v>
      </c>
      <c r="B24" s="44" t="n">
        <v>15</v>
      </c>
      <c r="C24" s="45" t="s">
        <v>150</v>
      </c>
      <c r="D24" s="142" t="s">
        <v>62</v>
      </c>
      <c r="E24" s="52" t="n">
        <v>2</v>
      </c>
      <c r="F24" s="156" t="s">
        <v>2301</v>
      </c>
      <c r="G24" s="52" t="s">
        <v>153</v>
      </c>
      <c r="H24" s="45" t="s">
        <v>62</v>
      </c>
      <c r="I24" s="45" t="s">
        <v>62</v>
      </c>
      <c r="J24" s="52" t="n">
        <v>0</v>
      </c>
      <c r="K24" s="26" t="n">
        <v>0</v>
      </c>
      <c r="L24" s="54" t="s">
        <v>2356</v>
      </c>
      <c r="M24" s="54"/>
      <c r="N24" s="306" t="s">
        <v>2316</v>
      </c>
      <c r="O24" s="307" t="s">
        <v>2304</v>
      </c>
      <c r="P24" s="264"/>
      <c r="Q24" s="264"/>
      <c r="R24" s="264"/>
      <c r="S24" s="264"/>
      <c r="T24" s="82" t="str">
        <f aca="false">O24</f>
        <v>1398/12/29</v>
      </c>
      <c r="U24" s="264"/>
      <c r="V24" s="45" t="s">
        <v>145</v>
      </c>
      <c r="W24" s="45" t="s">
        <v>146</v>
      </c>
      <c r="X24" s="46" t="s">
        <v>147</v>
      </c>
      <c r="Y24" s="46" t="s">
        <v>128</v>
      </c>
      <c r="Z24" s="46" t="s">
        <v>148</v>
      </c>
      <c r="AA24" s="61" t="s">
        <v>149</v>
      </c>
    </row>
    <row r="25" customFormat="false" ht="23.45" hidden="false" customHeight="false" outlineLevel="0" collapsed="false">
      <c r="A25" s="2" t="n">
        <v>24</v>
      </c>
      <c r="B25" s="342" t="n">
        <v>16</v>
      </c>
      <c r="C25" s="155" t="s">
        <v>1061</v>
      </c>
      <c r="D25" s="155" t="s">
        <v>2300</v>
      </c>
      <c r="E25" s="232" t="n">
        <v>2</v>
      </c>
      <c r="F25" s="156" t="s">
        <v>2301</v>
      </c>
      <c r="G25" s="232" t="s">
        <v>1080</v>
      </c>
      <c r="H25" s="232" t="s">
        <v>1081</v>
      </c>
      <c r="I25" s="187" t="n">
        <v>8400000</v>
      </c>
      <c r="J25" s="232" t="n">
        <v>0.5</v>
      </c>
      <c r="K25" s="82" t="n">
        <v>0</v>
      </c>
      <c r="L25" s="111" t="s">
        <v>1086</v>
      </c>
      <c r="M25" s="111" t="s">
        <v>1087</v>
      </c>
      <c r="N25" s="324" t="s">
        <v>2316</v>
      </c>
      <c r="O25" s="82" t="s">
        <v>2304</v>
      </c>
      <c r="P25" s="82" t="n">
        <v>1100000</v>
      </c>
      <c r="Q25" s="82" t="n">
        <v>50000</v>
      </c>
      <c r="R25" s="264"/>
      <c r="S25" s="264" t="s">
        <v>2316</v>
      </c>
      <c r="T25" s="82" t="str">
        <f aca="false">O25</f>
        <v>1398/12/29</v>
      </c>
      <c r="U25" s="264" t="n">
        <v>0</v>
      </c>
      <c r="V25" s="155" t="s">
        <v>805</v>
      </c>
      <c r="W25" s="155" t="s">
        <v>1073</v>
      </c>
      <c r="X25" s="158" t="s">
        <v>1074</v>
      </c>
      <c r="Y25" s="158"/>
      <c r="Z25" s="158" t="s">
        <v>1075</v>
      </c>
      <c r="AA25" s="185" t="s">
        <v>1076</v>
      </c>
    </row>
    <row r="26" customFormat="false" ht="23.45" hidden="false" customHeight="false" outlineLevel="0" collapsed="false">
      <c r="A26" s="2" t="n">
        <v>25</v>
      </c>
      <c r="B26" s="305" t="n">
        <v>17</v>
      </c>
      <c r="C26" s="177" t="s">
        <v>1265</v>
      </c>
      <c r="D26" s="155" t="s">
        <v>2300</v>
      </c>
      <c r="E26" s="232" t="n">
        <v>8</v>
      </c>
      <c r="F26" s="156" t="s">
        <v>2301</v>
      </c>
      <c r="G26" s="176" t="s">
        <v>1270</v>
      </c>
      <c r="H26" s="343" t="s">
        <v>1271</v>
      </c>
      <c r="I26" s="330" t="n">
        <v>74400000</v>
      </c>
      <c r="J26" s="343" t="n">
        <v>0.3</v>
      </c>
      <c r="K26" s="344" t="n">
        <v>0</v>
      </c>
      <c r="L26" s="111"/>
      <c r="M26" s="111" t="s">
        <v>1278</v>
      </c>
      <c r="N26" s="324" t="s">
        <v>2309</v>
      </c>
      <c r="O26" s="82" t="s">
        <v>2310</v>
      </c>
      <c r="P26" s="82" t="n">
        <v>1300000</v>
      </c>
      <c r="Q26" s="82" t="n">
        <v>60000</v>
      </c>
      <c r="R26" s="264"/>
      <c r="S26" s="82" t="s">
        <v>2309</v>
      </c>
      <c r="T26" s="82" t="s">
        <v>2311</v>
      </c>
      <c r="U26" s="264" t="n">
        <v>-18000000</v>
      </c>
      <c r="V26" s="177" t="s">
        <v>1258</v>
      </c>
      <c r="W26" s="177" t="s">
        <v>1259</v>
      </c>
      <c r="X26" s="204" t="s">
        <v>1260</v>
      </c>
      <c r="Y26" s="204" t="s">
        <v>1261</v>
      </c>
      <c r="Z26" s="204" t="s">
        <v>1262</v>
      </c>
      <c r="AA26" s="154" t="s">
        <v>1263</v>
      </c>
    </row>
    <row r="27" customFormat="false" ht="15" hidden="false" customHeight="false" outlineLevel="0" collapsed="false">
      <c r="A27" s="2" t="n">
        <v>26</v>
      </c>
      <c r="B27" s="305" t="n">
        <v>17</v>
      </c>
      <c r="C27" s="177" t="s">
        <v>2357</v>
      </c>
      <c r="D27" s="177" t="s">
        <v>62</v>
      </c>
      <c r="E27" s="232" t="n">
        <v>0</v>
      </c>
      <c r="F27" s="156" t="s">
        <v>2301</v>
      </c>
      <c r="G27" s="176" t="s">
        <v>1270</v>
      </c>
      <c r="H27" s="343" t="s">
        <v>1271</v>
      </c>
      <c r="I27" s="330" t="n">
        <v>0</v>
      </c>
      <c r="J27" s="343" t="n">
        <v>0.5</v>
      </c>
      <c r="K27" s="344" t="n">
        <v>0</v>
      </c>
      <c r="L27" s="111" t="s">
        <v>2358</v>
      </c>
      <c r="M27" s="111"/>
      <c r="N27" s="324" t="s">
        <v>2359</v>
      </c>
      <c r="O27" s="82" t="s">
        <v>2304</v>
      </c>
      <c r="P27" s="82" t="n">
        <v>1100000</v>
      </c>
      <c r="Q27" s="82" t="n">
        <v>50000</v>
      </c>
      <c r="R27" s="264"/>
      <c r="S27" s="82" t="s">
        <v>2345</v>
      </c>
      <c r="T27" s="82" t="str">
        <f aca="false">O27</f>
        <v>1398/12/29</v>
      </c>
      <c r="U27" s="264" t="n">
        <v>0</v>
      </c>
      <c r="V27" s="177" t="s">
        <v>1258</v>
      </c>
      <c r="W27" s="177" t="s">
        <v>1259</v>
      </c>
      <c r="X27" s="204" t="s">
        <v>1260</v>
      </c>
      <c r="Y27" s="204" t="s">
        <v>1261</v>
      </c>
      <c r="Z27" s="204" t="s">
        <v>1262</v>
      </c>
      <c r="AA27" s="154" t="s">
        <v>1263</v>
      </c>
    </row>
    <row r="28" customFormat="false" ht="16.65" hidden="false" customHeight="false" outlineLevel="0" collapsed="false">
      <c r="A28" s="2" t="n">
        <v>27</v>
      </c>
      <c r="B28" s="305" t="n">
        <v>18</v>
      </c>
      <c r="C28" s="189" t="s">
        <v>2360</v>
      </c>
      <c r="D28" s="155" t="s">
        <v>2300</v>
      </c>
      <c r="E28" s="232" t="n">
        <v>9</v>
      </c>
      <c r="F28" s="156" t="s">
        <v>2301</v>
      </c>
      <c r="G28" s="176" t="s">
        <v>629</v>
      </c>
      <c r="H28" s="232" t="s">
        <v>998</v>
      </c>
      <c r="I28" s="345" t="n">
        <v>47880000</v>
      </c>
      <c r="J28" s="343" t="n">
        <v>0.3</v>
      </c>
      <c r="K28" s="344" t="n">
        <v>0</v>
      </c>
      <c r="L28" s="111" t="s">
        <v>2361</v>
      </c>
      <c r="M28" s="111" t="s">
        <v>1046</v>
      </c>
      <c r="N28" s="324" t="s">
        <v>2316</v>
      </c>
      <c r="O28" s="82" t="s">
        <v>2304</v>
      </c>
      <c r="P28" s="82" t="n">
        <v>1100000</v>
      </c>
      <c r="Q28" s="82" t="n">
        <v>50000</v>
      </c>
      <c r="R28" s="264"/>
      <c r="S28" s="264" t="s">
        <v>2316</v>
      </c>
      <c r="T28" s="82" t="str">
        <f aca="false">O28</f>
        <v>1398/12/29</v>
      </c>
      <c r="U28" s="264" t="n">
        <v>0</v>
      </c>
      <c r="V28" s="177" t="s">
        <v>1024</v>
      </c>
      <c r="W28" s="177" t="s">
        <v>1025</v>
      </c>
      <c r="X28" s="204" t="s">
        <v>1026</v>
      </c>
      <c r="Y28" s="204" t="s">
        <v>1021</v>
      </c>
      <c r="Z28" s="204" t="s">
        <v>1027</v>
      </c>
      <c r="AA28" s="192" t="s">
        <v>1028</v>
      </c>
    </row>
    <row r="29" customFormat="false" ht="23.45" hidden="false" customHeight="false" outlineLevel="0" collapsed="false">
      <c r="A29" s="2" t="n">
        <v>28</v>
      </c>
      <c r="B29" s="305" t="n">
        <v>19</v>
      </c>
      <c r="C29" s="210" t="s">
        <v>1415</v>
      </c>
      <c r="D29" s="142" t="s">
        <v>2300</v>
      </c>
      <c r="E29" s="120" t="n">
        <v>2</v>
      </c>
      <c r="F29" s="143" t="s">
        <v>2301</v>
      </c>
      <c r="G29" s="346" t="s">
        <v>1434</v>
      </c>
      <c r="H29" s="120" t="s">
        <v>1435</v>
      </c>
      <c r="I29" s="317" t="n">
        <v>18000000</v>
      </c>
      <c r="J29" s="120" t="n">
        <f aca="false">20/170</f>
        <v>0.117647058823529</v>
      </c>
      <c r="K29" s="347" t="n">
        <v>0</v>
      </c>
      <c r="L29" s="115" t="s">
        <v>2362</v>
      </c>
      <c r="M29" s="115"/>
      <c r="N29" s="324" t="s">
        <v>2316</v>
      </c>
      <c r="O29" s="82" t="s">
        <v>2304</v>
      </c>
      <c r="P29" s="82" t="n">
        <v>1100000</v>
      </c>
      <c r="Q29" s="82" t="n">
        <v>50000</v>
      </c>
      <c r="R29" s="264"/>
      <c r="S29" s="264" t="s">
        <v>2316</v>
      </c>
      <c r="T29" s="82" t="str">
        <f aca="false">O29</f>
        <v>1398/12/29</v>
      </c>
      <c r="U29" s="264" t="n">
        <v>4500000</v>
      </c>
      <c r="V29" s="142" t="s">
        <v>46</v>
      </c>
      <c r="W29" s="142" t="s">
        <v>1422</v>
      </c>
      <c r="X29" s="144" t="s">
        <v>1423</v>
      </c>
      <c r="Y29" s="144" t="s">
        <v>1424</v>
      </c>
      <c r="Z29" s="144" t="s">
        <v>1425</v>
      </c>
      <c r="AA29" s="257" t="s">
        <v>1426</v>
      </c>
    </row>
    <row r="30" customFormat="false" ht="15" hidden="false" customHeight="false" outlineLevel="0" collapsed="false">
      <c r="A30" s="2" t="n">
        <v>29</v>
      </c>
      <c r="B30" s="305" t="n">
        <v>20</v>
      </c>
      <c r="C30" s="189" t="s">
        <v>780</v>
      </c>
      <c r="D30" s="348" t="s">
        <v>2300</v>
      </c>
      <c r="E30" s="158" t="s">
        <v>2363</v>
      </c>
      <c r="F30" s="182" t="s">
        <v>2301</v>
      </c>
      <c r="G30" s="232" t="s">
        <v>797</v>
      </c>
      <c r="H30" s="232" t="s">
        <v>798</v>
      </c>
      <c r="I30" s="187" t="n">
        <v>8400000</v>
      </c>
      <c r="J30" s="232" t="n">
        <f aca="false">20/130</f>
        <v>0.153846153846154</v>
      </c>
      <c r="K30" s="111" t="n">
        <v>0</v>
      </c>
      <c r="L30" s="111" t="s">
        <v>2364</v>
      </c>
      <c r="M30" s="112"/>
      <c r="N30" s="324" t="s">
        <v>2316</v>
      </c>
      <c r="O30" s="82" t="s">
        <v>2304</v>
      </c>
      <c r="P30" s="82" t="n">
        <v>1100000</v>
      </c>
      <c r="Q30" s="82" t="n">
        <v>50000</v>
      </c>
      <c r="R30" s="264"/>
      <c r="S30" s="264" t="s">
        <v>2316</v>
      </c>
      <c r="T30" s="82" t="str">
        <f aca="false">O30</f>
        <v>1398/12/29</v>
      </c>
      <c r="U30" s="264" t="n">
        <v>0</v>
      </c>
      <c r="V30" s="155" t="s">
        <v>787</v>
      </c>
      <c r="W30" s="155" t="s">
        <v>788</v>
      </c>
      <c r="X30" s="158" t="s">
        <v>789</v>
      </c>
      <c r="Y30" s="158" t="s">
        <v>790</v>
      </c>
      <c r="Z30" s="158" t="s">
        <v>791</v>
      </c>
      <c r="AA30" s="193" t="s">
        <v>1672</v>
      </c>
    </row>
    <row r="31" customFormat="false" ht="15" hidden="false" customHeight="false" outlineLevel="0" collapsed="false">
      <c r="A31" s="2" t="n">
        <v>30</v>
      </c>
      <c r="B31" s="305" t="n">
        <v>21</v>
      </c>
      <c r="C31" s="142" t="s">
        <v>1452</v>
      </c>
      <c r="D31" s="348" t="s">
        <v>2300</v>
      </c>
      <c r="E31" s="120" t="n">
        <v>2</v>
      </c>
      <c r="F31" s="182" t="s">
        <v>2301</v>
      </c>
      <c r="G31" s="120" t="s">
        <v>1459</v>
      </c>
      <c r="H31" s="120" t="s">
        <v>1460</v>
      </c>
      <c r="I31" s="317" t="n">
        <v>14040000</v>
      </c>
      <c r="J31" s="120" t="n">
        <v>0.1</v>
      </c>
      <c r="K31" s="115" t="n">
        <v>0</v>
      </c>
      <c r="L31" s="115" t="s">
        <v>1464</v>
      </c>
      <c r="M31" s="115" t="s">
        <v>1465</v>
      </c>
      <c r="N31" s="324" t="s">
        <v>2316</v>
      </c>
      <c r="O31" s="82" t="s">
        <v>2304</v>
      </c>
      <c r="P31" s="82" t="n">
        <v>1100000</v>
      </c>
      <c r="Q31" s="82" t="n">
        <v>50000</v>
      </c>
      <c r="R31" s="264"/>
      <c r="S31" s="264" t="s">
        <v>2316</v>
      </c>
      <c r="T31" s="82" t="str">
        <f aca="false">O31</f>
        <v>1398/12/29</v>
      </c>
      <c r="U31" s="264" t="n">
        <f aca="false">3*1170000</f>
        <v>3510000</v>
      </c>
      <c r="V31" s="142" t="s">
        <v>1446</v>
      </c>
      <c r="W31" s="142" t="s">
        <v>1447</v>
      </c>
      <c r="X31" s="144" t="s">
        <v>1448</v>
      </c>
      <c r="Y31" s="144" t="s">
        <v>1443</v>
      </c>
      <c r="Z31" s="144" t="s">
        <v>1449</v>
      </c>
      <c r="AA31" s="213" t="s">
        <v>1450</v>
      </c>
    </row>
    <row r="32" customFormat="false" ht="23.45" hidden="false" customHeight="false" outlineLevel="0" collapsed="false">
      <c r="A32" s="2" t="n">
        <v>31</v>
      </c>
      <c r="B32" s="305" t="n">
        <v>22</v>
      </c>
      <c r="C32" s="155" t="s">
        <v>724</v>
      </c>
      <c r="D32" s="348" t="s">
        <v>2300</v>
      </c>
      <c r="E32" s="232" t="n">
        <v>3</v>
      </c>
      <c r="F32" s="182" t="s">
        <v>732</v>
      </c>
      <c r="G32" s="232" t="s">
        <v>733</v>
      </c>
      <c r="H32" s="232" t="s">
        <v>734</v>
      </c>
      <c r="I32" s="187" t="n">
        <v>34800000</v>
      </c>
      <c r="J32" s="232" t="n">
        <f aca="false">200/490</f>
        <v>0.408163265306122</v>
      </c>
      <c r="K32" s="188" t="n">
        <v>0</v>
      </c>
      <c r="L32" s="349" t="s">
        <v>2365</v>
      </c>
      <c r="M32" s="115" t="s">
        <v>741</v>
      </c>
      <c r="N32" s="324" t="s">
        <v>2355</v>
      </c>
      <c r="O32" s="82" t="s">
        <v>2304</v>
      </c>
      <c r="P32" s="82" t="n">
        <v>1500000</v>
      </c>
      <c r="Q32" s="82" t="n">
        <v>50000</v>
      </c>
      <c r="R32" s="264"/>
      <c r="S32" s="264" t="s">
        <v>2355</v>
      </c>
      <c r="T32" s="82" t="str">
        <f aca="false">O32</f>
        <v>1398/12/29</v>
      </c>
      <c r="U32" s="264"/>
      <c r="V32" s="348" t="s">
        <v>46</v>
      </c>
      <c r="W32" s="348" t="s">
        <v>718</v>
      </c>
      <c r="X32" s="158" t="s">
        <v>719</v>
      </c>
      <c r="Y32" s="158" t="s">
        <v>720</v>
      </c>
      <c r="Z32" s="158" t="s">
        <v>721</v>
      </c>
      <c r="AA32" s="350" t="s">
        <v>722</v>
      </c>
    </row>
    <row r="33" customFormat="false" ht="15" hidden="false" customHeight="false" outlineLevel="0" collapsed="false">
      <c r="A33" s="2" t="n">
        <v>32</v>
      </c>
      <c r="B33" s="305" t="n">
        <v>23</v>
      </c>
      <c r="C33" s="155" t="s">
        <v>2366</v>
      </c>
      <c r="D33" s="155" t="s">
        <v>2300</v>
      </c>
      <c r="E33" s="158" t="s">
        <v>2367</v>
      </c>
      <c r="F33" s="182" t="s">
        <v>2301</v>
      </c>
      <c r="G33" s="232" t="s">
        <v>770</v>
      </c>
      <c r="H33" s="232" t="s">
        <v>771</v>
      </c>
      <c r="I33" s="187" t="n">
        <v>24000000</v>
      </c>
      <c r="J33" s="232" t="n">
        <f aca="false">240/440</f>
        <v>0.545454545454546</v>
      </c>
      <c r="K33" s="344" t="n">
        <v>0</v>
      </c>
      <c r="L33" s="111" t="s">
        <v>778</v>
      </c>
      <c r="M33" s="111" t="s">
        <v>768</v>
      </c>
      <c r="N33" s="324" t="s">
        <v>2368</v>
      </c>
      <c r="O33" s="82" t="s">
        <v>2304</v>
      </c>
      <c r="P33" s="82" t="n">
        <v>1100000</v>
      </c>
      <c r="Q33" s="82" t="n">
        <v>50000</v>
      </c>
      <c r="R33" s="264"/>
      <c r="S33" s="264" t="s">
        <v>2316</v>
      </c>
      <c r="T33" s="82" t="str">
        <f aca="false">O33</f>
        <v>1398/12/29</v>
      </c>
      <c r="U33" s="264" t="n">
        <v>0</v>
      </c>
      <c r="V33" s="155" t="s">
        <v>760</v>
      </c>
      <c r="W33" s="155" t="s">
        <v>761</v>
      </c>
      <c r="X33" s="158" t="s">
        <v>762</v>
      </c>
      <c r="Y33" s="158" t="s">
        <v>763</v>
      </c>
      <c r="Z33" s="158" t="s">
        <v>764</v>
      </c>
      <c r="AA33" s="185" t="s">
        <v>765</v>
      </c>
    </row>
    <row r="34" customFormat="false" ht="15" hidden="false" customHeight="false" outlineLevel="0" collapsed="false">
      <c r="A34" s="2" t="n">
        <v>33</v>
      </c>
      <c r="B34" s="305" t="n">
        <v>24</v>
      </c>
      <c r="C34" s="142" t="s">
        <v>1378</v>
      </c>
      <c r="D34" s="142" t="s">
        <v>2300</v>
      </c>
      <c r="E34" s="120" t="n">
        <v>1</v>
      </c>
      <c r="F34" s="143" t="s">
        <v>2301</v>
      </c>
      <c r="G34" s="120" t="s">
        <v>1385</v>
      </c>
      <c r="H34" s="120" t="s">
        <v>1386</v>
      </c>
      <c r="I34" s="317" t="n">
        <v>6600000</v>
      </c>
      <c r="J34" s="120" t="n">
        <f aca="false">15/70</f>
        <v>0.214285714285714</v>
      </c>
      <c r="K34" s="347" t="n">
        <v>0</v>
      </c>
      <c r="L34" s="115" t="s">
        <v>1392</v>
      </c>
      <c r="M34" s="115" t="s">
        <v>1393</v>
      </c>
      <c r="N34" s="324" t="s">
        <v>2316</v>
      </c>
      <c r="O34" s="82" t="s">
        <v>2304</v>
      </c>
      <c r="P34" s="82" t="n">
        <v>1100000</v>
      </c>
      <c r="Q34" s="82" t="n">
        <v>50000</v>
      </c>
      <c r="R34" s="264"/>
      <c r="S34" s="264" t="s">
        <v>2316</v>
      </c>
      <c r="T34" s="82" t="str">
        <f aca="false">O34</f>
        <v>1398/12/29</v>
      </c>
      <c r="U34" s="264" t="n">
        <v>0</v>
      </c>
      <c r="V34" s="142" t="s">
        <v>573</v>
      </c>
      <c r="W34" s="142" t="s">
        <v>1373</v>
      </c>
      <c r="X34" s="144" t="s">
        <v>1374</v>
      </c>
      <c r="Y34" s="144" t="s">
        <v>1371</v>
      </c>
      <c r="Z34" s="144" t="s">
        <v>1375</v>
      </c>
      <c r="AA34" s="213" t="s">
        <v>1376</v>
      </c>
    </row>
    <row r="35" customFormat="false" ht="23.45" hidden="false" customHeight="false" outlineLevel="0" collapsed="false">
      <c r="A35" s="2" t="n">
        <v>34</v>
      </c>
      <c r="B35" s="305" t="n">
        <v>25</v>
      </c>
      <c r="C35" s="142" t="s">
        <v>1405</v>
      </c>
      <c r="D35" s="142" t="s">
        <v>2300</v>
      </c>
      <c r="E35" s="120" t="n">
        <v>1</v>
      </c>
      <c r="F35" s="143" t="s">
        <v>2301</v>
      </c>
      <c r="G35" s="120" t="s">
        <v>629</v>
      </c>
      <c r="H35" s="120" t="s">
        <v>1409</v>
      </c>
      <c r="I35" s="317" t="n">
        <v>6720000</v>
      </c>
      <c r="J35" s="120" t="n">
        <v>0.3</v>
      </c>
      <c r="K35" s="347" t="n">
        <v>0</v>
      </c>
      <c r="L35" s="115" t="s">
        <v>2369</v>
      </c>
      <c r="M35" s="115" t="s">
        <v>2370</v>
      </c>
      <c r="N35" s="324" t="s">
        <v>2316</v>
      </c>
      <c r="O35" s="82" t="s">
        <v>2304</v>
      </c>
      <c r="P35" s="82" t="n">
        <v>1100000</v>
      </c>
      <c r="Q35" s="82" t="n">
        <v>50000</v>
      </c>
      <c r="R35" s="264"/>
      <c r="S35" s="264" t="s">
        <v>2316</v>
      </c>
      <c r="T35" s="82" t="str">
        <f aca="false">O35</f>
        <v>1398/12/29</v>
      </c>
      <c r="U35" s="264" t="n">
        <v>0</v>
      </c>
      <c r="V35" s="142" t="s">
        <v>366</v>
      </c>
      <c r="W35" s="142" t="s">
        <v>1400</v>
      </c>
      <c r="X35" s="144" t="s">
        <v>1401</v>
      </c>
      <c r="Y35" s="144"/>
      <c r="Z35" s="144" t="s">
        <v>1402</v>
      </c>
      <c r="AA35" s="230" t="s">
        <v>1403</v>
      </c>
    </row>
    <row r="36" customFormat="false" ht="25" hidden="false" customHeight="false" outlineLevel="0" collapsed="false">
      <c r="A36" s="2" t="n">
        <v>35</v>
      </c>
      <c r="B36" s="305" t="n">
        <v>26</v>
      </c>
      <c r="C36" s="177" t="s">
        <v>1233</v>
      </c>
      <c r="D36" s="155" t="s">
        <v>2300</v>
      </c>
      <c r="E36" s="204" t="s">
        <v>2371</v>
      </c>
      <c r="F36" s="182" t="s">
        <v>732</v>
      </c>
      <c r="G36" s="176" t="s">
        <v>1239</v>
      </c>
      <c r="H36" s="176" t="s">
        <v>1240</v>
      </c>
      <c r="I36" s="330" t="n">
        <v>25200000</v>
      </c>
      <c r="J36" s="176" t="n">
        <f aca="false">20/230</f>
        <v>0.0869565217391304</v>
      </c>
      <c r="K36" s="344" t="n">
        <v>0</v>
      </c>
      <c r="L36" s="111" t="s">
        <v>2372</v>
      </c>
      <c r="M36" s="111" t="s">
        <v>2373</v>
      </c>
      <c r="N36" s="351" t="s">
        <v>2359</v>
      </c>
      <c r="O36" s="307" t="s">
        <v>2304</v>
      </c>
      <c r="P36" s="111" t="n">
        <v>1500000</v>
      </c>
      <c r="Q36" s="111" t="n">
        <v>50000</v>
      </c>
      <c r="R36" s="111"/>
      <c r="S36" s="111" t="s">
        <v>2359</v>
      </c>
      <c r="T36" s="82" t="str">
        <f aca="false">O36</f>
        <v>1398/12/29</v>
      </c>
      <c r="U36" s="264" t="n">
        <f aca="false">2100000*8</f>
        <v>16800000</v>
      </c>
      <c r="V36" s="265" t="s">
        <v>1024</v>
      </c>
      <c r="W36" s="177" t="s">
        <v>1227</v>
      </c>
      <c r="X36" s="204" t="s">
        <v>1228</v>
      </c>
      <c r="Y36" s="352" t="s">
        <v>1229</v>
      </c>
      <c r="Z36" s="204" t="s">
        <v>1230</v>
      </c>
      <c r="AA36" s="154" t="s">
        <v>1231</v>
      </c>
    </row>
    <row r="37" customFormat="false" ht="23.45" hidden="false" customHeight="false" outlineLevel="0" collapsed="false">
      <c r="A37" s="2" t="n">
        <v>36</v>
      </c>
      <c r="B37" s="305" t="n">
        <v>27</v>
      </c>
      <c r="C37" s="155" t="s">
        <v>1210</v>
      </c>
      <c r="D37" s="155" t="s">
        <v>2300</v>
      </c>
      <c r="E37" s="232" t="n">
        <v>2</v>
      </c>
      <c r="F37" s="156" t="s">
        <v>2301</v>
      </c>
      <c r="G37" s="232" t="s">
        <v>1213</v>
      </c>
      <c r="H37" s="232" t="s">
        <v>1214</v>
      </c>
      <c r="I37" s="187" t="n">
        <v>22800000</v>
      </c>
      <c r="J37" s="232" t="n">
        <f aca="false">35/225</f>
        <v>0.155555555555556</v>
      </c>
      <c r="K37" s="188" t="n">
        <v>0</v>
      </c>
      <c r="L37" s="111" t="s">
        <v>1219</v>
      </c>
      <c r="M37" s="111" t="s">
        <v>2374</v>
      </c>
      <c r="N37" s="333" t="s">
        <v>2375</v>
      </c>
      <c r="O37" s="334" t="s">
        <v>2376</v>
      </c>
      <c r="P37" s="334" t="n">
        <v>1100000</v>
      </c>
      <c r="Q37" s="334" t="n">
        <v>50000</v>
      </c>
      <c r="R37" s="264"/>
      <c r="S37" s="289" t="s">
        <v>2377</v>
      </c>
      <c r="T37" s="82" t="s">
        <v>2304</v>
      </c>
      <c r="U37" s="264" t="n">
        <v>0</v>
      </c>
      <c r="V37" s="155" t="s">
        <v>279</v>
      </c>
      <c r="W37" s="155" t="s">
        <v>1205</v>
      </c>
      <c r="X37" s="232" t="n">
        <v>920214800</v>
      </c>
      <c r="Y37" s="232" t="n">
        <v>5138119743</v>
      </c>
      <c r="Z37" s="158" t="n">
        <v>9151036833</v>
      </c>
      <c r="AA37" s="193" t="s">
        <v>1208</v>
      </c>
    </row>
    <row r="38" customFormat="false" ht="15" hidden="false" customHeight="false" outlineLevel="0" collapsed="false">
      <c r="A38" s="2" t="n">
        <v>37</v>
      </c>
      <c r="B38" s="305" t="n">
        <v>28</v>
      </c>
      <c r="C38" s="210" t="s">
        <v>2378</v>
      </c>
      <c r="D38" s="142" t="s">
        <v>2300</v>
      </c>
      <c r="E38" s="144" t="s">
        <v>2363</v>
      </c>
      <c r="F38" s="353" t="s">
        <v>732</v>
      </c>
      <c r="G38" s="120" t="s">
        <v>1309</v>
      </c>
      <c r="H38" s="120" t="s">
        <v>1310</v>
      </c>
      <c r="I38" s="317" t="n">
        <v>12600000</v>
      </c>
      <c r="J38" s="120" t="n">
        <v>0.125</v>
      </c>
      <c r="K38" s="347" t="n">
        <v>0</v>
      </c>
      <c r="L38" s="115" t="s">
        <v>2379</v>
      </c>
      <c r="M38" s="115" t="s">
        <v>2380</v>
      </c>
      <c r="N38" s="324" t="s">
        <v>2381</v>
      </c>
      <c r="O38" s="82" t="s">
        <v>2304</v>
      </c>
      <c r="P38" s="82" t="n">
        <v>1500000</v>
      </c>
      <c r="Q38" s="82" t="n">
        <v>50000</v>
      </c>
      <c r="S38" s="264" t="s">
        <v>2381</v>
      </c>
      <c r="T38" s="82" t="str">
        <f aca="false">O38</f>
        <v>1398/12/29</v>
      </c>
      <c r="U38" s="264" t="n">
        <f aca="false">1050000*4</f>
        <v>4200000</v>
      </c>
      <c r="V38" s="142" t="s">
        <v>279</v>
      </c>
      <c r="W38" s="142" t="s">
        <v>1253</v>
      </c>
      <c r="X38" s="144" t="s">
        <v>2382</v>
      </c>
      <c r="Y38" s="144"/>
      <c r="Z38" s="144"/>
      <c r="AA38" s="213"/>
    </row>
    <row r="39" customFormat="false" ht="15" hidden="false" customHeight="false" outlineLevel="0" collapsed="false">
      <c r="A39" s="2" t="n">
        <v>38</v>
      </c>
      <c r="B39" s="305" t="n">
        <v>28</v>
      </c>
      <c r="C39" s="244" t="s">
        <v>2383</v>
      </c>
      <c r="D39" s="265" t="s">
        <v>2300</v>
      </c>
      <c r="E39" s="0" t="n">
        <v>1</v>
      </c>
      <c r="F39" s="354" t="s">
        <v>2301</v>
      </c>
      <c r="J39" s="0" t="n">
        <v>0.125</v>
      </c>
      <c r="K39" s="355" t="n">
        <v>0</v>
      </c>
      <c r="N39" s="333" t="s">
        <v>2384</v>
      </c>
      <c r="O39" s="334" t="s">
        <v>2304</v>
      </c>
      <c r="P39" s="334" t="n">
        <v>1100000</v>
      </c>
      <c r="Q39" s="334" t="n">
        <v>50000</v>
      </c>
      <c r="S39" s="289" t="s">
        <v>2384</v>
      </c>
      <c r="T39" s="82" t="s">
        <v>2333</v>
      </c>
      <c r="U39" s="264" t="n">
        <v>0</v>
      </c>
      <c r="V39" s="142" t="s">
        <v>279</v>
      </c>
      <c r="W39" s="142" t="s">
        <v>1253</v>
      </c>
      <c r="X39" s="144" t="s">
        <v>2382</v>
      </c>
    </row>
    <row r="40" customFormat="false" ht="15" hidden="false" customHeight="false" outlineLevel="0" collapsed="false">
      <c r="A40" s="2" t="n">
        <v>39</v>
      </c>
      <c r="B40" s="305" t="n">
        <v>29</v>
      </c>
      <c r="C40" s="142" t="s">
        <v>488</v>
      </c>
      <c r="D40" s="142" t="s">
        <v>62</v>
      </c>
      <c r="E40" s="120" t="n">
        <v>19</v>
      </c>
      <c r="F40" s="356" t="s">
        <v>2301</v>
      </c>
      <c r="G40" s="120" t="s">
        <v>489</v>
      </c>
      <c r="H40" s="142" t="s">
        <v>62</v>
      </c>
      <c r="I40" s="142" t="s">
        <v>62</v>
      </c>
      <c r="J40" s="2" t="n">
        <v>0</v>
      </c>
      <c r="K40" s="2" t="n">
        <v>0</v>
      </c>
      <c r="L40" s="115" t="s">
        <v>405</v>
      </c>
      <c r="M40" s="115" t="s">
        <v>407</v>
      </c>
      <c r="N40" s="306" t="s">
        <v>2316</v>
      </c>
      <c r="O40" s="307" t="s">
        <v>2304</v>
      </c>
      <c r="V40" s="142" t="s">
        <v>482</v>
      </c>
      <c r="W40" s="142" t="s">
        <v>483</v>
      </c>
      <c r="X40" s="144" t="s">
        <v>484</v>
      </c>
      <c r="Y40" s="144" t="s">
        <v>485</v>
      </c>
      <c r="Z40" s="144" t="s">
        <v>486</v>
      </c>
      <c r="AA40" s="213" t="s">
        <v>487</v>
      </c>
    </row>
    <row r="41" customFormat="false" ht="15" hidden="false" customHeight="false" outlineLevel="0" collapsed="false">
      <c r="A41" s="2" t="n">
        <v>40</v>
      </c>
      <c r="B41" s="305" t="n">
        <v>29</v>
      </c>
      <c r="C41" s="142" t="s">
        <v>523</v>
      </c>
      <c r="D41" s="142" t="s">
        <v>62</v>
      </c>
      <c r="E41" s="144" t="s">
        <v>2371</v>
      </c>
      <c r="F41" s="353" t="s">
        <v>2301</v>
      </c>
      <c r="G41" s="120" t="s">
        <v>447</v>
      </c>
      <c r="H41" s="142" t="s">
        <v>62</v>
      </c>
      <c r="I41" s="142" t="s">
        <v>62</v>
      </c>
      <c r="J41" s="120" t="n">
        <v>0</v>
      </c>
      <c r="K41" s="347" t="n">
        <v>0</v>
      </c>
      <c r="L41" s="115" t="s">
        <v>405</v>
      </c>
      <c r="M41" s="115" t="s">
        <v>407</v>
      </c>
      <c r="N41" s="306" t="s">
        <v>2316</v>
      </c>
      <c r="O41" s="307" t="s">
        <v>2304</v>
      </c>
      <c r="V41" s="142" t="s">
        <v>517</v>
      </c>
      <c r="W41" s="142" t="s">
        <v>518</v>
      </c>
      <c r="X41" s="144" t="s">
        <v>519</v>
      </c>
      <c r="Y41" s="144" t="s">
        <v>520</v>
      </c>
      <c r="Z41" s="144" t="s">
        <v>521</v>
      </c>
      <c r="AA41" s="213" t="s">
        <v>522</v>
      </c>
    </row>
    <row r="42" customFormat="false" ht="15" hidden="false" customHeight="false" outlineLevel="0" collapsed="false">
      <c r="A42" s="2" t="n">
        <v>41</v>
      </c>
      <c r="B42" s="305" t="n">
        <v>29</v>
      </c>
      <c r="C42" s="1" t="s">
        <v>2385</v>
      </c>
      <c r="D42" s="1" t="s">
        <v>62</v>
      </c>
      <c r="E42" s="2" t="n">
        <v>4</v>
      </c>
      <c r="F42" s="357" t="s">
        <v>2301</v>
      </c>
      <c r="G42" s="3"/>
      <c r="H42" s="142" t="s">
        <v>62</v>
      </c>
      <c r="I42" s="142" t="s">
        <v>62</v>
      </c>
      <c r="J42" s="120" t="n">
        <v>0</v>
      </c>
      <c r="K42" s="347" t="n">
        <v>0</v>
      </c>
      <c r="L42" s="115" t="s">
        <v>405</v>
      </c>
      <c r="N42" s="306" t="s">
        <v>2316</v>
      </c>
      <c r="O42" s="307" t="s">
        <v>2304</v>
      </c>
      <c r="V42" s="142" t="s">
        <v>482</v>
      </c>
      <c r="W42" s="142" t="s">
        <v>483</v>
      </c>
      <c r="X42" s="144" t="s">
        <v>484</v>
      </c>
      <c r="Y42" s="144" t="s">
        <v>485</v>
      </c>
      <c r="Z42" s="144" t="s">
        <v>486</v>
      </c>
      <c r="AA42" s="213" t="s">
        <v>487</v>
      </c>
    </row>
    <row r="43" customFormat="false" ht="15" hidden="false" customHeight="false" outlineLevel="0" collapsed="false">
      <c r="A43" s="2" t="n">
        <v>42</v>
      </c>
      <c r="B43" s="305" t="n">
        <v>30</v>
      </c>
      <c r="C43" s="241" t="s">
        <v>54</v>
      </c>
      <c r="D43" s="238" t="s">
        <v>62</v>
      </c>
      <c r="E43" s="238" t="n">
        <v>2</v>
      </c>
      <c r="F43" s="358" t="s">
        <v>2301</v>
      </c>
      <c r="G43" s="359" t="s">
        <v>61</v>
      </c>
      <c r="H43" s="238" t="s">
        <v>62</v>
      </c>
      <c r="I43" s="238" t="s">
        <v>62</v>
      </c>
      <c r="J43" s="359" t="n">
        <v>0</v>
      </c>
      <c r="K43" s="360" t="n">
        <v>0</v>
      </c>
      <c r="L43" s="361" t="s">
        <v>58</v>
      </c>
      <c r="M43" s="361"/>
      <c r="N43" s="306" t="s">
        <v>2316</v>
      </c>
      <c r="O43" s="307" t="s">
        <v>2304</v>
      </c>
      <c r="V43" s="241" t="s">
        <v>46</v>
      </c>
      <c r="W43" s="241" t="s">
        <v>47</v>
      </c>
      <c r="X43" s="239" t="s">
        <v>48</v>
      </c>
      <c r="Y43" s="239" t="s">
        <v>49</v>
      </c>
      <c r="Z43" s="239" t="s">
        <v>50</v>
      </c>
      <c r="AA43" s="362" t="s">
        <v>51</v>
      </c>
    </row>
    <row r="44" customFormat="false" ht="23.45" hidden="false" customHeight="false" outlineLevel="0" collapsed="false">
      <c r="A44" s="2" t="n">
        <v>43</v>
      </c>
      <c r="B44" s="305" t="n">
        <v>31</v>
      </c>
      <c r="C44" s="142" t="s">
        <v>77</v>
      </c>
      <c r="D44" s="142" t="s">
        <v>62</v>
      </c>
      <c r="E44" s="120" t="n">
        <v>5</v>
      </c>
      <c r="F44" s="358" t="s">
        <v>2301</v>
      </c>
      <c r="G44" s="120" t="s">
        <v>81</v>
      </c>
      <c r="H44" s="142" t="s">
        <v>62</v>
      </c>
      <c r="I44" s="142" t="s">
        <v>62</v>
      </c>
      <c r="J44" s="120" t="n">
        <v>0</v>
      </c>
      <c r="K44" s="363" t="n">
        <v>0</v>
      </c>
      <c r="L44" s="115" t="s">
        <v>86</v>
      </c>
      <c r="M44" s="115" t="s">
        <v>2386</v>
      </c>
      <c r="N44" s="306" t="s">
        <v>2316</v>
      </c>
      <c r="O44" s="307" t="s">
        <v>2304</v>
      </c>
      <c r="V44" s="142" t="s">
        <v>73</v>
      </c>
      <c r="W44" s="142" t="s">
        <v>74</v>
      </c>
      <c r="X44" s="120" t="n">
        <v>1382226225</v>
      </c>
      <c r="Y44" s="120" t="n">
        <v>66164394</v>
      </c>
      <c r="Z44" s="144" t="s">
        <v>75</v>
      </c>
      <c r="AA44" s="213" t="s">
        <v>76</v>
      </c>
    </row>
    <row r="45" customFormat="false" ht="15" hidden="false" customHeight="false" outlineLevel="0" collapsed="false">
      <c r="A45" s="2" t="n">
        <v>44</v>
      </c>
      <c r="B45" s="305" t="n">
        <v>32</v>
      </c>
      <c r="C45" s="236" t="s">
        <v>103</v>
      </c>
      <c r="D45" s="142" t="s">
        <v>62</v>
      </c>
      <c r="E45" s="120" t="n">
        <v>2</v>
      </c>
      <c r="F45" s="358" t="s">
        <v>2301</v>
      </c>
      <c r="G45" s="120" t="s">
        <v>108</v>
      </c>
      <c r="H45" s="142" t="s">
        <v>62</v>
      </c>
      <c r="I45" s="142" t="s">
        <v>62</v>
      </c>
      <c r="J45" s="120" t="n">
        <v>0</v>
      </c>
      <c r="K45" s="347" t="n">
        <v>0</v>
      </c>
      <c r="L45" s="115"/>
      <c r="M45" s="115" t="s">
        <v>117</v>
      </c>
      <c r="N45" s="306" t="s">
        <v>2316</v>
      </c>
      <c r="O45" s="307" t="s">
        <v>2304</v>
      </c>
      <c r="V45" s="236" t="s">
        <v>96</v>
      </c>
      <c r="W45" s="236" t="s">
        <v>97</v>
      </c>
      <c r="X45" s="144" t="s">
        <v>98</v>
      </c>
      <c r="Y45" s="144" t="s">
        <v>99</v>
      </c>
      <c r="Z45" s="144" t="s">
        <v>100</v>
      </c>
      <c r="AA45" s="246" t="s">
        <v>101</v>
      </c>
    </row>
    <row r="46" customFormat="false" ht="15" hidden="false" customHeight="false" outlineLevel="0" collapsed="false">
      <c r="A46" s="2" t="n">
        <v>45</v>
      </c>
      <c r="B46" s="121" t="n">
        <v>33</v>
      </c>
      <c r="C46" s="142" t="s">
        <v>2387</v>
      </c>
      <c r="D46" s="142" t="s">
        <v>62</v>
      </c>
      <c r="E46" s="120" t="n">
        <v>8</v>
      </c>
      <c r="F46" s="364" t="s">
        <v>2301</v>
      </c>
      <c r="G46" s="120" t="s">
        <v>542</v>
      </c>
      <c r="H46" s="142" t="s">
        <v>62</v>
      </c>
      <c r="I46" s="142" t="s">
        <v>62</v>
      </c>
      <c r="J46" s="120" t="n">
        <v>0</v>
      </c>
      <c r="K46" s="347" t="n">
        <v>0</v>
      </c>
      <c r="L46" s="115" t="s">
        <v>2388</v>
      </c>
      <c r="M46" s="2"/>
      <c r="N46" s="306" t="s">
        <v>2316</v>
      </c>
      <c r="O46" s="307" t="s">
        <v>2304</v>
      </c>
      <c r="V46" s="236" t="s">
        <v>46</v>
      </c>
      <c r="W46" s="236" t="s">
        <v>47</v>
      </c>
      <c r="X46" s="144" t="s">
        <v>48</v>
      </c>
      <c r="Y46" s="144" t="s">
        <v>49</v>
      </c>
      <c r="Z46" s="144" t="s">
        <v>50</v>
      </c>
      <c r="AA46" s="246" t="s">
        <v>51</v>
      </c>
    </row>
    <row r="47" customFormat="false" ht="15" hidden="false" customHeight="false" outlineLevel="0" collapsed="false">
      <c r="A47" s="2" t="n">
        <v>46</v>
      </c>
      <c r="B47" s="121" t="n">
        <v>34</v>
      </c>
      <c r="C47" s="142" t="s">
        <v>563</v>
      </c>
      <c r="D47" s="142" t="s">
        <v>62</v>
      </c>
      <c r="E47" s="120" t="n">
        <v>2</v>
      </c>
      <c r="F47" s="358" t="s">
        <v>2301</v>
      </c>
      <c r="G47" s="120" t="s">
        <v>566</v>
      </c>
      <c r="H47" s="142" t="s">
        <v>62</v>
      </c>
      <c r="I47" s="142" t="s">
        <v>62</v>
      </c>
      <c r="J47" s="120" t="n">
        <v>0</v>
      </c>
      <c r="K47" s="347" t="n">
        <v>0</v>
      </c>
      <c r="L47" s="329"/>
      <c r="M47" s="329" t="s">
        <v>2389</v>
      </c>
      <c r="N47" s="306" t="s">
        <v>2316</v>
      </c>
      <c r="O47" s="307" t="s">
        <v>2304</v>
      </c>
      <c r="V47" s="142" t="s">
        <v>46</v>
      </c>
      <c r="W47" s="142" t="s">
        <v>559</v>
      </c>
      <c r="X47" s="144" t="s">
        <v>560</v>
      </c>
      <c r="Y47" s="144"/>
      <c r="Z47" s="144" t="s">
        <v>561</v>
      </c>
      <c r="AA47" s="213" t="s">
        <v>562</v>
      </c>
    </row>
    <row r="48" customFormat="false" ht="15" hidden="false" customHeight="false" outlineLevel="0" collapsed="false">
      <c r="A48" s="2" t="n">
        <v>47</v>
      </c>
      <c r="B48" s="305" t="n">
        <v>35</v>
      </c>
      <c r="C48" s="142" t="s">
        <v>586</v>
      </c>
      <c r="D48" s="142" t="s">
        <v>62</v>
      </c>
      <c r="E48" s="120" t="n">
        <v>10</v>
      </c>
      <c r="F48" s="358" t="s">
        <v>2301</v>
      </c>
      <c r="G48" s="120" t="s">
        <v>589</v>
      </c>
      <c r="H48" s="142" t="s">
        <v>62</v>
      </c>
      <c r="I48" s="142" t="s">
        <v>62</v>
      </c>
      <c r="J48" s="120" t="n">
        <v>0</v>
      </c>
      <c r="K48" s="347" t="n">
        <v>0</v>
      </c>
      <c r="L48" s="115" t="s">
        <v>587</v>
      </c>
      <c r="M48" s="115"/>
      <c r="N48" s="306" t="s">
        <v>2316</v>
      </c>
      <c r="O48" s="307" t="s">
        <v>2304</v>
      </c>
      <c r="V48" s="142" t="s">
        <v>579</v>
      </c>
      <c r="W48" s="142" t="s">
        <v>580</v>
      </c>
      <c r="X48" s="144" t="s">
        <v>581</v>
      </c>
      <c r="Y48" s="144" t="s">
        <v>582</v>
      </c>
      <c r="Z48" s="144" t="s">
        <v>583</v>
      </c>
      <c r="AA48" s="213" t="s">
        <v>584</v>
      </c>
    </row>
    <row r="49" customFormat="false" ht="15" hidden="false" customHeight="false" outlineLevel="0" collapsed="false">
      <c r="A49" s="2" t="n">
        <v>48</v>
      </c>
      <c r="B49" s="305" t="n">
        <v>36</v>
      </c>
      <c r="C49" s="210" t="s">
        <v>605</v>
      </c>
      <c r="D49" s="142" t="s">
        <v>62</v>
      </c>
      <c r="E49" s="120" t="n">
        <v>0</v>
      </c>
      <c r="F49" s="358" t="s">
        <v>2301</v>
      </c>
      <c r="G49" s="120" t="n">
        <v>1395</v>
      </c>
      <c r="H49" s="142" t="s">
        <v>62</v>
      </c>
      <c r="I49" s="142" t="s">
        <v>62</v>
      </c>
      <c r="J49" s="120" t="n">
        <v>0</v>
      </c>
      <c r="K49" s="347" t="n">
        <v>0</v>
      </c>
      <c r="L49" s="115" t="s">
        <v>607</v>
      </c>
      <c r="M49" s="115" t="s">
        <v>613</v>
      </c>
      <c r="N49" s="306" t="s">
        <v>2316</v>
      </c>
      <c r="O49" s="307" t="s">
        <v>2304</v>
      </c>
      <c r="V49" s="142" t="s">
        <v>125</v>
      </c>
      <c r="W49" s="142" t="s">
        <v>434</v>
      </c>
      <c r="X49" s="144" t="s">
        <v>601</v>
      </c>
      <c r="Y49" s="144" t="s">
        <v>602</v>
      </c>
      <c r="Z49" s="144" t="s">
        <v>603</v>
      </c>
      <c r="AA49" s="213" t="s">
        <v>604</v>
      </c>
    </row>
    <row r="50" customFormat="false" ht="23.45" hidden="false" customHeight="false" outlineLevel="0" collapsed="false">
      <c r="A50" s="2" t="n">
        <v>49</v>
      </c>
      <c r="B50" s="305" t="n">
        <v>37</v>
      </c>
      <c r="C50" s="142" t="s">
        <v>626</v>
      </c>
      <c r="D50" s="142" t="s">
        <v>62</v>
      </c>
      <c r="E50" s="120" t="n">
        <v>2</v>
      </c>
      <c r="F50" s="358" t="s">
        <v>2301</v>
      </c>
      <c r="G50" s="120" t="s">
        <v>629</v>
      </c>
      <c r="H50" s="142" t="s">
        <v>62</v>
      </c>
      <c r="I50" s="142" t="s">
        <v>62</v>
      </c>
      <c r="J50" s="120" t="n">
        <v>0</v>
      </c>
      <c r="K50" s="347" t="n">
        <v>0</v>
      </c>
      <c r="L50" s="115" t="s">
        <v>633</v>
      </c>
      <c r="M50" s="115"/>
      <c r="N50" s="306" t="s">
        <v>2316</v>
      </c>
      <c r="O50" s="307" t="s">
        <v>2304</v>
      </c>
      <c r="V50" s="142" t="s">
        <v>620</v>
      </c>
      <c r="W50" s="142" t="s">
        <v>621</v>
      </c>
      <c r="X50" s="144" t="s">
        <v>622</v>
      </c>
      <c r="Y50" s="144" t="s">
        <v>617</v>
      </c>
      <c r="Z50" s="144" t="s">
        <v>623</v>
      </c>
      <c r="AA50" s="213" t="s">
        <v>624</v>
      </c>
    </row>
    <row r="51" customFormat="false" ht="23.45" hidden="false" customHeight="false" outlineLevel="0" collapsed="false">
      <c r="A51" s="2" t="n">
        <v>50</v>
      </c>
      <c r="B51" s="305" t="n">
        <v>38</v>
      </c>
      <c r="C51" s="142" t="s">
        <v>2390</v>
      </c>
      <c r="D51" s="142" t="s">
        <v>62</v>
      </c>
      <c r="E51" s="120" t="n">
        <v>6</v>
      </c>
      <c r="F51" s="358" t="s">
        <v>2301</v>
      </c>
      <c r="G51" s="120" t="s">
        <v>629</v>
      </c>
      <c r="H51" s="142" t="s">
        <v>62</v>
      </c>
      <c r="I51" s="142" t="s">
        <v>62</v>
      </c>
      <c r="J51" s="120" t="n">
        <v>0</v>
      </c>
      <c r="K51" s="347" t="n">
        <v>0</v>
      </c>
      <c r="L51" s="115" t="s">
        <v>2391</v>
      </c>
      <c r="M51" s="120"/>
      <c r="N51" s="306" t="s">
        <v>2316</v>
      </c>
      <c r="O51" s="307" t="s">
        <v>2304</v>
      </c>
      <c r="V51" s="142" t="s">
        <v>640</v>
      </c>
      <c r="W51" s="142" t="s">
        <v>641</v>
      </c>
      <c r="X51" s="144" t="s">
        <v>642</v>
      </c>
      <c r="Y51" s="144" t="s">
        <v>643</v>
      </c>
      <c r="Z51" s="144" t="s">
        <v>644</v>
      </c>
      <c r="AA51" s="213" t="s">
        <v>645</v>
      </c>
    </row>
    <row r="52" customFormat="false" ht="23.45" hidden="false" customHeight="false" outlineLevel="0" collapsed="false">
      <c r="A52" s="2" t="n">
        <v>51</v>
      </c>
      <c r="B52" s="305" t="n">
        <v>39</v>
      </c>
      <c r="C52" s="142" t="s">
        <v>626</v>
      </c>
      <c r="D52" s="142" t="s">
        <v>62</v>
      </c>
      <c r="E52" s="120" t="n">
        <v>4</v>
      </c>
      <c r="F52" s="358" t="s">
        <v>2301</v>
      </c>
      <c r="G52" s="120" t="s">
        <v>678</v>
      </c>
      <c r="H52" s="142" t="s">
        <v>62</v>
      </c>
      <c r="I52" s="142" t="s">
        <v>62</v>
      </c>
      <c r="J52" s="120" t="n">
        <v>0</v>
      </c>
      <c r="K52" s="347" t="n">
        <v>0</v>
      </c>
      <c r="L52" s="115" t="s">
        <v>684</v>
      </c>
      <c r="M52" s="115" t="s">
        <v>685</v>
      </c>
      <c r="N52" s="306" t="s">
        <v>2316</v>
      </c>
      <c r="O52" s="307" t="s">
        <v>2304</v>
      </c>
      <c r="V52" s="142" t="s">
        <v>161</v>
      </c>
      <c r="W52" s="142" t="s">
        <v>670</v>
      </c>
      <c r="X52" s="144" t="s">
        <v>671</v>
      </c>
      <c r="Y52" s="144" t="s">
        <v>669</v>
      </c>
      <c r="Z52" s="144" t="s">
        <v>672</v>
      </c>
      <c r="AA52" s="213" t="s">
        <v>673</v>
      </c>
    </row>
    <row r="53" customFormat="false" ht="101.75" hidden="false" customHeight="false" outlineLevel="0" collapsed="false">
      <c r="A53" s="2" t="n">
        <v>52</v>
      </c>
      <c r="B53" s="305" t="n">
        <v>40</v>
      </c>
      <c r="C53" s="142" t="s">
        <v>699</v>
      </c>
      <c r="D53" s="142" t="s">
        <v>62</v>
      </c>
      <c r="E53" s="120" t="n">
        <v>2</v>
      </c>
      <c r="F53" s="358" t="s">
        <v>2301</v>
      </c>
      <c r="G53" s="120" t="s">
        <v>703</v>
      </c>
      <c r="H53" s="142" t="s">
        <v>62</v>
      </c>
      <c r="I53" s="142" t="s">
        <v>62</v>
      </c>
      <c r="J53" s="120" t="n">
        <v>0</v>
      </c>
      <c r="K53" s="347" t="n">
        <v>0</v>
      </c>
      <c r="L53" s="115" t="s">
        <v>710</v>
      </c>
      <c r="M53" s="115" t="s">
        <v>711</v>
      </c>
      <c r="N53" s="306" t="s">
        <v>2316</v>
      </c>
      <c r="O53" s="307" t="s">
        <v>2304</v>
      </c>
      <c r="V53" s="142" t="s">
        <v>285</v>
      </c>
      <c r="W53" s="142" t="s">
        <v>693</v>
      </c>
      <c r="X53" s="144" t="s">
        <v>694</v>
      </c>
      <c r="Y53" s="144" t="s">
        <v>695</v>
      </c>
      <c r="Z53" s="144" t="s">
        <v>696</v>
      </c>
      <c r="AA53" s="213" t="s">
        <v>697</v>
      </c>
    </row>
    <row r="54" customFormat="false" ht="23.45" hidden="false" customHeight="false" outlineLevel="0" collapsed="false">
      <c r="A54" s="2" t="n">
        <v>53</v>
      </c>
      <c r="B54" s="305" t="n">
        <v>41</v>
      </c>
      <c r="C54" s="236" t="s">
        <v>174</v>
      </c>
      <c r="D54" s="142" t="s">
        <v>62</v>
      </c>
      <c r="E54" s="120" t="n">
        <v>2</v>
      </c>
      <c r="F54" s="358" t="s">
        <v>2301</v>
      </c>
      <c r="G54" s="120" t="s">
        <v>178</v>
      </c>
      <c r="H54" s="142" t="s">
        <v>62</v>
      </c>
      <c r="I54" s="142" t="s">
        <v>62</v>
      </c>
      <c r="J54" s="120" t="n">
        <v>0</v>
      </c>
      <c r="K54" s="347" t="n">
        <v>0</v>
      </c>
      <c r="L54" s="115" t="s">
        <v>2392</v>
      </c>
      <c r="M54" s="115" t="s">
        <v>2393</v>
      </c>
      <c r="N54" s="306" t="s">
        <v>2316</v>
      </c>
      <c r="O54" s="307" t="s">
        <v>2304</v>
      </c>
      <c r="V54" s="236" t="s">
        <v>167</v>
      </c>
      <c r="W54" s="236" t="s">
        <v>168</v>
      </c>
      <c r="X54" s="144" t="s">
        <v>169</v>
      </c>
      <c r="Y54" s="144" t="s">
        <v>170</v>
      </c>
      <c r="Z54" s="144" t="s">
        <v>171</v>
      </c>
      <c r="AA54" s="257" t="s">
        <v>172</v>
      </c>
    </row>
    <row r="55" customFormat="false" ht="15" hidden="false" customHeight="false" outlineLevel="0" collapsed="false">
      <c r="A55" s="2" t="n">
        <v>54</v>
      </c>
      <c r="B55" s="305" t="n">
        <v>32</v>
      </c>
      <c r="C55" s="236" t="s">
        <v>189</v>
      </c>
      <c r="D55" s="142" t="s">
        <v>62</v>
      </c>
      <c r="E55" s="120" t="n">
        <v>2</v>
      </c>
      <c r="F55" s="358" t="s">
        <v>2301</v>
      </c>
      <c r="G55" s="120" t="s">
        <v>193</v>
      </c>
      <c r="H55" s="142" t="s">
        <v>62</v>
      </c>
      <c r="I55" s="142" t="s">
        <v>62</v>
      </c>
      <c r="J55" s="120" t="n">
        <v>0</v>
      </c>
      <c r="K55" s="347" t="n">
        <v>0</v>
      </c>
      <c r="L55" s="115" t="s">
        <v>199</v>
      </c>
      <c r="M55" s="115" t="s">
        <v>200</v>
      </c>
      <c r="N55" s="306" t="s">
        <v>2316</v>
      </c>
      <c r="O55" s="307" t="s">
        <v>2304</v>
      </c>
      <c r="V55" s="236" t="s">
        <v>96</v>
      </c>
      <c r="W55" s="236" t="s">
        <v>97</v>
      </c>
      <c r="X55" s="144" t="s">
        <v>98</v>
      </c>
      <c r="Y55" s="144" t="s">
        <v>99</v>
      </c>
      <c r="Z55" s="144" t="s">
        <v>100</v>
      </c>
      <c r="AA55" s="246" t="s">
        <v>101</v>
      </c>
    </row>
    <row r="56" customFormat="false" ht="15" hidden="false" customHeight="false" outlineLevel="0" collapsed="false">
      <c r="A56" s="2" t="n">
        <v>55</v>
      </c>
      <c r="B56" s="305" t="n">
        <v>32</v>
      </c>
      <c r="C56" s="236" t="s">
        <v>207</v>
      </c>
      <c r="D56" s="142" t="s">
        <v>62</v>
      </c>
      <c r="E56" s="120" t="n">
        <v>2</v>
      </c>
      <c r="F56" s="358" t="s">
        <v>2301</v>
      </c>
      <c r="G56" s="120" t="s">
        <v>210</v>
      </c>
      <c r="H56" s="142" t="s">
        <v>62</v>
      </c>
      <c r="I56" s="142" t="s">
        <v>62</v>
      </c>
      <c r="J56" s="120" t="n">
        <v>0</v>
      </c>
      <c r="K56" s="347" t="n">
        <v>0</v>
      </c>
      <c r="L56" s="115" t="s">
        <v>216</v>
      </c>
      <c r="M56" s="115"/>
      <c r="N56" s="306" t="s">
        <v>2316</v>
      </c>
      <c r="O56" s="307" t="s">
        <v>2304</v>
      </c>
      <c r="V56" s="236" t="s">
        <v>96</v>
      </c>
      <c r="W56" s="236" t="s">
        <v>97</v>
      </c>
      <c r="X56" s="144" t="s">
        <v>98</v>
      </c>
      <c r="Y56" s="144" t="s">
        <v>99</v>
      </c>
      <c r="Z56" s="144" t="s">
        <v>100</v>
      </c>
      <c r="AA56" s="246" t="s">
        <v>101</v>
      </c>
    </row>
    <row r="57" customFormat="false" ht="15" hidden="false" customHeight="false" outlineLevel="0" collapsed="false">
      <c r="A57" s="2" t="n">
        <v>56</v>
      </c>
      <c r="B57" s="305" t="n">
        <v>42</v>
      </c>
      <c r="C57" s="236" t="s">
        <v>224</v>
      </c>
      <c r="D57" s="142" t="s">
        <v>62</v>
      </c>
      <c r="E57" s="120" t="n">
        <v>4</v>
      </c>
      <c r="F57" s="358" t="s">
        <v>2301</v>
      </c>
      <c r="G57" s="120" t="s">
        <v>229</v>
      </c>
      <c r="H57" s="142" t="s">
        <v>62</v>
      </c>
      <c r="I57" s="142" t="s">
        <v>62</v>
      </c>
      <c r="J57" s="120" t="n">
        <v>0</v>
      </c>
      <c r="K57" s="347" t="n">
        <v>0</v>
      </c>
      <c r="L57" s="115" t="s">
        <v>227</v>
      </c>
      <c r="M57" s="120"/>
      <c r="N57" s="306" t="s">
        <v>2316</v>
      </c>
      <c r="O57" s="307" t="s">
        <v>2304</v>
      </c>
      <c r="V57" s="236" t="s">
        <v>46</v>
      </c>
      <c r="W57" s="236" t="s">
        <v>47</v>
      </c>
      <c r="X57" s="144" t="s">
        <v>48</v>
      </c>
      <c r="Y57" s="144" t="s">
        <v>49</v>
      </c>
      <c r="Z57" s="144" t="s">
        <v>50</v>
      </c>
      <c r="AA57" s="246" t="s">
        <v>51</v>
      </c>
    </row>
    <row r="58" customFormat="false" ht="15" hidden="false" customHeight="false" outlineLevel="0" collapsed="false">
      <c r="A58" s="2" t="n">
        <v>57</v>
      </c>
      <c r="B58" s="305" t="n">
        <v>43</v>
      </c>
      <c r="C58" s="236" t="s">
        <v>224</v>
      </c>
      <c r="D58" s="142" t="s">
        <v>62</v>
      </c>
      <c r="E58" s="120" t="n">
        <v>4</v>
      </c>
      <c r="F58" s="358" t="s">
        <v>2301</v>
      </c>
      <c r="G58" s="120" t="s">
        <v>246</v>
      </c>
      <c r="H58" s="142" t="s">
        <v>62</v>
      </c>
      <c r="I58" s="142" t="s">
        <v>62</v>
      </c>
      <c r="J58" s="120" t="n">
        <v>0</v>
      </c>
      <c r="K58" s="347" t="n">
        <v>0</v>
      </c>
      <c r="L58" s="115" t="s">
        <v>244</v>
      </c>
      <c r="M58" s="115"/>
      <c r="N58" s="306" t="s">
        <v>2316</v>
      </c>
      <c r="O58" s="307" t="s">
        <v>2304</v>
      </c>
      <c r="V58" s="236" t="s">
        <v>46</v>
      </c>
      <c r="W58" s="236" t="s">
        <v>47</v>
      </c>
      <c r="X58" s="144" t="s">
        <v>48</v>
      </c>
      <c r="Y58" s="144" t="s">
        <v>49</v>
      </c>
      <c r="Z58" s="144" t="s">
        <v>50</v>
      </c>
      <c r="AA58" s="246" t="s">
        <v>51</v>
      </c>
    </row>
    <row r="59" customFormat="false" ht="15" hidden="false" customHeight="false" outlineLevel="0" collapsed="false">
      <c r="A59" s="2" t="n">
        <v>58</v>
      </c>
      <c r="B59" s="305" t="n">
        <v>44</v>
      </c>
      <c r="C59" s="236" t="s">
        <v>224</v>
      </c>
      <c r="D59" s="142" t="s">
        <v>62</v>
      </c>
      <c r="E59" s="120" t="n">
        <v>4</v>
      </c>
      <c r="F59" s="358" t="s">
        <v>2301</v>
      </c>
      <c r="G59" s="120" t="s">
        <v>246</v>
      </c>
      <c r="H59" s="142" t="s">
        <v>62</v>
      </c>
      <c r="I59" s="142" t="s">
        <v>62</v>
      </c>
      <c r="J59" s="120" t="n">
        <v>0</v>
      </c>
      <c r="K59" s="347" t="n">
        <v>0</v>
      </c>
      <c r="L59" s="115" t="s">
        <v>260</v>
      </c>
      <c r="M59" s="115"/>
      <c r="N59" s="306" t="s">
        <v>2316</v>
      </c>
      <c r="O59" s="307" t="s">
        <v>2304</v>
      </c>
      <c r="V59" s="236" t="s">
        <v>46</v>
      </c>
      <c r="W59" s="236" t="s">
        <v>47</v>
      </c>
      <c r="X59" s="144" t="s">
        <v>48</v>
      </c>
      <c r="Y59" s="144" t="s">
        <v>49</v>
      </c>
      <c r="Z59" s="144" t="s">
        <v>50</v>
      </c>
      <c r="AA59" s="246" t="s">
        <v>51</v>
      </c>
    </row>
    <row r="60" customFormat="false" ht="15" hidden="false" customHeight="false" outlineLevel="0" collapsed="false">
      <c r="A60" s="2" t="n">
        <v>59</v>
      </c>
      <c r="B60" s="305" t="n">
        <v>45</v>
      </c>
      <c r="C60" s="236" t="s">
        <v>224</v>
      </c>
      <c r="D60" s="142" t="s">
        <v>62</v>
      </c>
      <c r="E60" s="120" t="n">
        <v>4</v>
      </c>
      <c r="F60" s="358" t="s">
        <v>2301</v>
      </c>
      <c r="G60" s="120" t="s">
        <v>246</v>
      </c>
      <c r="H60" s="142" t="s">
        <v>62</v>
      </c>
      <c r="I60" s="142" t="s">
        <v>62</v>
      </c>
      <c r="J60" s="120" t="n">
        <v>0</v>
      </c>
      <c r="K60" s="347" t="n">
        <v>0</v>
      </c>
      <c r="L60" s="115" t="s">
        <v>273</v>
      </c>
      <c r="M60" s="115"/>
      <c r="N60" s="306" t="s">
        <v>2316</v>
      </c>
      <c r="O60" s="307" t="s">
        <v>2304</v>
      </c>
      <c r="V60" s="236" t="s">
        <v>46</v>
      </c>
      <c r="W60" s="236" t="s">
        <v>47</v>
      </c>
      <c r="X60" s="144" t="s">
        <v>48</v>
      </c>
      <c r="Y60" s="144" t="s">
        <v>49</v>
      </c>
      <c r="Z60" s="144" t="s">
        <v>50</v>
      </c>
      <c r="AA60" s="246" t="s">
        <v>51</v>
      </c>
    </row>
    <row r="61" customFormat="false" ht="15" hidden="false" customHeight="false" outlineLevel="0" collapsed="false">
      <c r="A61" s="2" t="n">
        <v>60</v>
      </c>
      <c r="B61" s="305" t="n">
        <v>46</v>
      </c>
      <c r="C61" s="236" t="s">
        <v>291</v>
      </c>
      <c r="D61" s="142" t="s">
        <v>62</v>
      </c>
      <c r="E61" s="120" t="n">
        <v>4</v>
      </c>
      <c r="F61" s="358" t="s">
        <v>2301</v>
      </c>
      <c r="G61" s="120" t="s">
        <v>295</v>
      </c>
      <c r="H61" s="142" t="s">
        <v>62</v>
      </c>
      <c r="I61" s="142" t="s">
        <v>62</v>
      </c>
      <c r="J61" s="120" t="n">
        <v>0</v>
      </c>
      <c r="K61" s="347" t="n">
        <v>0</v>
      </c>
      <c r="L61" s="115" t="s">
        <v>301</v>
      </c>
      <c r="M61" s="115"/>
      <c r="N61" s="306" t="s">
        <v>2316</v>
      </c>
      <c r="O61" s="307" t="s">
        <v>2304</v>
      </c>
      <c r="V61" s="236" t="s">
        <v>285</v>
      </c>
      <c r="W61" s="236" t="s">
        <v>286</v>
      </c>
      <c r="X61" s="144" t="s">
        <v>287</v>
      </c>
      <c r="Y61" s="144" t="s">
        <v>288</v>
      </c>
      <c r="Z61" s="144" t="s">
        <v>283</v>
      </c>
      <c r="AA61" s="246" t="s">
        <v>289</v>
      </c>
    </row>
    <row r="62" customFormat="false" ht="15" hidden="false" customHeight="false" outlineLevel="0" collapsed="false">
      <c r="A62" s="2" t="n">
        <v>61</v>
      </c>
      <c r="B62" s="305" t="n">
        <v>47</v>
      </c>
      <c r="C62" s="236" t="s">
        <v>310</v>
      </c>
      <c r="D62" s="142" t="s">
        <v>62</v>
      </c>
      <c r="E62" s="120" t="n">
        <v>4</v>
      </c>
      <c r="F62" s="358" t="s">
        <v>2301</v>
      </c>
      <c r="G62" s="120" t="s">
        <v>314</v>
      </c>
      <c r="H62" s="142" t="s">
        <v>62</v>
      </c>
      <c r="I62" s="142" t="s">
        <v>62</v>
      </c>
      <c r="J62" s="120" t="n">
        <v>0</v>
      </c>
      <c r="K62" s="347" t="n">
        <v>0</v>
      </c>
      <c r="L62" s="115" t="s">
        <v>312</v>
      </c>
      <c r="M62" s="115"/>
      <c r="N62" s="306" t="s">
        <v>2316</v>
      </c>
      <c r="O62" s="307" t="s">
        <v>2304</v>
      </c>
      <c r="V62" s="236" t="s">
        <v>46</v>
      </c>
      <c r="W62" s="236" t="s">
        <v>47</v>
      </c>
      <c r="X62" s="144" t="s">
        <v>48</v>
      </c>
      <c r="Y62" s="144" t="s">
        <v>49</v>
      </c>
      <c r="Z62" s="144" t="s">
        <v>50</v>
      </c>
      <c r="AA62" s="246" t="s">
        <v>51</v>
      </c>
    </row>
    <row r="63" customFormat="false" ht="23.45" hidden="false" customHeight="false" outlineLevel="0" collapsed="false">
      <c r="A63" s="2" t="n">
        <v>62</v>
      </c>
      <c r="B63" s="305" t="n">
        <v>47</v>
      </c>
      <c r="C63" s="236" t="s">
        <v>327</v>
      </c>
      <c r="D63" s="142" t="s">
        <v>62</v>
      </c>
      <c r="E63" s="120" t="n">
        <v>4</v>
      </c>
      <c r="F63" s="358" t="s">
        <v>2301</v>
      </c>
      <c r="G63" s="120" t="s">
        <v>332</v>
      </c>
      <c r="H63" s="142" t="s">
        <v>62</v>
      </c>
      <c r="I63" s="142" t="s">
        <v>62</v>
      </c>
      <c r="J63" s="120" t="n">
        <v>0</v>
      </c>
      <c r="K63" s="347" t="n">
        <v>0</v>
      </c>
      <c r="L63" s="115" t="s">
        <v>2394</v>
      </c>
      <c r="M63" s="115" t="s">
        <v>2395</v>
      </c>
      <c r="N63" s="306" t="s">
        <v>2316</v>
      </c>
      <c r="O63" s="307" t="s">
        <v>2304</v>
      </c>
      <c r="V63" s="236" t="s">
        <v>321</v>
      </c>
      <c r="W63" s="236" t="s">
        <v>322</v>
      </c>
      <c r="X63" s="144" t="s">
        <v>323</v>
      </c>
      <c r="Y63" s="144" t="s">
        <v>324</v>
      </c>
      <c r="Z63" s="144" t="s">
        <v>325</v>
      </c>
      <c r="AA63" s="246" t="s">
        <v>326</v>
      </c>
    </row>
    <row r="64" customFormat="false" ht="23.45" hidden="false" customHeight="false" outlineLevel="0" collapsed="false">
      <c r="A64" s="2" t="n">
        <v>63</v>
      </c>
      <c r="B64" s="305" t="n">
        <v>48</v>
      </c>
      <c r="C64" s="236" t="s">
        <v>353</v>
      </c>
      <c r="D64" s="142" t="s">
        <v>62</v>
      </c>
      <c r="E64" s="120" t="n">
        <v>2</v>
      </c>
      <c r="F64" s="358" t="s">
        <v>2301</v>
      </c>
      <c r="G64" s="120" t="s">
        <v>358</v>
      </c>
      <c r="H64" s="142" t="s">
        <v>62</v>
      </c>
      <c r="I64" s="142" t="s">
        <v>62</v>
      </c>
      <c r="J64" s="120" t="n">
        <v>0</v>
      </c>
      <c r="K64" s="347" t="n">
        <v>0</v>
      </c>
      <c r="L64" s="115"/>
      <c r="M64" s="115" t="s">
        <v>2396</v>
      </c>
      <c r="N64" s="306" t="s">
        <v>2316</v>
      </c>
      <c r="O64" s="307" t="s">
        <v>2304</v>
      </c>
      <c r="V64" s="236" t="s">
        <v>125</v>
      </c>
      <c r="W64" s="236" t="s">
        <v>347</v>
      </c>
      <c r="X64" s="144" t="s">
        <v>348</v>
      </c>
      <c r="Y64" s="144" t="s">
        <v>349</v>
      </c>
      <c r="Z64" s="144" t="s">
        <v>350</v>
      </c>
      <c r="AA64" s="246" t="s">
        <v>351</v>
      </c>
    </row>
    <row r="65" customFormat="false" ht="15" hidden="false" customHeight="false" outlineLevel="0" collapsed="false">
      <c r="A65" s="2" t="n">
        <v>64</v>
      </c>
      <c r="B65" s="305" t="n">
        <v>49</v>
      </c>
      <c r="C65" s="236" t="s">
        <v>378</v>
      </c>
      <c r="D65" s="142" t="s">
        <v>62</v>
      </c>
      <c r="E65" s="120" t="n">
        <v>4</v>
      </c>
      <c r="F65" s="358" t="s">
        <v>2301</v>
      </c>
      <c r="G65" s="120" t="s">
        <v>383</v>
      </c>
      <c r="H65" s="142" t="s">
        <v>62</v>
      </c>
      <c r="I65" s="142" t="s">
        <v>62</v>
      </c>
      <c r="J65" s="120" t="n">
        <v>0</v>
      </c>
      <c r="K65" s="347" t="n">
        <v>0</v>
      </c>
      <c r="L65" s="115" t="s">
        <v>381</v>
      </c>
      <c r="M65" s="115"/>
      <c r="N65" s="306" t="s">
        <v>2316</v>
      </c>
      <c r="O65" s="307" t="s">
        <v>2304</v>
      </c>
      <c r="V65" s="236" t="s">
        <v>372</v>
      </c>
      <c r="W65" s="236" t="s">
        <v>373</v>
      </c>
      <c r="X65" s="144" t="s">
        <v>374</v>
      </c>
      <c r="Y65" s="144" t="s">
        <v>375</v>
      </c>
      <c r="Z65" s="144" t="s">
        <v>376</v>
      </c>
      <c r="AA65" s="246" t="s">
        <v>377</v>
      </c>
    </row>
    <row r="66" customFormat="false" ht="15" hidden="false" customHeight="false" outlineLevel="0" collapsed="false">
      <c r="A66" s="2" t="n">
        <v>65</v>
      </c>
      <c r="B66" s="305" t="n">
        <v>50</v>
      </c>
      <c r="C66" s="236" t="s">
        <v>395</v>
      </c>
      <c r="D66" s="142" t="s">
        <v>62</v>
      </c>
      <c r="E66" s="120" t="n">
        <v>4</v>
      </c>
      <c r="F66" s="358" t="s">
        <v>2301</v>
      </c>
      <c r="G66" s="120" t="s">
        <v>399</v>
      </c>
      <c r="H66" s="142" t="s">
        <v>62</v>
      </c>
      <c r="I66" s="142" t="s">
        <v>62</v>
      </c>
      <c r="J66" s="120" t="n">
        <v>0</v>
      </c>
      <c r="K66" s="347" t="n">
        <v>0</v>
      </c>
      <c r="L66" s="115" t="s">
        <v>405</v>
      </c>
      <c r="M66" s="115" t="s">
        <v>407</v>
      </c>
      <c r="N66" s="306" t="s">
        <v>2316</v>
      </c>
      <c r="O66" s="307" t="s">
        <v>2304</v>
      </c>
      <c r="V66" s="142" t="s">
        <v>388</v>
      </c>
      <c r="W66" s="142" t="s">
        <v>389</v>
      </c>
      <c r="X66" s="144" t="s">
        <v>390</v>
      </c>
      <c r="Y66" s="144" t="s">
        <v>391</v>
      </c>
      <c r="Z66" s="144" t="s">
        <v>392</v>
      </c>
      <c r="AA66" s="259" t="s">
        <v>393</v>
      </c>
    </row>
    <row r="67" customFormat="false" ht="15" hidden="false" customHeight="false" outlineLevel="0" collapsed="false">
      <c r="A67" s="2" t="n">
        <v>66</v>
      </c>
      <c r="B67" s="305" t="n">
        <v>49</v>
      </c>
      <c r="C67" s="236" t="s">
        <v>409</v>
      </c>
      <c r="D67" s="142" t="s">
        <v>62</v>
      </c>
      <c r="E67" s="120" t="n">
        <v>4</v>
      </c>
      <c r="F67" s="358" t="s">
        <v>2301</v>
      </c>
      <c r="G67" s="120" t="s">
        <v>413</v>
      </c>
      <c r="H67" s="142" t="s">
        <v>62</v>
      </c>
      <c r="I67" s="142" t="s">
        <v>62</v>
      </c>
      <c r="J67" s="120" t="n">
        <v>0</v>
      </c>
      <c r="K67" s="347" t="n">
        <v>0</v>
      </c>
      <c r="L67" s="115" t="s">
        <v>411</v>
      </c>
      <c r="M67" s="115"/>
      <c r="N67" s="306" t="s">
        <v>2316</v>
      </c>
      <c r="O67" s="307" t="s">
        <v>2304</v>
      </c>
      <c r="V67" s="236" t="s">
        <v>372</v>
      </c>
      <c r="W67" s="236" t="s">
        <v>373</v>
      </c>
      <c r="X67" s="144" t="s">
        <v>374</v>
      </c>
      <c r="Y67" s="144" t="s">
        <v>375</v>
      </c>
      <c r="Z67" s="144" t="s">
        <v>376</v>
      </c>
      <c r="AA67" s="246" t="s">
        <v>377</v>
      </c>
    </row>
    <row r="68" customFormat="false" ht="15" hidden="false" customHeight="false" outlineLevel="0" collapsed="false">
      <c r="A68" s="2" t="n">
        <v>67</v>
      </c>
      <c r="B68" s="305" t="n">
        <v>49</v>
      </c>
      <c r="C68" s="236" t="s">
        <v>423</v>
      </c>
      <c r="D68" s="142" t="s">
        <v>62</v>
      </c>
      <c r="E68" s="120" t="n">
        <v>4</v>
      </c>
      <c r="F68" s="358" t="s">
        <v>2301</v>
      </c>
      <c r="G68" s="120" t="s">
        <v>427</v>
      </c>
      <c r="H68" s="142" t="s">
        <v>62</v>
      </c>
      <c r="I68" s="142" t="s">
        <v>62</v>
      </c>
      <c r="J68" s="120" t="n">
        <v>0</v>
      </c>
      <c r="K68" s="347" t="n">
        <v>0</v>
      </c>
      <c r="L68" s="115" t="s">
        <v>425</v>
      </c>
      <c r="M68" s="115"/>
      <c r="N68" s="306" t="s">
        <v>2316</v>
      </c>
      <c r="O68" s="307" t="s">
        <v>2304</v>
      </c>
      <c r="V68" s="236" t="s">
        <v>46</v>
      </c>
      <c r="W68" s="236" t="s">
        <v>47</v>
      </c>
      <c r="X68" s="144" t="s">
        <v>48</v>
      </c>
      <c r="Y68" s="144" t="s">
        <v>49</v>
      </c>
      <c r="Z68" s="144" t="s">
        <v>50</v>
      </c>
      <c r="AA68" s="246" t="s">
        <v>51</v>
      </c>
    </row>
    <row r="69" customFormat="false" ht="15" hidden="false" customHeight="false" outlineLevel="0" collapsed="false">
      <c r="A69" s="2" t="n">
        <v>68</v>
      </c>
      <c r="B69" s="305" t="n">
        <v>51</v>
      </c>
      <c r="C69" s="142" t="s">
        <v>444</v>
      </c>
      <c r="D69" s="142" t="s">
        <v>62</v>
      </c>
      <c r="E69" s="120" t="n">
        <v>4</v>
      </c>
      <c r="F69" s="358" t="s">
        <v>2301</v>
      </c>
      <c r="G69" s="120" t="s">
        <v>447</v>
      </c>
      <c r="H69" s="142" t="s">
        <v>62</v>
      </c>
      <c r="I69" s="142" t="s">
        <v>62</v>
      </c>
      <c r="J69" s="120" t="n">
        <v>0</v>
      </c>
      <c r="K69" s="347" t="n">
        <v>0</v>
      </c>
      <c r="L69" s="115" t="s">
        <v>446</v>
      </c>
      <c r="M69" s="115" t="s">
        <v>452</v>
      </c>
      <c r="N69" s="306" t="s">
        <v>2316</v>
      </c>
      <c r="O69" s="307" t="s">
        <v>2304</v>
      </c>
      <c r="V69" s="142" t="s">
        <v>439</v>
      </c>
      <c r="W69" s="142" t="s">
        <v>440</v>
      </c>
      <c r="X69" s="144" t="s">
        <v>441</v>
      </c>
      <c r="Y69" s="144" t="s">
        <v>436</v>
      </c>
      <c r="Z69" s="144" t="s">
        <v>442</v>
      </c>
      <c r="AA69" s="213" t="s">
        <v>443</v>
      </c>
    </row>
    <row r="70" customFormat="false" ht="15" hidden="false" customHeight="false" outlineLevel="0" collapsed="false">
      <c r="A70" s="2" t="n">
        <v>69</v>
      </c>
      <c r="B70" s="305" t="n">
        <v>52</v>
      </c>
      <c r="C70" s="142" t="s">
        <v>465</v>
      </c>
      <c r="D70" s="142" t="s">
        <v>62</v>
      </c>
      <c r="E70" s="120" t="n">
        <v>4</v>
      </c>
      <c r="F70" s="358" t="s">
        <v>2301</v>
      </c>
      <c r="G70" s="120" t="s">
        <v>468</v>
      </c>
      <c r="H70" s="142" t="s">
        <v>62</v>
      </c>
      <c r="I70" s="142" t="s">
        <v>62</v>
      </c>
      <c r="J70" s="120" t="n">
        <v>0</v>
      </c>
      <c r="K70" s="347" t="n">
        <v>0</v>
      </c>
      <c r="L70" s="115" t="s">
        <v>474</v>
      </c>
      <c r="M70" s="115" t="s">
        <v>475</v>
      </c>
      <c r="N70" s="306" t="s">
        <v>2316</v>
      </c>
      <c r="O70" s="307" t="s">
        <v>2304</v>
      </c>
      <c r="V70" s="142" t="s">
        <v>460</v>
      </c>
      <c r="W70" s="142" t="s">
        <v>461</v>
      </c>
      <c r="X70" s="144" t="s">
        <v>462</v>
      </c>
      <c r="Y70" s="144"/>
      <c r="Z70" s="144" t="s">
        <v>463</v>
      </c>
      <c r="AA70" s="213" t="s">
        <v>464</v>
      </c>
    </row>
    <row r="71" customFormat="false" ht="15" hidden="false" customHeight="false" outlineLevel="0" collapsed="false">
      <c r="A71" s="2" t="n">
        <v>70</v>
      </c>
      <c r="B71" s="305" t="n">
        <v>52</v>
      </c>
      <c r="C71" s="115" t="s">
        <v>1554</v>
      </c>
      <c r="D71" s="365" t="s">
        <v>62</v>
      </c>
      <c r="E71" s="115" t="n">
        <v>4</v>
      </c>
      <c r="F71" s="366" t="s">
        <v>2301</v>
      </c>
      <c r="G71" s="115"/>
      <c r="H71" s="142" t="s">
        <v>62</v>
      </c>
      <c r="I71" s="142" t="s">
        <v>62</v>
      </c>
      <c r="J71" s="120" t="n">
        <v>0</v>
      </c>
      <c r="K71" s="347" t="n">
        <v>0</v>
      </c>
      <c r="L71" s="115" t="s">
        <v>1557</v>
      </c>
      <c r="N71" s="306" t="s">
        <v>2316</v>
      </c>
      <c r="O71" s="307" t="s">
        <v>2304</v>
      </c>
    </row>
    <row r="72" customFormat="false" ht="15" hidden="false" customHeight="false" outlineLevel="0" collapsed="false">
      <c r="A72" s="82" t="n">
        <v>71</v>
      </c>
      <c r="B72" s="323" t="n">
        <v>2</v>
      </c>
      <c r="C72" s="155" t="s">
        <v>2397</v>
      </c>
      <c r="D72" s="142" t="s">
        <v>2300</v>
      </c>
      <c r="E72" s="232" t="n">
        <v>4</v>
      </c>
      <c r="F72" s="356" t="s">
        <v>2301</v>
      </c>
      <c r="G72" s="232" t="s">
        <v>2398</v>
      </c>
      <c r="H72" s="232" t="s">
        <v>2399</v>
      </c>
      <c r="I72" s="187"/>
      <c r="J72" s="232" t="n">
        <v>0.3</v>
      </c>
      <c r="K72" s="82" t="n">
        <v>0</v>
      </c>
      <c r="L72" s="111"/>
      <c r="M72" s="111"/>
      <c r="N72" s="324" t="s">
        <v>2400</v>
      </c>
      <c r="O72" s="82" t="s">
        <v>2310</v>
      </c>
      <c r="P72" s="82" t="n">
        <v>1300000</v>
      </c>
      <c r="Q72" s="82" t="n">
        <v>60000</v>
      </c>
      <c r="R72" s="0" t="n">
        <f aca="false">P72*(1-J72)*E72+K72</f>
        <v>3640000</v>
      </c>
      <c r="S72" s="289"/>
      <c r="T72" s="82"/>
      <c r="U72" s="82"/>
      <c r="V72" s="156" t="s">
        <v>321</v>
      </c>
      <c r="W72" s="156" t="s">
        <v>948</v>
      </c>
      <c r="X72" s="166" t="s">
        <v>949</v>
      </c>
      <c r="Y72" s="166" t="s">
        <v>950</v>
      </c>
      <c r="Z72" s="166" t="s">
        <v>951</v>
      </c>
      <c r="AA72" s="325" t="s">
        <v>952</v>
      </c>
    </row>
    <row r="73" customFormat="false" ht="15" hidden="false" customHeight="false" outlineLevel="0" collapsed="false">
      <c r="A73" s="2" t="n">
        <v>72</v>
      </c>
      <c r="B73" s="305" t="n">
        <v>112</v>
      </c>
      <c r="C73" s="244" t="s">
        <v>2401</v>
      </c>
      <c r="D73" s="265" t="s">
        <v>62</v>
      </c>
      <c r="E73" s="265" t="n">
        <v>4</v>
      </c>
      <c r="F73" s="367" t="s">
        <v>2301</v>
      </c>
      <c r="G73" s="368" t="s">
        <v>2402</v>
      </c>
      <c r="H73" s="265" t="s">
        <v>62</v>
      </c>
      <c r="I73" s="369" t="s">
        <v>62</v>
      </c>
      <c r="J73" s="368" t="n">
        <v>0</v>
      </c>
      <c r="K73" s="355" t="n">
        <v>0</v>
      </c>
      <c r="L73" s="0" t="s">
        <v>1536</v>
      </c>
      <c r="N73" s="306" t="s">
        <v>2316</v>
      </c>
      <c r="O73" s="307" t="s">
        <v>2304</v>
      </c>
      <c r="V73" s="244" t="s">
        <v>366</v>
      </c>
      <c r="W73" s="244" t="s">
        <v>2403</v>
      </c>
      <c r="X73" s="370" t="s">
        <v>2404</v>
      </c>
      <c r="Y73" s="0" t="n">
        <v>66164008</v>
      </c>
      <c r="Z73" s="370" t="s">
        <v>2405</v>
      </c>
      <c r="AA73" s="258" t="s">
        <v>2406</v>
      </c>
    </row>
    <row r="74" customFormat="false" ht="15" hidden="false" customHeight="false" outlineLevel="0" collapsed="false">
      <c r="X74" s="370"/>
      <c r="Z74" s="370"/>
    </row>
    <row r="75" customFormat="false" ht="15" hidden="false" customHeight="false" outlineLevel="0" collapsed="false">
      <c r="X75" s="370"/>
      <c r="Z75" s="370"/>
    </row>
    <row r="76" customFormat="false" ht="15" hidden="false" customHeight="false" outlineLevel="0" collapsed="false">
      <c r="X76" s="370"/>
      <c r="Z76" s="370"/>
    </row>
    <row r="77" customFormat="false" ht="15" hidden="false" customHeight="false" outlineLevel="0" collapsed="false">
      <c r="X77" s="370"/>
      <c r="Z77" s="370"/>
    </row>
    <row r="78" customFormat="false" ht="15" hidden="false" customHeight="false" outlineLevel="0" collapsed="false">
      <c r="X78" s="370"/>
      <c r="Z78" s="370"/>
    </row>
    <row r="79" customFormat="false" ht="15" hidden="false" customHeight="false" outlineLevel="0" collapsed="false">
      <c r="X79" s="370"/>
      <c r="Z79" s="370"/>
    </row>
    <row r="80" customFormat="false" ht="15" hidden="false" customHeight="false" outlineLevel="0" collapsed="false">
      <c r="X80" s="370"/>
      <c r="Z80" s="370"/>
    </row>
    <row r="81" customFormat="false" ht="15" hidden="false" customHeight="false" outlineLevel="0" collapsed="false">
      <c r="X81" s="370"/>
      <c r="Z81" s="370"/>
    </row>
    <row r="82" customFormat="false" ht="15" hidden="false" customHeight="false" outlineLevel="0" collapsed="false">
      <c r="X82" s="370"/>
      <c r="Z82" s="370"/>
    </row>
    <row r="83" customFormat="false" ht="15" hidden="false" customHeight="false" outlineLevel="0" collapsed="false">
      <c r="X83" s="370"/>
      <c r="Z83" s="370"/>
    </row>
    <row r="84" customFormat="false" ht="15" hidden="false" customHeight="false" outlineLevel="0" collapsed="false">
      <c r="X84" s="370"/>
      <c r="Z84" s="370"/>
    </row>
    <row r="85" customFormat="false" ht="15" hidden="false" customHeight="false" outlineLevel="0" collapsed="false">
      <c r="X85" s="370"/>
      <c r="Z85" s="370"/>
    </row>
    <row r="86" customFormat="false" ht="15" hidden="false" customHeight="false" outlineLevel="0" collapsed="false">
      <c r="X86" s="370"/>
      <c r="Z86" s="370"/>
    </row>
    <row r="87" customFormat="false" ht="15" hidden="false" customHeight="false" outlineLevel="0" collapsed="false">
      <c r="X87" s="370"/>
      <c r="Z87" s="370"/>
    </row>
    <row r="88" customFormat="false" ht="15" hidden="false" customHeight="false" outlineLevel="0" collapsed="false">
      <c r="X88" s="370"/>
      <c r="Z88" s="370"/>
    </row>
    <row r="89" customFormat="false" ht="15" hidden="false" customHeight="false" outlineLevel="0" collapsed="false">
      <c r="X89" s="370"/>
      <c r="Z89" s="370"/>
    </row>
    <row r="90" customFormat="false" ht="15" hidden="false" customHeight="false" outlineLevel="0" collapsed="false">
      <c r="X90" s="370"/>
    </row>
    <row r="91" customFormat="false" ht="15" hidden="false" customHeight="false" outlineLevel="0" collapsed="false">
      <c r="X91" s="370"/>
    </row>
    <row r="92" customFormat="false" ht="15" hidden="false" customHeight="false" outlineLevel="0" collapsed="false">
      <c r="X92" s="370"/>
    </row>
    <row r="93" customFormat="false" ht="15" hidden="false" customHeight="false" outlineLevel="0" collapsed="false">
      <c r="X93" s="370"/>
    </row>
    <row r="94" customFormat="false" ht="15" hidden="false" customHeight="false" outlineLevel="0" collapsed="false">
      <c r="X94" s="370"/>
    </row>
    <row r="95" customFormat="false" ht="15" hidden="false" customHeight="false" outlineLevel="0" collapsed="false">
      <c r="X95" s="370"/>
    </row>
    <row r="96" customFormat="false" ht="15" hidden="false" customHeight="false" outlineLevel="0" collapsed="false">
      <c r="X96" s="370"/>
    </row>
    <row r="97" customFormat="false" ht="15" hidden="false" customHeight="false" outlineLevel="0" collapsed="false">
      <c r="X97" s="370"/>
    </row>
    <row r="98" customFormat="false" ht="15" hidden="false" customHeight="false" outlineLevel="0" collapsed="false">
      <c r="X98" s="370"/>
    </row>
  </sheetData>
  <hyperlinks>
    <hyperlink ref="AA2" r:id="rId1" display="hmoghimi@ce.sharif.edu"/>
    <hyperlink ref="AA3" r:id="rId2" display="hmoghimi@ce.sharif.edu"/>
    <hyperlink ref="AA4" r:id="rId3" display="a.hoseini@pishro.computer"/>
    <hyperlink ref="AA5" r:id="rId4" display="a.hoseini@pishro.computer"/>
    <hyperlink ref="AA6" r:id="rId5" display="mahdavifar@laitec.ir"/>
    <hyperlink ref="AA8" r:id="rId6" display="eftekhari@hpds.ir"/>
    <hyperlink ref="AA9" r:id="rId7" display="eftekhari@hpds.ir"/>
    <hyperlink ref="AA10" r:id="rId8" display="shirazi@vaslab.ir"/>
    <hyperlink ref="AA11" r:id="rId9" display="a.hoseini@pishro.computer"/>
    <hyperlink ref="AA12" r:id="rId10" display="ghodsi@hpds.ir"/>
    <hyperlink ref="AA13" r:id="rId11" display="a.hoseini@pishro.computer"/>
    <hyperlink ref="AA14" r:id="rId12" display="ghodsi@hpds.ir"/>
    <hyperlink ref="AA15" r:id="rId13" display="ahmadrezaehyaei@gmail.com"/>
    <hyperlink ref="AA16" r:id="rId14" display="info@radnetco.com"/>
    <hyperlink ref="AA17" r:id="rId15" display="borghei@sharif.edu"/>
    <hyperlink ref="AA18" r:id="rId16" display="sysadmin@hamisystem.ir"/>
    <hyperlink ref="AA19" r:id="rId17" display="sysadmin@hamisystem.ir"/>
    <hyperlink ref="AA20" r:id="rId18" display="nadimkhah@palnetgroup.ir"/>
    <hyperlink ref="AA21" r:id="rId19" display="sh.moaven@gmail.com"/>
    <hyperlink ref="A22" r:id="rId20" display="mailto:Ebrahimi@Sharif"/>
    <hyperlink ref="AA22" r:id="rId21" display="nikravan@upsym.com"/>
    <hyperlink ref="A23" r:id="rId22" display="mailto:Ebrahimi@Sharif"/>
    <hyperlink ref="AA23" r:id="rId23" display="m.h.safari@email.kntu.ac.ir"/>
    <hyperlink ref="A24" r:id="rId24" display="mailto:Ebrahimi@Sharif"/>
    <hyperlink ref="AA24" r:id="rId25" display="zare@ae.sharif.edu"/>
    <hyperlink ref="AA25" r:id="rId26" display="frznpr@gmail.com"/>
    <hyperlink ref="AA26" r:id="rId27" display="ksouratgar@sharif.edu"/>
    <hyperlink ref="AA27" r:id="rId28" display="ksouratgar@sharif.edu"/>
    <hyperlink ref="AA28" r:id="rId29" display="alizadeh.hamed@gmail.com"/>
    <hyperlink ref="AA29" r:id="rId30" display="a.jafari.w@gmail.com"/>
    <hyperlink ref="AA30" r:id="rId31" display="boorghany@ce.sharif.edu"/>
    <hyperlink ref="AA31" r:id="rId32" display="akbari@arsh.co"/>
    <hyperlink ref="AA32" r:id="rId33" display="arabshahi1373@gmail.com"/>
    <hyperlink ref="AA33" r:id="rId34" display="matin@sharif.edu"/>
    <hyperlink ref="AA34" r:id="rId35" display="atayee.prg@gmail.com"/>
    <hyperlink ref="AA35" r:id="rId36" display="info@navaak.com"/>
    <hyperlink ref="AA36" r:id="rId37" display="fallah@rnsystem.ir"/>
    <hyperlink ref="AA37" r:id="rId38" display="mrezarrad@hotmail.com"/>
    <hyperlink ref="AA40" r:id="rId39" display="nikbin@ce.sharif.edu"/>
    <hyperlink ref="AA41" r:id="rId40" display="motahari@sharif.edu"/>
    <hyperlink ref="AA42" r:id="rId41" display="nikbin@ce.sharif.edu"/>
    <hyperlink ref="AA43" r:id="rId42" display="mohseni@sharif.edu"/>
    <hyperlink ref="AA44" r:id="rId43" display="saleh@sharif.edu"/>
    <hyperlink ref="AA45" r:id="rId44" display="sadeghian@sharif.edu"/>
    <hyperlink ref="AA46" r:id="rId45" display="mohseni@sharif.edu"/>
    <hyperlink ref="AA47" r:id="rId46" display="shayei.ali@gmail.com"/>
    <hyperlink ref="AA48" r:id="rId47" display="t_ghanbary@mech.sharif.edu"/>
    <hyperlink ref="M49" r:id="rId48" display="192.168.240.20"/>
    <hyperlink ref="AA49" r:id="rId49" display="mg35sonic@gmail.com"/>
    <hyperlink ref="AA50" r:id="rId50" display="babakraana@yahoo.com"/>
    <hyperlink ref="AA51" r:id="rId51" display="lib_it@sharif.edu"/>
    <hyperlink ref="AA52" r:id="rId52" display="hbsciw@gmail.com"/>
    <hyperlink ref="AA53" r:id="rId53" display="dining@sharif.edu"/>
    <hyperlink ref="AA54" r:id="rId54" display="mrvahid@gmail.com"/>
    <hyperlink ref="AA55" r:id="rId55" display="sadeghian@sharif.edu"/>
    <hyperlink ref="AA56" r:id="rId56" display="sadeghian@sharif.edu"/>
    <hyperlink ref="AA57" r:id="rId57" display="mohseni@sharif.edu"/>
    <hyperlink ref="AA58" r:id="rId58" display="mohseni@sharif.edu"/>
    <hyperlink ref="AA59" r:id="rId59" display="mohseni@sharif.edu"/>
    <hyperlink ref="AA60" r:id="rId60" display="mohseni@sharif.edu"/>
    <hyperlink ref="AA61" r:id="rId61" display="oskouie@sharif.edu"/>
    <hyperlink ref="AA62" r:id="rId62" display="mohseni@sharif.edu"/>
    <hyperlink ref="AA64" r:id="rId63" display="m.arabi@sharif.edu"/>
    <hyperlink ref="AA65" r:id="rId64" display="m.rokneddini@ee.sharif.edu"/>
    <hyperlink ref="AA66" r:id="rId65" display="mjafari@sharif.edu"/>
    <hyperlink ref="AA67" r:id="rId66" display="m.rokneddini@ee.sharif.edu"/>
    <hyperlink ref="AA68" r:id="rId67" display="mohseni@sharif.edu"/>
    <hyperlink ref="AA69" r:id="rId68" display="farrokh.karimi@sharif.edu"/>
    <hyperlink ref="AA70" r:id="rId69" display="hatef.otroshi@ee.sharif.edu"/>
    <hyperlink ref="AA72" r:id="rId70" display="a.hoseini@pishro.computer"/>
    <hyperlink ref="AA73" r:id="rId71" display="saeedyousefi68@yahoo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92"/>
  <sheetViews>
    <sheetView showFormulas="false" showGridLines="true" showRowColHeaders="true" showZeros="true" rightToLeft="true" tabSelected="false" showOutlineSymbols="true" defaultGridColor="true" view="normal" topLeftCell="Q88" colorId="64" zoomScale="143" zoomScaleNormal="143" zoomScalePageLayoutView="100" workbookViewId="0">
      <selection pane="topLeft" activeCell="S113" activeCellId="0" sqref="S113"/>
    </sheetView>
  </sheetViews>
  <sheetFormatPr defaultColWidth="8.7421875" defaultRowHeight="13.8" zeroHeight="false" outlineLevelRow="0" outlineLevelCol="0"/>
  <cols>
    <col collapsed="false" customWidth="true" hidden="false" outlineLevel="0" max="3" min="3" style="0" width="20.94"/>
    <col collapsed="false" customWidth="true" hidden="false" outlineLevel="0" max="4" min="4" style="0" width="28.11"/>
    <col collapsed="false" customWidth="true" hidden="false" outlineLevel="0" max="5" min="5" style="0" width="13.47"/>
    <col collapsed="false" customWidth="true" hidden="false" outlineLevel="0" max="6" min="6" style="0" width="28.11"/>
    <col collapsed="false" customWidth="true" hidden="false" outlineLevel="0" max="7" min="7" style="0" width="13.47"/>
    <col collapsed="false" customWidth="true" hidden="false" outlineLevel="0" max="8" min="8" style="0" width="14.73"/>
    <col collapsed="false" customWidth="true" hidden="false" outlineLevel="0" max="9" min="9" style="0" width="27.84"/>
    <col collapsed="false" customWidth="true" hidden="false" outlineLevel="0" max="10" min="10" style="0" width="63.05"/>
    <col collapsed="false" customWidth="true" hidden="false" outlineLevel="0" max="11" min="11" style="0" width="15.37"/>
    <col collapsed="false" customWidth="true" hidden="false" outlineLevel="0" max="12" min="12" style="0" width="26.32"/>
    <col collapsed="false" customWidth="true" hidden="false" outlineLevel="0" max="13" min="13" style="0" width="115.94"/>
    <col collapsed="false" customWidth="true" hidden="false" outlineLevel="0" max="14" min="14" style="0" width="47.69"/>
    <col collapsed="false" customWidth="true" hidden="false" outlineLevel="0" max="15" min="15" style="0" width="115.94"/>
    <col collapsed="false" customWidth="true" hidden="false" outlineLevel="0" max="16" min="16" style="0" width="34.1"/>
    <col collapsed="false" customWidth="true" hidden="false" outlineLevel="0" max="17" min="17" style="0" width="115.94"/>
    <col collapsed="false" customWidth="true" hidden="false" outlineLevel="0" max="18" min="18" style="0" width="21.84"/>
    <col collapsed="false" customWidth="true" hidden="false" outlineLevel="0" max="19" min="19" style="125" width="26.52"/>
    <col collapsed="false" customWidth="true" hidden="false" outlineLevel="0" max="20" min="20" style="0" width="34.1"/>
    <col collapsed="false" customWidth="true" hidden="false" outlineLevel="0" max="21" min="21" style="0" width="50.41"/>
    <col collapsed="false" customWidth="true" hidden="false" outlineLevel="0" max="22" min="22" style="0" width="53.68"/>
    <col collapsed="false" customWidth="true" hidden="false" outlineLevel="0" max="23" min="23" style="0" width="14.73"/>
    <col collapsed="false" customWidth="true" hidden="false" outlineLevel="0" max="24" min="24" style="0" width="15.63"/>
    <col collapsed="false" customWidth="true" hidden="false" outlineLevel="0" max="25" min="25" style="0" width="5.31"/>
    <col collapsed="false" customWidth="true" hidden="false" outlineLevel="0" max="26" min="26" style="0" width="11.21"/>
    <col collapsed="false" customWidth="true" hidden="false" outlineLevel="0" max="28" min="28" style="0" width="10.31"/>
    <col collapsed="false" customWidth="true" hidden="false" outlineLevel="0" max="29" min="29" style="0" width="23.05"/>
    <col collapsed="false" customWidth="true" hidden="false" outlineLevel="0" max="30" min="30" style="0" width="25"/>
    <col collapsed="false" customWidth="true" hidden="false" outlineLevel="0" max="31" min="31" style="0" width="12.16"/>
  </cols>
  <sheetData>
    <row r="1" customFormat="false" ht="66.75" hidden="false" customHeight="false" outlineLevel="0" collapsed="false">
      <c r="A1" s="244" t="s">
        <v>2407</v>
      </c>
      <c r="B1" s="244" t="s">
        <v>2408</v>
      </c>
      <c r="C1" s="371" t="s">
        <v>2409</v>
      </c>
      <c r="D1" s="372" t="s">
        <v>2410</v>
      </c>
      <c r="E1" s="372" t="s">
        <v>2411</v>
      </c>
      <c r="F1" s="372" t="s">
        <v>2412</v>
      </c>
      <c r="G1" s="373" t="s">
        <v>3</v>
      </c>
      <c r="H1" s="373" t="s">
        <v>2413</v>
      </c>
      <c r="I1" s="373" t="s">
        <v>2414</v>
      </c>
      <c r="J1" s="372" t="s">
        <v>15</v>
      </c>
      <c r="K1" s="372" t="s">
        <v>2415</v>
      </c>
      <c r="L1" s="372" t="s">
        <v>2416</v>
      </c>
      <c r="M1" s="372" t="s">
        <v>2417</v>
      </c>
      <c r="N1" s="372"/>
      <c r="O1" s="374" t="s">
        <v>2418</v>
      </c>
      <c r="P1" s="374" t="s">
        <v>2419</v>
      </c>
      <c r="Q1" s="372" t="s">
        <v>2420</v>
      </c>
      <c r="R1" s="375" t="s">
        <v>2421</v>
      </c>
      <c r="S1" s="375" t="s">
        <v>2422</v>
      </c>
      <c r="T1" s="372" t="s">
        <v>2423</v>
      </c>
      <c r="U1" s="376" t="s">
        <v>2424</v>
      </c>
      <c r="V1" s="376" t="s">
        <v>2425</v>
      </c>
      <c r="W1" s="371" t="s">
        <v>2426</v>
      </c>
      <c r="X1" s="371" t="s">
        <v>35</v>
      </c>
      <c r="Y1" s="372" t="s">
        <v>2427</v>
      </c>
      <c r="Z1" s="372" t="s">
        <v>2428</v>
      </c>
      <c r="AA1" s="377" t="s">
        <v>2429</v>
      </c>
      <c r="AB1" s="377" t="s">
        <v>2430</v>
      </c>
      <c r="AC1" s="378" t="s">
        <v>2431</v>
      </c>
      <c r="AD1" s="378" t="s">
        <v>2432</v>
      </c>
      <c r="AE1" s="379"/>
    </row>
    <row r="2" customFormat="false" ht="13.8" hidden="false" customHeight="false" outlineLevel="0" collapsed="false">
      <c r="A2" s="0" t="n">
        <v>222</v>
      </c>
      <c r="B2" s="247" t="n">
        <v>111</v>
      </c>
      <c r="C2" s="380"/>
      <c r="D2" s="381" t="s">
        <v>1996</v>
      </c>
      <c r="E2" s="381" t="s">
        <v>2433</v>
      </c>
      <c r="F2" s="382" t="s">
        <v>2434</v>
      </c>
      <c r="G2" s="383" t="s">
        <v>2435</v>
      </c>
      <c r="H2" s="383" t="s">
        <v>2436</v>
      </c>
      <c r="I2" s="383" t="s">
        <v>2437</v>
      </c>
      <c r="J2" s="381"/>
      <c r="K2" s="384" t="s">
        <v>62</v>
      </c>
      <c r="L2" s="385" t="s">
        <v>2438</v>
      </c>
      <c r="M2" s="381"/>
      <c r="N2" s="386" t="s">
        <v>2439</v>
      </c>
      <c r="O2" s="387" t="str">
        <f aca="false">LEFT(N2,IFERROR(FIND(" - ",N2),LEN(N2)))</f>
        <v>172.26.136.35</v>
      </c>
      <c r="P2" s="387" t="str">
        <f aca="false">RIGHT(N2, IFERROR(LEN(N2)-FIND(" - ", N2)-2, 0))</f>
        <v>81.31.168.35</v>
      </c>
      <c r="Q2" s="388" t="n">
        <v>80</v>
      </c>
      <c r="R2" s="0" t="n">
        <v>1</v>
      </c>
      <c r="S2" s="388" t="s">
        <v>2440</v>
      </c>
      <c r="T2" s="386"/>
      <c r="U2" s="384"/>
      <c r="V2" s="386"/>
      <c r="W2" s="386"/>
      <c r="X2" s="386"/>
      <c r="Y2" s="386" t="n">
        <v>0</v>
      </c>
      <c r="Z2" s="386" t="n">
        <v>1</v>
      </c>
      <c r="AA2" s="386" t="n">
        <v>2</v>
      </c>
      <c r="AB2" s="386" t="n">
        <v>50</v>
      </c>
      <c r="AC2" s="389"/>
      <c r="AD2" s="389"/>
      <c r="AE2" s="389"/>
    </row>
    <row r="3" customFormat="false" ht="13.8" hidden="false" customHeight="false" outlineLevel="0" collapsed="false">
      <c r="A3" s="0" t="n">
        <v>141</v>
      </c>
      <c r="B3" s="247" t="n">
        <v>88</v>
      </c>
      <c r="C3" s="380"/>
      <c r="D3" s="381" t="s">
        <v>2441</v>
      </c>
      <c r="E3" s="381" t="s">
        <v>2442</v>
      </c>
      <c r="F3" s="382" t="s">
        <v>2443</v>
      </c>
      <c r="G3" s="383" t="s">
        <v>2444</v>
      </c>
      <c r="H3" s="383" t="s">
        <v>2445</v>
      </c>
      <c r="I3" s="383" t="s">
        <v>2037</v>
      </c>
      <c r="J3" s="386"/>
      <c r="K3" s="384" t="s">
        <v>62</v>
      </c>
      <c r="L3" s="388" t="s">
        <v>2446</v>
      </c>
      <c r="M3" s="386"/>
      <c r="N3" s="386" t="s">
        <v>2447</v>
      </c>
      <c r="O3" s="387" t="str">
        <f aca="false">LEFT(N3,IFERROR(FIND(" - ",N3),LEN(N3)))</f>
        <v>172.26.136.180</v>
      </c>
      <c r="P3" s="387" t="str">
        <f aca="false">RIGHT(N3, IFERROR(LEN(N3)-FIND(" - ", N3)-2, 0))</f>
        <v>81.31.168.180</v>
      </c>
      <c r="Q3" s="388"/>
      <c r="R3" s="0" t="n">
        <v>2</v>
      </c>
      <c r="S3" s="388" t="s">
        <v>2448</v>
      </c>
      <c r="T3" s="386"/>
      <c r="U3" s="384"/>
      <c r="V3" s="386"/>
      <c r="W3" s="386"/>
      <c r="X3" s="386"/>
      <c r="Y3" s="386" t="n">
        <v>2</v>
      </c>
      <c r="Z3" s="386"/>
      <c r="AA3" s="386"/>
      <c r="AB3" s="386"/>
      <c r="AC3" s="389"/>
      <c r="AD3" s="389"/>
      <c r="AE3" s="389"/>
    </row>
    <row r="4" customFormat="false" ht="13.8" hidden="false" customHeight="false" outlineLevel="0" collapsed="false">
      <c r="A4" s="0" t="n">
        <v>185</v>
      </c>
      <c r="B4" s="247" t="n">
        <v>93</v>
      </c>
      <c r="C4" s="380"/>
      <c r="D4" s="390" t="s">
        <v>1395</v>
      </c>
      <c r="E4" s="390" t="s">
        <v>2449</v>
      </c>
      <c r="F4" s="391" t="s">
        <v>2450</v>
      </c>
      <c r="G4" s="392" t="s">
        <v>2451</v>
      </c>
      <c r="H4" s="392" t="s">
        <v>2452</v>
      </c>
      <c r="I4" s="392" t="s">
        <v>2453</v>
      </c>
      <c r="J4" s="387"/>
      <c r="K4" s="393" t="s">
        <v>62</v>
      </c>
      <c r="L4" s="394" t="s">
        <v>2454</v>
      </c>
      <c r="M4" s="387"/>
      <c r="N4" s="387" t="s">
        <v>2455</v>
      </c>
      <c r="O4" s="387" t="str">
        <f aca="false">LEFT(N4,IFERROR(FIND(" - ",N4),LEN(N4)))</f>
        <v>172.26.136.69</v>
      </c>
      <c r="P4" s="387" t="str">
        <f aca="false">RIGHT(N4, IFERROR(LEN(N4)-FIND(" - ", N4)-2, 0))</f>
        <v>81.31.168.69</v>
      </c>
      <c r="Q4" s="394" t="s">
        <v>2456</v>
      </c>
      <c r="R4" s="0" t="n">
        <v>2</v>
      </c>
      <c r="S4" s="394" t="s">
        <v>2457</v>
      </c>
      <c r="T4" s="387"/>
      <c r="U4" s="393"/>
      <c r="V4" s="387"/>
      <c r="W4" s="387"/>
      <c r="X4" s="387"/>
      <c r="Y4" s="387" t="n">
        <v>4</v>
      </c>
      <c r="Z4" s="387"/>
      <c r="AA4" s="387"/>
      <c r="AB4" s="387" t="n">
        <f aca="false">2000-240</f>
        <v>1760</v>
      </c>
      <c r="AC4" s="389"/>
      <c r="AD4" s="389"/>
      <c r="AE4" s="389"/>
    </row>
    <row r="5" customFormat="false" ht="13.8" hidden="false" customHeight="false" outlineLevel="0" collapsed="false">
      <c r="A5" s="0" t="n">
        <v>186</v>
      </c>
      <c r="B5" s="247" t="n">
        <v>93</v>
      </c>
      <c r="C5" s="380"/>
      <c r="D5" s="390" t="s">
        <v>1395</v>
      </c>
      <c r="E5" s="390" t="s">
        <v>2449</v>
      </c>
      <c r="F5" s="391" t="s">
        <v>2450</v>
      </c>
      <c r="G5" s="392" t="s">
        <v>2451</v>
      </c>
      <c r="H5" s="392" t="s">
        <v>2452</v>
      </c>
      <c r="I5" s="392" t="s">
        <v>2453</v>
      </c>
      <c r="J5" s="387"/>
      <c r="K5" s="393" t="s">
        <v>62</v>
      </c>
      <c r="L5" s="394" t="s">
        <v>2458</v>
      </c>
      <c r="M5" s="387"/>
      <c r="N5" s="387" t="s">
        <v>2459</v>
      </c>
      <c r="O5" s="387" t="str">
        <f aca="false">LEFT(N5,IFERROR(FIND(" - ",N5),LEN(N5)))</f>
        <v>172.26.136.83</v>
      </c>
      <c r="P5" s="387" t="str">
        <f aca="false">RIGHT(N5, IFERROR(LEN(N5)-FIND(" - ", N5)-2, 0))</f>
        <v/>
      </c>
      <c r="Q5" s="394" t="s">
        <v>2460</v>
      </c>
      <c r="R5" s="0" t="n">
        <v>2</v>
      </c>
      <c r="S5" s="394" t="s">
        <v>2461</v>
      </c>
      <c r="T5" s="387"/>
      <c r="U5" s="393"/>
      <c r="V5" s="387"/>
      <c r="W5" s="387"/>
      <c r="X5" s="387"/>
      <c r="Y5" s="387" t="n">
        <v>4</v>
      </c>
      <c r="Z5" s="387" t="n">
        <v>8</v>
      </c>
      <c r="AA5" s="387" t="n">
        <v>8</v>
      </c>
      <c r="AB5" s="387"/>
      <c r="AC5" s="389"/>
      <c r="AD5" s="389"/>
      <c r="AE5" s="389"/>
    </row>
    <row r="6" customFormat="false" ht="13.8" hidden="false" customHeight="false" outlineLevel="0" collapsed="false">
      <c r="A6" s="0" t="n">
        <v>187</v>
      </c>
      <c r="B6" s="247" t="n">
        <v>93</v>
      </c>
      <c r="C6" s="380"/>
      <c r="D6" s="390" t="s">
        <v>1395</v>
      </c>
      <c r="E6" s="390" t="s">
        <v>2449</v>
      </c>
      <c r="F6" s="391" t="s">
        <v>2450</v>
      </c>
      <c r="G6" s="392" t="s">
        <v>2451</v>
      </c>
      <c r="H6" s="392" t="s">
        <v>2452</v>
      </c>
      <c r="I6" s="392" t="s">
        <v>2453</v>
      </c>
      <c r="J6" s="387"/>
      <c r="K6" s="393" t="s">
        <v>62</v>
      </c>
      <c r="L6" s="394" t="s">
        <v>2462</v>
      </c>
      <c r="M6" s="387"/>
      <c r="N6" s="387" t="s">
        <v>2463</v>
      </c>
      <c r="O6" s="387" t="str">
        <f aca="false">LEFT(N6,IFERROR(FIND(" - ",N6),LEN(N6)))</f>
        <v>172.26.136.70</v>
      </c>
      <c r="P6" s="387" t="str">
        <f aca="false">RIGHT(N6, IFERROR(LEN(N6)-FIND(" - ", N6)-2, 0))</f>
        <v>81.31.168.70</v>
      </c>
      <c r="Q6" s="394" t="s">
        <v>2464</v>
      </c>
      <c r="R6" s="0" t="n">
        <v>2</v>
      </c>
      <c r="S6" s="394" t="s">
        <v>2457</v>
      </c>
      <c r="T6" s="387"/>
      <c r="U6" s="393"/>
      <c r="V6" s="387"/>
      <c r="W6" s="387"/>
      <c r="X6" s="387"/>
      <c r="Y6" s="387" t="n">
        <v>2</v>
      </c>
      <c r="Z6" s="387"/>
      <c r="AA6" s="387"/>
      <c r="AB6" s="387" t="n">
        <v>500</v>
      </c>
      <c r="AC6" s="389"/>
      <c r="AD6" s="389"/>
      <c r="AE6" s="389"/>
    </row>
    <row r="7" customFormat="false" ht="33.35" hidden="false" customHeight="false" outlineLevel="0" collapsed="false">
      <c r="A7" s="0" t="n">
        <v>73</v>
      </c>
      <c r="B7" s="247" t="n">
        <v>55</v>
      </c>
      <c r="C7" s="395" t="s">
        <v>2465</v>
      </c>
      <c r="D7" s="396" t="s">
        <v>2466</v>
      </c>
      <c r="E7" s="396" t="s">
        <v>944</v>
      </c>
      <c r="F7" s="397" t="s">
        <v>2467</v>
      </c>
      <c r="G7" s="398" t="n">
        <v>11969946</v>
      </c>
      <c r="H7" s="398" t="s">
        <v>2468</v>
      </c>
      <c r="I7" s="398" t="n">
        <v>5856</v>
      </c>
      <c r="J7" s="396" t="s">
        <v>2469</v>
      </c>
      <c r="K7" s="399" t="s">
        <v>2300</v>
      </c>
      <c r="L7" s="400" t="s">
        <v>2470</v>
      </c>
      <c r="M7" s="400"/>
      <c r="N7" s="400"/>
      <c r="O7" s="400" t="s">
        <v>2471</v>
      </c>
      <c r="P7" s="400" t="s">
        <v>2472</v>
      </c>
      <c r="Q7" s="400" t="s">
        <v>2473</v>
      </c>
      <c r="R7" s="0" t="n">
        <v>3</v>
      </c>
      <c r="S7" s="401" t="s">
        <v>2474</v>
      </c>
      <c r="T7" s="400" t="n">
        <v>12</v>
      </c>
      <c r="U7" s="402" t="n">
        <f aca="false">1900000*12</f>
        <v>22800000</v>
      </c>
      <c r="V7" s="402" t="n">
        <f aca="false">1700000*12</f>
        <v>20400000</v>
      </c>
      <c r="W7" s="395" t="n">
        <f aca="false">1-((V7)/(U7))</f>
        <v>0.105263157894737</v>
      </c>
      <c r="X7" s="400" t="n">
        <v>0</v>
      </c>
      <c r="Y7" s="400" t="n">
        <v>2</v>
      </c>
      <c r="Z7" s="400"/>
      <c r="AA7" s="400" t="n">
        <v>4</v>
      </c>
      <c r="AB7" s="400"/>
      <c r="AC7" s="395" t="n">
        <f aca="false">((AA7*100000)+(Z7*250000)+(AB7*5000)+(IF(Y7=1,1100000,IF(Y7=2,1900000,IF(Y7=3,2700000,IF(Y7=4,3700000,0))))))*12</f>
        <v>27600000</v>
      </c>
      <c r="AD7" s="395" t="n">
        <f aca="false">(1-W7)*AC7</f>
        <v>24694736.8421053</v>
      </c>
      <c r="AE7" s="403"/>
    </row>
    <row r="8" customFormat="false" ht="29.2" hidden="false" customHeight="false" outlineLevel="0" collapsed="false">
      <c r="A8" s="0" t="n">
        <v>74</v>
      </c>
      <c r="B8" s="247" t="n">
        <v>55</v>
      </c>
      <c r="C8" s="404" t="s">
        <v>2475</v>
      </c>
      <c r="D8" s="399" t="s">
        <v>2476</v>
      </c>
      <c r="E8" s="399" t="s">
        <v>2477</v>
      </c>
      <c r="F8" s="405" t="s">
        <v>2478</v>
      </c>
      <c r="G8" s="406" t="s">
        <v>2479</v>
      </c>
      <c r="H8" s="406" t="s">
        <v>2480</v>
      </c>
      <c r="I8" s="406" t="s">
        <v>2481</v>
      </c>
      <c r="J8" s="399" t="s">
        <v>2482</v>
      </c>
      <c r="K8" s="399" t="s">
        <v>2300</v>
      </c>
      <c r="L8" s="407" t="s">
        <v>2483</v>
      </c>
      <c r="M8" s="407"/>
      <c r="N8" s="407"/>
      <c r="O8" s="407" t="s">
        <v>2484</v>
      </c>
      <c r="P8" s="407" t="s">
        <v>2485</v>
      </c>
      <c r="Q8" s="404" t="s">
        <v>2486</v>
      </c>
      <c r="R8" s="0" t="n">
        <v>3</v>
      </c>
      <c r="S8" s="408"/>
      <c r="T8" s="404" t="n">
        <v>12</v>
      </c>
      <c r="U8" s="409" t="n">
        <v>27000000</v>
      </c>
      <c r="V8" s="410" t="n">
        <f aca="false">1800000*12</f>
        <v>21600000</v>
      </c>
      <c r="W8" s="404" t="n">
        <f aca="false">1-(V8/U8)</f>
        <v>0.2</v>
      </c>
      <c r="X8" s="407" t="n">
        <v>0</v>
      </c>
      <c r="Y8" s="407" t="n">
        <v>2</v>
      </c>
      <c r="Z8" s="407" t="n">
        <v>4</v>
      </c>
      <c r="AA8" s="407" t="n">
        <v>12</v>
      </c>
      <c r="AB8" s="407"/>
      <c r="AC8" s="404" t="n">
        <f aca="false">((AA8*100000)+(Z8*250000)+(AB8*5000)+(IF(Y8=1,1100000,IF(Y8=2,1900000,IF(Y8=3,2700000,IF(Y8=4,3700000,0))))))*12</f>
        <v>49200000</v>
      </c>
      <c r="AD8" s="404" t="n">
        <f aca="false">(1-W8)*AC8</f>
        <v>39360000</v>
      </c>
      <c r="AE8" s="411"/>
    </row>
    <row r="9" customFormat="false" ht="29.2" hidden="false" customHeight="false" outlineLevel="0" collapsed="false">
      <c r="A9" s="0" t="n">
        <v>77</v>
      </c>
      <c r="B9" s="247" t="n">
        <v>56</v>
      </c>
      <c r="C9" s="412" t="s">
        <v>2487</v>
      </c>
      <c r="D9" s="413" t="s">
        <v>2488</v>
      </c>
      <c r="E9" s="413" t="s">
        <v>2489</v>
      </c>
      <c r="F9" s="405" t="s">
        <v>2490</v>
      </c>
      <c r="G9" s="406" t="s">
        <v>2491</v>
      </c>
      <c r="H9" s="406" t="s">
        <v>2492</v>
      </c>
      <c r="I9" s="406" t="n">
        <v>61112821</v>
      </c>
      <c r="J9" s="407"/>
      <c r="K9" s="399" t="s">
        <v>2300</v>
      </c>
      <c r="L9" s="404" t="s">
        <v>2493</v>
      </c>
      <c r="M9" s="404"/>
      <c r="N9" s="404"/>
      <c r="O9" s="407" t="s">
        <v>2494</v>
      </c>
      <c r="P9" s="407" t="s">
        <v>2495</v>
      </c>
      <c r="Q9" s="412" t="s">
        <v>2496</v>
      </c>
      <c r="R9" s="0" t="n">
        <v>3</v>
      </c>
      <c r="S9" s="414" t="s">
        <v>2497</v>
      </c>
      <c r="T9" s="404"/>
      <c r="U9" s="409" t="n">
        <v>0</v>
      </c>
      <c r="V9" s="409" t="n">
        <v>0</v>
      </c>
      <c r="W9" s="404" t="n">
        <v>0</v>
      </c>
      <c r="X9" s="404" t="n">
        <v>0</v>
      </c>
      <c r="Y9" s="404" t="n">
        <v>2</v>
      </c>
      <c r="Z9" s="404"/>
      <c r="AA9" s="404" t="n">
        <v>16</v>
      </c>
      <c r="AB9" s="404" t="n">
        <v>80</v>
      </c>
      <c r="AC9" s="404" t="n">
        <v>0</v>
      </c>
      <c r="AD9" s="404" t="n">
        <f aca="false">(1-W9)*AC9</f>
        <v>0</v>
      </c>
      <c r="AE9" s="403"/>
    </row>
    <row r="10" customFormat="false" ht="29.2" hidden="false" customHeight="false" outlineLevel="0" collapsed="false">
      <c r="A10" s="0" t="n">
        <v>88</v>
      </c>
      <c r="B10" s="247" t="n">
        <v>58</v>
      </c>
      <c r="C10" s="415" t="s">
        <v>2498</v>
      </c>
      <c r="D10" s="416" t="s">
        <v>119</v>
      </c>
      <c r="E10" s="416" t="s">
        <v>2499</v>
      </c>
      <c r="F10" s="417" t="s">
        <v>1826</v>
      </c>
      <c r="G10" s="418" t="n">
        <v>69083274</v>
      </c>
      <c r="H10" s="418" t="s">
        <v>1825</v>
      </c>
      <c r="I10" s="418" t="n">
        <v>66166648</v>
      </c>
      <c r="J10" s="416" t="s">
        <v>2500</v>
      </c>
      <c r="K10" s="399" t="s">
        <v>2300</v>
      </c>
      <c r="L10" s="419" t="s">
        <v>2501</v>
      </c>
      <c r="M10" s="419"/>
      <c r="N10" s="419"/>
      <c r="O10" s="419" t="s">
        <v>2502</v>
      </c>
      <c r="P10" s="419" t="s">
        <v>2503</v>
      </c>
      <c r="Q10" s="419" t="s">
        <v>2504</v>
      </c>
      <c r="R10" s="0" t="n">
        <v>3</v>
      </c>
      <c r="S10" s="420" t="s">
        <v>2505</v>
      </c>
      <c r="T10" s="419" t="n">
        <v>12</v>
      </c>
      <c r="U10" s="402" t="n">
        <f aca="false">1300000*12</f>
        <v>15600000</v>
      </c>
      <c r="V10" s="421" t="n">
        <f aca="false">900000*12</f>
        <v>10800000</v>
      </c>
      <c r="W10" s="395" t="n">
        <f aca="false">1-((V10)/(U10))</f>
        <v>0.307692307692308</v>
      </c>
      <c r="X10" s="419" t="n">
        <v>0</v>
      </c>
      <c r="Y10" s="419" t="n">
        <v>1</v>
      </c>
      <c r="Z10" s="419"/>
      <c r="AA10" s="419" t="n">
        <v>2</v>
      </c>
      <c r="AB10" s="419"/>
      <c r="AC10" s="415" t="n">
        <f aca="false">((AA10*100000)+(Z10*250000)+(AB10*5000)+(IF(Y10=1,1100000,IF(Y10=2,1900000,IF(Y10=3,2700000,IF(Y10=4,3700000,0))))))*12</f>
        <v>15600000</v>
      </c>
      <c r="AD10" s="415" t="n">
        <f aca="false">(1-W10)*AC10</f>
        <v>10800000</v>
      </c>
      <c r="AE10" s="403"/>
    </row>
    <row r="11" customFormat="false" ht="17.35" hidden="false" customHeight="false" outlineLevel="0" collapsed="false">
      <c r="A11" s="0" t="n">
        <v>93</v>
      </c>
      <c r="B11" s="247" t="n">
        <v>62</v>
      </c>
      <c r="C11" s="404" t="s">
        <v>2506</v>
      </c>
      <c r="D11" s="399" t="s">
        <v>805</v>
      </c>
      <c r="E11" s="399" t="s">
        <v>806</v>
      </c>
      <c r="F11" s="422" t="s">
        <v>810</v>
      </c>
      <c r="G11" s="423" t="n">
        <v>2594584231</v>
      </c>
      <c r="H11" s="423" t="n">
        <v>9122601799</v>
      </c>
      <c r="I11" s="423" t="n">
        <v>66164150</v>
      </c>
      <c r="J11" s="424" t="s">
        <v>2507</v>
      </c>
      <c r="K11" s="399" t="s">
        <v>2300</v>
      </c>
      <c r="L11" s="404" t="s">
        <v>2508</v>
      </c>
      <c r="M11" s="404"/>
      <c r="N11" s="404"/>
      <c r="O11" s="404" t="s">
        <v>2509</v>
      </c>
      <c r="P11" s="404" t="s">
        <v>2510</v>
      </c>
      <c r="Q11" s="425" t="n">
        <v>80</v>
      </c>
      <c r="R11" s="0" t="n">
        <v>3</v>
      </c>
      <c r="S11" s="414" t="s">
        <v>2511</v>
      </c>
      <c r="T11" s="404" t="n">
        <v>6</v>
      </c>
      <c r="U11" s="410" t="n">
        <v>4140000</v>
      </c>
      <c r="V11" s="410" t="n">
        <v>3000000</v>
      </c>
      <c r="W11" s="404" t="n">
        <f aca="false">1-((V11)/(U11))</f>
        <v>0.27536231884058</v>
      </c>
      <c r="X11" s="404" t="n">
        <v>0</v>
      </c>
      <c r="Y11" s="404" t="n">
        <v>0</v>
      </c>
      <c r="Z11" s="404" t="n">
        <v>2</v>
      </c>
      <c r="AA11" s="404" t="n">
        <v>4</v>
      </c>
      <c r="AB11" s="404" t="n">
        <v>50</v>
      </c>
      <c r="AC11" s="404" t="n">
        <f aca="false">((AA11*100000)+(Z11*250000)+(AB11*5000)+(IF(Y11=1,1100000,IF(Y11=2,1900000,IF(Y11=3,2700000,IF(Y11=4,3700000,0))))))*12</f>
        <v>13800000</v>
      </c>
      <c r="AD11" s="404" t="n">
        <f aca="false">(1-W11)*AC11</f>
        <v>10000000</v>
      </c>
      <c r="AE11" s="403"/>
    </row>
    <row r="12" customFormat="false" ht="29.2" hidden="false" customHeight="false" outlineLevel="0" collapsed="false">
      <c r="A12" s="0" t="n">
        <v>95</v>
      </c>
      <c r="B12" s="247" t="n">
        <v>64</v>
      </c>
      <c r="C12" s="404" t="s">
        <v>2512</v>
      </c>
      <c r="D12" s="413" t="s">
        <v>40</v>
      </c>
      <c r="E12" s="413" t="s">
        <v>1690</v>
      </c>
      <c r="F12" s="405" t="s">
        <v>2513</v>
      </c>
      <c r="G12" s="406" t="s">
        <v>2514</v>
      </c>
      <c r="H12" s="406" t="s">
        <v>2515</v>
      </c>
      <c r="I12" s="406" t="n">
        <v>46043194</v>
      </c>
      <c r="J12" s="407"/>
      <c r="K12" s="399" t="s">
        <v>2300</v>
      </c>
      <c r="L12" s="404" t="s">
        <v>2516</v>
      </c>
      <c r="M12" s="404"/>
      <c r="N12" s="404"/>
      <c r="O12" s="407" t="s">
        <v>2517</v>
      </c>
      <c r="P12" s="404" t="s">
        <v>2518</v>
      </c>
      <c r="Q12" s="404" t="s">
        <v>2519</v>
      </c>
      <c r="R12" s="0" t="n">
        <v>3</v>
      </c>
      <c r="S12" s="414" t="s">
        <v>2520</v>
      </c>
      <c r="T12" s="426" t="n">
        <v>12</v>
      </c>
      <c r="U12" s="410" t="n">
        <f aca="false">1900000*12</f>
        <v>22800000</v>
      </c>
      <c r="V12" s="410" t="n">
        <v>20400000</v>
      </c>
      <c r="W12" s="404" t="n">
        <f aca="false">1-((V12)/(U12))</f>
        <v>0.105263157894737</v>
      </c>
      <c r="X12" s="404" t="n">
        <v>0</v>
      </c>
      <c r="Y12" s="404" t="n">
        <v>2</v>
      </c>
      <c r="Z12" s="404"/>
      <c r="AA12" s="404"/>
      <c r="AB12" s="404"/>
      <c r="AC12" s="404" t="n">
        <f aca="false">((AA12*100000)+(Z12*250000)+(AB12*5000)+(IF(Y12=1,1100000,IF(Y12=2,1900000,IF(Y12=3,2700000,IF(Y12=4,3700000,0))))))*12</f>
        <v>22800000</v>
      </c>
      <c r="AD12" s="404" t="n">
        <f aca="false">(1-W12)*AC12</f>
        <v>20400000</v>
      </c>
      <c r="AE12" s="403"/>
    </row>
    <row r="13" customFormat="false" ht="29.2" hidden="false" customHeight="false" outlineLevel="0" collapsed="false">
      <c r="A13" s="0" t="n">
        <v>100</v>
      </c>
      <c r="B13" s="247" t="n">
        <v>67</v>
      </c>
      <c r="C13" s="409" t="s">
        <v>2521</v>
      </c>
      <c r="D13" s="427" t="s">
        <v>805</v>
      </c>
      <c r="E13" s="427" t="s">
        <v>1883</v>
      </c>
      <c r="F13" s="428" t="s">
        <v>1885</v>
      </c>
      <c r="G13" s="429" t="n">
        <v>2790195511</v>
      </c>
      <c r="H13" s="429" t="s">
        <v>1887</v>
      </c>
      <c r="I13" s="429" t="n">
        <v>66677307</v>
      </c>
      <c r="J13" s="430" t="s">
        <v>2522</v>
      </c>
      <c r="K13" s="399" t="s">
        <v>2300</v>
      </c>
      <c r="L13" s="431" t="s">
        <v>2523</v>
      </c>
      <c r="M13" s="431"/>
      <c r="N13" s="431"/>
      <c r="O13" s="431" t="s">
        <v>2524</v>
      </c>
      <c r="P13" s="431" t="s">
        <v>2525</v>
      </c>
      <c r="Q13" s="431" t="s">
        <v>2526</v>
      </c>
      <c r="R13" s="0" t="n">
        <v>3</v>
      </c>
      <c r="S13" s="432" t="s">
        <v>413</v>
      </c>
      <c r="T13" s="431" t="n">
        <v>12</v>
      </c>
      <c r="U13" s="431" t="s">
        <v>2527</v>
      </c>
      <c r="V13" s="433" t="n">
        <v>176600000</v>
      </c>
      <c r="W13" s="409" t="e">
        <f aca="false">1-((V13)/(U13))</f>
        <v>#VALUE!</v>
      </c>
      <c r="X13" s="431" t="n">
        <v>0</v>
      </c>
      <c r="Y13" s="431" t="n">
        <v>4</v>
      </c>
      <c r="Z13" s="431" t="n">
        <v>8</v>
      </c>
      <c r="AA13" s="431" t="n">
        <v>8</v>
      </c>
      <c r="AB13" s="431" t="n">
        <f aca="false">2240-240</f>
        <v>2000</v>
      </c>
      <c r="AC13" s="409" t="n">
        <f aca="false">((AA13*100000)+(Z13*250000)+(AB13*5000)+(IF(Y13=1,1100000,IF(Y13=2,1900000,IF(Y13=3,2700000,IF(Y13=4,3700000,0))))))*12</f>
        <v>198000000</v>
      </c>
      <c r="AD13" s="409" t="e">
        <f aca="false">(1-W13)*AC13</f>
        <v>#VALUE!</v>
      </c>
      <c r="AE13" s="403"/>
    </row>
    <row r="14" customFormat="false" ht="29.2" hidden="false" customHeight="false" outlineLevel="0" collapsed="false">
      <c r="A14" s="0" t="n">
        <v>103</v>
      </c>
      <c r="B14" s="247" t="n">
        <v>70</v>
      </c>
      <c r="C14" s="434" t="s">
        <v>2528</v>
      </c>
      <c r="D14" s="435" t="s">
        <v>279</v>
      </c>
      <c r="E14" s="435" t="s">
        <v>2529</v>
      </c>
      <c r="F14" s="436" t="s">
        <v>2530</v>
      </c>
      <c r="G14" s="437" t="n">
        <v>4420479825</v>
      </c>
      <c r="H14" s="437" t="s">
        <v>2531</v>
      </c>
      <c r="I14" s="437" t="s">
        <v>1798</v>
      </c>
      <c r="J14" s="435"/>
      <c r="K14" s="399" t="s">
        <v>2300</v>
      </c>
      <c r="L14" s="438" t="s">
        <v>2532</v>
      </c>
      <c r="M14" s="438"/>
      <c r="N14" s="438"/>
      <c r="O14" s="438" t="s">
        <v>2533</v>
      </c>
      <c r="P14" s="438" t="s">
        <v>2534</v>
      </c>
      <c r="Q14" s="434" t="s">
        <v>2535</v>
      </c>
      <c r="R14" s="0" t="n">
        <v>3</v>
      </c>
      <c r="S14" s="439" t="s">
        <v>2536</v>
      </c>
      <c r="T14" s="434" t="n">
        <v>12</v>
      </c>
      <c r="U14" s="410" t="n">
        <v>69200000</v>
      </c>
      <c r="V14" s="410" t="n">
        <v>42200000</v>
      </c>
      <c r="W14" s="434" t="n">
        <f aca="false">1-((V14-200000)/(U14-200000))</f>
        <v>0.391304347826087</v>
      </c>
      <c r="X14" s="438" t="n">
        <v>0</v>
      </c>
      <c r="Y14" s="438" t="n">
        <v>4</v>
      </c>
      <c r="Z14" s="438"/>
      <c r="AA14" s="438" t="n">
        <v>8</v>
      </c>
      <c r="AB14" s="438" t="n">
        <v>250</v>
      </c>
      <c r="AC14" s="434" t="n">
        <f aca="false">((AA14*100000)+(Z14*250000)+(AB14*5000)+(IF(Y14=1,1100000,IF(Y14=2,1900000,IF(Y14=3,2700000,IF(Y14=4,3700000,0))))))*12</f>
        <v>69000000</v>
      </c>
      <c r="AD14" s="434" t="n">
        <f aca="false">(1-W14)*AC14</f>
        <v>42000000</v>
      </c>
      <c r="AE14" s="403"/>
    </row>
    <row r="15" customFormat="false" ht="29.2" hidden="false" customHeight="false" outlineLevel="0" collapsed="false">
      <c r="A15" s="0" t="n">
        <v>104</v>
      </c>
      <c r="B15" s="247" t="n">
        <v>71</v>
      </c>
      <c r="C15" s="404" t="s">
        <v>2537</v>
      </c>
      <c r="D15" s="413" t="s">
        <v>1908</v>
      </c>
      <c r="E15" s="413" t="s">
        <v>1909</v>
      </c>
      <c r="F15" s="405" t="s">
        <v>1911</v>
      </c>
      <c r="G15" s="406" t="n">
        <v>1271607621</v>
      </c>
      <c r="H15" s="406" t="s">
        <v>1910</v>
      </c>
      <c r="I15" s="406" t="n">
        <v>66089083</v>
      </c>
      <c r="J15" s="407"/>
      <c r="K15" s="399" t="s">
        <v>2300</v>
      </c>
      <c r="L15" s="407" t="s">
        <v>2538</v>
      </c>
      <c r="M15" s="407"/>
      <c r="N15" s="407"/>
      <c r="O15" s="407" t="s">
        <v>2539</v>
      </c>
      <c r="P15" s="407" t="s">
        <v>2540</v>
      </c>
      <c r="Q15" s="404" t="n">
        <v>443</v>
      </c>
      <c r="R15" s="0" t="n">
        <v>3</v>
      </c>
      <c r="S15" s="408" t="s">
        <v>1239</v>
      </c>
      <c r="T15" s="404" t="n">
        <v>12</v>
      </c>
      <c r="U15" s="410" t="n">
        <v>23000000</v>
      </c>
      <c r="V15" s="410" t="n">
        <v>15600000</v>
      </c>
      <c r="W15" s="404" t="n">
        <f aca="false">1-((V15-200000)/(U15-200000))</f>
        <v>0.324561403508772</v>
      </c>
      <c r="X15" s="407" t="n">
        <v>0</v>
      </c>
      <c r="Y15" s="407" t="n">
        <v>2</v>
      </c>
      <c r="Z15" s="407"/>
      <c r="AA15" s="407"/>
      <c r="AB15" s="407"/>
      <c r="AC15" s="404" t="n">
        <f aca="false">((AA15*100000)+(Z15*250000)+(AB15*5000)+(IF(Y15=1,1100000,IF(Y15=2,1900000,IF(Y15=3,2700000,IF(Y15=4,3700000,0))))))*12</f>
        <v>22800000</v>
      </c>
      <c r="AD15" s="404" t="n">
        <f aca="false">(1-W15)*AC15</f>
        <v>15400000</v>
      </c>
      <c r="AE15" s="403"/>
    </row>
    <row r="16" customFormat="false" ht="29.2" hidden="false" customHeight="false" outlineLevel="0" collapsed="false">
      <c r="A16" s="0" t="n">
        <v>108</v>
      </c>
      <c r="B16" s="247" t="n">
        <v>74</v>
      </c>
      <c r="C16" s="404" t="s">
        <v>2541</v>
      </c>
      <c r="D16" s="413" t="s">
        <v>2542</v>
      </c>
      <c r="E16" s="413" t="s">
        <v>2543</v>
      </c>
      <c r="F16" s="405" t="s">
        <v>2544</v>
      </c>
      <c r="G16" s="406" t="n">
        <v>4640139519</v>
      </c>
      <c r="H16" s="406" t="s">
        <v>2545</v>
      </c>
      <c r="I16" s="406"/>
      <c r="J16" s="407"/>
      <c r="K16" s="399" t="s">
        <v>2300</v>
      </c>
      <c r="L16" s="404" t="s">
        <v>2546</v>
      </c>
      <c r="M16" s="404"/>
      <c r="N16" s="404"/>
      <c r="O16" s="407" t="s">
        <v>2547</v>
      </c>
      <c r="P16" s="404" t="s">
        <v>2548</v>
      </c>
      <c r="Q16" s="404"/>
      <c r="R16" s="0" t="n">
        <v>3</v>
      </c>
      <c r="S16" s="414" t="s">
        <v>2549</v>
      </c>
      <c r="T16" s="426" t="n">
        <v>12</v>
      </c>
      <c r="U16" s="410" t="n">
        <v>23000000</v>
      </c>
      <c r="V16" s="410" t="n">
        <v>16400000</v>
      </c>
      <c r="W16" s="404" t="n">
        <f aca="false">1-((V16-200000)/(U16-200000))</f>
        <v>0.289473684210526</v>
      </c>
      <c r="X16" s="404" t="n">
        <v>0</v>
      </c>
      <c r="Y16" s="404" t="n">
        <v>2</v>
      </c>
      <c r="Z16" s="404"/>
      <c r="AA16" s="404"/>
      <c r="AB16" s="404"/>
      <c r="AC16" s="404" t="n">
        <f aca="false">((AA16*100000)+(Z16*250000)+(AB16*5000)+(IF(Y16=1,1100000,IF(Y16=2,1900000,IF(Y16=3,2700000,IF(Y16=4,3700000,0))))))*12</f>
        <v>22800000</v>
      </c>
      <c r="AD16" s="404" t="n">
        <f aca="false">(1-W16)*AC16</f>
        <v>16200000</v>
      </c>
      <c r="AE16" s="415"/>
    </row>
    <row r="17" customFormat="false" ht="33.9" hidden="false" customHeight="false" outlineLevel="0" collapsed="false">
      <c r="A17" s="0" t="n">
        <v>114</v>
      </c>
      <c r="B17" s="247" t="n">
        <v>78</v>
      </c>
      <c r="C17" s="404" t="s">
        <v>2550</v>
      </c>
      <c r="D17" s="413" t="s">
        <v>125</v>
      </c>
      <c r="E17" s="413" t="s">
        <v>2551</v>
      </c>
      <c r="F17" s="405" t="s">
        <v>2552</v>
      </c>
      <c r="G17" s="406" t="n">
        <v>2142258875</v>
      </c>
      <c r="H17" s="406" t="n">
        <v>9038079187</v>
      </c>
      <c r="I17" s="406" t="s">
        <v>2553</v>
      </c>
      <c r="J17" s="407"/>
      <c r="K17" s="399" t="s">
        <v>2300</v>
      </c>
      <c r="L17" s="404" t="s">
        <v>2554</v>
      </c>
      <c r="M17" s="404"/>
      <c r="N17" s="404"/>
      <c r="O17" s="407" t="s">
        <v>2555</v>
      </c>
      <c r="P17" s="404" t="s">
        <v>2556</v>
      </c>
      <c r="Q17" s="404" t="s">
        <v>2557</v>
      </c>
      <c r="R17" s="0" t="n">
        <v>3</v>
      </c>
      <c r="S17" s="414" t="s">
        <v>2558</v>
      </c>
      <c r="T17" s="404" t="n">
        <v>12</v>
      </c>
      <c r="U17" s="410" t="n">
        <f aca="false">(1100000*12)+200000</f>
        <v>13400000</v>
      </c>
      <c r="V17" s="410" t="n">
        <v>11600000</v>
      </c>
      <c r="W17" s="404" t="n">
        <f aca="false">1-((V17-200000)/(U17-200000))</f>
        <v>0.136363636363636</v>
      </c>
      <c r="X17" s="404" t="n">
        <v>0</v>
      </c>
      <c r="Y17" s="404" t="n">
        <v>1</v>
      </c>
      <c r="Z17" s="404"/>
      <c r="AA17" s="404"/>
      <c r="AB17" s="404"/>
      <c r="AC17" s="404" t="n">
        <f aca="false">((AA17*100000)+(Z17*250000)+(AB17*5000)+(IF(Y17=1,1100000,IF(Y17=2,1900000,IF(Y17=3,2700000,IF(Y17=4,3700000,0))))))*12</f>
        <v>13200000</v>
      </c>
      <c r="AD17" s="404" t="n">
        <f aca="false">(1-W17)*AC17</f>
        <v>11400000</v>
      </c>
      <c r="AE17" s="440"/>
    </row>
    <row r="18" customFormat="false" ht="14.9" hidden="false" customHeight="false" outlineLevel="0" collapsed="false">
      <c r="A18" s="0" t="n">
        <v>119</v>
      </c>
      <c r="B18" s="247" t="n">
        <v>82</v>
      </c>
      <c r="C18" s="380"/>
      <c r="D18" s="441" t="s">
        <v>2559</v>
      </c>
      <c r="E18" s="441" t="s">
        <v>2560</v>
      </c>
      <c r="F18" s="442" t="s">
        <v>2561</v>
      </c>
      <c r="G18" s="443" t="s">
        <v>2562</v>
      </c>
      <c r="H18" s="443" t="s">
        <v>2563</v>
      </c>
      <c r="I18" s="443" t="s">
        <v>1993</v>
      </c>
      <c r="J18" s="441" t="s">
        <v>2564</v>
      </c>
      <c r="K18" s="393" t="s">
        <v>62</v>
      </c>
      <c r="L18" s="444" t="s">
        <v>2565</v>
      </c>
      <c r="M18" s="445" t="s">
        <v>2566</v>
      </c>
      <c r="N18" s="387" t="s">
        <v>2567</v>
      </c>
      <c r="O18" s="445" t="str">
        <f aca="false">LEFT(N18, FIND(" - ", N18))</f>
        <v>172.26.136.159</v>
      </c>
      <c r="P18" s="445" t="str">
        <f aca="false">RIGHT(N18, IFERROR(LEN(N18)-FIND(" - ", N18)-2, 0))</f>
        <v>81.31.168.159</v>
      </c>
      <c r="Q18" s="394" t="s">
        <v>2568</v>
      </c>
      <c r="R18" s="0" t="n">
        <v>3</v>
      </c>
      <c r="S18" s="446" t="s">
        <v>153</v>
      </c>
      <c r="T18" s="445"/>
      <c r="U18" s="393"/>
      <c r="V18" s="445"/>
      <c r="W18" s="445"/>
      <c r="X18" s="445"/>
      <c r="Y18" s="445" t="n">
        <v>3</v>
      </c>
      <c r="Z18" s="445"/>
      <c r="AA18" s="445"/>
      <c r="AB18" s="445" t="n">
        <v>40</v>
      </c>
      <c r="AC18" s="389"/>
      <c r="AD18" s="389"/>
      <c r="AE18" s="389"/>
    </row>
    <row r="19" customFormat="false" ht="13.8" hidden="false" customHeight="false" outlineLevel="0" collapsed="false">
      <c r="A19" s="0" t="n">
        <v>132</v>
      </c>
      <c r="B19" s="247" t="n">
        <v>85</v>
      </c>
      <c r="C19" s="380"/>
      <c r="D19" s="390" t="s">
        <v>46</v>
      </c>
      <c r="E19" s="390" t="s">
        <v>47</v>
      </c>
      <c r="F19" s="391" t="s">
        <v>2569</v>
      </c>
      <c r="G19" s="392" t="s">
        <v>48</v>
      </c>
      <c r="H19" s="392" t="s">
        <v>50</v>
      </c>
      <c r="I19" s="392" t="s">
        <v>2570</v>
      </c>
      <c r="J19" s="443"/>
      <c r="K19" s="393" t="s">
        <v>62</v>
      </c>
      <c r="L19" s="444" t="s">
        <v>2571</v>
      </c>
      <c r="M19" s="445"/>
      <c r="N19" s="387" t="s">
        <v>2572</v>
      </c>
      <c r="O19" s="445" t="str">
        <f aca="false">LEFT(N19, FIND(" - ", N19))</f>
        <v>172.26.136.156</v>
      </c>
      <c r="P19" s="445" t="str">
        <f aca="false">RIGHT(N19, IFERROR(LEN(N19)-FIND(" - ", N19)-2, 0))</f>
        <v>81.31.168.156</v>
      </c>
      <c r="Q19" s="447" t="s">
        <v>2573</v>
      </c>
      <c r="R19" s="0" t="n">
        <v>3</v>
      </c>
      <c r="S19" s="448" t="s">
        <v>2574</v>
      </c>
      <c r="T19" s="445"/>
      <c r="U19" s="393"/>
      <c r="V19" s="445"/>
      <c r="W19" s="445"/>
      <c r="X19" s="445"/>
      <c r="Y19" s="445" t="n">
        <v>2</v>
      </c>
      <c r="Z19" s="445"/>
      <c r="AA19" s="445" t="n">
        <v>12</v>
      </c>
      <c r="AB19" s="445" t="n">
        <v>1880</v>
      </c>
      <c r="AC19" s="389"/>
      <c r="AD19" s="389"/>
      <c r="AE19" s="389"/>
    </row>
    <row r="20" customFormat="false" ht="13.8" hidden="false" customHeight="false" outlineLevel="0" collapsed="false">
      <c r="A20" s="0" t="n">
        <v>133</v>
      </c>
      <c r="B20" s="247" t="n">
        <v>85</v>
      </c>
      <c r="C20" s="380"/>
      <c r="D20" s="390" t="s">
        <v>2575</v>
      </c>
      <c r="E20" s="390" t="s">
        <v>2576</v>
      </c>
      <c r="F20" s="449" t="s">
        <v>2017</v>
      </c>
      <c r="G20" s="392" t="s">
        <v>2577</v>
      </c>
      <c r="H20" s="392" t="s">
        <v>2578</v>
      </c>
      <c r="I20" s="392" t="s">
        <v>2016</v>
      </c>
      <c r="J20" s="441" t="s">
        <v>2579</v>
      </c>
      <c r="K20" s="393" t="s">
        <v>62</v>
      </c>
      <c r="L20" s="394" t="s">
        <v>2580</v>
      </c>
      <c r="M20" s="445"/>
      <c r="N20" s="387" t="s">
        <v>2581</v>
      </c>
      <c r="O20" s="445" t="str">
        <f aca="false">LEFT(N20, FIND(" - ", N20))</f>
        <v>172.26.136.160</v>
      </c>
      <c r="P20" s="445" t="str">
        <f aca="false">RIGHT(N20, IFERROR(LEN(N20)-FIND(" - ", N20)-2, 0))</f>
        <v>81.31.168.160</v>
      </c>
      <c r="Q20" s="394" t="s">
        <v>2582</v>
      </c>
      <c r="R20" s="0" t="n">
        <v>3</v>
      </c>
      <c r="S20" s="450" t="s">
        <v>399</v>
      </c>
      <c r="T20" s="445"/>
      <c r="U20" s="393"/>
      <c r="V20" s="445"/>
      <c r="W20" s="445"/>
      <c r="X20" s="445"/>
      <c r="Y20" s="445" t="n">
        <v>4</v>
      </c>
      <c r="Z20" s="445"/>
      <c r="AA20" s="445" t="n">
        <v>24</v>
      </c>
      <c r="AB20" s="445" t="n">
        <v>1500</v>
      </c>
      <c r="AC20" s="389"/>
      <c r="AD20" s="389"/>
      <c r="AE20" s="389"/>
    </row>
    <row r="21" customFormat="false" ht="13.8" hidden="false" customHeight="false" outlineLevel="0" collapsed="false">
      <c r="A21" s="0" t="n">
        <v>146</v>
      </c>
      <c r="B21" s="247" t="n">
        <v>89</v>
      </c>
      <c r="C21" s="380"/>
      <c r="D21" s="390" t="s">
        <v>482</v>
      </c>
      <c r="E21" s="390" t="s">
        <v>483</v>
      </c>
      <c r="F21" s="391" t="s">
        <v>487</v>
      </c>
      <c r="G21" s="392" t="s">
        <v>484</v>
      </c>
      <c r="H21" s="392" t="s">
        <v>486</v>
      </c>
      <c r="I21" s="392" t="s">
        <v>485</v>
      </c>
      <c r="J21" s="386"/>
      <c r="K21" s="393" t="s">
        <v>62</v>
      </c>
      <c r="L21" s="394" t="s">
        <v>2583</v>
      </c>
      <c r="M21" s="445"/>
      <c r="N21" s="387" t="s">
        <v>2584</v>
      </c>
      <c r="O21" s="445" t="str">
        <f aca="false">LEFT(N21,IFERROR(FIND(" - ",N21),LEN(N21)))</f>
        <v>172.26.136.133</v>
      </c>
      <c r="P21" s="445" t="str">
        <f aca="false">RIGHT(N21, IFERROR(LEN(N21)-FIND(" - ", N21)-2, 0))</f>
        <v>81.31.168.133</v>
      </c>
      <c r="Q21" s="394" t="s">
        <v>2585</v>
      </c>
      <c r="R21" s="0" t="n">
        <v>3</v>
      </c>
      <c r="S21" s="451" t="s">
        <v>2586</v>
      </c>
      <c r="T21" s="445"/>
      <c r="U21" s="393"/>
      <c r="V21" s="445"/>
      <c r="W21" s="445"/>
      <c r="X21" s="445"/>
      <c r="Y21" s="445" t="n">
        <v>4</v>
      </c>
      <c r="Z21" s="445"/>
      <c r="AA21" s="445" t="n">
        <v>8</v>
      </c>
      <c r="AB21" s="445"/>
      <c r="AC21" s="389"/>
      <c r="AD21" s="389"/>
      <c r="AE21" s="389"/>
    </row>
    <row r="22" customFormat="false" ht="13.8" hidden="false" customHeight="false" outlineLevel="0" collapsed="false">
      <c r="A22" s="0" t="n">
        <v>178</v>
      </c>
      <c r="B22" s="247" t="n">
        <v>90</v>
      </c>
      <c r="C22" s="380"/>
      <c r="D22" s="390" t="s">
        <v>1875</v>
      </c>
      <c r="E22" s="390" t="s">
        <v>2587</v>
      </c>
      <c r="F22" s="391" t="s">
        <v>2588</v>
      </c>
      <c r="G22" s="392" t="s">
        <v>2589</v>
      </c>
      <c r="H22" s="392" t="s">
        <v>2590</v>
      </c>
      <c r="I22" s="392" t="s">
        <v>2591</v>
      </c>
      <c r="J22" s="386"/>
      <c r="K22" s="393" t="s">
        <v>62</v>
      </c>
      <c r="L22" s="394" t="s">
        <v>2592</v>
      </c>
      <c r="M22" s="445"/>
      <c r="N22" s="387" t="s">
        <v>2593</v>
      </c>
      <c r="O22" s="445" t="str">
        <f aca="false">LEFT(N22,IFERROR(FIND(" - ",N22),LEN(N22)))</f>
        <v>172.26.136.46</v>
      </c>
      <c r="P22" s="445" t="str">
        <f aca="false">RIGHT(N22, IFERROR(LEN(N22)-FIND(" - ", N22)-2, 0))</f>
        <v>81.31.168.46</v>
      </c>
      <c r="Q22" s="394"/>
      <c r="R22" s="0" t="n">
        <v>3</v>
      </c>
      <c r="S22" s="451" t="s">
        <v>2594</v>
      </c>
      <c r="T22" s="445"/>
      <c r="U22" s="393"/>
      <c r="V22" s="445"/>
      <c r="W22" s="445"/>
      <c r="X22" s="445"/>
      <c r="Y22" s="445" t="n">
        <v>2</v>
      </c>
      <c r="Z22" s="445"/>
      <c r="AA22" s="445"/>
      <c r="AB22" s="445" t="n">
        <f aca="false">4100-120</f>
        <v>3980</v>
      </c>
      <c r="AC22" s="389"/>
      <c r="AD22" s="389"/>
      <c r="AE22" s="389"/>
    </row>
    <row r="23" customFormat="false" ht="13.8" hidden="false" customHeight="false" outlineLevel="0" collapsed="false">
      <c r="A23" s="0" t="n">
        <v>179</v>
      </c>
      <c r="B23" s="247" t="n">
        <v>90</v>
      </c>
      <c r="C23" s="380"/>
      <c r="D23" s="452" t="s">
        <v>202</v>
      </c>
      <c r="E23" s="452" t="s">
        <v>1253</v>
      </c>
      <c r="F23" s="391" t="s">
        <v>1257</v>
      </c>
      <c r="G23" s="392" t="s">
        <v>1254</v>
      </c>
      <c r="H23" s="392" t="s">
        <v>1256</v>
      </c>
      <c r="I23" s="392" t="s">
        <v>2051</v>
      </c>
      <c r="J23" s="386"/>
      <c r="K23" s="393" t="s">
        <v>62</v>
      </c>
      <c r="L23" s="394" t="s">
        <v>2595</v>
      </c>
      <c r="M23" s="445"/>
      <c r="N23" s="387" t="s">
        <v>2596</v>
      </c>
      <c r="O23" s="445" t="str">
        <f aca="false">LEFT(N23,IFERROR(FIND(" - ",N23),LEN(N23)))</f>
        <v>172.26.136.20</v>
      </c>
      <c r="P23" s="445" t="str">
        <f aca="false">RIGHT(N23, IFERROR(LEN(N23)-FIND(" - ", N23)-2, 0))</f>
        <v>81.31.168.20</v>
      </c>
      <c r="Q23" s="394" t="s">
        <v>2535</v>
      </c>
      <c r="R23" s="0" t="n">
        <v>3</v>
      </c>
      <c r="S23" s="453" t="s">
        <v>2597</v>
      </c>
      <c r="T23" s="445"/>
      <c r="U23" s="393"/>
      <c r="V23" s="445"/>
      <c r="W23" s="445"/>
      <c r="X23" s="445"/>
      <c r="Y23" s="445" t="n">
        <v>2</v>
      </c>
      <c r="Z23" s="445"/>
      <c r="AA23" s="445" t="n">
        <v>4</v>
      </c>
      <c r="AB23" s="445" t="n">
        <v>1880</v>
      </c>
      <c r="AC23" s="389"/>
      <c r="AD23" s="389"/>
      <c r="AE23" s="389"/>
    </row>
    <row r="24" customFormat="false" ht="13.8" hidden="false" customHeight="false" outlineLevel="0" collapsed="false">
      <c r="A24" s="0" t="n">
        <v>180</v>
      </c>
      <c r="B24" s="247" t="n">
        <v>90</v>
      </c>
      <c r="C24" s="380"/>
      <c r="D24" s="390" t="s">
        <v>1875</v>
      </c>
      <c r="E24" s="390" t="s">
        <v>2587</v>
      </c>
      <c r="F24" s="391" t="s">
        <v>2588</v>
      </c>
      <c r="G24" s="392" t="s">
        <v>2589</v>
      </c>
      <c r="H24" s="392" t="s">
        <v>2590</v>
      </c>
      <c r="I24" s="392" t="s">
        <v>2598</v>
      </c>
      <c r="J24" s="386"/>
      <c r="K24" s="393" t="s">
        <v>62</v>
      </c>
      <c r="L24" s="394" t="s">
        <v>2599</v>
      </c>
      <c r="M24" s="445" t="s">
        <v>2600</v>
      </c>
      <c r="N24" s="387" t="s">
        <v>2601</v>
      </c>
      <c r="O24" s="445" t="str">
        <f aca="false">LEFT(N24,IFERROR(FIND(" - ",N24),LEN(N24)))</f>
        <v>172.26.136.128</v>
      </c>
      <c r="P24" s="445" t="str">
        <f aca="false">RIGHT(N24, IFERROR(LEN(N24)-FIND(" - ", N24)-2, 0))</f>
        <v>81.31.168.128</v>
      </c>
      <c r="Q24" s="394" t="s">
        <v>2568</v>
      </c>
      <c r="R24" s="0" t="n">
        <v>3</v>
      </c>
      <c r="S24" s="394" t="s">
        <v>2602</v>
      </c>
      <c r="T24" s="445"/>
      <c r="U24" s="393"/>
      <c r="V24" s="445"/>
      <c r="W24" s="445"/>
      <c r="X24" s="445"/>
      <c r="Y24" s="445" t="n">
        <v>1</v>
      </c>
      <c r="Z24" s="445"/>
      <c r="AA24" s="445"/>
      <c r="AB24" s="445" t="n">
        <v>620</v>
      </c>
      <c r="AC24" s="389"/>
      <c r="AD24" s="389"/>
      <c r="AE24" s="389"/>
    </row>
    <row r="25" customFormat="false" ht="13.8" hidden="false" customHeight="false" outlineLevel="0" collapsed="false">
      <c r="A25" s="0" t="n">
        <v>194</v>
      </c>
      <c r="B25" s="247" t="n">
        <v>58</v>
      </c>
      <c r="C25" s="380"/>
      <c r="D25" s="452" t="s">
        <v>119</v>
      </c>
      <c r="E25" s="452" t="s">
        <v>2603</v>
      </c>
      <c r="F25" s="391" t="s">
        <v>1826</v>
      </c>
      <c r="G25" s="392" t="s">
        <v>1824</v>
      </c>
      <c r="H25" s="392" t="s">
        <v>1825</v>
      </c>
      <c r="I25" s="392" t="s">
        <v>1828</v>
      </c>
      <c r="J25" s="445"/>
      <c r="K25" s="393" t="s">
        <v>62</v>
      </c>
      <c r="L25" s="394" t="s">
        <v>2604</v>
      </c>
      <c r="M25" s="445"/>
      <c r="N25" s="387" t="s">
        <v>2605</v>
      </c>
      <c r="O25" s="445" t="str">
        <f aca="false">LEFT(N25,IFERROR(FIND(" - ",N25),LEN(N25)))</f>
        <v>172.26.138.26</v>
      </c>
      <c r="P25" s="445" t="str">
        <f aca="false">RIGHT(N25, IFERROR(LEN(N25)-FIND(" - ", N25)-2, 0))</f>
        <v>81.31.168.216</v>
      </c>
      <c r="Q25" s="394" t="s">
        <v>2606</v>
      </c>
      <c r="R25" s="0" t="n">
        <v>3</v>
      </c>
      <c r="S25" s="394" t="s">
        <v>2607</v>
      </c>
      <c r="T25" s="445"/>
      <c r="U25" s="393"/>
      <c r="V25" s="445"/>
      <c r="W25" s="445"/>
      <c r="X25" s="445"/>
      <c r="Y25" s="445" t="n">
        <v>1</v>
      </c>
      <c r="Z25" s="445" t="n">
        <v>2</v>
      </c>
      <c r="AA25" s="445" t="n">
        <v>2</v>
      </c>
      <c r="AB25" s="445" t="n">
        <v>20</v>
      </c>
      <c r="AC25" s="389"/>
      <c r="AD25" s="389"/>
      <c r="AE25" s="389"/>
    </row>
    <row r="26" customFormat="false" ht="13.8" hidden="false" customHeight="false" outlineLevel="0" collapsed="false">
      <c r="A26" s="0" t="n">
        <v>205</v>
      </c>
      <c r="B26" s="247" t="n">
        <v>38</v>
      </c>
      <c r="C26" s="380"/>
      <c r="D26" s="390" t="s">
        <v>640</v>
      </c>
      <c r="E26" s="390" t="s">
        <v>641</v>
      </c>
      <c r="F26" s="391" t="s">
        <v>2608</v>
      </c>
      <c r="G26" s="392" t="s">
        <v>2609</v>
      </c>
      <c r="H26" s="392" t="s">
        <v>644</v>
      </c>
      <c r="I26" s="392" t="s">
        <v>643</v>
      </c>
      <c r="J26" s="445"/>
      <c r="K26" s="393" t="s">
        <v>62</v>
      </c>
      <c r="L26" s="453" t="s">
        <v>2610</v>
      </c>
      <c r="M26" s="445"/>
      <c r="N26" s="387" t="s">
        <v>2611</v>
      </c>
      <c r="O26" s="445" t="str">
        <f aca="false">LEFT(N26,IFERROR(FIND(" - ",N26),LEN(N26)))</f>
        <v>172.26.136.22</v>
      </c>
      <c r="P26" s="445" t="str">
        <f aca="false">RIGHT(N26, IFERROR(LEN(N26)-FIND(" - ", N26)-2, 0))</f>
        <v>81.31.168.22</v>
      </c>
      <c r="Q26" s="394" t="s">
        <v>2612</v>
      </c>
      <c r="R26" s="0" t="n">
        <v>3</v>
      </c>
      <c r="S26" s="453" t="s">
        <v>2613</v>
      </c>
      <c r="T26" s="445"/>
      <c r="U26" s="393"/>
      <c r="V26" s="445"/>
      <c r="W26" s="445"/>
      <c r="X26" s="445"/>
      <c r="Y26" s="445" t="n">
        <v>4</v>
      </c>
      <c r="Z26" s="445"/>
      <c r="AA26" s="445" t="n">
        <v>56</v>
      </c>
      <c r="AB26" s="445" t="n">
        <v>1760</v>
      </c>
      <c r="AC26" s="389"/>
      <c r="AD26" s="389"/>
      <c r="AE26" s="389"/>
    </row>
    <row r="27" customFormat="false" ht="13.8" hidden="false" customHeight="false" outlineLevel="0" collapsed="false">
      <c r="A27" s="0" t="n">
        <v>206</v>
      </c>
      <c r="B27" s="247" t="n">
        <v>38</v>
      </c>
      <c r="C27" s="380"/>
      <c r="D27" s="390" t="s">
        <v>640</v>
      </c>
      <c r="E27" s="390" t="s">
        <v>641</v>
      </c>
      <c r="F27" s="391" t="s">
        <v>2608</v>
      </c>
      <c r="G27" s="392" t="s">
        <v>2609</v>
      </c>
      <c r="H27" s="392" t="s">
        <v>644</v>
      </c>
      <c r="I27" s="392" t="s">
        <v>643</v>
      </c>
      <c r="J27" s="445"/>
      <c r="K27" s="393" t="s">
        <v>62</v>
      </c>
      <c r="L27" s="454" t="s">
        <v>2614</v>
      </c>
      <c r="M27" s="445"/>
      <c r="N27" s="387" t="s">
        <v>2615</v>
      </c>
      <c r="O27" s="445" t="str">
        <f aca="false">LEFT(N27,IFERROR(FIND(" - ",N27),LEN(N27)))</f>
        <v>172.26.136.37</v>
      </c>
      <c r="P27" s="445" t="str">
        <f aca="false">RIGHT(N27, IFERROR(LEN(N27)-FIND(" - ", N27)-2, 0))</f>
        <v>81.31.168.37</v>
      </c>
      <c r="Q27" s="394" t="s">
        <v>2568</v>
      </c>
      <c r="R27" s="0" t="n">
        <v>3</v>
      </c>
      <c r="S27" s="454" t="s">
        <v>2616</v>
      </c>
      <c r="T27" s="445"/>
      <c r="U27" s="393"/>
      <c r="V27" s="445"/>
      <c r="W27" s="445"/>
      <c r="X27" s="445"/>
      <c r="Y27" s="445" t="n">
        <v>3</v>
      </c>
      <c r="Z27" s="445"/>
      <c r="AA27" s="445" t="n">
        <v>10</v>
      </c>
      <c r="AB27" s="445" t="n">
        <f aca="false">2000-160</f>
        <v>1840</v>
      </c>
      <c r="AC27" s="389"/>
      <c r="AD27" s="389"/>
      <c r="AE27" s="389"/>
    </row>
    <row r="28" customFormat="false" ht="13.8" hidden="false" customHeight="false" outlineLevel="0" collapsed="false">
      <c r="A28" s="0" t="n">
        <v>207</v>
      </c>
      <c r="B28" s="247" t="n">
        <v>38</v>
      </c>
      <c r="C28" s="380"/>
      <c r="D28" s="390" t="s">
        <v>640</v>
      </c>
      <c r="E28" s="390" t="s">
        <v>641</v>
      </c>
      <c r="F28" s="391" t="s">
        <v>2608</v>
      </c>
      <c r="G28" s="392" t="s">
        <v>2609</v>
      </c>
      <c r="H28" s="392" t="s">
        <v>644</v>
      </c>
      <c r="I28" s="392" t="s">
        <v>643</v>
      </c>
      <c r="J28" s="445"/>
      <c r="K28" s="393" t="s">
        <v>62</v>
      </c>
      <c r="L28" s="394" t="s">
        <v>2617</v>
      </c>
      <c r="M28" s="445"/>
      <c r="N28" s="387" t="s">
        <v>2618</v>
      </c>
      <c r="O28" s="445" t="str">
        <f aca="false">LEFT(N28,IFERROR(FIND(" - ",N28),LEN(N28)))</f>
        <v>172.26.136.45</v>
      </c>
      <c r="P28" s="445" t="str">
        <f aca="false">RIGHT(N28, IFERROR(LEN(N28)-FIND(" - ", N28)-2, 0))</f>
        <v>81.31.168.45</v>
      </c>
      <c r="Q28" s="394" t="s">
        <v>412</v>
      </c>
      <c r="R28" s="0" t="n">
        <v>3</v>
      </c>
      <c r="S28" s="394" t="s">
        <v>2619</v>
      </c>
      <c r="T28" s="445"/>
      <c r="U28" s="393"/>
      <c r="V28" s="445"/>
      <c r="W28" s="445"/>
      <c r="X28" s="445"/>
      <c r="Y28" s="445" t="n">
        <v>4</v>
      </c>
      <c r="Z28" s="445"/>
      <c r="AA28" s="445"/>
      <c r="AB28" s="445" t="n">
        <v>10</v>
      </c>
      <c r="AC28" s="389"/>
      <c r="AD28" s="389"/>
      <c r="AE28" s="389"/>
    </row>
    <row r="29" customFormat="false" ht="13.8" hidden="false" customHeight="false" outlineLevel="0" collapsed="false">
      <c r="A29" s="0" t="n">
        <v>220</v>
      </c>
      <c r="B29" s="247" t="n">
        <v>109</v>
      </c>
      <c r="C29" s="380"/>
      <c r="D29" s="390" t="s">
        <v>1996</v>
      </c>
      <c r="E29" s="390" t="s">
        <v>2620</v>
      </c>
      <c r="F29" s="391" t="s">
        <v>2621</v>
      </c>
      <c r="G29" s="392" t="s">
        <v>2622</v>
      </c>
      <c r="H29" s="392" t="s">
        <v>2623</v>
      </c>
      <c r="I29" s="392" t="s">
        <v>2624</v>
      </c>
      <c r="J29" s="386"/>
      <c r="K29" s="393" t="s">
        <v>62</v>
      </c>
      <c r="L29" s="394" t="s">
        <v>2625</v>
      </c>
      <c r="M29" s="445"/>
      <c r="N29" s="387" t="s">
        <v>2626</v>
      </c>
      <c r="O29" s="445" t="str">
        <f aca="false">LEFT(N29,IFERROR(FIND(" - ",N29),LEN(N29)))</f>
        <v>172.26.136.81</v>
      </c>
      <c r="P29" s="445" t="str">
        <f aca="false">RIGHT(N29, IFERROR(LEN(N29)-FIND(" - ", N29)-2, 0))</f>
        <v>81.31.168.81</v>
      </c>
      <c r="Q29" s="394" t="s">
        <v>2627</v>
      </c>
      <c r="R29" s="0" t="n">
        <v>3</v>
      </c>
      <c r="S29" s="394" t="s">
        <v>2628</v>
      </c>
      <c r="T29" s="445"/>
      <c r="U29" s="393"/>
      <c r="V29" s="445"/>
      <c r="W29" s="445"/>
      <c r="X29" s="445"/>
      <c r="Y29" s="445" t="n">
        <v>0</v>
      </c>
      <c r="Z29" s="445" t="n">
        <v>1</v>
      </c>
      <c r="AA29" s="445" t="n">
        <v>1</v>
      </c>
      <c r="AB29" s="445" t="n">
        <v>60</v>
      </c>
      <c r="AC29" s="389"/>
      <c r="AD29" s="389"/>
      <c r="AE29" s="389"/>
    </row>
    <row r="30" customFormat="false" ht="13.8" hidden="false" customHeight="false" outlineLevel="0" collapsed="false">
      <c r="A30" s="0" t="n">
        <v>223</v>
      </c>
      <c r="B30" s="247" t="n">
        <v>111</v>
      </c>
      <c r="C30" s="380"/>
      <c r="D30" s="381" t="s">
        <v>46</v>
      </c>
      <c r="E30" s="381" t="s">
        <v>2629</v>
      </c>
      <c r="F30" s="382" t="s">
        <v>2630</v>
      </c>
      <c r="G30" s="383" t="s">
        <v>2631</v>
      </c>
      <c r="H30" s="383" t="s">
        <v>2632</v>
      </c>
      <c r="I30" s="383" t="s">
        <v>2633</v>
      </c>
      <c r="J30" s="386"/>
      <c r="K30" s="384" t="s">
        <v>62</v>
      </c>
      <c r="L30" s="388" t="s">
        <v>2634</v>
      </c>
      <c r="M30" s="386"/>
      <c r="N30" s="386" t="s">
        <v>2635</v>
      </c>
      <c r="O30" s="445" t="str">
        <f aca="false">LEFT(N30,IFERROR(FIND(" - ",N30),LEN(N30)))</f>
        <v>172.26.136.60</v>
      </c>
      <c r="P30" s="445" t="str">
        <f aca="false">RIGHT(N30, IFERROR(LEN(N30)-FIND(" - ", N30)-2, 0))</f>
        <v>81.31.168.60</v>
      </c>
      <c r="Q30" s="388" t="s">
        <v>2636</v>
      </c>
      <c r="R30" s="0" t="n">
        <v>3</v>
      </c>
      <c r="S30" s="455" t="s">
        <v>2637</v>
      </c>
      <c r="T30" s="386"/>
      <c r="U30" s="384"/>
      <c r="V30" s="386"/>
      <c r="W30" s="386"/>
      <c r="X30" s="386"/>
      <c r="Y30" s="386" t="n">
        <v>4</v>
      </c>
      <c r="Z30" s="386"/>
      <c r="AA30" s="386"/>
      <c r="AB30" s="386"/>
      <c r="AC30" s="389"/>
      <c r="AD30" s="389"/>
      <c r="AE30" s="389"/>
    </row>
    <row r="31" customFormat="false" ht="13.8" hidden="false" customHeight="false" outlineLevel="0" collapsed="false">
      <c r="A31" s="0" t="n">
        <v>227</v>
      </c>
      <c r="B31" s="247" t="n">
        <v>46</v>
      </c>
      <c r="C31" s="380"/>
      <c r="D31" s="456" t="s">
        <v>321</v>
      </c>
      <c r="E31" s="456" t="s">
        <v>2638</v>
      </c>
      <c r="F31" s="382" t="s">
        <v>2639</v>
      </c>
      <c r="G31" s="383" t="s">
        <v>2640</v>
      </c>
      <c r="H31" s="383" t="s">
        <v>2641</v>
      </c>
      <c r="I31" s="383" t="s">
        <v>288</v>
      </c>
      <c r="J31" s="456" t="s">
        <v>2642</v>
      </c>
      <c r="K31" s="384" t="s">
        <v>62</v>
      </c>
      <c r="L31" s="388" t="s">
        <v>2643</v>
      </c>
      <c r="M31" s="386"/>
      <c r="N31" s="386" t="s">
        <v>2644</v>
      </c>
      <c r="O31" s="445" t="str">
        <f aca="false">LEFT(N31,IFERROR(FIND(" - ",N31),LEN(N31)))</f>
        <v>172.26.136.138</v>
      </c>
      <c r="P31" s="445" t="str">
        <f aca="false">RIGHT(N31, IFERROR(LEN(N31)-FIND(" - ", N31)-2, 0))</f>
        <v/>
      </c>
      <c r="Q31" s="388" t="s">
        <v>2645</v>
      </c>
      <c r="R31" s="0" t="n">
        <v>3</v>
      </c>
      <c r="S31" s="388" t="s">
        <v>2646</v>
      </c>
      <c r="T31" s="386"/>
      <c r="U31" s="384"/>
      <c r="V31" s="386"/>
      <c r="W31" s="386"/>
      <c r="X31" s="386"/>
      <c r="Y31" s="386" t="n">
        <v>2</v>
      </c>
      <c r="Z31" s="386"/>
      <c r="AA31" s="386" t="n">
        <v>4</v>
      </c>
      <c r="AB31" s="386" t="n">
        <v>2040</v>
      </c>
      <c r="AC31" s="389"/>
      <c r="AD31" s="389"/>
      <c r="AE31" s="389"/>
    </row>
    <row r="32" customFormat="false" ht="13.8" hidden="false" customHeight="false" outlineLevel="0" collapsed="false">
      <c r="A32" s="0" t="n">
        <v>234</v>
      </c>
      <c r="B32" s="247" t="n">
        <v>113</v>
      </c>
      <c r="C32" s="380"/>
      <c r="D32" s="452" t="s">
        <v>2647</v>
      </c>
      <c r="E32" s="452" t="s">
        <v>2648</v>
      </c>
      <c r="F32" s="391" t="s">
        <v>2649</v>
      </c>
      <c r="G32" s="392" t="s">
        <v>2650</v>
      </c>
      <c r="H32" s="392" t="s">
        <v>2651</v>
      </c>
      <c r="I32" s="392" t="s">
        <v>2652</v>
      </c>
      <c r="J32" s="386"/>
      <c r="K32" s="393" t="s">
        <v>62</v>
      </c>
      <c r="L32" s="394" t="s">
        <v>2653</v>
      </c>
      <c r="M32" s="445"/>
      <c r="N32" s="387" t="s">
        <v>2654</v>
      </c>
      <c r="O32" s="445" t="str">
        <f aca="false">LEFT(N32,IFERROR(FIND(" - ",N32),LEN(N32)))</f>
        <v>172.26.136.62</v>
      </c>
      <c r="P32" s="445" t="str">
        <f aca="false">RIGHT(N32, IFERROR(LEN(N32)-FIND(" - ", N32)-2, 0))</f>
        <v>81.31.168.62</v>
      </c>
      <c r="Q32" s="394"/>
      <c r="R32" s="0" t="n">
        <v>3</v>
      </c>
      <c r="S32" s="394" t="s">
        <v>2655</v>
      </c>
      <c r="T32" s="445"/>
      <c r="U32" s="393"/>
      <c r="V32" s="445"/>
      <c r="W32" s="445"/>
      <c r="X32" s="445"/>
      <c r="Y32" s="445" t="n">
        <v>2</v>
      </c>
      <c r="Z32" s="445"/>
      <c r="AA32" s="445"/>
      <c r="AB32" s="445" t="n">
        <v>80</v>
      </c>
      <c r="AC32" s="389"/>
      <c r="AD32" s="389"/>
      <c r="AE32" s="389"/>
    </row>
    <row r="33" customFormat="false" ht="13.8" hidden="false" customHeight="false" outlineLevel="0" collapsed="false">
      <c r="A33" s="0" t="n">
        <v>235</v>
      </c>
      <c r="B33" s="247" t="n">
        <v>114</v>
      </c>
      <c r="C33" s="380"/>
      <c r="D33" s="456" t="s">
        <v>46</v>
      </c>
      <c r="E33" s="456" t="s">
        <v>2656</v>
      </c>
      <c r="F33" s="382" t="s">
        <v>2657</v>
      </c>
      <c r="G33" s="383" t="s">
        <v>835</v>
      </c>
      <c r="H33" s="383" t="s">
        <v>2658</v>
      </c>
      <c r="I33" s="383" t="s">
        <v>2200</v>
      </c>
      <c r="J33" s="381" t="s">
        <v>2659</v>
      </c>
      <c r="K33" s="384" t="s">
        <v>62</v>
      </c>
      <c r="L33" s="388" t="s">
        <v>2660</v>
      </c>
      <c r="M33" s="386"/>
      <c r="N33" s="457" t="s">
        <v>2661</v>
      </c>
      <c r="O33" s="445" t="str">
        <f aca="false">LEFT(N33,IFERROR(FIND(" - ",N33),LEN(N33)))</f>
        <v>172.26.136.174</v>
      </c>
      <c r="P33" s="445" t="str">
        <f aca="false">RIGHT(N33, IFERROR(LEN(N33)-FIND(" - ", N33)-2, 0))</f>
        <v>81.31.168.174</v>
      </c>
      <c r="Q33" s="388" t="s">
        <v>2662</v>
      </c>
      <c r="R33" s="0" t="n">
        <v>3</v>
      </c>
      <c r="S33" s="458" t="s">
        <v>2663</v>
      </c>
      <c r="T33" s="386"/>
      <c r="U33" s="384"/>
      <c r="V33" s="386"/>
      <c r="W33" s="386"/>
      <c r="X33" s="386"/>
      <c r="Y33" s="386" t="n">
        <v>4</v>
      </c>
      <c r="Z33" s="386"/>
      <c r="AA33" s="386"/>
      <c r="AB33" s="386" t="n">
        <v>260</v>
      </c>
      <c r="AC33" s="389"/>
      <c r="AD33" s="389"/>
      <c r="AE33" s="389"/>
    </row>
    <row r="34" customFormat="false" ht="13.8" hidden="false" customHeight="false" outlineLevel="0" collapsed="false">
      <c r="A34" s="0" t="n">
        <v>256</v>
      </c>
      <c r="B34" s="247" t="n">
        <v>122</v>
      </c>
      <c r="C34" s="247"/>
      <c r="D34" s="452" t="s">
        <v>119</v>
      </c>
      <c r="E34" s="452" t="s">
        <v>2252</v>
      </c>
      <c r="F34" s="391" t="s">
        <v>2256</v>
      </c>
      <c r="G34" s="392" t="s">
        <v>2253</v>
      </c>
      <c r="H34" s="392" t="s">
        <v>2255</v>
      </c>
      <c r="I34" s="392" t="s">
        <v>2254</v>
      </c>
      <c r="J34" s="386"/>
      <c r="K34" s="393" t="s">
        <v>62</v>
      </c>
      <c r="L34" s="394" t="s">
        <v>2664</v>
      </c>
      <c r="M34" s="445"/>
      <c r="N34" s="387" t="s">
        <v>2665</v>
      </c>
      <c r="O34" s="445" t="str">
        <f aca="false">LEFT(N34,IFERROR(FIND(" - ",N34),LEN(N34)))</f>
        <v>172.26.136.50</v>
      </c>
      <c r="P34" s="445" t="str">
        <f aca="false">RIGHT(N34, IFERROR(LEN(N34)-FIND(" - ", N34)-2, 0))</f>
        <v>81.31.168.50</v>
      </c>
      <c r="Q34" s="459" t="s">
        <v>2666</v>
      </c>
      <c r="R34" s="0" t="n">
        <v>3</v>
      </c>
      <c r="S34" s="394" t="s">
        <v>2667</v>
      </c>
      <c r="T34" s="445"/>
      <c r="U34" s="393"/>
      <c r="V34" s="445"/>
      <c r="W34" s="445"/>
      <c r="X34" s="445"/>
      <c r="Y34" s="445" t="n">
        <v>2</v>
      </c>
      <c r="Z34" s="445" t="n">
        <v>4</v>
      </c>
      <c r="AA34" s="445"/>
      <c r="AB34" s="445" t="n">
        <v>680</v>
      </c>
      <c r="AC34" s="389"/>
      <c r="AD34" s="389"/>
      <c r="AE34" s="389"/>
    </row>
    <row r="35" customFormat="false" ht="29.2" hidden="false" customHeight="false" outlineLevel="0" collapsed="false">
      <c r="A35" s="0" t="n">
        <v>97</v>
      </c>
      <c r="B35" s="247" t="n">
        <v>66</v>
      </c>
      <c r="C35" s="404" t="s">
        <v>2668</v>
      </c>
      <c r="D35" s="413" t="s">
        <v>46</v>
      </c>
      <c r="E35" s="413" t="s">
        <v>2669</v>
      </c>
      <c r="F35" s="405" t="s">
        <v>2670</v>
      </c>
      <c r="G35" s="406" t="s">
        <v>2671</v>
      </c>
      <c r="H35" s="406" t="n">
        <v>9196855227</v>
      </c>
      <c r="I35" s="406"/>
      <c r="J35" s="424" t="s">
        <v>2672</v>
      </c>
      <c r="K35" s="399" t="s">
        <v>2300</v>
      </c>
      <c r="L35" s="404" t="s">
        <v>2673</v>
      </c>
      <c r="M35" s="404"/>
      <c r="N35" s="404"/>
      <c r="O35" s="407" t="s">
        <v>2674</v>
      </c>
      <c r="P35" s="407" t="s">
        <v>2675</v>
      </c>
      <c r="Q35" s="404" t="s">
        <v>412</v>
      </c>
      <c r="R35" s="0" t="n">
        <v>4</v>
      </c>
      <c r="S35" s="408" t="s">
        <v>2676</v>
      </c>
      <c r="T35" s="404" t="n">
        <v>4</v>
      </c>
      <c r="U35" s="410" t="n">
        <v>5950000</v>
      </c>
      <c r="V35" s="410" t="n">
        <v>4950000</v>
      </c>
      <c r="W35" s="404" t="n">
        <f aca="false">1-((V35-150000)/(U35-150000))</f>
        <v>0.172413793103448</v>
      </c>
      <c r="X35" s="407" t="n">
        <v>0</v>
      </c>
      <c r="Y35" s="407" t="n">
        <v>0</v>
      </c>
      <c r="Z35" s="404" t="n">
        <v>4</v>
      </c>
      <c r="AA35" s="404" t="n">
        <v>2</v>
      </c>
      <c r="AB35" s="404" t="n">
        <v>40</v>
      </c>
      <c r="AC35" s="404" t="n">
        <f aca="false">((AA35*100000)+(Z35*250000)+(AB35*5000)+(IF(Y35=1,1100000,IF(Y35=2,1900000,IF(Y35=3,2700000,IF(Y35=4,3700000,0))))))*12</f>
        <v>16800000</v>
      </c>
      <c r="AD35" s="404" t="n">
        <f aca="false">(1-W35)*AC35</f>
        <v>13903448.2758621</v>
      </c>
      <c r="AE35" s="403"/>
    </row>
    <row r="36" customFormat="false" ht="29.2" hidden="false" customHeight="false" outlineLevel="0" collapsed="false">
      <c r="A36" s="0" t="n">
        <v>98</v>
      </c>
      <c r="B36" s="247" t="n">
        <v>66</v>
      </c>
      <c r="C36" s="460" t="s">
        <v>2677</v>
      </c>
      <c r="D36" s="413" t="s">
        <v>2678</v>
      </c>
      <c r="E36" s="413" t="s">
        <v>2679</v>
      </c>
      <c r="F36" s="405" t="s">
        <v>2680</v>
      </c>
      <c r="G36" s="406" t="s">
        <v>2681</v>
      </c>
      <c r="H36" s="406" t="n">
        <v>9368857499</v>
      </c>
      <c r="I36" s="406" t="n">
        <v>66165781</v>
      </c>
      <c r="J36" s="407"/>
      <c r="K36" s="399" t="s">
        <v>2300</v>
      </c>
      <c r="L36" s="407" t="s">
        <v>2682</v>
      </c>
      <c r="M36" s="407"/>
      <c r="N36" s="407"/>
      <c r="O36" s="407" t="s">
        <v>2683</v>
      </c>
      <c r="P36" s="407" t="s">
        <v>2684</v>
      </c>
      <c r="Q36" s="404" t="s">
        <v>2685</v>
      </c>
      <c r="R36" s="0" t="n">
        <v>4</v>
      </c>
      <c r="S36" s="408" t="s">
        <v>193</v>
      </c>
      <c r="T36" s="407" t="n">
        <v>12</v>
      </c>
      <c r="U36" s="410" t="n">
        <v>12270000</v>
      </c>
      <c r="V36" s="410" t="n">
        <v>8634000</v>
      </c>
      <c r="W36" s="404" t="n">
        <f aca="false">1-((V36-150000)/(U36-150000))</f>
        <v>0.3</v>
      </c>
      <c r="X36" s="407" t="n">
        <v>0</v>
      </c>
      <c r="Y36" s="407" t="n">
        <v>0</v>
      </c>
      <c r="Z36" s="407" t="n">
        <v>2</v>
      </c>
      <c r="AA36" s="407" t="n">
        <v>3</v>
      </c>
      <c r="AB36" s="407" t="n">
        <v>30</v>
      </c>
      <c r="AC36" s="404" t="n">
        <f aca="false">((AA36*100000)+(Z36*250000)+(AB36*5000)+(IF(Y36=1,1100000,IF(Y36=2,1900000,IF(Y36=3,2700000,IF(Y36=4,3700000,0))))))*12</f>
        <v>11400000</v>
      </c>
      <c r="AD36" s="404" t="n">
        <f aca="false">(1-W36)*AC36</f>
        <v>7980000</v>
      </c>
      <c r="AE36" s="403"/>
    </row>
    <row r="37" customFormat="false" ht="29.2" hidden="false" customHeight="false" outlineLevel="0" collapsed="false">
      <c r="A37" s="0" t="n">
        <v>96</v>
      </c>
      <c r="B37" s="247" t="n">
        <v>65</v>
      </c>
      <c r="C37" s="404" t="s">
        <v>2686</v>
      </c>
      <c r="D37" s="413" t="s">
        <v>418</v>
      </c>
      <c r="E37" s="413" t="s">
        <v>2687</v>
      </c>
      <c r="F37" s="405" t="s">
        <v>2688</v>
      </c>
      <c r="G37" s="406" t="n">
        <v>1287232868</v>
      </c>
      <c r="H37" s="406" t="n">
        <v>9120235689</v>
      </c>
      <c r="I37" s="406" t="n">
        <v>22186707</v>
      </c>
      <c r="J37" s="407"/>
      <c r="K37" s="399" t="s">
        <v>2300</v>
      </c>
      <c r="L37" s="407" t="s">
        <v>2689</v>
      </c>
      <c r="M37" s="407"/>
      <c r="N37" s="407"/>
      <c r="O37" s="407" t="s">
        <v>2690</v>
      </c>
      <c r="P37" s="407" t="s">
        <v>2691</v>
      </c>
      <c r="Q37" s="404" t="s">
        <v>2692</v>
      </c>
      <c r="R37" s="0" t="n">
        <v>5</v>
      </c>
      <c r="S37" s="408" t="s">
        <v>2693</v>
      </c>
      <c r="T37" s="404" t="n">
        <v>12</v>
      </c>
      <c r="U37" s="410" t="n">
        <v>15600000</v>
      </c>
      <c r="V37" s="410" t="n">
        <v>14400000</v>
      </c>
      <c r="W37" s="404" t="n">
        <f aca="false">1-((V37)/(U37))</f>
        <v>0.0769230769230769</v>
      </c>
      <c r="X37" s="404" t="n">
        <v>0</v>
      </c>
      <c r="Y37" s="404" t="n">
        <v>1</v>
      </c>
      <c r="Z37" s="407" t="n">
        <v>2</v>
      </c>
      <c r="AA37" s="407" t="n">
        <v>4</v>
      </c>
      <c r="AB37" s="407" t="n">
        <v>80</v>
      </c>
      <c r="AC37" s="404" t="n">
        <f aca="false">((AA37*100000)+(Z37*250000)+(AB37*5000)+(IF(Y37=1,1100000,IF(Y37=2,1900000,IF(Y37=3,2700000,IF(Y37=4,3700000,0))))))*12</f>
        <v>28800000</v>
      </c>
      <c r="AD37" s="404" t="n">
        <f aca="false">(1-W37)*AC37</f>
        <v>26584615.3846154</v>
      </c>
      <c r="AE37" s="403"/>
    </row>
    <row r="38" customFormat="false" ht="13.8" hidden="false" customHeight="false" outlineLevel="0" collapsed="false">
      <c r="A38" s="0" t="n">
        <v>122</v>
      </c>
      <c r="B38" s="247" t="n">
        <v>84</v>
      </c>
      <c r="C38" s="247"/>
      <c r="D38" s="452" t="s">
        <v>418</v>
      </c>
      <c r="E38" s="452" t="s">
        <v>2694</v>
      </c>
      <c r="F38" s="391" t="s">
        <v>2695</v>
      </c>
      <c r="G38" s="392" t="s">
        <v>2696</v>
      </c>
      <c r="H38" s="392" t="s">
        <v>2697</v>
      </c>
      <c r="I38" s="392" t="s">
        <v>2698</v>
      </c>
      <c r="J38" s="445"/>
      <c r="K38" s="393" t="s">
        <v>62</v>
      </c>
      <c r="L38" s="453" t="s">
        <v>2699</v>
      </c>
      <c r="M38" s="445"/>
      <c r="N38" s="387" t="s">
        <v>2700</v>
      </c>
      <c r="O38" s="445" t="str">
        <f aca="false">LEFT(N38, FIND(" - ", N38))</f>
        <v>172.26.136.185</v>
      </c>
      <c r="P38" s="445" t="str">
        <f aca="false">RIGHT(N38, IFERROR(LEN(N38)-FIND(" - ", N38)-2, 0))</f>
        <v>81.31.168.185</v>
      </c>
      <c r="Q38" s="394" t="n">
        <v>443</v>
      </c>
      <c r="R38" s="0" t="n">
        <v>5</v>
      </c>
      <c r="S38" s="394" t="s">
        <v>1310</v>
      </c>
      <c r="T38" s="445"/>
      <c r="U38" s="393"/>
      <c r="V38" s="445"/>
      <c r="W38" s="445"/>
      <c r="X38" s="445"/>
      <c r="Y38" s="445" t="n">
        <v>2</v>
      </c>
      <c r="Z38" s="445"/>
      <c r="AA38" s="445"/>
      <c r="AB38" s="445" t="n">
        <v>40</v>
      </c>
      <c r="AC38" s="389"/>
      <c r="AD38" s="389"/>
      <c r="AE38" s="389"/>
    </row>
    <row r="39" customFormat="false" ht="13.8" hidden="false" customHeight="false" outlineLevel="0" collapsed="false">
      <c r="A39" s="0" t="n">
        <v>136</v>
      </c>
      <c r="B39" s="247" t="n">
        <v>87</v>
      </c>
      <c r="C39" s="380"/>
      <c r="D39" s="452" t="s">
        <v>781</v>
      </c>
      <c r="E39" s="452" t="s">
        <v>2687</v>
      </c>
      <c r="F39" s="391" t="s">
        <v>2701</v>
      </c>
      <c r="G39" s="392" t="s">
        <v>2702</v>
      </c>
      <c r="H39" s="392" t="s">
        <v>2703</v>
      </c>
      <c r="I39" s="392" t="s">
        <v>2704</v>
      </c>
      <c r="J39" s="445"/>
      <c r="K39" s="393" t="s">
        <v>62</v>
      </c>
      <c r="L39" s="394" t="s">
        <v>2705</v>
      </c>
      <c r="M39" s="445"/>
      <c r="N39" s="387" t="s">
        <v>2706</v>
      </c>
      <c r="O39" s="445" t="str">
        <f aca="false">LEFT(N39, FIND(" - ", N39))</f>
        <v>172.26.136.48</v>
      </c>
      <c r="P39" s="445" t="str">
        <f aca="false">RIGHT(N39, IFERROR(LEN(N39)-FIND(" - ", N39)-2, 0))</f>
        <v>81.31.168.48</v>
      </c>
      <c r="Q39" s="394" t="s">
        <v>2707</v>
      </c>
      <c r="R39" s="0" t="n">
        <v>5</v>
      </c>
      <c r="S39" s="394" t="s">
        <v>2708</v>
      </c>
      <c r="T39" s="445"/>
      <c r="U39" s="393"/>
      <c r="V39" s="445"/>
      <c r="W39" s="445"/>
      <c r="X39" s="445"/>
      <c r="Y39" s="445" t="n">
        <v>3</v>
      </c>
      <c r="Z39" s="445"/>
      <c r="AA39" s="445" t="n">
        <v>2</v>
      </c>
      <c r="AB39" s="445" t="n">
        <f aca="false">300-160</f>
        <v>140</v>
      </c>
      <c r="AC39" s="389"/>
      <c r="AD39" s="389"/>
      <c r="AE39" s="389"/>
    </row>
    <row r="40" customFormat="false" ht="13.8" hidden="false" customHeight="false" outlineLevel="0" collapsed="false">
      <c r="A40" s="0" t="n">
        <v>195</v>
      </c>
      <c r="B40" s="247" t="n">
        <v>95</v>
      </c>
      <c r="C40" s="380"/>
      <c r="D40" s="390" t="s">
        <v>2709</v>
      </c>
      <c r="E40" s="390" t="s">
        <v>2710</v>
      </c>
      <c r="F40" s="391" t="s">
        <v>2711</v>
      </c>
      <c r="G40" s="392" t="s">
        <v>2712</v>
      </c>
      <c r="H40" s="392" t="s">
        <v>2713</v>
      </c>
      <c r="I40" s="392" t="s">
        <v>2714</v>
      </c>
      <c r="J40" s="386"/>
      <c r="K40" s="393" t="s">
        <v>62</v>
      </c>
      <c r="L40" s="394" t="s">
        <v>2715</v>
      </c>
      <c r="M40" s="445"/>
      <c r="N40" s="387" t="s">
        <v>2716</v>
      </c>
      <c r="O40" s="445" t="str">
        <f aca="false">LEFT(N40,IFERROR(FIND(" - ",N40),LEN(N40)))</f>
        <v>172.26.136.54</v>
      </c>
      <c r="P40" s="445" t="str">
        <f aca="false">RIGHT(N40, IFERROR(LEN(N40)-FIND(" - ", N40)-2, 0))</f>
        <v>81.31.168.54</v>
      </c>
      <c r="Q40" s="394" t="s">
        <v>2717</v>
      </c>
      <c r="R40" s="0" t="n">
        <v>5</v>
      </c>
      <c r="S40" s="394" t="s">
        <v>2718</v>
      </c>
      <c r="T40" s="445"/>
      <c r="U40" s="393"/>
      <c r="V40" s="445"/>
      <c r="W40" s="445"/>
      <c r="X40" s="445"/>
      <c r="Y40" s="445" t="n">
        <v>1</v>
      </c>
      <c r="Z40" s="445"/>
      <c r="AA40" s="445" t="n">
        <v>2</v>
      </c>
      <c r="AB40" s="445" t="n">
        <v>220</v>
      </c>
      <c r="AC40" s="389"/>
      <c r="AD40" s="389"/>
      <c r="AE40" s="389"/>
    </row>
    <row r="41" customFormat="false" ht="13.8" hidden="false" customHeight="false" outlineLevel="0" collapsed="false">
      <c r="A41" s="0" t="n">
        <v>202</v>
      </c>
      <c r="B41" s="247" t="n">
        <v>100</v>
      </c>
      <c r="C41" s="380"/>
      <c r="D41" s="456" t="s">
        <v>418</v>
      </c>
      <c r="E41" s="456" t="s">
        <v>2092</v>
      </c>
      <c r="F41" s="382" t="s">
        <v>2096</v>
      </c>
      <c r="G41" s="383" t="s">
        <v>2093</v>
      </c>
      <c r="H41" s="383" t="s">
        <v>2095</v>
      </c>
      <c r="I41" s="383" t="s">
        <v>2094</v>
      </c>
      <c r="J41" s="456" t="s">
        <v>2719</v>
      </c>
      <c r="K41" s="384" t="s">
        <v>62</v>
      </c>
      <c r="L41" s="388" t="s">
        <v>2720</v>
      </c>
      <c r="M41" s="386"/>
      <c r="N41" s="386" t="s">
        <v>2721</v>
      </c>
      <c r="O41" s="445" t="str">
        <f aca="false">LEFT(N41,IFERROR(FIND(" - ",N41),LEN(N41)))</f>
        <v>172.26.136.116</v>
      </c>
      <c r="P41" s="445" t="str">
        <f aca="false">RIGHT(N41, IFERROR(LEN(N41)-FIND(" - ", N41)-2, 0))</f>
        <v>81.31.168.116</v>
      </c>
      <c r="Q41" s="388"/>
      <c r="R41" s="0" t="n">
        <v>5</v>
      </c>
      <c r="S41" s="458" t="s">
        <v>2722</v>
      </c>
      <c r="T41" s="386"/>
      <c r="U41" s="384"/>
      <c r="V41" s="386"/>
      <c r="W41" s="386"/>
      <c r="X41" s="386"/>
      <c r="Y41" s="386" t="n">
        <v>1</v>
      </c>
      <c r="Z41" s="386"/>
      <c r="AA41" s="386"/>
      <c r="AB41" s="386"/>
      <c r="AC41" s="389"/>
      <c r="AD41" s="389"/>
      <c r="AE41" s="389"/>
    </row>
    <row r="42" customFormat="false" ht="13.8" hidden="false" customHeight="false" outlineLevel="0" collapsed="false">
      <c r="A42" s="0" t="n">
        <v>203</v>
      </c>
      <c r="B42" s="247" t="n">
        <v>100</v>
      </c>
      <c r="C42" s="247"/>
      <c r="D42" s="456" t="s">
        <v>418</v>
      </c>
      <c r="E42" s="456" t="s">
        <v>2092</v>
      </c>
      <c r="F42" s="382" t="s">
        <v>2096</v>
      </c>
      <c r="G42" s="383" t="s">
        <v>2093</v>
      </c>
      <c r="H42" s="383" t="s">
        <v>2095</v>
      </c>
      <c r="I42" s="383" t="s">
        <v>2094</v>
      </c>
      <c r="J42" s="456" t="s">
        <v>2719</v>
      </c>
      <c r="K42" s="384" t="s">
        <v>62</v>
      </c>
      <c r="L42" s="388" t="s">
        <v>2723</v>
      </c>
      <c r="M42" s="386"/>
      <c r="N42" s="386" t="s">
        <v>2724</v>
      </c>
      <c r="O42" s="445" t="str">
        <f aca="false">LEFT(N42,IFERROR(FIND(" - ",N42),LEN(N42)))</f>
        <v>172.26.136.115</v>
      </c>
      <c r="P42" s="445" t="str">
        <f aca="false">RIGHT(N42, IFERROR(LEN(N42)-FIND(" - ", N42)-2, 0))</f>
        <v>81.31.168.115</v>
      </c>
      <c r="Q42" s="461"/>
      <c r="R42" s="0" t="n">
        <v>5</v>
      </c>
      <c r="S42" s="458" t="s">
        <v>2722</v>
      </c>
      <c r="T42" s="386"/>
      <c r="U42" s="384"/>
      <c r="V42" s="386"/>
      <c r="W42" s="386"/>
      <c r="X42" s="386"/>
      <c r="Y42" s="386" t="n">
        <v>2</v>
      </c>
      <c r="Z42" s="386"/>
      <c r="AA42" s="386"/>
      <c r="AB42" s="386"/>
      <c r="AC42" s="389"/>
      <c r="AD42" s="389"/>
      <c r="AE42" s="389"/>
    </row>
    <row r="43" customFormat="false" ht="13.8" hidden="false" customHeight="false" outlineLevel="0" collapsed="false">
      <c r="A43" s="0" t="n">
        <v>238</v>
      </c>
      <c r="B43" s="247" t="n">
        <v>42</v>
      </c>
      <c r="C43" s="380"/>
      <c r="D43" s="456" t="s">
        <v>46</v>
      </c>
      <c r="E43" s="456" t="s">
        <v>47</v>
      </c>
      <c r="F43" s="382" t="s">
        <v>2569</v>
      </c>
      <c r="G43" s="383" t="s">
        <v>48</v>
      </c>
      <c r="H43" s="383" t="s">
        <v>50</v>
      </c>
      <c r="I43" s="383" t="s">
        <v>49</v>
      </c>
      <c r="J43" s="383"/>
      <c r="K43" s="384" t="s">
        <v>62</v>
      </c>
      <c r="L43" s="458" t="s">
        <v>2725</v>
      </c>
      <c r="M43" s="381" t="s">
        <v>2726</v>
      </c>
      <c r="N43" s="386" t="s">
        <v>2727</v>
      </c>
      <c r="O43" s="445" t="str">
        <f aca="false">LEFT(N43,IFERROR(FIND(" - ",N43),LEN(N43)))</f>
        <v>172.26.136.166</v>
      </c>
      <c r="P43" s="445" t="str">
        <f aca="false">RIGHT(N43, IFERROR(LEN(N43)-FIND(" - ", N43)-2, 0))</f>
        <v>81.31.168.166</v>
      </c>
      <c r="Q43" s="388" t="s">
        <v>2728</v>
      </c>
      <c r="R43" s="0" t="n">
        <v>5</v>
      </c>
      <c r="S43" s="385" t="s">
        <v>2729</v>
      </c>
      <c r="T43" s="386"/>
      <c r="U43" s="384"/>
      <c r="V43" s="386"/>
      <c r="W43" s="386"/>
      <c r="X43" s="386"/>
      <c r="Y43" s="386" t="n">
        <v>2</v>
      </c>
      <c r="Z43" s="386"/>
      <c r="AA43" s="386"/>
      <c r="AB43" s="386" t="n">
        <v>880</v>
      </c>
      <c r="AC43" s="389"/>
      <c r="AD43" s="389"/>
      <c r="AE43" s="389"/>
    </row>
    <row r="44" customFormat="false" ht="13.8" hidden="false" customHeight="false" outlineLevel="0" collapsed="false">
      <c r="A44" s="0" t="n">
        <v>245</v>
      </c>
      <c r="B44" s="247" t="n">
        <v>118</v>
      </c>
      <c r="C44" s="380"/>
      <c r="D44" s="390" t="s">
        <v>2730</v>
      </c>
      <c r="E44" s="390" t="s">
        <v>2731</v>
      </c>
      <c r="F44" s="391" t="s">
        <v>2732</v>
      </c>
      <c r="G44" s="392" t="s">
        <v>2733</v>
      </c>
      <c r="H44" s="392" t="s">
        <v>2734</v>
      </c>
      <c r="I44" s="392" t="s">
        <v>2735</v>
      </c>
      <c r="J44" s="445"/>
      <c r="K44" s="393" t="s">
        <v>62</v>
      </c>
      <c r="L44" s="454" t="s">
        <v>2736</v>
      </c>
      <c r="M44" s="445"/>
      <c r="N44" s="387" t="s">
        <v>2737</v>
      </c>
      <c r="O44" s="445" t="str">
        <f aca="false">LEFT(N44,IFERROR(FIND(" - ",N44),LEN(N44)))</f>
        <v>172.26.136.52</v>
      </c>
      <c r="P44" s="445" t="str">
        <f aca="false">RIGHT(N44, IFERROR(LEN(N44)-FIND(" - ", N44)-2, 0))</f>
        <v>81.31.168.52</v>
      </c>
      <c r="Q44" s="394" t="n">
        <v>3389</v>
      </c>
      <c r="R44" s="0" t="n">
        <v>5</v>
      </c>
      <c r="S44" s="394" t="s">
        <v>2738</v>
      </c>
      <c r="T44" s="445"/>
      <c r="U44" s="393"/>
      <c r="V44" s="445"/>
      <c r="W44" s="445"/>
      <c r="X44" s="445"/>
      <c r="Y44" s="445" t="n">
        <v>1</v>
      </c>
      <c r="Z44" s="445"/>
      <c r="AA44" s="445"/>
      <c r="AB44" s="445"/>
      <c r="AC44" s="389"/>
      <c r="AD44" s="389"/>
      <c r="AE44" s="389"/>
    </row>
    <row r="45" customFormat="false" ht="13.8" hidden="false" customHeight="false" outlineLevel="0" collapsed="false">
      <c r="A45" s="0" t="n">
        <v>247</v>
      </c>
      <c r="B45" s="247" t="n">
        <v>120</v>
      </c>
      <c r="C45" s="380"/>
      <c r="D45" s="390" t="s">
        <v>2739</v>
      </c>
      <c r="E45" s="390" t="s">
        <v>2740</v>
      </c>
      <c r="F45" s="391" t="s">
        <v>2741</v>
      </c>
      <c r="G45" s="392" t="s">
        <v>2742</v>
      </c>
      <c r="H45" s="392" t="s">
        <v>2743</v>
      </c>
      <c r="I45" s="392" t="s">
        <v>2744</v>
      </c>
      <c r="J45" s="445"/>
      <c r="K45" s="393" t="s">
        <v>62</v>
      </c>
      <c r="L45" s="394" t="s">
        <v>2745</v>
      </c>
      <c r="M45" s="445"/>
      <c r="N45" s="387" t="s">
        <v>2746</v>
      </c>
      <c r="O45" s="445" t="str">
        <f aca="false">LEFT(N45,IFERROR(FIND(" - ",N45),LEN(N45)))</f>
        <v>172.26.136.64</v>
      </c>
      <c r="P45" s="445" t="str">
        <f aca="false">RIGHT(N45, IFERROR(LEN(N45)-FIND(" - ", N45)-2, 0))</f>
        <v>81.31.168.64</v>
      </c>
      <c r="Q45" s="394" t="s">
        <v>2747</v>
      </c>
      <c r="R45" s="0" t="n">
        <v>5</v>
      </c>
      <c r="S45" s="394" t="s">
        <v>2748</v>
      </c>
      <c r="T45" s="445"/>
      <c r="U45" s="393"/>
      <c r="V45" s="445"/>
      <c r="W45" s="445"/>
      <c r="X45" s="445"/>
      <c r="Y45" s="445" t="n">
        <v>2</v>
      </c>
      <c r="Z45" s="445"/>
      <c r="AA45" s="445"/>
      <c r="AB45" s="445" t="n">
        <v>180</v>
      </c>
      <c r="AC45" s="389"/>
      <c r="AD45" s="389"/>
      <c r="AE45" s="389"/>
    </row>
    <row r="46" customFormat="false" ht="13.8" hidden="false" customHeight="false" outlineLevel="0" collapsed="false">
      <c r="A46" s="0" t="n">
        <v>261</v>
      </c>
      <c r="B46" s="247" t="n">
        <v>124</v>
      </c>
      <c r="C46" s="247"/>
      <c r="D46" s="390" t="s">
        <v>990</v>
      </c>
      <c r="E46" s="390" t="s">
        <v>2749</v>
      </c>
      <c r="F46" s="391" t="s">
        <v>2750</v>
      </c>
      <c r="G46" s="392" t="s">
        <v>2751</v>
      </c>
      <c r="H46" s="392" t="s">
        <v>2752</v>
      </c>
      <c r="I46" s="392" t="s">
        <v>2275</v>
      </c>
      <c r="J46" s="386"/>
      <c r="K46" s="393" t="s">
        <v>62</v>
      </c>
      <c r="L46" s="394" t="s">
        <v>2753</v>
      </c>
      <c r="M46" s="445"/>
      <c r="N46" s="387" t="s">
        <v>2754</v>
      </c>
      <c r="O46" s="445" t="str">
        <f aca="false">LEFT(N46,IFERROR(FIND(" - ",N46),LEN(N46)))</f>
        <v>172.26.136.153</v>
      </c>
      <c r="P46" s="445" t="str">
        <f aca="false">RIGHT(N46, IFERROR(LEN(N46)-FIND(" - ", N46)-2, 0))</f>
        <v>81.31.168.153</v>
      </c>
      <c r="Q46" s="394" t="s">
        <v>2755</v>
      </c>
      <c r="R46" s="0" t="n">
        <v>5</v>
      </c>
      <c r="S46" s="444" t="s">
        <v>2756</v>
      </c>
      <c r="T46" s="445"/>
      <c r="U46" s="393"/>
      <c r="V46" s="445"/>
      <c r="W46" s="445"/>
      <c r="X46" s="445"/>
      <c r="Y46" s="445" t="n">
        <v>2</v>
      </c>
      <c r="Z46" s="445"/>
      <c r="AA46" s="445"/>
      <c r="AB46" s="445"/>
    </row>
    <row r="47" customFormat="false" ht="13.8" hidden="false" customHeight="false" outlineLevel="0" collapsed="false">
      <c r="A47" s="0" t="n">
        <v>188</v>
      </c>
      <c r="B47" s="247" t="n">
        <v>93</v>
      </c>
      <c r="C47" s="247"/>
      <c r="D47" s="390" t="s">
        <v>1395</v>
      </c>
      <c r="E47" s="390" t="s">
        <v>2449</v>
      </c>
      <c r="F47" s="391" t="s">
        <v>2450</v>
      </c>
      <c r="G47" s="392" t="s">
        <v>2451</v>
      </c>
      <c r="H47" s="392" t="s">
        <v>2452</v>
      </c>
      <c r="I47" s="392" t="s">
        <v>2453</v>
      </c>
      <c r="J47" s="445"/>
      <c r="K47" s="393" t="s">
        <v>62</v>
      </c>
      <c r="L47" s="394" t="s">
        <v>2757</v>
      </c>
      <c r="M47" s="445"/>
      <c r="N47" s="387" t="s">
        <v>2758</v>
      </c>
      <c r="O47" s="445" t="str">
        <f aca="false">LEFT(N47,IFERROR(FIND(" - ",N47),LEN(N47)))</f>
        <v>172.26.136.82</v>
      </c>
      <c r="P47" s="387" t="s">
        <v>2759</v>
      </c>
      <c r="Q47" s="394" t="n">
        <v>443</v>
      </c>
      <c r="R47" s="0" t="n">
        <v>6</v>
      </c>
      <c r="S47" s="394" t="s">
        <v>2461</v>
      </c>
      <c r="T47" s="445"/>
      <c r="U47" s="393"/>
      <c r="V47" s="445"/>
      <c r="W47" s="445"/>
      <c r="X47" s="445"/>
      <c r="Y47" s="445" t="n">
        <v>2</v>
      </c>
      <c r="Z47" s="445"/>
      <c r="AA47" s="445" t="n">
        <v>4</v>
      </c>
      <c r="AB47" s="445"/>
    </row>
    <row r="48" customFormat="false" ht="13.8" hidden="false" customHeight="false" outlineLevel="0" collapsed="false">
      <c r="A48" s="0" t="n">
        <v>228</v>
      </c>
      <c r="B48" s="247" t="n">
        <v>46</v>
      </c>
      <c r="C48" s="247"/>
      <c r="D48" s="381" t="s">
        <v>2760</v>
      </c>
      <c r="E48" s="381" t="s">
        <v>2761</v>
      </c>
      <c r="F48" s="382" t="s">
        <v>2762</v>
      </c>
      <c r="G48" s="383" t="s">
        <v>2763</v>
      </c>
      <c r="H48" s="383" t="s">
        <v>2764</v>
      </c>
      <c r="I48" s="383" t="s">
        <v>2765</v>
      </c>
      <c r="J48" s="381" t="s">
        <v>2766</v>
      </c>
      <c r="K48" s="384" t="s">
        <v>62</v>
      </c>
      <c r="L48" s="388" t="s">
        <v>2767</v>
      </c>
      <c r="M48" s="386"/>
      <c r="N48" s="386" t="s">
        <v>2768</v>
      </c>
      <c r="O48" s="445" t="str">
        <f aca="false">LEFT(N48,IFERROR(FIND(" - ",N48),LEN(N48)))</f>
        <v>172.16.6.35</v>
      </c>
      <c r="P48" s="445"/>
      <c r="Q48" s="388" t="s">
        <v>2568</v>
      </c>
      <c r="R48" s="0" t="n">
        <v>7</v>
      </c>
      <c r="S48" s="455" t="s">
        <v>2769</v>
      </c>
      <c r="T48" s="386"/>
      <c r="U48" s="384"/>
      <c r="V48" s="386"/>
      <c r="W48" s="386"/>
      <c r="X48" s="386"/>
      <c r="Y48" s="386" t="n">
        <v>4</v>
      </c>
      <c r="Z48" s="386" t="n">
        <v>24</v>
      </c>
      <c r="AA48" s="386" t="n">
        <v>56</v>
      </c>
      <c r="AB48" s="386" t="n">
        <v>260</v>
      </c>
    </row>
    <row r="49" customFormat="false" ht="13.8" hidden="false" customHeight="false" outlineLevel="0" collapsed="false">
      <c r="A49" s="0" t="n">
        <v>229</v>
      </c>
      <c r="B49" s="247" t="n">
        <v>46</v>
      </c>
      <c r="C49" s="247"/>
      <c r="D49" s="381" t="s">
        <v>2760</v>
      </c>
      <c r="E49" s="381" t="s">
        <v>2761</v>
      </c>
      <c r="F49" s="382" t="s">
        <v>2762</v>
      </c>
      <c r="G49" s="383" t="s">
        <v>2763</v>
      </c>
      <c r="H49" s="383" t="s">
        <v>2764</v>
      </c>
      <c r="I49" s="383" t="s">
        <v>2765</v>
      </c>
      <c r="J49" s="381" t="s">
        <v>2766</v>
      </c>
      <c r="K49" s="384" t="s">
        <v>62</v>
      </c>
      <c r="L49" s="388" t="s">
        <v>2770</v>
      </c>
      <c r="M49" s="386"/>
      <c r="N49" s="386" t="s">
        <v>2771</v>
      </c>
      <c r="O49" s="445" t="str">
        <f aca="false">LEFT(N49,IFERROR(FIND(" - ",N49),LEN(N49)))</f>
        <v>172.26.136.109</v>
      </c>
      <c r="P49" s="445"/>
      <c r="Q49" s="388" t="s">
        <v>2568</v>
      </c>
      <c r="R49" s="0" t="n">
        <v>7</v>
      </c>
      <c r="S49" s="455" t="s">
        <v>2769</v>
      </c>
      <c r="T49" s="386"/>
      <c r="U49" s="384"/>
      <c r="V49" s="386"/>
      <c r="W49" s="386"/>
      <c r="X49" s="386"/>
      <c r="Y49" s="386" t="n">
        <v>2</v>
      </c>
      <c r="Z49" s="386" t="n">
        <v>12</v>
      </c>
      <c r="AA49" s="386" t="n">
        <v>28</v>
      </c>
      <c r="AB49" s="386" t="n">
        <v>30</v>
      </c>
    </row>
    <row r="50" customFormat="false" ht="29.2" hidden="false" customHeight="false" outlineLevel="0" collapsed="false">
      <c r="A50" s="0" t="n">
        <v>113</v>
      </c>
      <c r="B50" s="247" t="n">
        <v>37</v>
      </c>
      <c r="C50" s="460" t="s">
        <v>2772</v>
      </c>
      <c r="D50" s="413" t="s">
        <v>418</v>
      </c>
      <c r="E50" s="413" t="s">
        <v>2773</v>
      </c>
      <c r="F50" s="405" t="s">
        <v>2774</v>
      </c>
      <c r="G50" s="406" t="n">
        <v>5400024246</v>
      </c>
      <c r="H50" s="406" t="n">
        <v>9396378489</v>
      </c>
      <c r="I50" s="406" t="n">
        <v>66012898</v>
      </c>
      <c r="J50" s="407"/>
      <c r="K50" s="399" t="s">
        <v>2300</v>
      </c>
      <c r="L50" s="407" t="s">
        <v>2775</v>
      </c>
      <c r="M50" s="407"/>
      <c r="N50" s="407"/>
      <c r="O50" s="407" t="s">
        <v>2776</v>
      </c>
      <c r="P50" s="404" t="s">
        <v>2777</v>
      </c>
      <c r="Q50" s="404" t="s">
        <v>2778</v>
      </c>
      <c r="R50" s="0" t="n">
        <v>8</v>
      </c>
      <c r="S50" s="408" t="s">
        <v>2440</v>
      </c>
      <c r="T50" s="407" t="n">
        <v>12</v>
      </c>
      <c r="U50" s="410" t="n">
        <v>43800000</v>
      </c>
      <c r="V50" s="410" t="n">
        <v>34800000</v>
      </c>
      <c r="W50" s="404" t="n">
        <f aca="false">1-((V50)/(U50))</f>
        <v>0.205479452054795</v>
      </c>
      <c r="X50" s="407" t="n">
        <v>0</v>
      </c>
      <c r="Y50" s="407" t="n">
        <v>1</v>
      </c>
      <c r="Z50" s="407"/>
      <c r="AA50" s="407" t="n">
        <v>4</v>
      </c>
      <c r="AB50" s="407" t="n">
        <v>420</v>
      </c>
      <c r="AC50" s="460" t="n">
        <f aca="false">((AA50*100000)+(Z50*250000)+(AB50*5000)+(IF(Y50=1,1100000,IF(Y50=2,1900000,IF(Y50=3,2700000,IF(Y50=4,3700000,0))))))*12</f>
        <v>43200000</v>
      </c>
      <c r="AD50" s="460" t="n">
        <f aca="false">(1-W50)*AC50</f>
        <v>34323287.6712329</v>
      </c>
      <c r="AE50" s="462"/>
    </row>
    <row r="51" customFormat="false" ht="13.8" hidden="false" customHeight="false" outlineLevel="0" collapsed="false">
      <c r="A51" s="0" t="n">
        <v>142</v>
      </c>
      <c r="B51" s="247" t="n">
        <v>48</v>
      </c>
      <c r="C51" s="247"/>
      <c r="D51" s="390" t="s">
        <v>2779</v>
      </c>
      <c r="E51" s="390" t="s">
        <v>2780</v>
      </c>
      <c r="F51" s="391" t="s">
        <v>2781</v>
      </c>
      <c r="G51" s="392" t="s">
        <v>2782</v>
      </c>
      <c r="H51" s="392" t="s">
        <v>2783</v>
      </c>
      <c r="I51" s="392" t="s">
        <v>2784</v>
      </c>
      <c r="J51" s="445"/>
      <c r="K51" s="393" t="s">
        <v>62</v>
      </c>
      <c r="L51" s="394" t="s">
        <v>2785</v>
      </c>
      <c r="M51" s="445" t="s">
        <v>2786</v>
      </c>
      <c r="N51" s="463" t="s">
        <v>2787</v>
      </c>
      <c r="O51" s="445" t="str">
        <f aca="false">LEFT(N51,IFERROR(FIND(" - ",N51),LEN(N51)))</f>
        <v>172.26.136.117</v>
      </c>
      <c r="P51" s="445" t="str">
        <f aca="false">RIGHT(N51, IFERROR(LEN(N51)-FIND(" - ", N51)-2, 0))</f>
        <v>81.31.168.117</v>
      </c>
      <c r="Q51" s="394" t="s">
        <v>2568</v>
      </c>
      <c r="R51" s="0" t="n">
        <v>9</v>
      </c>
      <c r="S51" s="444" t="s">
        <v>2788</v>
      </c>
      <c r="T51" s="445"/>
      <c r="U51" s="393"/>
      <c r="V51" s="445"/>
      <c r="W51" s="445"/>
      <c r="X51" s="445"/>
      <c r="Y51" s="445" t="n">
        <v>1</v>
      </c>
      <c r="Z51" s="445"/>
      <c r="AA51" s="445"/>
      <c r="AB51" s="445"/>
    </row>
    <row r="52" customFormat="false" ht="13.8" hidden="false" customHeight="false" outlineLevel="0" collapsed="false">
      <c r="A52" s="0" t="n">
        <v>201</v>
      </c>
      <c r="B52" s="247" t="n">
        <v>37</v>
      </c>
      <c r="C52" s="247"/>
      <c r="D52" s="390" t="s">
        <v>418</v>
      </c>
      <c r="E52" s="390" t="s">
        <v>2773</v>
      </c>
      <c r="F52" s="391" t="s">
        <v>2789</v>
      </c>
      <c r="G52" s="392" t="s">
        <v>2790</v>
      </c>
      <c r="H52" s="392" t="s">
        <v>2791</v>
      </c>
      <c r="I52" s="392"/>
      <c r="J52" s="445" t="s">
        <v>2792</v>
      </c>
      <c r="K52" s="393" t="s">
        <v>62</v>
      </c>
      <c r="L52" s="394" t="s">
        <v>2793</v>
      </c>
      <c r="M52" s="445"/>
      <c r="N52" s="387" t="s">
        <v>2794</v>
      </c>
      <c r="O52" s="445" t="str">
        <f aca="false">LEFT(N52,IFERROR(FIND(" - ",N52),LEN(N52)))</f>
        <v>172.26.136.72</v>
      </c>
      <c r="P52" s="445" t="str">
        <f aca="false">RIGHT(N52, IFERROR(LEN(N52)-FIND(" - ", N52)-2, 0))</f>
        <v>81.31.168.72</v>
      </c>
      <c r="Q52" s="394" t="s">
        <v>2795</v>
      </c>
      <c r="R52" s="0" t="n">
        <v>9</v>
      </c>
      <c r="S52" s="394" t="s">
        <v>2796</v>
      </c>
      <c r="T52" s="445"/>
      <c r="U52" s="393"/>
      <c r="V52" s="445"/>
      <c r="W52" s="445"/>
      <c r="X52" s="445"/>
      <c r="Y52" s="445" t="n">
        <v>0</v>
      </c>
      <c r="Z52" s="445" t="n">
        <v>1</v>
      </c>
      <c r="AA52" s="445" t="n">
        <v>1</v>
      </c>
      <c r="AB52" s="445" t="n">
        <v>500</v>
      </c>
    </row>
    <row r="53" customFormat="false" ht="29.2" hidden="false" customHeight="false" outlineLevel="0" collapsed="false">
      <c r="A53" s="0" t="n">
        <v>78</v>
      </c>
      <c r="B53" s="202" t="n">
        <v>16</v>
      </c>
      <c r="C53" s="460" t="s">
        <v>2797</v>
      </c>
      <c r="D53" s="413" t="s">
        <v>1068</v>
      </c>
      <c r="E53" s="413" t="s">
        <v>1069</v>
      </c>
      <c r="F53" s="405" t="s">
        <v>1072</v>
      </c>
      <c r="G53" s="406" t="s">
        <v>1070</v>
      </c>
      <c r="H53" s="406" t="s">
        <v>1071</v>
      </c>
      <c r="I53" s="406"/>
      <c r="J53" s="404"/>
      <c r="K53" s="399" t="s">
        <v>2300</v>
      </c>
      <c r="L53" s="464" t="s">
        <v>2798</v>
      </c>
      <c r="M53" s="464"/>
      <c r="N53" s="464"/>
      <c r="O53" s="407" t="s">
        <v>2799</v>
      </c>
      <c r="P53" s="465" t="s">
        <v>2800</v>
      </c>
      <c r="Q53" s="404" t="s">
        <v>2801</v>
      </c>
      <c r="R53" s="0" t="n">
        <v>10</v>
      </c>
      <c r="S53" s="408" t="s">
        <v>2607</v>
      </c>
      <c r="T53" s="404" t="n">
        <v>12</v>
      </c>
      <c r="U53" s="410" t="n">
        <v>13400000</v>
      </c>
      <c r="V53" s="410" t="n">
        <v>6800000</v>
      </c>
      <c r="W53" s="404" t="n">
        <f aca="false">1-((V53-200000)/(U53-200000))</f>
        <v>0.5</v>
      </c>
      <c r="X53" s="404" t="n">
        <v>0</v>
      </c>
      <c r="Y53" s="407" t="n">
        <v>0</v>
      </c>
      <c r="Z53" s="404" t="n">
        <v>1</v>
      </c>
      <c r="AA53" s="404" t="n">
        <v>4</v>
      </c>
      <c r="AB53" s="404" t="n">
        <v>50</v>
      </c>
      <c r="AC53" s="460" t="n">
        <f aca="false">((AA53*100000)+(Z53*250000)+(AB53*5000)+(IF(Y53=1,1100000,IF(Y53=2,1900000,IF(Y53=3,2700000,IF(Y53=4,3700000,0))))))*12</f>
        <v>10800000</v>
      </c>
      <c r="AD53" s="460" t="n">
        <f aca="false">(1-W53)*AC53</f>
        <v>5400000</v>
      </c>
      <c r="AE53" s="466" t="n">
        <f aca="false">AC53*0.7</f>
        <v>7560000</v>
      </c>
    </row>
    <row r="54" customFormat="false" ht="29.2" hidden="false" customHeight="false" outlineLevel="0" collapsed="false">
      <c r="A54" s="0" t="n">
        <v>79</v>
      </c>
      <c r="B54" s="202" t="n">
        <v>16</v>
      </c>
      <c r="C54" s="460" t="s">
        <v>2802</v>
      </c>
      <c r="D54" s="413" t="s">
        <v>1068</v>
      </c>
      <c r="E54" s="413" t="s">
        <v>1069</v>
      </c>
      <c r="F54" s="405" t="s">
        <v>1072</v>
      </c>
      <c r="G54" s="406" t="s">
        <v>1070</v>
      </c>
      <c r="H54" s="406" t="s">
        <v>1071</v>
      </c>
      <c r="I54" s="406"/>
      <c r="J54" s="404"/>
      <c r="K54" s="399" t="s">
        <v>2300</v>
      </c>
      <c r="L54" s="467" t="s">
        <v>2803</v>
      </c>
      <c r="M54" s="467"/>
      <c r="N54" s="467"/>
      <c r="O54" s="407" t="s">
        <v>2804</v>
      </c>
      <c r="P54" s="407" t="s">
        <v>2805</v>
      </c>
      <c r="Q54" s="404" t="s">
        <v>2806</v>
      </c>
      <c r="R54" s="0" t="n">
        <v>10</v>
      </c>
      <c r="S54" s="408" t="s">
        <v>2807</v>
      </c>
      <c r="T54" s="404" t="n">
        <v>12</v>
      </c>
      <c r="U54" s="410" t="n">
        <v>13400000</v>
      </c>
      <c r="V54" s="410" t="n">
        <v>6800000</v>
      </c>
      <c r="W54" s="404" t="n">
        <f aca="false">1-((V54-200000)/(U54-200000))</f>
        <v>0.5</v>
      </c>
      <c r="X54" s="407" t="n">
        <v>0</v>
      </c>
      <c r="Y54" s="407" t="n">
        <v>2</v>
      </c>
      <c r="Z54" s="404" t="n">
        <v>0</v>
      </c>
      <c r="AA54" s="404" t="n">
        <v>4</v>
      </c>
      <c r="AB54" s="404" t="n">
        <v>130</v>
      </c>
      <c r="AC54" s="460" t="n">
        <f aca="false">((AA54*100000)+(Z54*250000)+(AB54*5000)+(IF(Y54=1,1100000,IF(Y54=2,1900000,IF(Y54=3,2700000,IF(Y54=4,3700000,0))))))*12</f>
        <v>35400000</v>
      </c>
      <c r="AD54" s="460" t="n">
        <f aca="false">(1-W54)*AC54</f>
        <v>17700000</v>
      </c>
      <c r="AE54" s="466" t="n">
        <f aca="false">AC54*0.7</f>
        <v>24780000</v>
      </c>
    </row>
    <row r="55" customFormat="false" ht="29.2" hidden="false" customHeight="false" outlineLevel="0" collapsed="false">
      <c r="A55" s="0" t="n">
        <v>80</v>
      </c>
      <c r="B55" s="202" t="n">
        <v>16</v>
      </c>
      <c r="C55" s="460" t="s">
        <v>2808</v>
      </c>
      <c r="D55" s="413" t="s">
        <v>1068</v>
      </c>
      <c r="E55" s="413" t="s">
        <v>1069</v>
      </c>
      <c r="F55" s="405" t="s">
        <v>1072</v>
      </c>
      <c r="G55" s="406" t="s">
        <v>1070</v>
      </c>
      <c r="H55" s="406" t="s">
        <v>1071</v>
      </c>
      <c r="I55" s="406"/>
      <c r="J55" s="407"/>
      <c r="K55" s="399" t="s">
        <v>2300</v>
      </c>
      <c r="L55" s="401" t="s">
        <v>2809</v>
      </c>
      <c r="M55" s="401"/>
      <c r="N55" s="401"/>
      <c r="O55" s="407" t="s">
        <v>2810</v>
      </c>
      <c r="P55" s="407" t="s">
        <v>2811</v>
      </c>
      <c r="Q55" s="404" t="s">
        <v>2812</v>
      </c>
      <c r="R55" s="0" t="n">
        <v>10</v>
      </c>
      <c r="S55" s="408" t="s">
        <v>2813</v>
      </c>
      <c r="T55" s="404" t="n">
        <v>12</v>
      </c>
      <c r="U55" s="410" t="n">
        <v>44600000</v>
      </c>
      <c r="V55" s="410" t="n">
        <v>24200000</v>
      </c>
      <c r="W55" s="404" t="n">
        <f aca="false">1-((V55-200000)/(U55-200000))</f>
        <v>0.459459459459459</v>
      </c>
      <c r="X55" s="407" t="n">
        <v>0</v>
      </c>
      <c r="Y55" s="407" t="n">
        <v>4</v>
      </c>
      <c r="Z55" s="407" t="n">
        <v>0</v>
      </c>
      <c r="AA55" s="407"/>
      <c r="AB55" s="407" t="n">
        <v>40</v>
      </c>
      <c r="AC55" s="460" t="n">
        <f aca="false">((AA55*100000)+(Z55*250000)+(AB55*5000)+(IF(Y55=1,1100000,IF(Y55=2,1900000,IF(Y55=3,2700000,IF(Y55=4,3700000,0))))))*12</f>
        <v>46800000</v>
      </c>
      <c r="AD55" s="460" t="n">
        <f aca="false">(1-W55)*AC55</f>
        <v>25297297.2972973</v>
      </c>
      <c r="AE55" s="466" t="n">
        <f aca="false">AC55*0.7</f>
        <v>32760000</v>
      </c>
    </row>
    <row r="56" customFormat="false" ht="29.2" hidden="false" customHeight="false" outlineLevel="0" collapsed="false">
      <c r="A56" s="0" t="n">
        <v>81</v>
      </c>
      <c r="B56" s="202" t="n">
        <v>16</v>
      </c>
      <c r="C56" s="460" t="s">
        <v>2814</v>
      </c>
      <c r="D56" s="413" t="s">
        <v>1068</v>
      </c>
      <c r="E56" s="413" t="s">
        <v>1069</v>
      </c>
      <c r="F56" s="405" t="s">
        <v>1072</v>
      </c>
      <c r="G56" s="406" t="s">
        <v>1070</v>
      </c>
      <c r="H56" s="406" t="s">
        <v>1071</v>
      </c>
      <c r="I56" s="406"/>
      <c r="J56" s="407"/>
      <c r="K56" s="399" t="s">
        <v>2300</v>
      </c>
      <c r="L56" s="467" t="s">
        <v>2815</v>
      </c>
      <c r="M56" s="467"/>
      <c r="N56" s="467"/>
      <c r="O56" s="407" t="s">
        <v>2816</v>
      </c>
      <c r="P56" s="407" t="s">
        <v>2817</v>
      </c>
      <c r="Q56" s="404" t="s">
        <v>2818</v>
      </c>
      <c r="R56" s="0" t="n">
        <v>10</v>
      </c>
      <c r="S56" s="408" t="s">
        <v>2637</v>
      </c>
      <c r="T56" s="404" t="n">
        <v>12</v>
      </c>
      <c r="U56" s="410" t="n">
        <v>13400000</v>
      </c>
      <c r="V56" s="410" t="n">
        <v>6800000</v>
      </c>
      <c r="W56" s="404" t="n">
        <f aca="false">1-((V56-200000)/(U56-200000))</f>
        <v>0.5</v>
      </c>
      <c r="X56" s="407" t="n">
        <v>0</v>
      </c>
      <c r="Y56" s="407" t="n">
        <v>2</v>
      </c>
      <c r="Z56" s="407" t="n">
        <v>0</v>
      </c>
      <c r="AA56" s="407" t="n">
        <v>4</v>
      </c>
      <c r="AB56" s="407" t="n">
        <v>105</v>
      </c>
      <c r="AC56" s="460" t="n">
        <f aca="false">((AA56*100000)+(Z56*250000)+(AB56*5000)+(IF(Y56=1,1100000,IF(Y56=2,1900000,IF(Y56=3,2700000,IF(Y56=4,3700000,0))))))*12</f>
        <v>33900000</v>
      </c>
      <c r="AD56" s="460" t="n">
        <f aca="false">(1-W56)*AC56</f>
        <v>16950000</v>
      </c>
      <c r="AE56" s="466" t="n">
        <f aca="false">AC56*0.7</f>
        <v>23730000</v>
      </c>
    </row>
    <row r="57" customFormat="false" ht="29.2" hidden="false" customHeight="false" outlineLevel="0" collapsed="false">
      <c r="A57" s="0" t="n">
        <v>82</v>
      </c>
      <c r="B57" s="202" t="n">
        <v>16</v>
      </c>
      <c r="C57" s="460" t="s">
        <v>2819</v>
      </c>
      <c r="D57" s="413" t="s">
        <v>1068</v>
      </c>
      <c r="E57" s="413" t="s">
        <v>1069</v>
      </c>
      <c r="F57" s="405" t="s">
        <v>1072</v>
      </c>
      <c r="G57" s="406" t="s">
        <v>1070</v>
      </c>
      <c r="H57" s="406" t="s">
        <v>1071</v>
      </c>
      <c r="I57" s="406"/>
      <c r="J57" s="404"/>
      <c r="K57" s="399" t="s">
        <v>2300</v>
      </c>
      <c r="L57" s="464" t="s">
        <v>2820</v>
      </c>
      <c r="M57" s="464"/>
      <c r="N57" s="464"/>
      <c r="O57" s="404" t="s">
        <v>2821</v>
      </c>
      <c r="P57" s="404" t="s">
        <v>2822</v>
      </c>
      <c r="Q57" s="404" t="s">
        <v>2823</v>
      </c>
      <c r="R57" s="0" t="n">
        <v>10</v>
      </c>
      <c r="S57" s="414" t="s">
        <v>2824</v>
      </c>
      <c r="T57" s="404" t="n">
        <v>12</v>
      </c>
      <c r="U57" s="410" t="n">
        <v>13400000</v>
      </c>
      <c r="V57" s="410" t="n">
        <v>6800000</v>
      </c>
      <c r="W57" s="404" t="n">
        <f aca="false">1-((V57-200000)/(U57-200000))</f>
        <v>0.5</v>
      </c>
      <c r="X57" s="404" t="n">
        <v>0</v>
      </c>
      <c r="Y57" s="404" t="n">
        <v>1</v>
      </c>
      <c r="Z57" s="407" t="n">
        <v>0</v>
      </c>
      <c r="AA57" s="407" t="n">
        <v>0</v>
      </c>
      <c r="AB57" s="407" t="n">
        <v>0</v>
      </c>
      <c r="AC57" s="460" t="n">
        <f aca="false">((AA57*100000)+(Z57*250000)+(AB57*5000)+(IF(Y57=1,1100000,IF(Y57=2,1900000,IF(Y57=3,2700000,IF(Y57=4,3700000,0))))))*12</f>
        <v>13200000</v>
      </c>
      <c r="AD57" s="460" t="n">
        <f aca="false">(1-W57)*AC57</f>
        <v>6600000</v>
      </c>
      <c r="AE57" s="466" t="n">
        <f aca="false">AC57*0.7</f>
        <v>9240000</v>
      </c>
    </row>
    <row r="58" customFormat="false" ht="29.2" hidden="false" customHeight="false" outlineLevel="0" collapsed="false">
      <c r="A58" s="0" t="n">
        <v>83</v>
      </c>
      <c r="B58" s="202" t="n">
        <v>16</v>
      </c>
      <c r="C58" s="460" t="s">
        <v>2825</v>
      </c>
      <c r="D58" s="413" t="s">
        <v>1068</v>
      </c>
      <c r="E58" s="413" t="s">
        <v>1069</v>
      </c>
      <c r="F58" s="405" t="s">
        <v>1072</v>
      </c>
      <c r="G58" s="406" t="s">
        <v>1070</v>
      </c>
      <c r="H58" s="406" t="s">
        <v>1071</v>
      </c>
      <c r="I58" s="406"/>
      <c r="J58" s="404"/>
      <c r="K58" s="399" t="s">
        <v>2300</v>
      </c>
      <c r="L58" s="468" t="s">
        <v>2826</v>
      </c>
      <c r="M58" s="468"/>
      <c r="N58" s="468"/>
      <c r="O58" s="407" t="s">
        <v>2827</v>
      </c>
      <c r="P58" s="407" t="s">
        <v>2828</v>
      </c>
      <c r="Q58" s="404" t="s">
        <v>2829</v>
      </c>
      <c r="R58" s="0" t="n">
        <v>10</v>
      </c>
      <c r="S58" s="408" t="s">
        <v>2830</v>
      </c>
      <c r="T58" s="404" t="n">
        <v>12</v>
      </c>
      <c r="U58" s="410" t="n">
        <v>60000000</v>
      </c>
      <c r="V58" s="410" t="n">
        <v>30000000</v>
      </c>
      <c r="W58" s="404" t="n">
        <f aca="false">1-(V58)/(U58)</f>
        <v>0.5</v>
      </c>
      <c r="X58" s="407" t="n">
        <v>0</v>
      </c>
      <c r="Y58" s="407" t="n">
        <v>4</v>
      </c>
      <c r="Z58" s="404" t="n">
        <v>4</v>
      </c>
      <c r="AA58" s="404" t="n">
        <v>16</v>
      </c>
      <c r="AB58" s="404" t="n">
        <v>660</v>
      </c>
      <c r="AC58" s="460" t="n">
        <f aca="false">((AA58*100000)+(Z58*250000)+(AB58*5000)+(IF(Y58=1,1100000,IF(Y58=2,1900000,IF(Y58=3,2700000,IF(Y58=4,3700000,0))))))*12</f>
        <v>115200000</v>
      </c>
      <c r="AD58" s="460" t="n">
        <f aca="false">(1-W58)*AC58</f>
        <v>57600000</v>
      </c>
      <c r="AE58" s="466" t="n">
        <f aca="false">AC58*0.7</f>
        <v>80640000</v>
      </c>
    </row>
    <row r="59" customFormat="false" ht="29.2" hidden="false" customHeight="false" outlineLevel="0" collapsed="false">
      <c r="A59" s="0" t="n">
        <v>84</v>
      </c>
      <c r="B59" s="202" t="n">
        <v>16</v>
      </c>
      <c r="C59" s="460" t="s">
        <v>2831</v>
      </c>
      <c r="D59" s="413" t="s">
        <v>1068</v>
      </c>
      <c r="E59" s="413" t="s">
        <v>1069</v>
      </c>
      <c r="F59" s="405" t="s">
        <v>1072</v>
      </c>
      <c r="G59" s="406" t="s">
        <v>1070</v>
      </c>
      <c r="H59" s="406" t="s">
        <v>1071</v>
      </c>
      <c r="I59" s="404"/>
      <c r="J59" s="407"/>
      <c r="K59" s="399" t="s">
        <v>2300</v>
      </c>
      <c r="L59" s="467" t="s">
        <v>2832</v>
      </c>
      <c r="M59" s="467"/>
      <c r="N59" s="467"/>
      <c r="O59" s="407" t="s">
        <v>2833</v>
      </c>
      <c r="P59" s="404" t="s">
        <v>2834</v>
      </c>
      <c r="Q59" s="404" t="s">
        <v>2835</v>
      </c>
      <c r="R59" s="0" t="n">
        <v>10</v>
      </c>
      <c r="S59" s="414" t="s">
        <v>2836</v>
      </c>
      <c r="T59" s="404" t="n">
        <v>12</v>
      </c>
      <c r="U59" s="410" t="n">
        <f aca="false">(1900000+20000000)*12</f>
        <v>262800000</v>
      </c>
      <c r="V59" s="410" t="n">
        <f aca="false">(1500000+20000000)*12</f>
        <v>258000000</v>
      </c>
      <c r="W59" s="404" t="n">
        <f aca="false">1-(1500000/1900000)</f>
        <v>0.210526315789474</v>
      </c>
      <c r="X59" s="404" t="n">
        <f aca="false">20000000*12</f>
        <v>240000000</v>
      </c>
      <c r="Y59" s="404" t="n">
        <v>4</v>
      </c>
      <c r="Z59" s="404" t="n">
        <v>4</v>
      </c>
      <c r="AA59" s="404" t="n">
        <v>16</v>
      </c>
      <c r="AB59" s="404" t="n">
        <v>760</v>
      </c>
      <c r="AC59" s="460" t="n">
        <f aca="false">((AA59*100000)+(Z59*250000)+(AB59*5000)+(IF(Y59=1,1100000,IF(Y59=2,1900000,IF(Y59=3,2700000,IF(Y59=4,3700000,0))))))*12+X59</f>
        <v>361200000</v>
      </c>
      <c r="AD59" s="460" t="n">
        <f aca="false">(1-W59)*AC59</f>
        <v>285157894.736842</v>
      </c>
      <c r="AE59" s="466" t="n">
        <f aca="false">AC59*0.7</f>
        <v>252840000</v>
      </c>
    </row>
    <row r="60" customFormat="false" ht="33.9" hidden="false" customHeight="false" outlineLevel="0" collapsed="false">
      <c r="A60" s="0" t="n">
        <v>85</v>
      </c>
      <c r="B60" s="247" t="n">
        <v>57</v>
      </c>
      <c r="C60" s="462"/>
      <c r="D60" s="413" t="s">
        <v>1293</v>
      </c>
      <c r="E60" s="413" t="s">
        <v>1814</v>
      </c>
      <c r="F60" s="469" t="s">
        <v>1818</v>
      </c>
      <c r="G60" s="406" t="s">
        <v>1815</v>
      </c>
      <c r="H60" s="406" t="s">
        <v>1817</v>
      </c>
      <c r="I60" s="406"/>
      <c r="J60" s="415"/>
      <c r="K60" s="399" t="s">
        <v>2300</v>
      </c>
      <c r="L60" s="415" t="s">
        <v>2837</v>
      </c>
      <c r="M60" s="415"/>
      <c r="N60" s="415"/>
      <c r="O60" s="419" t="s">
        <v>2838</v>
      </c>
      <c r="P60" s="419" t="s">
        <v>2839</v>
      </c>
      <c r="Q60" s="419"/>
      <c r="R60" s="0" t="n">
        <v>10</v>
      </c>
      <c r="S60" s="470" t="s">
        <v>2474</v>
      </c>
      <c r="T60" s="415"/>
      <c r="U60" s="409"/>
      <c r="V60" s="409"/>
      <c r="W60" s="395" t="n">
        <v>0.3</v>
      </c>
      <c r="X60" s="415" t="n">
        <v>0</v>
      </c>
      <c r="Y60" s="415" t="n">
        <v>3</v>
      </c>
      <c r="Z60" s="415" t="n">
        <v>4</v>
      </c>
      <c r="AA60" s="415" t="n">
        <v>10</v>
      </c>
      <c r="AB60" s="415" t="n">
        <v>40</v>
      </c>
      <c r="AC60" s="462" t="n">
        <f aca="false">((AA60*100000)+(Z60*250000)+(AB60*5000)+(IF(Y60=1,1100000,IF(Y60=2,1900000,IF(Y60=3,2700000,IF(Y60=4,3700000,0))))))*12</f>
        <v>58800000</v>
      </c>
      <c r="AD60" s="462" t="n">
        <f aca="false">(1-W60)*AC60</f>
        <v>41160000</v>
      </c>
      <c r="AE60" s="466"/>
    </row>
    <row r="61" customFormat="false" ht="33.9" hidden="false" customHeight="false" outlineLevel="0" collapsed="false">
      <c r="A61" s="0" t="n">
        <v>86</v>
      </c>
      <c r="B61" s="247" t="n">
        <v>57</v>
      </c>
      <c r="C61" s="462"/>
      <c r="D61" s="413" t="s">
        <v>1293</v>
      </c>
      <c r="E61" s="413" t="s">
        <v>1814</v>
      </c>
      <c r="F61" s="469" t="s">
        <v>1818</v>
      </c>
      <c r="G61" s="406" t="s">
        <v>1815</v>
      </c>
      <c r="H61" s="406" t="n">
        <v>9111952080</v>
      </c>
      <c r="I61" s="406"/>
      <c r="J61" s="415"/>
      <c r="K61" s="399" t="s">
        <v>2300</v>
      </c>
      <c r="L61" s="415" t="s">
        <v>2840</v>
      </c>
      <c r="M61" s="415"/>
      <c r="N61" s="415"/>
      <c r="O61" s="415" t="s">
        <v>2841</v>
      </c>
      <c r="P61" s="415" t="s">
        <v>2842</v>
      </c>
      <c r="Q61" s="415"/>
      <c r="R61" s="0" t="n">
        <v>10</v>
      </c>
      <c r="S61" s="471" t="s">
        <v>2843</v>
      </c>
      <c r="T61" s="404" t="n">
        <v>12</v>
      </c>
      <c r="U61" s="409"/>
      <c r="V61" s="409"/>
      <c r="W61" s="395" t="n">
        <v>0.3</v>
      </c>
      <c r="X61" s="415" t="n">
        <v>0</v>
      </c>
      <c r="Y61" s="415" t="n">
        <v>1</v>
      </c>
      <c r="Z61" s="415" t="n">
        <v>2</v>
      </c>
      <c r="AA61" s="415" t="n">
        <v>14</v>
      </c>
      <c r="AB61" s="415" t="n">
        <v>20</v>
      </c>
      <c r="AC61" s="462" t="n">
        <f aca="false">((AA61*100000)+(Z61*250000)+(AB61*5000)+(IF(Y61=1,1100000,IF(Y61=2,1900000,IF(Y61=3,2700000,IF(Y61=4,3700000,0))))))*12</f>
        <v>37200000</v>
      </c>
      <c r="AD61" s="462" t="n">
        <f aca="false">(1-W61)*AC61</f>
        <v>26040000</v>
      </c>
      <c r="AE61" s="472"/>
    </row>
    <row r="62" customFormat="false" ht="33.9" hidden="false" customHeight="false" outlineLevel="0" collapsed="false">
      <c r="A62" s="0" t="n">
        <v>87</v>
      </c>
      <c r="B62" s="247" t="n">
        <v>57</v>
      </c>
      <c r="C62" s="460" t="s">
        <v>2844</v>
      </c>
      <c r="D62" s="413" t="s">
        <v>1293</v>
      </c>
      <c r="E62" s="413" t="s">
        <v>1814</v>
      </c>
      <c r="F62" s="469" t="s">
        <v>1818</v>
      </c>
      <c r="G62" s="406" t="s">
        <v>1815</v>
      </c>
      <c r="H62" s="406" t="n">
        <v>9111952080</v>
      </c>
      <c r="I62" s="406"/>
      <c r="J62" s="407"/>
      <c r="K62" s="399" t="s">
        <v>2300</v>
      </c>
      <c r="L62" s="407" t="s">
        <v>2845</v>
      </c>
      <c r="M62" s="407"/>
      <c r="N62" s="407"/>
      <c r="O62" s="407" t="s">
        <v>2846</v>
      </c>
      <c r="P62" s="407" t="s">
        <v>2847</v>
      </c>
      <c r="Q62" s="404" t="s">
        <v>2848</v>
      </c>
      <c r="R62" s="0" t="n">
        <v>10</v>
      </c>
      <c r="S62" s="408" t="s">
        <v>2849</v>
      </c>
      <c r="T62" s="404" t="n">
        <v>12</v>
      </c>
      <c r="U62" s="410" t="n">
        <v>43200000</v>
      </c>
      <c r="V62" s="410" t="n">
        <v>21600000</v>
      </c>
      <c r="W62" s="404" t="n">
        <f aca="false">1-((V62)/(U62))</f>
        <v>0.5</v>
      </c>
      <c r="X62" s="407" t="n">
        <v>0</v>
      </c>
      <c r="Y62" s="407" t="n">
        <v>2</v>
      </c>
      <c r="Z62" s="407"/>
      <c r="AA62" s="407" t="n">
        <v>12</v>
      </c>
      <c r="AB62" s="407" t="n">
        <v>100</v>
      </c>
      <c r="AC62" s="460" t="n">
        <f aca="false">((AA62*100000)+(Z62*250000)+(AB62*5000)+(IF(Y62=1,1100000,IF(Y62=2,1900000,IF(Y62=3,2700000,IF(Y62=4,3700000,0))))))*12</f>
        <v>43200000</v>
      </c>
      <c r="AD62" s="460" t="n">
        <f aca="false">(1-W62)*AC62</f>
        <v>21600000</v>
      </c>
      <c r="AE62" s="466"/>
    </row>
    <row r="63" customFormat="false" ht="29.2" hidden="false" customHeight="false" outlineLevel="0" collapsed="false">
      <c r="A63" s="0" t="n">
        <v>90</v>
      </c>
      <c r="B63" s="247" t="n">
        <v>60</v>
      </c>
      <c r="C63" s="473" t="s">
        <v>2850</v>
      </c>
      <c r="D63" s="416" t="s">
        <v>161</v>
      </c>
      <c r="E63" s="416" t="s">
        <v>2851</v>
      </c>
      <c r="F63" s="474" t="s">
        <v>2852</v>
      </c>
      <c r="G63" s="418" t="n">
        <v>82418764</v>
      </c>
      <c r="H63" s="418" t="s">
        <v>2853</v>
      </c>
      <c r="I63" s="418"/>
      <c r="J63" s="419"/>
      <c r="K63" s="399" t="s">
        <v>2300</v>
      </c>
      <c r="L63" s="419" t="s">
        <v>2854</v>
      </c>
      <c r="M63" s="419"/>
      <c r="N63" s="419"/>
      <c r="O63" s="419" t="s">
        <v>2855</v>
      </c>
      <c r="P63" s="419" t="s">
        <v>2856</v>
      </c>
      <c r="Q63" s="419" t="s">
        <v>2857</v>
      </c>
      <c r="R63" s="0" t="n">
        <v>10</v>
      </c>
      <c r="S63" s="420" t="s">
        <v>2858</v>
      </c>
      <c r="T63" s="404" t="n">
        <v>12</v>
      </c>
      <c r="U63" s="402" t="n">
        <f aca="false">3700000*12</f>
        <v>44400000</v>
      </c>
      <c r="V63" s="402" t="n">
        <f aca="false">3500000*12</f>
        <v>42000000</v>
      </c>
      <c r="W63" s="395" t="n">
        <f aca="false">1-((V63)/(U63))</f>
        <v>0.0540540540540541</v>
      </c>
      <c r="X63" s="419" t="n">
        <v>0</v>
      </c>
      <c r="Y63" s="419" t="n">
        <v>4</v>
      </c>
      <c r="Z63" s="419"/>
      <c r="AA63" s="419"/>
      <c r="AB63" s="419"/>
      <c r="AC63" s="462" t="n">
        <f aca="false">((AA63*100000)+(Z63*250000)+(AB63*5000)+(IF(Y63=1,1100000,IF(Y63=2,1900000,IF(Y63=3,2700000,IF(Y63=4,3700000,0))))))*12</f>
        <v>44400000</v>
      </c>
      <c r="AD63" s="462" t="n">
        <f aca="false">(1-W63)*AC63</f>
        <v>42000000</v>
      </c>
      <c r="AE63" s="466"/>
    </row>
    <row r="64" customFormat="false" ht="29.2" hidden="false" customHeight="false" outlineLevel="0" collapsed="false">
      <c r="A64" s="0" t="n">
        <v>91</v>
      </c>
      <c r="B64" s="247" t="n">
        <v>61</v>
      </c>
      <c r="C64" s="460" t="s">
        <v>2859</v>
      </c>
      <c r="D64" s="413" t="s">
        <v>2214</v>
      </c>
      <c r="E64" s="413" t="s">
        <v>1844</v>
      </c>
      <c r="F64" s="405" t="s">
        <v>2860</v>
      </c>
      <c r="G64" s="406" t="n">
        <v>3060427070</v>
      </c>
      <c r="H64" s="406" t="n">
        <v>9101401981</v>
      </c>
      <c r="I64" s="406" t="s">
        <v>2861</v>
      </c>
      <c r="J64" s="407"/>
      <c r="K64" s="399" t="s">
        <v>2300</v>
      </c>
      <c r="L64" s="407" t="s">
        <v>2862</v>
      </c>
      <c r="M64" s="407"/>
      <c r="N64" s="407"/>
      <c r="O64" s="407" t="s">
        <v>2863</v>
      </c>
      <c r="P64" s="407" t="s">
        <v>2864</v>
      </c>
      <c r="Q64" s="404" t="n">
        <v>3306</v>
      </c>
      <c r="R64" s="0" t="n">
        <v>10</v>
      </c>
      <c r="S64" s="408" t="s">
        <v>2865</v>
      </c>
      <c r="T64" s="404" t="n">
        <v>12</v>
      </c>
      <c r="U64" s="410" t="n">
        <v>23000000</v>
      </c>
      <c r="V64" s="410" t="n">
        <v>18200000</v>
      </c>
      <c r="W64" s="404" t="n">
        <f aca="false">1-((V64-200000)/(U64-200000))</f>
        <v>0.210526315789474</v>
      </c>
      <c r="X64" s="407" t="n">
        <v>0</v>
      </c>
      <c r="Y64" s="407" t="n">
        <v>2</v>
      </c>
      <c r="Z64" s="407" t="n">
        <v>4</v>
      </c>
      <c r="AA64" s="407" t="n">
        <v>4</v>
      </c>
      <c r="AB64" s="407" t="n">
        <v>120</v>
      </c>
      <c r="AC64" s="460" t="n">
        <f aca="false">((AA64*100000)+(Z64*250000)+(AB64*5000)+(IF(Y64=1,1100000,IF(Y64=2,1900000,IF(Y64=3,2700000,IF(Y64=4,3700000,0))))))*12</f>
        <v>46800000</v>
      </c>
      <c r="AD64" s="460" t="n">
        <f aca="false">(1-W64)*AC64</f>
        <v>36947368.4210526</v>
      </c>
      <c r="AE64" s="466"/>
    </row>
    <row r="65" customFormat="false" ht="33.9" hidden="false" customHeight="false" outlineLevel="0" collapsed="false">
      <c r="A65" s="0" t="n">
        <v>105</v>
      </c>
      <c r="B65" s="247" t="n">
        <v>72</v>
      </c>
      <c r="C65" s="460" t="s">
        <v>2866</v>
      </c>
      <c r="D65" s="413" t="s">
        <v>1916</v>
      </c>
      <c r="E65" s="413" t="s">
        <v>1917</v>
      </c>
      <c r="F65" s="405" t="s">
        <v>1920</v>
      </c>
      <c r="G65" s="406" t="s">
        <v>1918</v>
      </c>
      <c r="H65" s="406" t="s">
        <v>1919</v>
      </c>
      <c r="I65" s="406" t="n">
        <v>66031915</v>
      </c>
      <c r="J65" s="413" t="s">
        <v>2867</v>
      </c>
      <c r="K65" s="399" t="s">
        <v>2300</v>
      </c>
      <c r="L65" s="404" t="s">
        <v>2868</v>
      </c>
      <c r="M65" s="404"/>
      <c r="N65" s="404"/>
      <c r="O65" s="407" t="s">
        <v>2869</v>
      </c>
      <c r="P65" s="404" t="s">
        <v>2870</v>
      </c>
      <c r="Q65" s="404" t="s">
        <v>2871</v>
      </c>
      <c r="R65" s="0" t="n">
        <v>10</v>
      </c>
      <c r="S65" s="414" t="s">
        <v>1310</v>
      </c>
      <c r="T65" s="404" t="n">
        <v>12</v>
      </c>
      <c r="U65" s="410" t="n">
        <v>25200000</v>
      </c>
      <c r="V65" s="410" t="n">
        <v>21600000</v>
      </c>
      <c r="W65" s="404" t="n">
        <f aca="false">1-((V65)/(U65))</f>
        <v>0.142857142857143</v>
      </c>
      <c r="X65" s="404" t="n">
        <v>0</v>
      </c>
      <c r="Y65" s="404" t="n">
        <v>2</v>
      </c>
      <c r="Z65" s="404"/>
      <c r="AA65" s="404" t="n">
        <v>2</v>
      </c>
      <c r="AB65" s="404"/>
      <c r="AC65" s="460" t="n">
        <f aca="false">((AA65*100000)+(Z65*250000)+(AB65*5000)+(IF(Y65=1,1100000,IF(Y65=2,1900000,IF(Y65=3,2700000,IF(Y65=4,3700000,0))))))*12</f>
        <v>25200000</v>
      </c>
      <c r="AD65" s="460" t="n">
        <f aca="false">(1-W65)*AC65</f>
        <v>21600000</v>
      </c>
      <c r="AE65" s="462"/>
    </row>
    <row r="66" customFormat="false" ht="33.9" hidden="false" customHeight="false" outlineLevel="0" collapsed="false">
      <c r="A66" s="0" t="n">
        <v>106</v>
      </c>
      <c r="B66" s="247" t="n">
        <v>72</v>
      </c>
      <c r="C66" s="460" t="s">
        <v>2872</v>
      </c>
      <c r="D66" s="413" t="s">
        <v>1916</v>
      </c>
      <c r="E66" s="413" t="s">
        <v>1917</v>
      </c>
      <c r="F66" s="405" t="s">
        <v>1920</v>
      </c>
      <c r="G66" s="406" t="s">
        <v>1918</v>
      </c>
      <c r="H66" s="406" t="s">
        <v>1919</v>
      </c>
      <c r="I66" s="406" t="n">
        <v>66031915</v>
      </c>
      <c r="J66" s="413" t="s">
        <v>2873</v>
      </c>
      <c r="K66" s="399" t="s">
        <v>2300</v>
      </c>
      <c r="L66" s="404" t="s">
        <v>2874</v>
      </c>
      <c r="M66" s="404"/>
      <c r="N66" s="404"/>
      <c r="O66" s="407" t="s">
        <v>2875</v>
      </c>
      <c r="P66" s="404" t="s">
        <v>2876</v>
      </c>
      <c r="Q66" s="404" t="s">
        <v>2877</v>
      </c>
      <c r="R66" s="0" t="n">
        <v>10</v>
      </c>
      <c r="S66" s="414" t="s">
        <v>1310</v>
      </c>
      <c r="T66" s="404" t="n">
        <v>12</v>
      </c>
      <c r="U66" s="410" t="n">
        <v>25200000</v>
      </c>
      <c r="V66" s="410" t="n">
        <v>21600000</v>
      </c>
      <c r="W66" s="404" t="n">
        <f aca="false">1-((V66)/(U66))</f>
        <v>0.142857142857143</v>
      </c>
      <c r="X66" s="404" t="n">
        <v>0</v>
      </c>
      <c r="Y66" s="404" t="n">
        <v>2</v>
      </c>
      <c r="Z66" s="404" t="n">
        <v>4</v>
      </c>
      <c r="AA66" s="404" t="n">
        <v>6</v>
      </c>
      <c r="AB66" s="404" t="n">
        <v>120</v>
      </c>
      <c r="AC66" s="460" t="n">
        <f aca="false">((AA66*100000)+(Z66*250000)+(AB66*5000)+(IF(Y66=1,1100000,IF(Y66=2,1900000,IF(Y66=3,2700000,IF(Y66=4,3700000,0))))))*12</f>
        <v>49200000</v>
      </c>
      <c r="AD66" s="460" t="n">
        <f aca="false">(1-W66)*AC66</f>
        <v>42171428.5714286</v>
      </c>
      <c r="AE66" s="462"/>
    </row>
    <row r="67" customFormat="false" ht="29.2" hidden="false" customHeight="false" outlineLevel="0" collapsed="false">
      <c r="A67" s="0" t="n">
        <v>110</v>
      </c>
      <c r="B67" s="247" t="n">
        <v>76</v>
      </c>
      <c r="C67" s="473" t="s">
        <v>2878</v>
      </c>
      <c r="D67" s="416" t="s">
        <v>2879</v>
      </c>
      <c r="E67" s="416" t="s">
        <v>2880</v>
      </c>
      <c r="F67" s="417" t="s">
        <v>2881</v>
      </c>
      <c r="G67" s="418" t="n">
        <v>20838816</v>
      </c>
      <c r="H67" s="418" t="s">
        <v>2882</v>
      </c>
      <c r="I67" s="418" t="n">
        <v>66401560</v>
      </c>
      <c r="J67" s="419"/>
      <c r="K67" s="399" t="s">
        <v>2300</v>
      </c>
      <c r="L67" s="419" t="s">
        <v>2883</v>
      </c>
      <c r="M67" s="419"/>
      <c r="N67" s="419"/>
      <c r="O67" s="419" t="s">
        <v>2884</v>
      </c>
      <c r="P67" s="419" t="s">
        <v>2885</v>
      </c>
      <c r="Q67" s="419" t="s">
        <v>2886</v>
      </c>
      <c r="R67" s="0" t="n">
        <v>10</v>
      </c>
      <c r="S67" s="420" t="s">
        <v>2887</v>
      </c>
      <c r="T67" s="404" t="n">
        <v>12</v>
      </c>
      <c r="U67" s="427" t="n">
        <f aca="false">4500000*12</f>
        <v>54000000</v>
      </c>
      <c r="V67" s="402" t="n">
        <f aca="false">4350000*12</f>
        <v>52200000</v>
      </c>
      <c r="W67" s="395" t="n">
        <f aca="false">1-((V67)/(U67))</f>
        <v>0.0333333333333333</v>
      </c>
      <c r="X67" s="419" t="n">
        <v>0</v>
      </c>
      <c r="Y67" s="419" t="n">
        <v>0</v>
      </c>
      <c r="Z67" s="419" t="n">
        <v>1</v>
      </c>
      <c r="AA67" s="419" t="n">
        <v>1</v>
      </c>
      <c r="AB67" s="419" t="n">
        <v>10</v>
      </c>
      <c r="AC67" s="462" t="n">
        <f aca="false">((AA67*100000)+(Z67*250000)+(AB67*5000)+(IF(Y67=1,1100000,IF(Y67=2,1900000,IF(Y67=3,2700000,IF(Y67=4,3700000,0))))))*12</f>
        <v>4800000</v>
      </c>
      <c r="AD67" s="462" t="n">
        <f aca="false">(1-W67)*AC67</f>
        <v>4640000</v>
      </c>
      <c r="AE67" s="462"/>
    </row>
    <row r="68" customFormat="false" ht="33.9" hidden="false" customHeight="false" outlineLevel="0" collapsed="false">
      <c r="A68" s="0" t="n">
        <v>112</v>
      </c>
      <c r="B68" s="247" t="n">
        <v>37</v>
      </c>
      <c r="C68" s="473" t="s">
        <v>2888</v>
      </c>
      <c r="D68" s="416" t="s">
        <v>2889</v>
      </c>
      <c r="E68" s="416" t="s">
        <v>2890</v>
      </c>
      <c r="F68" s="417" t="s">
        <v>2891</v>
      </c>
      <c r="G68" s="418" t="n">
        <v>923842306</v>
      </c>
      <c r="H68" s="418" t="n">
        <v>9109302057</v>
      </c>
      <c r="I68" s="418" t="n">
        <v>2632730812</v>
      </c>
      <c r="J68" s="419"/>
      <c r="K68" s="399" t="s">
        <v>2300</v>
      </c>
      <c r="L68" s="419" t="s">
        <v>2892</v>
      </c>
      <c r="M68" s="419"/>
      <c r="N68" s="419"/>
      <c r="O68" s="419" t="s">
        <v>2893</v>
      </c>
      <c r="P68" s="419" t="s">
        <v>2894</v>
      </c>
      <c r="Q68" s="419" t="s">
        <v>2895</v>
      </c>
      <c r="R68" s="0" t="n">
        <v>10</v>
      </c>
      <c r="S68" s="420" t="s">
        <v>2865</v>
      </c>
      <c r="T68" s="404" t="n">
        <v>12</v>
      </c>
      <c r="U68" s="402" t="n">
        <f aca="false">1900000*12</f>
        <v>22800000</v>
      </c>
      <c r="V68" s="427" t="n">
        <f aca="false">1500000*12</f>
        <v>18000000</v>
      </c>
      <c r="W68" s="395" t="n">
        <f aca="false">1-((V68)/(U68))</f>
        <v>0.210526315789474</v>
      </c>
      <c r="X68" s="419" t="n">
        <v>0</v>
      </c>
      <c r="Y68" s="419" t="n">
        <v>2</v>
      </c>
      <c r="Z68" s="419"/>
      <c r="AA68" s="419"/>
      <c r="AB68" s="419"/>
      <c r="AC68" s="462" t="n">
        <f aca="false">((AA68*100000)+(Z68*250000)+(AB68*5000)+(IF(Y68=1,1100000,IF(Y68=2,1900000,IF(Y68=3,2700000,IF(Y68=4,3700000,0))))))*12</f>
        <v>22800000</v>
      </c>
      <c r="AD68" s="462" t="n">
        <f aca="false">(1-W68)*AC68</f>
        <v>18000000</v>
      </c>
      <c r="AE68" s="475"/>
    </row>
    <row r="69" customFormat="false" ht="13.8" hidden="false" customHeight="false" outlineLevel="0" collapsed="false">
      <c r="A69" s="0" t="n">
        <v>115</v>
      </c>
      <c r="B69" s="247" t="n">
        <v>79</v>
      </c>
      <c r="C69" s="247"/>
      <c r="D69" s="452" t="s">
        <v>2896</v>
      </c>
      <c r="E69" s="452" t="s">
        <v>1971</v>
      </c>
      <c r="F69" s="391" t="s">
        <v>2897</v>
      </c>
      <c r="G69" s="392" t="s">
        <v>2898</v>
      </c>
      <c r="H69" s="392" t="s">
        <v>2899</v>
      </c>
      <c r="I69" s="392" t="s">
        <v>2900</v>
      </c>
      <c r="J69" s="381" t="s">
        <v>2901</v>
      </c>
      <c r="K69" s="393" t="s">
        <v>62</v>
      </c>
      <c r="L69" s="476" t="s">
        <v>2902</v>
      </c>
      <c r="M69" s="445"/>
      <c r="N69" s="387" t="s">
        <v>2903</v>
      </c>
      <c r="O69" s="445" t="str">
        <f aca="false">LEFT(N69, FIND(" - ", N69))</f>
        <v>172.26.136.79</v>
      </c>
      <c r="P69" s="445" t="str">
        <f aca="false">RIGHT(N69, IFERROR(LEN(N69)-FIND(" - ", N69)-2, 0))</f>
        <v>81.31.168.79</v>
      </c>
      <c r="Q69" s="394" t="s">
        <v>2904</v>
      </c>
      <c r="R69" s="0" t="n">
        <v>10</v>
      </c>
      <c r="S69" s="394" t="s">
        <v>332</v>
      </c>
      <c r="T69" s="445"/>
      <c r="U69" s="393"/>
      <c r="V69" s="445"/>
      <c r="W69" s="445"/>
      <c r="X69" s="445"/>
      <c r="Y69" s="445" t="n">
        <v>0</v>
      </c>
      <c r="Z69" s="445" t="n">
        <v>2</v>
      </c>
      <c r="AA69" s="445" t="n">
        <v>2</v>
      </c>
      <c r="AB69" s="445" t="n">
        <v>10</v>
      </c>
    </row>
    <row r="70" customFormat="false" ht="13.8" hidden="false" customHeight="false" outlineLevel="0" collapsed="false">
      <c r="A70" s="0" t="n">
        <v>123</v>
      </c>
      <c r="B70" s="247" t="n">
        <v>29</v>
      </c>
      <c r="C70" s="247"/>
      <c r="D70" s="456" t="s">
        <v>454</v>
      </c>
      <c r="E70" s="456" t="s">
        <v>2905</v>
      </c>
      <c r="F70" s="382" t="s">
        <v>1982</v>
      </c>
      <c r="G70" s="383" t="s">
        <v>2906</v>
      </c>
      <c r="H70" s="383" t="s">
        <v>2907</v>
      </c>
      <c r="I70" s="383" t="s">
        <v>1981</v>
      </c>
      <c r="J70" s="386"/>
      <c r="K70" s="384" t="s">
        <v>62</v>
      </c>
      <c r="L70" s="388" t="s">
        <v>2908</v>
      </c>
      <c r="M70" s="386"/>
      <c r="N70" s="386" t="s">
        <v>2909</v>
      </c>
      <c r="O70" s="445" t="str">
        <f aca="false">LEFT(N70, FIND(" - ", N70))</f>
        <v>172.26.136.63</v>
      </c>
      <c r="P70" s="445" t="str">
        <f aca="false">RIGHT(N70, IFERROR(LEN(N70)-FIND(" - ", N70)-2, 0))</f>
        <v>81.31.168.63</v>
      </c>
      <c r="Q70" s="388" t="s">
        <v>2910</v>
      </c>
      <c r="R70" s="0" t="n">
        <v>10</v>
      </c>
      <c r="S70" s="455" t="s">
        <v>2911</v>
      </c>
      <c r="T70" s="386"/>
      <c r="U70" s="384"/>
      <c r="V70" s="386"/>
      <c r="W70" s="386"/>
      <c r="X70" s="386"/>
      <c r="Y70" s="386" t="n">
        <v>1</v>
      </c>
      <c r="Z70" s="386"/>
      <c r="AA70" s="386"/>
      <c r="AB70" s="386"/>
    </row>
    <row r="71" customFormat="false" ht="13.8" hidden="false" customHeight="false" outlineLevel="0" collapsed="false">
      <c r="A71" s="0" t="n">
        <v>143</v>
      </c>
      <c r="B71" s="247" t="n">
        <v>48</v>
      </c>
      <c r="C71" s="247"/>
      <c r="D71" s="390" t="s">
        <v>2912</v>
      </c>
      <c r="E71" s="452" t="s">
        <v>2913</v>
      </c>
      <c r="F71" s="391" t="s">
        <v>2914</v>
      </c>
      <c r="G71" s="392" t="s">
        <v>2915</v>
      </c>
      <c r="H71" s="392" t="s">
        <v>2916</v>
      </c>
      <c r="I71" s="392" t="s">
        <v>2917</v>
      </c>
      <c r="J71" s="443"/>
      <c r="K71" s="393" t="s">
        <v>62</v>
      </c>
      <c r="L71" s="394" t="s">
        <v>2918</v>
      </c>
      <c r="M71" s="445"/>
      <c r="N71" s="387" t="s">
        <v>2919</v>
      </c>
      <c r="O71" s="445" t="str">
        <f aca="false">LEFT(N71,IFERROR(FIND(" - ",N71),LEN(N71)))</f>
        <v>172.26.36.137</v>
      </c>
      <c r="P71" s="445" t="str">
        <f aca="false">RIGHT(N71, IFERROR(LEN(N71)-FIND(" - ", N71)-2, 0))</f>
        <v>81.31.168.137</v>
      </c>
      <c r="Q71" s="394"/>
      <c r="R71" s="0" t="n">
        <v>10</v>
      </c>
      <c r="S71" s="394" t="s">
        <v>797</v>
      </c>
      <c r="T71" s="445"/>
      <c r="U71" s="393"/>
      <c r="V71" s="445"/>
      <c r="W71" s="445"/>
      <c r="X71" s="445"/>
      <c r="Y71" s="445" t="n">
        <v>1</v>
      </c>
      <c r="Z71" s="445"/>
      <c r="AA71" s="445"/>
      <c r="AB71" s="445"/>
    </row>
    <row r="72" customFormat="false" ht="13.8" hidden="false" customHeight="false" outlineLevel="0" collapsed="false">
      <c r="A72" s="0" t="n">
        <v>153</v>
      </c>
      <c r="B72" s="247" t="n">
        <v>47</v>
      </c>
      <c r="C72" s="247"/>
      <c r="D72" s="452" t="s">
        <v>454</v>
      </c>
      <c r="E72" s="477" t="s">
        <v>2920</v>
      </c>
      <c r="F72" s="478" t="s">
        <v>1982</v>
      </c>
      <c r="G72" s="479" t="n">
        <v>3871438219</v>
      </c>
      <c r="H72" s="479" t="n">
        <v>9128122160</v>
      </c>
      <c r="I72" s="479" t="n">
        <v>66166645</v>
      </c>
      <c r="J72" s="445"/>
      <c r="K72" s="393" t="s">
        <v>62</v>
      </c>
      <c r="L72" s="480" t="s">
        <v>2921</v>
      </c>
      <c r="M72" s="476"/>
      <c r="N72" s="453" t="s">
        <v>2922</v>
      </c>
      <c r="O72" s="445" t="str">
        <f aca="false">LEFT(N72,IFERROR(FIND(" - ",N72),LEN(N72)))</f>
        <v>172.26.136.186</v>
      </c>
      <c r="P72" s="445" t="str">
        <f aca="false">RIGHT(N72, IFERROR(LEN(N72)-FIND(" - ", N72)-2, 0))</f>
        <v>81.31.168.186</v>
      </c>
      <c r="Q72" s="394" t="s">
        <v>2923</v>
      </c>
      <c r="R72" s="0" t="n">
        <v>10</v>
      </c>
      <c r="S72" s="476" t="s">
        <v>2924</v>
      </c>
      <c r="T72" s="445"/>
      <c r="U72" s="445"/>
      <c r="V72" s="445"/>
      <c r="W72" s="445"/>
      <c r="X72" s="445"/>
      <c r="Y72" s="445" t="n">
        <v>3</v>
      </c>
      <c r="Z72" s="481"/>
      <c r="AA72" s="481"/>
      <c r="AB72" s="482"/>
    </row>
    <row r="73" customFormat="false" ht="13.8" hidden="false" customHeight="false" outlineLevel="0" collapsed="false">
      <c r="A73" s="0" t="n">
        <v>154</v>
      </c>
      <c r="B73" s="247" t="n">
        <v>47</v>
      </c>
      <c r="C73" s="247"/>
      <c r="D73" s="390" t="s">
        <v>454</v>
      </c>
      <c r="E73" s="390" t="s">
        <v>2905</v>
      </c>
      <c r="F73" s="391" t="s">
        <v>1982</v>
      </c>
      <c r="G73" s="392" t="s">
        <v>2906</v>
      </c>
      <c r="H73" s="392" t="s">
        <v>2907</v>
      </c>
      <c r="I73" s="392" t="s">
        <v>1981</v>
      </c>
      <c r="J73" s="387" t="s">
        <v>2925</v>
      </c>
      <c r="K73" s="393" t="s">
        <v>62</v>
      </c>
      <c r="L73" s="394" t="s">
        <v>2926</v>
      </c>
      <c r="M73" s="445" t="n">
        <v>22</v>
      </c>
      <c r="N73" s="463" t="s">
        <v>2927</v>
      </c>
      <c r="O73" s="445" t="str">
        <f aca="false">LEFT(N73,IFERROR(FIND(" - ",N73),LEN(N73)))</f>
        <v>192.168.3.24</v>
      </c>
      <c r="P73" s="445" t="str">
        <f aca="false">RIGHT(N73, IFERROR(LEN(N73)-FIND(" - ", N73)-2, 0))</f>
        <v/>
      </c>
      <c r="Q73" s="394"/>
      <c r="R73" s="0" t="n">
        <v>10</v>
      </c>
      <c r="S73" s="444" t="s">
        <v>2928</v>
      </c>
      <c r="T73" s="445"/>
      <c r="U73" s="393"/>
      <c r="V73" s="445"/>
      <c r="W73" s="445"/>
      <c r="X73" s="445"/>
      <c r="Y73" s="445" t="n">
        <v>3</v>
      </c>
      <c r="Z73" s="445"/>
      <c r="AA73" s="445"/>
      <c r="AB73" s="445"/>
    </row>
    <row r="74" customFormat="false" ht="13.8" hidden="false" customHeight="false" outlineLevel="0" collapsed="false">
      <c r="A74" s="0" t="n">
        <v>155</v>
      </c>
      <c r="B74" s="247" t="n">
        <v>47</v>
      </c>
      <c r="C74" s="247"/>
      <c r="D74" s="390" t="s">
        <v>454</v>
      </c>
      <c r="E74" s="390" t="s">
        <v>2905</v>
      </c>
      <c r="F74" s="391" t="s">
        <v>1982</v>
      </c>
      <c r="G74" s="392" t="s">
        <v>2906</v>
      </c>
      <c r="H74" s="392" t="s">
        <v>2907</v>
      </c>
      <c r="I74" s="392" t="s">
        <v>1981</v>
      </c>
      <c r="J74" s="387" t="s">
        <v>2929</v>
      </c>
      <c r="K74" s="393" t="s">
        <v>62</v>
      </c>
      <c r="L74" s="394" t="s">
        <v>2930</v>
      </c>
      <c r="M74" s="445"/>
      <c r="N74" s="463" t="s">
        <v>2931</v>
      </c>
      <c r="O74" s="445" t="str">
        <f aca="false">LEFT(N74,IFERROR(FIND(" - ",N74),LEN(N74)))</f>
        <v>192.168.3.23</v>
      </c>
      <c r="P74" s="445" t="str">
        <f aca="false">RIGHT(N74, IFERROR(LEN(N74)-FIND(" - ", N74)-2, 0))</f>
        <v/>
      </c>
      <c r="Q74" s="394"/>
      <c r="R74" s="0" t="n">
        <v>10</v>
      </c>
      <c r="S74" s="444" t="s">
        <v>2932</v>
      </c>
      <c r="T74" s="445"/>
      <c r="U74" s="393"/>
      <c r="V74" s="445"/>
      <c r="W74" s="445"/>
      <c r="X74" s="445"/>
      <c r="Y74" s="445" t="n">
        <v>3</v>
      </c>
      <c r="Z74" s="445"/>
      <c r="AA74" s="445"/>
      <c r="AB74" s="445"/>
    </row>
    <row r="75" customFormat="false" ht="13.8" hidden="false" customHeight="false" outlineLevel="0" collapsed="false">
      <c r="A75" s="0" t="n">
        <v>156</v>
      </c>
      <c r="B75" s="247" t="n">
        <v>47</v>
      </c>
      <c r="C75" s="247"/>
      <c r="D75" s="390" t="s">
        <v>454</v>
      </c>
      <c r="E75" s="390" t="s">
        <v>2905</v>
      </c>
      <c r="F75" s="391" t="s">
        <v>1982</v>
      </c>
      <c r="G75" s="392" t="s">
        <v>2906</v>
      </c>
      <c r="H75" s="392" t="s">
        <v>2907</v>
      </c>
      <c r="I75" s="392" t="s">
        <v>1981</v>
      </c>
      <c r="J75" s="387" t="s">
        <v>2933</v>
      </c>
      <c r="K75" s="393" t="s">
        <v>62</v>
      </c>
      <c r="L75" s="394" t="s">
        <v>2934</v>
      </c>
      <c r="M75" s="445"/>
      <c r="N75" s="463" t="s">
        <v>2935</v>
      </c>
      <c r="O75" s="445" t="str">
        <f aca="false">LEFT(N75,IFERROR(FIND(" - ",N75),LEN(N75)))</f>
        <v>192.168.3.22</v>
      </c>
      <c r="P75" s="445" t="str">
        <f aca="false">RIGHT(N75, IFERROR(LEN(N75)-FIND(" - ", N75)-2, 0))</f>
        <v/>
      </c>
      <c r="Q75" s="394"/>
      <c r="R75" s="0" t="n">
        <v>10</v>
      </c>
      <c r="S75" s="444" t="s">
        <v>2928</v>
      </c>
      <c r="T75" s="445"/>
      <c r="U75" s="393"/>
      <c r="V75" s="445"/>
      <c r="W75" s="445"/>
      <c r="X75" s="445"/>
      <c r="Y75" s="445" t="n">
        <v>1</v>
      </c>
      <c r="Z75" s="445"/>
      <c r="AA75" s="445"/>
      <c r="AB75" s="445"/>
    </row>
    <row r="76" customFormat="false" ht="13.8" hidden="false" customHeight="false" outlineLevel="0" collapsed="false">
      <c r="A76" s="0" t="n">
        <v>157</v>
      </c>
      <c r="B76" s="247" t="n">
        <v>47</v>
      </c>
      <c r="C76" s="247"/>
      <c r="D76" s="390" t="s">
        <v>454</v>
      </c>
      <c r="E76" s="390" t="s">
        <v>2905</v>
      </c>
      <c r="F76" s="391" t="s">
        <v>1982</v>
      </c>
      <c r="G76" s="392" t="s">
        <v>2906</v>
      </c>
      <c r="H76" s="392" t="s">
        <v>2907</v>
      </c>
      <c r="I76" s="392" t="s">
        <v>1981</v>
      </c>
      <c r="J76" s="387" t="s">
        <v>2936</v>
      </c>
      <c r="K76" s="393" t="s">
        <v>62</v>
      </c>
      <c r="L76" s="394" t="s">
        <v>2937</v>
      </c>
      <c r="M76" s="445"/>
      <c r="N76" s="463" t="s">
        <v>2938</v>
      </c>
      <c r="O76" s="445" t="str">
        <f aca="false">LEFT(N76,IFERROR(FIND(" - ",N76),LEN(N76)))</f>
        <v>192.168.3.21</v>
      </c>
      <c r="P76" s="445" t="str">
        <f aca="false">RIGHT(N76, IFERROR(LEN(N76)-FIND(" - ", N76)-2, 0))</f>
        <v/>
      </c>
      <c r="Q76" s="394"/>
      <c r="R76" s="0" t="n">
        <v>10</v>
      </c>
      <c r="S76" s="444" t="s">
        <v>2928</v>
      </c>
      <c r="T76" s="445"/>
      <c r="U76" s="393"/>
      <c r="V76" s="445"/>
      <c r="W76" s="445"/>
      <c r="X76" s="445"/>
      <c r="Y76" s="445" t="n">
        <v>3</v>
      </c>
      <c r="Z76" s="445"/>
      <c r="AA76" s="445"/>
      <c r="AB76" s="445"/>
    </row>
    <row r="77" customFormat="false" ht="13.8" hidden="false" customHeight="false" outlineLevel="0" collapsed="false">
      <c r="A77" s="0" t="n">
        <v>158</v>
      </c>
      <c r="B77" s="247" t="n">
        <v>47</v>
      </c>
      <c r="C77" s="247"/>
      <c r="D77" s="390" t="s">
        <v>454</v>
      </c>
      <c r="E77" s="390" t="s">
        <v>2905</v>
      </c>
      <c r="F77" s="391" t="s">
        <v>1982</v>
      </c>
      <c r="G77" s="392" t="s">
        <v>2906</v>
      </c>
      <c r="H77" s="392" t="s">
        <v>2907</v>
      </c>
      <c r="I77" s="392" t="s">
        <v>1981</v>
      </c>
      <c r="J77" s="387" t="s">
        <v>2939</v>
      </c>
      <c r="K77" s="393" t="s">
        <v>62</v>
      </c>
      <c r="L77" s="394" t="s">
        <v>2940</v>
      </c>
      <c r="M77" s="445"/>
      <c r="N77" s="463" t="s">
        <v>2941</v>
      </c>
      <c r="O77" s="445" t="str">
        <f aca="false">LEFT(N77,IFERROR(FIND(" - ",N77),LEN(N77)))</f>
        <v>192.168.3.20</v>
      </c>
      <c r="P77" s="445" t="str">
        <f aca="false">RIGHT(N77, IFERROR(LEN(N77)-FIND(" - ", N77)-2, 0))</f>
        <v/>
      </c>
      <c r="Q77" s="394"/>
      <c r="R77" s="0" t="n">
        <v>10</v>
      </c>
      <c r="S77" s="444" t="s">
        <v>2942</v>
      </c>
      <c r="T77" s="445"/>
      <c r="U77" s="393"/>
      <c r="V77" s="445"/>
      <c r="W77" s="445"/>
      <c r="X77" s="445"/>
      <c r="Y77" s="445" t="n">
        <v>2</v>
      </c>
      <c r="Z77" s="445"/>
      <c r="AA77" s="445"/>
      <c r="AB77" s="445"/>
    </row>
    <row r="78" customFormat="false" ht="13.8" hidden="false" customHeight="false" outlineLevel="0" collapsed="false">
      <c r="A78" s="0" t="n">
        <v>159</v>
      </c>
      <c r="B78" s="247" t="n">
        <v>47</v>
      </c>
      <c r="C78" s="247"/>
      <c r="D78" s="390" t="s">
        <v>454</v>
      </c>
      <c r="E78" s="390" t="s">
        <v>2905</v>
      </c>
      <c r="F78" s="391" t="s">
        <v>1982</v>
      </c>
      <c r="G78" s="392" t="s">
        <v>2906</v>
      </c>
      <c r="H78" s="392" t="s">
        <v>2907</v>
      </c>
      <c r="I78" s="392" t="s">
        <v>1981</v>
      </c>
      <c r="J78" s="387" t="s">
        <v>2943</v>
      </c>
      <c r="K78" s="393" t="s">
        <v>62</v>
      </c>
      <c r="L78" s="394" t="s">
        <v>2944</v>
      </c>
      <c r="M78" s="445"/>
      <c r="N78" s="463" t="s">
        <v>2945</v>
      </c>
      <c r="O78" s="445" t="str">
        <f aca="false">LEFT(N78,IFERROR(FIND(" - ",N78),LEN(N78)))</f>
        <v>172.26.136.95</v>
      </c>
      <c r="P78" s="445" t="str">
        <f aca="false">RIGHT(N78, IFERROR(LEN(N78)-FIND(" - ", N78)-2, 0))</f>
        <v>192.168.3.19</v>
      </c>
      <c r="Q78" s="394"/>
      <c r="R78" s="0" t="n">
        <v>10</v>
      </c>
      <c r="S78" s="444" t="s">
        <v>2946</v>
      </c>
      <c r="T78" s="445"/>
      <c r="U78" s="393"/>
      <c r="V78" s="445"/>
      <c r="W78" s="445"/>
      <c r="X78" s="445"/>
      <c r="Y78" s="445" t="n">
        <v>1</v>
      </c>
      <c r="Z78" s="445"/>
      <c r="AA78" s="445"/>
      <c r="AB78" s="445"/>
    </row>
    <row r="79" customFormat="false" ht="13.8" hidden="false" customHeight="false" outlineLevel="0" collapsed="false">
      <c r="A79" s="0" t="n">
        <v>160</v>
      </c>
      <c r="B79" s="247" t="n">
        <v>47</v>
      </c>
      <c r="C79" s="247"/>
      <c r="D79" s="390" t="s">
        <v>454</v>
      </c>
      <c r="E79" s="390" t="s">
        <v>2905</v>
      </c>
      <c r="F79" s="391" t="s">
        <v>1982</v>
      </c>
      <c r="G79" s="392" t="s">
        <v>2906</v>
      </c>
      <c r="H79" s="392" t="s">
        <v>2907</v>
      </c>
      <c r="I79" s="392" t="s">
        <v>1981</v>
      </c>
      <c r="J79" s="387" t="s">
        <v>2947</v>
      </c>
      <c r="K79" s="393" t="s">
        <v>62</v>
      </c>
      <c r="L79" s="394" t="s">
        <v>2948</v>
      </c>
      <c r="M79" s="445"/>
      <c r="N79" s="463" t="s">
        <v>2949</v>
      </c>
      <c r="O79" s="445" t="str">
        <f aca="false">LEFT(N79,IFERROR(FIND(" - ",N79),LEN(N79)))</f>
        <v>172.26.136.94</v>
      </c>
      <c r="P79" s="445" t="str">
        <f aca="false">RIGHT(N79, IFERROR(LEN(N79)-FIND(" - ", N79)-2, 0))</f>
        <v>192.168.3.18</v>
      </c>
      <c r="Q79" s="394"/>
      <c r="R79" s="0" t="n">
        <v>10</v>
      </c>
      <c r="S79" s="444" t="s">
        <v>2946</v>
      </c>
      <c r="T79" s="445"/>
      <c r="U79" s="393"/>
      <c r="V79" s="445"/>
      <c r="W79" s="445"/>
      <c r="X79" s="445"/>
      <c r="Y79" s="445" t="n">
        <v>1</v>
      </c>
      <c r="Z79" s="445"/>
      <c r="AA79" s="445"/>
      <c r="AB79" s="445"/>
    </row>
    <row r="80" customFormat="false" ht="13.8" hidden="false" customHeight="false" outlineLevel="0" collapsed="false">
      <c r="A80" s="0" t="n">
        <v>161</v>
      </c>
      <c r="B80" s="247" t="n">
        <v>47</v>
      </c>
      <c r="C80" s="247"/>
      <c r="D80" s="390" t="s">
        <v>454</v>
      </c>
      <c r="E80" s="390" t="s">
        <v>2905</v>
      </c>
      <c r="F80" s="391" t="s">
        <v>1982</v>
      </c>
      <c r="G80" s="392" t="s">
        <v>2906</v>
      </c>
      <c r="H80" s="392" t="s">
        <v>2907</v>
      </c>
      <c r="I80" s="392" t="s">
        <v>1981</v>
      </c>
      <c r="J80" s="387" t="s">
        <v>2950</v>
      </c>
      <c r="K80" s="393" t="s">
        <v>62</v>
      </c>
      <c r="L80" s="394" t="s">
        <v>2951</v>
      </c>
      <c r="M80" s="445"/>
      <c r="N80" s="463" t="s">
        <v>2952</v>
      </c>
      <c r="O80" s="445" t="str">
        <f aca="false">LEFT(N80,IFERROR(FIND(" - ",N80),LEN(N80)))</f>
        <v>172.26.136.92</v>
      </c>
      <c r="P80" s="445" t="str">
        <f aca="false">RIGHT(N80, IFERROR(LEN(N80)-FIND(" - ", N80)-2, 0))</f>
        <v>192.168.3.17</v>
      </c>
      <c r="Q80" s="394"/>
      <c r="R80" s="0" t="n">
        <v>10</v>
      </c>
      <c r="S80" s="444" t="s">
        <v>2946</v>
      </c>
      <c r="T80" s="445"/>
      <c r="U80" s="393"/>
      <c r="V80" s="445"/>
      <c r="W80" s="445"/>
      <c r="X80" s="445"/>
      <c r="Y80" s="445" t="n">
        <v>3</v>
      </c>
      <c r="Z80" s="445"/>
      <c r="AA80" s="445"/>
      <c r="AB80" s="445"/>
    </row>
    <row r="81" customFormat="false" ht="13.8" hidden="false" customHeight="false" outlineLevel="0" collapsed="false">
      <c r="A81" s="0" t="n">
        <v>162</v>
      </c>
      <c r="B81" s="247" t="n">
        <v>47</v>
      </c>
      <c r="C81" s="247"/>
      <c r="D81" s="390" t="s">
        <v>454</v>
      </c>
      <c r="E81" s="390" t="s">
        <v>2905</v>
      </c>
      <c r="F81" s="391" t="s">
        <v>1982</v>
      </c>
      <c r="G81" s="392" t="s">
        <v>2906</v>
      </c>
      <c r="H81" s="392" t="s">
        <v>2907</v>
      </c>
      <c r="I81" s="392" t="s">
        <v>1981</v>
      </c>
      <c r="J81" s="387" t="s">
        <v>2953</v>
      </c>
      <c r="K81" s="393" t="s">
        <v>62</v>
      </c>
      <c r="L81" s="394" t="s">
        <v>2954</v>
      </c>
      <c r="M81" s="445"/>
      <c r="N81" s="463" t="s">
        <v>2955</v>
      </c>
      <c r="O81" s="445" t="str">
        <f aca="false">LEFT(N81,IFERROR(FIND(" - ",N81),LEN(N81)))</f>
        <v>192.168.3.16</v>
      </c>
      <c r="P81" s="445" t="str">
        <f aca="false">RIGHT(N81, IFERROR(LEN(N81)-FIND(" - ", N81)-2, 0))</f>
        <v/>
      </c>
      <c r="Q81" s="394"/>
      <c r="R81" s="0" t="n">
        <v>10</v>
      </c>
      <c r="S81" s="444" t="s">
        <v>2946</v>
      </c>
      <c r="T81" s="445"/>
      <c r="U81" s="393"/>
      <c r="V81" s="445"/>
      <c r="W81" s="445"/>
      <c r="X81" s="445"/>
      <c r="Y81" s="445" t="n">
        <v>1</v>
      </c>
      <c r="Z81" s="445"/>
      <c r="AA81" s="445"/>
      <c r="AB81" s="445"/>
    </row>
    <row r="82" customFormat="false" ht="13.8" hidden="false" customHeight="false" outlineLevel="0" collapsed="false">
      <c r="A82" s="0" t="n">
        <v>163</v>
      </c>
      <c r="B82" s="247" t="n">
        <v>47</v>
      </c>
      <c r="C82" s="247"/>
      <c r="D82" s="390" t="s">
        <v>454</v>
      </c>
      <c r="E82" s="390" t="s">
        <v>2905</v>
      </c>
      <c r="F82" s="391" t="s">
        <v>1982</v>
      </c>
      <c r="G82" s="392" t="s">
        <v>2906</v>
      </c>
      <c r="H82" s="392" t="s">
        <v>2907</v>
      </c>
      <c r="I82" s="392" t="s">
        <v>1981</v>
      </c>
      <c r="J82" s="387" t="s">
        <v>2956</v>
      </c>
      <c r="K82" s="393" t="s">
        <v>62</v>
      </c>
      <c r="L82" s="394" t="s">
        <v>2957</v>
      </c>
      <c r="M82" s="445"/>
      <c r="N82" s="463" t="s">
        <v>2958</v>
      </c>
      <c r="O82" s="445" t="str">
        <f aca="false">LEFT(N82,IFERROR(FIND(" - ",N82),LEN(N82)))</f>
        <v>172.26.136.96</v>
      </c>
      <c r="P82" s="445" t="str">
        <f aca="false">RIGHT(N82, IFERROR(LEN(N82)-FIND(" - ", N82)-2, 0))</f>
        <v>192.168.3.15</v>
      </c>
      <c r="Q82" s="394"/>
      <c r="R82" s="0" t="n">
        <v>10</v>
      </c>
      <c r="S82" s="444" t="s">
        <v>2946</v>
      </c>
      <c r="T82" s="445"/>
      <c r="U82" s="393"/>
      <c r="V82" s="445"/>
      <c r="W82" s="445"/>
      <c r="X82" s="445"/>
      <c r="Y82" s="445" t="n">
        <v>1</v>
      </c>
      <c r="Z82" s="445"/>
      <c r="AA82" s="445"/>
      <c r="AB82" s="445" t="n">
        <v>920</v>
      </c>
    </row>
    <row r="83" customFormat="false" ht="13.8" hidden="false" customHeight="false" outlineLevel="0" collapsed="false">
      <c r="A83" s="0" t="n">
        <v>164</v>
      </c>
      <c r="B83" s="247" t="n">
        <v>47</v>
      </c>
      <c r="C83" s="247"/>
      <c r="D83" s="390" t="s">
        <v>454</v>
      </c>
      <c r="E83" s="390" t="s">
        <v>2905</v>
      </c>
      <c r="F83" s="391" t="s">
        <v>1982</v>
      </c>
      <c r="G83" s="392" t="s">
        <v>2906</v>
      </c>
      <c r="H83" s="392" t="s">
        <v>2907</v>
      </c>
      <c r="I83" s="392" t="s">
        <v>1981</v>
      </c>
      <c r="J83" s="387" t="s">
        <v>2959</v>
      </c>
      <c r="K83" s="393" t="s">
        <v>62</v>
      </c>
      <c r="L83" s="394" t="s">
        <v>2960</v>
      </c>
      <c r="M83" s="445"/>
      <c r="N83" s="463" t="s">
        <v>2961</v>
      </c>
      <c r="O83" s="445" t="str">
        <f aca="false">LEFT(N83,IFERROR(FIND(" - ",N83),LEN(N83)))</f>
        <v>172.26.136.93</v>
      </c>
      <c r="P83" s="445" t="str">
        <f aca="false">RIGHT(N83, IFERROR(LEN(N83)-FIND(" - ", N83)-2, 0))</f>
        <v>192.168.3.14</v>
      </c>
      <c r="Q83" s="394"/>
      <c r="R83" s="0" t="n">
        <v>10</v>
      </c>
      <c r="S83" s="444" t="s">
        <v>2946</v>
      </c>
      <c r="T83" s="445"/>
      <c r="U83" s="393"/>
      <c r="V83" s="445"/>
      <c r="W83" s="445"/>
      <c r="X83" s="445"/>
      <c r="Y83" s="445" t="n">
        <v>3</v>
      </c>
      <c r="Z83" s="445"/>
      <c r="AA83" s="445"/>
      <c r="AB83" s="445"/>
    </row>
    <row r="84" customFormat="false" ht="13.8" hidden="false" customHeight="false" outlineLevel="0" collapsed="false">
      <c r="A84" s="0" t="n">
        <v>165</v>
      </c>
      <c r="B84" s="247" t="n">
        <v>47</v>
      </c>
      <c r="C84" s="247"/>
      <c r="D84" s="390" t="s">
        <v>454</v>
      </c>
      <c r="E84" s="390" t="s">
        <v>2905</v>
      </c>
      <c r="F84" s="391" t="s">
        <v>1982</v>
      </c>
      <c r="G84" s="392" t="s">
        <v>2906</v>
      </c>
      <c r="H84" s="392" t="s">
        <v>2907</v>
      </c>
      <c r="I84" s="392" t="s">
        <v>1981</v>
      </c>
      <c r="J84" s="387" t="s">
        <v>2962</v>
      </c>
      <c r="K84" s="393" t="s">
        <v>62</v>
      </c>
      <c r="L84" s="394" t="s">
        <v>2963</v>
      </c>
      <c r="M84" s="445"/>
      <c r="N84" s="463" t="s">
        <v>2964</v>
      </c>
      <c r="O84" s="445" t="str">
        <f aca="false">LEFT(N84,IFERROR(FIND(" - ",N84),LEN(N84)))</f>
        <v>172.26.136.87</v>
      </c>
      <c r="P84" s="445" t="str">
        <f aca="false">RIGHT(N84, IFERROR(LEN(N84)-FIND(" - ", N84)-2, 0))</f>
        <v>192.168.3.13</v>
      </c>
      <c r="Q84" s="394"/>
      <c r="R84" s="0" t="n">
        <v>10</v>
      </c>
      <c r="S84" s="444" t="s">
        <v>2942</v>
      </c>
      <c r="T84" s="445"/>
      <c r="U84" s="393"/>
      <c r="V84" s="445"/>
      <c r="W84" s="445"/>
      <c r="X84" s="445"/>
      <c r="Y84" s="445" t="n">
        <v>1</v>
      </c>
      <c r="Z84" s="445"/>
      <c r="AA84" s="445"/>
      <c r="AB84" s="445"/>
    </row>
    <row r="85" customFormat="false" ht="13.8" hidden="false" customHeight="false" outlineLevel="0" collapsed="false">
      <c r="A85" s="0" t="n">
        <v>166</v>
      </c>
      <c r="B85" s="247" t="n">
        <v>47</v>
      </c>
      <c r="C85" s="247"/>
      <c r="D85" s="390" t="s">
        <v>454</v>
      </c>
      <c r="E85" s="390" t="s">
        <v>2905</v>
      </c>
      <c r="F85" s="391" t="s">
        <v>1982</v>
      </c>
      <c r="G85" s="392" t="s">
        <v>2906</v>
      </c>
      <c r="H85" s="392" t="s">
        <v>2907</v>
      </c>
      <c r="I85" s="392" t="s">
        <v>1981</v>
      </c>
      <c r="J85" s="387" t="s">
        <v>2965</v>
      </c>
      <c r="K85" s="393" t="s">
        <v>62</v>
      </c>
      <c r="L85" s="394" t="s">
        <v>2966</v>
      </c>
      <c r="M85" s="445"/>
      <c r="N85" s="463" t="s">
        <v>2967</v>
      </c>
      <c r="O85" s="445" t="str">
        <f aca="false">LEFT(N85,IFERROR(FIND(" - ",N85),LEN(N85)))</f>
        <v>172.26.136.86</v>
      </c>
      <c r="P85" s="445" t="str">
        <f aca="false">RIGHT(N85, IFERROR(LEN(N85)-FIND(" - ", N85)-2, 0))</f>
        <v>192.168.3.12</v>
      </c>
      <c r="Q85" s="394"/>
      <c r="R85" s="0" t="n">
        <v>10</v>
      </c>
      <c r="S85" s="444" t="s">
        <v>2942</v>
      </c>
      <c r="T85" s="445"/>
      <c r="U85" s="393"/>
      <c r="V85" s="445"/>
      <c r="W85" s="445"/>
      <c r="X85" s="445"/>
      <c r="Y85" s="445" t="n">
        <v>2</v>
      </c>
      <c r="Z85" s="445"/>
      <c r="AA85" s="445"/>
      <c r="AB85" s="445"/>
    </row>
    <row r="86" customFormat="false" ht="13.8" hidden="false" customHeight="false" outlineLevel="0" collapsed="false">
      <c r="A86" s="0" t="n">
        <v>167</v>
      </c>
      <c r="B86" s="247" t="n">
        <v>47</v>
      </c>
      <c r="C86" s="247"/>
      <c r="D86" s="390" t="s">
        <v>454</v>
      </c>
      <c r="E86" s="390" t="s">
        <v>2905</v>
      </c>
      <c r="F86" s="391" t="s">
        <v>1982</v>
      </c>
      <c r="G86" s="392" t="s">
        <v>2906</v>
      </c>
      <c r="H86" s="392" t="s">
        <v>2907</v>
      </c>
      <c r="I86" s="392" t="s">
        <v>1981</v>
      </c>
      <c r="J86" s="387" t="s">
        <v>2968</v>
      </c>
      <c r="K86" s="393" t="s">
        <v>62</v>
      </c>
      <c r="L86" s="394" t="s">
        <v>2969</v>
      </c>
      <c r="M86" s="445"/>
      <c r="N86" s="463" t="s">
        <v>2970</v>
      </c>
      <c r="O86" s="445" t="str">
        <f aca="false">LEFT(N86,IFERROR(FIND(" - ",N86),LEN(N86)))</f>
        <v>172.26.136.84</v>
      </c>
      <c r="P86" s="445" t="str">
        <f aca="false">RIGHT(N86, IFERROR(LEN(N86)-FIND(" - ", N86)-2, 0))</f>
        <v>192.168.3.11</v>
      </c>
      <c r="Q86" s="394"/>
      <c r="R86" s="0" t="n">
        <v>10</v>
      </c>
      <c r="S86" s="444" t="s">
        <v>2942</v>
      </c>
      <c r="T86" s="445"/>
      <c r="U86" s="393"/>
      <c r="V86" s="445"/>
      <c r="W86" s="445"/>
      <c r="X86" s="445"/>
      <c r="Y86" s="445" t="n">
        <v>4</v>
      </c>
      <c r="Z86" s="445"/>
      <c r="AA86" s="445"/>
      <c r="AB86" s="445" t="n">
        <v>260</v>
      </c>
    </row>
    <row r="87" customFormat="false" ht="13.8" hidden="false" customHeight="false" outlineLevel="0" collapsed="false">
      <c r="A87" s="0" t="n">
        <v>168</v>
      </c>
      <c r="B87" s="247" t="n">
        <v>47</v>
      </c>
      <c r="C87" s="247"/>
      <c r="D87" s="390" t="s">
        <v>454</v>
      </c>
      <c r="E87" s="390" t="s">
        <v>2905</v>
      </c>
      <c r="F87" s="391" t="s">
        <v>1982</v>
      </c>
      <c r="G87" s="392" t="s">
        <v>2906</v>
      </c>
      <c r="H87" s="392" t="s">
        <v>2907</v>
      </c>
      <c r="I87" s="392" t="s">
        <v>1981</v>
      </c>
      <c r="J87" s="387" t="s">
        <v>2971</v>
      </c>
      <c r="K87" s="393" t="s">
        <v>62</v>
      </c>
      <c r="L87" s="394" t="s">
        <v>2972</v>
      </c>
      <c r="M87" s="445"/>
      <c r="N87" s="463" t="s">
        <v>2973</v>
      </c>
      <c r="O87" s="445" t="str">
        <f aca="false">LEFT(N87,IFERROR(FIND(" - ",N87),LEN(N87)))</f>
        <v>172.26.136.85</v>
      </c>
      <c r="P87" s="445" t="str">
        <f aca="false">RIGHT(N87, IFERROR(LEN(N87)-FIND(" - ", N87)-2, 0))</f>
        <v>192.168.3.10</v>
      </c>
      <c r="Q87" s="394"/>
      <c r="R87" s="0" t="n">
        <v>10</v>
      </c>
      <c r="S87" s="444" t="s">
        <v>2942</v>
      </c>
      <c r="T87" s="445"/>
      <c r="U87" s="393"/>
      <c r="V87" s="445"/>
      <c r="W87" s="445"/>
      <c r="X87" s="445"/>
      <c r="Y87" s="445" t="n">
        <v>3</v>
      </c>
      <c r="Z87" s="445"/>
      <c r="AA87" s="445"/>
      <c r="AB87" s="445" t="n">
        <f aca="false">400-160</f>
        <v>240</v>
      </c>
    </row>
    <row r="88" customFormat="false" ht="13.8" hidden="false" customHeight="false" outlineLevel="0" collapsed="false">
      <c r="A88" s="0" t="n">
        <v>169</v>
      </c>
      <c r="B88" s="247" t="n">
        <v>47</v>
      </c>
      <c r="C88" s="247"/>
      <c r="D88" s="390" t="s">
        <v>454</v>
      </c>
      <c r="E88" s="390" t="s">
        <v>2905</v>
      </c>
      <c r="F88" s="391" t="s">
        <v>1982</v>
      </c>
      <c r="G88" s="392" t="s">
        <v>2906</v>
      </c>
      <c r="H88" s="392" t="s">
        <v>2907</v>
      </c>
      <c r="I88" s="392" t="s">
        <v>1981</v>
      </c>
      <c r="J88" s="387" t="s">
        <v>2974</v>
      </c>
      <c r="K88" s="393" t="s">
        <v>62</v>
      </c>
      <c r="L88" s="394" t="s">
        <v>2975</v>
      </c>
      <c r="M88" s="445"/>
      <c r="N88" s="463" t="s">
        <v>2976</v>
      </c>
      <c r="O88" s="445" t="str">
        <f aca="false">LEFT(N88,IFERROR(FIND(" - ",N88),LEN(N88)))</f>
        <v>172.26.136.89</v>
      </c>
      <c r="P88" s="445" t="str">
        <f aca="false">RIGHT(N88, IFERROR(LEN(N88)-FIND(" - ", N88)-2, 0))</f>
        <v/>
      </c>
      <c r="Q88" s="394" t="n">
        <v>22</v>
      </c>
      <c r="R88" s="0" t="n">
        <v>10</v>
      </c>
      <c r="S88" s="444" t="s">
        <v>2942</v>
      </c>
      <c r="T88" s="445"/>
      <c r="U88" s="393"/>
      <c r="V88" s="445"/>
      <c r="W88" s="445"/>
      <c r="X88" s="445"/>
      <c r="Y88" s="445" t="n">
        <v>1</v>
      </c>
      <c r="Z88" s="445"/>
      <c r="AA88" s="445"/>
      <c r="AB88" s="445" t="n">
        <v>170</v>
      </c>
    </row>
    <row r="89" customFormat="false" ht="13.8" hidden="false" customHeight="false" outlineLevel="0" collapsed="false">
      <c r="A89" s="0" t="n">
        <v>170</v>
      </c>
      <c r="B89" s="247" t="n">
        <v>47</v>
      </c>
      <c r="C89" s="247"/>
      <c r="D89" s="390" t="s">
        <v>454</v>
      </c>
      <c r="E89" s="390" t="s">
        <v>2905</v>
      </c>
      <c r="F89" s="391" t="s">
        <v>1982</v>
      </c>
      <c r="G89" s="392" t="s">
        <v>2906</v>
      </c>
      <c r="H89" s="392" t="s">
        <v>2907</v>
      </c>
      <c r="I89" s="392" t="s">
        <v>1981</v>
      </c>
      <c r="J89" s="387" t="s">
        <v>2977</v>
      </c>
      <c r="K89" s="393" t="s">
        <v>62</v>
      </c>
      <c r="L89" s="394" t="s">
        <v>2978</v>
      </c>
      <c r="M89" s="445"/>
      <c r="N89" s="463" t="s">
        <v>2979</v>
      </c>
      <c r="O89" s="445" t="str">
        <f aca="false">LEFT(N89,IFERROR(FIND(" - ",N89),LEN(N89)))</f>
        <v>192.168.3.28</v>
      </c>
      <c r="P89" s="445" t="str">
        <f aca="false">RIGHT(N89, IFERROR(LEN(N89)-FIND(" - ", N89)-2, 0))</f>
        <v/>
      </c>
      <c r="Q89" s="394"/>
      <c r="R89" s="0" t="n">
        <v>10</v>
      </c>
      <c r="S89" s="444" t="s">
        <v>2980</v>
      </c>
      <c r="T89" s="445"/>
      <c r="U89" s="393"/>
      <c r="V89" s="445"/>
      <c r="W89" s="445"/>
      <c r="X89" s="445"/>
      <c r="Y89" s="445" t="n">
        <v>1</v>
      </c>
      <c r="Z89" s="445"/>
      <c r="AA89" s="445"/>
      <c r="AB89" s="445" t="n">
        <v>5920</v>
      </c>
    </row>
    <row r="90" customFormat="false" ht="13.8" hidden="false" customHeight="false" outlineLevel="0" collapsed="false">
      <c r="A90" s="0" t="n">
        <v>171</v>
      </c>
      <c r="B90" s="247" t="n">
        <v>47</v>
      </c>
      <c r="C90" s="247"/>
      <c r="D90" s="390" t="s">
        <v>454</v>
      </c>
      <c r="E90" s="390" t="s">
        <v>2905</v>
      </c>
      <c r="F90" s="391" t="s">
        <v>1982</v>
      </c>
      <c r="G90" s="392" t="s">
        <v>2906</v>
      </c>
      <c r="H90" s="392" t="s">
        <v>2907</v>
      </c>
      <c r="I90" s="392" t="s">
        <v>1981</v>
      </c>
      <c r="J90" s="387" t="s">
        <v>2981</v>
      </c>
      <c r="K90" s="393" t="s">
        <v>62</v>
      </c>
      <c r="L90" s="394" t="s">
        <v>2982</v>
      </c>
      <c r="M90" s="445"/>
      <c r="N90" s="463" t="s">
        <v>2983</v>
      </c>
      <c r="O90" s="445" t="str">
        <f aca="false">LEFT(N90,IFERROR(FIND(" - ",N90),LEN(N90)))</f>
        <v>172.26.136.91</v>
      </c>
      <c r="P90" s="387" t="s">
        <v>2984</v>
      </c>
      <c r="Q90" s="394" t="s">
        <v>2985</v>
      </c>
      <c r="R90" s="0" t="n">
        <v>10</v>
      </c>
      <c r="S90" s="444" t="s">
        <v>2942</v>
      </c>
      <c r="T90" s="445"/>
      <c r="U90" s="393"/>
      <c r="V90" s="445"/>
      <c r="W90" s="445"/>
      <c r="X90" s="445"/>
      <c r="Y90" s="445" t="n">
        <v>2</v>
      </c>
      <c r="Z90" s="445"/>
      <c r="AA90" s="445"/>
      <c r="AB90" s="445"/>
    </row>
    <row r="91" customFormat="false" ht="13.8" hidden="false" customHeight="false" outlineLevel="0" collapsed="false">
      <c r="A91" s="0" t="n">
        <v>183</v>
      </c>
      <c r="B91" s="247" t="n">
        <v>55</v>
      </c>
      <c r="C91" s="247"/>
      <c r="D91" s="390" t="s">
        <v>2986</v>
      </c>
      <c r="E91" s="390" t="s">
        <v>342</v>
      </c>
      <c r="F91" s="391" t="s">
        <v>2987</v>
      </c>
      <c r="G91" s="392" t="s">
        <v>2988</v>
      </c>
      <c r="H91" s="392" t="s">
        <v>2989</v>
      </c>
      <c r="I91" s="392" t="s">
        <v>2990</v>
      </c>
      <c r="J91" s="445"/>
      <c r="K91" s="393" t="s">
        <v>62</v>
      </c>
      <c r="L91" s="453" t="s">
        <v>2991</v>
      </c>
      <c r="M91" s="445"/>
      <c r="N91" s="387" t="s">
        <v>2992</v>
      </c>
      <c r="O91" s="445" t="str">
        <f aca="false">LEFT(N91,IFERROR(FIND(" - ",N91),LEN(N91)))</f>
        <v>172.26.136.44</v>
      </c>
      <c r="P91" s="445" t="str">
        <f aca="false">RIGHT(N91, IFERROR(LEN(N91)-FIND(" - ", N91)-2, 0))</f>
        <v>81.31.168.44</v>
      </c>
      <c r="Q91" s="394" t="s">
        <v>2993</v>
      </c>
      <c r="R91" s="0" t="n">
        <v>10</v>
      </c>
      <c r="S91" s="394" t="s">
        <v>2994</v>
      </c>
      <c r="T91" s="445"/>
      <c r="U91" s="393"/>
      <c r="V91" s="445"/>
      <c r="W91" s="445"/>
      <c r="X91" s="445"/>
      <c r="Y91" s="445" t="n">
        <v>4</v>
      </c>
      <c r="Z91" s="445"/>
      <c r="AA91" s="445"/>
      <c r="AB91" s="445"/>
    </row>
    <row r="92" customFormat="false" ht="13.8" hidden="false" customHeight="false" outlineLevel="0" collapsed="false">
      <c r="A92" s="0" t="n">
        <v>184</v>
      </c>
      <c r="B92" s="247" t="n">
        <v>92</v>
      </c>
      <c r="C92" s="247"/>
      <c r="D92" s="452" t="s">
        <v>366</v>
      </c>
      <c r="E92" s="452" t="s">
        <v>2995</v>
      </c>
      <c r="F92" s="391" t="s">
        <v>2996</v>
      </c>
      <c r="G92" s="392" t="s">
        <v>2997</v>
      </c>
      <c r="H92" s="392" t="s">
        <v>2998</v>
      </c>
      <c r="I92" s="392"/>
      <c r="J92" s="386"/>
      <c r="K92" s="393" t="s">
        <v>62</v>
      </c>
      <c r="L92" s="453" t="s">
        <v>2999</v>
      </c>
      <c r="M92" s="445"/>
      <c r="N92" s="387" t="s">
        <v>3000</v>
      </c>
      <c r="O92" s="445" t="str">
        <f aca="false">LEFT(N92,IFERROR(FIND(" - ",N92),LEN(N92)))</f>
        <v>172.26.36.29</v>
      </c>
      <c r="P92" s="445" t="str">
        <f aca="false">RIGHT(N92, IFERROR(LEN(N92)-FIND(" - ", N92)-2, 0))</f>
        <v>81.31.168.29</v>
      </c>
      <c r="Q92" s="394" t="s">
        <v>3001</v>
      </c>
      <c r="R92" s="0" t="n">
        <v>10</v>
      </c>
      <c r="S92" s="453" t="s">
        <v>2597</v>
      </c>
      <c r="T92" s="445"/>
      <c r="U92" s="393"/>
      <c r="V92" s="445"/>
      <c r="W92" s="445"/>
      <c r="X92" s="445"/>
      <c r="Y92" s="445" t="n">
        <v>0</v>
      </c>
      <c r="Z92" s="445" t="n">
        <v>1</v>
      </c>
      <c r="AA92" s="445" t="n">
        <v>1</v>
      </c>
      <c r="AB92" s="445" t="n">
        <v>40</v>
      </c>
    </row>
    <row r="93" customFormat="false" ht="13.8" hidden="false" customHeight="false" outlineLevel="0" collapsed="false">
      <c r="A93" s="0" t="n">
        <v>199</v>
      </c>
      <c r="B93" s="247" t="n">
        <v>97</v>
      </c>
      <c r="C93" s="247"/>
      <c r="D93" s="452" t="s">
        <v>805</v>
      </c>
      <c r="E93" s="452" t="s">
        <v>3002</v>
      </c>
      <c r="F93" s="391" t="s">
        <v>3003</v>
      </c>
      <c r="G93" s="392" t="s">
        <v>3004</v>
      </c>
      <c r="H93" s="392" t="s">
        <v>3005</v>
      </c>
      <c r="I93" s="392" t="s">
        <v>3006</v>
      </c>
      <c r="J93" s="445"/>
      <c r="K93" s="393" t="s">
        <v>62</v>
      </c>
      <c r="L93" s="454" t="s">
        <v>3007</v>
      </c>
      <c r="M93" s="445"/>
      <c r="N93" s="387" t="s">
        <v>3008</v>
      </c>
      <c r="O93" s="445" t="str">
        <f aca="false">LEFT(N93,IFERROR(FIND(" - ",N93),LEN(N93)))</f>
        <v>172.26.136.173</v>
      </c>
      <c r="P93" s="445" t="str">
        <f aca="false">RIGHT(N93, IFERROR(LEN(N93)-FIND(" - ", N93)-2, 0))</f>
        <v>81.31.168.173</v>
      </c>
      <c r="Q93" s="394" t="s">
        <v>2993</v>
      </c>
      <c r="R93" s="0" t="n">
        <v>10</v>
      </c>
      <c r="S93" s="394" t="s">
        <v>2663</v>
      </c>
      <c r="T93" s="445"/>
      <c r="U93" s="393"/>
      <c r="V93" s="445"/>
      <c r="W93" s="445"/>
      <c r="X93" s="445"/>
      <c r="Y93" s="445" t="n">
        <v>2</v>
      </c>
      <c r="Z93" s="445"/>
      <c r="AA93" s="445"/>
      <c r="AB93" s="445" t="n">
        <v>320</v>
      </c>
    </row>
    <row r="94" customFormat="false" ht="13.8" hidden="false" customHeight="false" outlineLevel="0" collapsed="false">
      <c r="A94" s="0" t="n">
        <v>211</v>
      </c>
      <c r="B94" s="247" t="n">
        <v>103</v>
      </c>
      <c r="C94" s="247"/>
      <c r="D94" s="390" t="s">
        <v>3009</v>
      </c>
      <c r="E94" s="390" t="s">
        <v>3010</v>
      </c>
      <c r="F94" s="391" t="s">
        <v>3011</v>
      </c>
      <c r="G94" s="392" t="s">
        <v>3012</v>
      </c>
      <c r="H94" s="392" t="s">
        <v>3013</v>
      </c>
      <c r="I94" s="392" t="s">
        <v>3014</v>
      </c>
      <c r="J94" s="456" t="s">
        <v>3015</v>
      </c>
      <c r="K94" s="393" t="s">
        <v>62</v>
      </c>
      <c r="L94" s="394" t="s">
        <v>3016</v>
      </c>
      <c r="M94" s="445"/>
      <c r="N94" s="387" t="s">
        <v>3017</v>
      </c>
      <c r="O94" s="445" t="str">
        <f aca="false">LEFT(N94,IFERROR(FIND(" - ",N94),LEN(N94)))</f>
        <v>172.26.136.76</v>
      </c>
      <c r="P94" s="445" t="str">
        <f aca="false">RIGHT(N94, IFERROR(LEN(N94)-FIND(" - ", N94)-2, 0))</f>
        <v>81.31.168.76</v>
      </c>
      <c r="Q94" s="394" t="s">
        <v>3018</v>
      </c>
      <c r="R94" s="0" t="n">
        <v>10</v>
      </c>
      <c r="S94" s="394" t="s">
        <v>3019</v>
      </c>
      <c r="T94" s="445"/>
      <c r="U94" s="393"/>
      <c r="V94" s="445"/>
      <c r="W94" s="445"/>
      <c r="X94" s="445"/>
      <c r="Y94" s="445" t="n">
        <v>1</v>
      </c>
      <c r="Z94" s="445"/>
      <c r="AA94" s="445" t="n">
        <v>2</v>
      </c>
      <c r="AB94" s="445"/>
    </row>
    <row r="95" customFormat="false" ht="13.8" hidden="false" customHeight="false" outlineLevel="0" collapsed="false">
      <c r="A95" s="0" t="n">
        <v>214</v>
      </c>
      <c r="B95" s="247" t="n">
        <v>105</v>
      </c>
      <c r="C95" s="247"/>
      <c r="D95" s="390" t="s">
        <v>805</v>
      </c>
      <c r="E95" s="390" t="s">
        <v>3020</v>
      </c>
      <c r="F95" s="391" t="s">
        <v>3021</v>
      </c>
      <c r="G95" s="392" t="s">
        <v>3022</v>
      </c>
      <c r="H95" s="392" t="s">
        <v>3023</v>
      </c>
      <c r="I95" s="392"/>
      <c r="J95" s="443"/>
      <c r="K95" s="393" t="s">
        <v>62</v>
      </c>
      <c r="L95" s="394" t="s">
        <v>3024</v>
      </c>
      <c r="M95" s="445"/>
      <c r="N95" s="387" t="s">
        <v>3025</v>
      </c>
      <c r="O95" s="445" t="str">
        <f aca="false">LEFT(N95,IFERROR(FIND(" - ",N95),LEN(N95)))</f>
        <v>172.26.136.154</v>
      </c>
      <c r="P95" s="445" t="str">
        <f aca="false">RIGHT(N95, IFERROR(LEN(N95)-FIND(" - ", N95)-2, 0))</f>
        <v>81.31.168.154</v>
      </c>
      <c r="Q95" s="394"/>
      <c r="R95" s="0" t="n">
        <v>10</v>
      </c>
      <c r="S95" s="394" t="s">
        <v>178</v>
      </c>
      <c r="T95" s="445"/>
      <c r="U95" s="393"/>
      <c r="V95" s="445"/>
      <c r="W95" s="445"/>
      <c r="X95" s="445"/>
      <c r="Y95" s="445" t="n">
        <v>1</v>
      </c>
      <c r="Z95" s="445"/>
      <c r="AA95" s="445"/>
      <c r="AB95" s="445"/>
    </row>
    <row r="96" customFormat="false" ht="13.8" hidden="false" customHeight="false" outlineLevel="0" collapsed="false">
      <c r="A96" s="0" t="n">
        <v>215</v>
      </c>
      <c r="B96" s="247" t="n">
        <v>35</v>
      </c>
      <c r="C96" s="247"/>
      <c r="D96" s="483" t="s">
        <v>3026</v>
      </c>
      <c r="E96" s="483" t="s">
        <v>3027</v>
      </c>
      <c r="F96" s="484" t="s">
        <v>3028</v>
      </c>
      <c r="G96" s="484" t="s">
        <v>3029</v>
      </c>
      <c r="H96" s="484" t="s">
        <v>3030</v>
      </c>
      <c r="I96" s="382"/>
      <c r="J96" s="456" t="s">
        <v>3031</v>
      </c>
      <c r="K96" s="384" t="s">
        <v>62</v>
      </c>
      <c r="L96" s="385" t="s">
        <v>3032</v>
      </c>
      <c r="M96" s="386"/>
      <c r="N96" s="386" t="s">
        <v>3033</v>
      </c>
      <c r="O96" s="445" t="str">
        <f aca="false">LEFT(N96,IFERROR(FIND(" - ",N96),LEN(N96)))</f>
        <v>172.26.136.135</v>
      </c>
      <c r="P96" s="445" t="str">
        <f aca="false">RIGHT(N96, IFERROR(LEN(N96)-FIND(" - ", N96)-2, 0))</f>
        <v>81.31.168.135</v>
      </c>
      <c r="Q96" s="388" t="s">
        <v>3034</v>
      </c>
      <c r="R96" s="0" t="n">
        <v>10</v>
      </c>
      <c r="S96" s="455" t="s">
        <v>3035</v>
      </c>
      <c r="T96" s="386"/>
      <c r="U96" s="384"/>
      <c r="V96" s="386"/>
      <c r="W96" s="386"/>
      <c r="X96" s="386"/>
      <c r="Y96" s="386" t="n">
        <v>2</v>
      </c>
      <c r="Z96" s="386"/>
      <c r="AA96" s="386"/>
      <c r="AB96" s="386"/>
    </row>
    <row r="97" customFormat="false" ht="13.8" hidden="false" customHeight="false" outlineLevel="0" collapsed="false">
      <c r="A97" s="0" t="n">
        <v>216</v>
      </c>
      <c r="B97" s="247" t="n">
        <v>35</v>
      </c>
      <c r="C97" s="247"/>
      <c r="D97" s="456" t="s">
        <v>805</v>
      </c>
      <c r="E97" s="456" t="s">
        <v>3020</v>
      </c>
      <c r="F97" s="382" t="s">
        <v>3036</v>
      </c>
      <c r="G97" s="383" t="s">
        <v>3022</v>
      </c>
      <c r="H97" s="383" t="s">
        <v>3023</v>
      </c>
      <c r="I97" s="383" t="s">
        <v>3037</v>
      </c>
      <c r="J97" s="456" t="s">
        <v>3038</v>
      </c>
      <c r="K97" s="384" t="s">
        <v>62</v>
      </c>
      <c r="L97" s="388" t="s">
        <v>3039</v>
      </c>
      <c r="M97" s="386"/>
      <c r="N97" s="386" t="s">
        <v>3040</v>
      </c>
      <c r="O97" s="445" t="str">
        <f aca="false">LEFT(N97,IFERROR(FIND(" - ",N97),LEN(N97)))</f>
        <v>172.26.136.132</v>
      </c>
      <c r="P97" s="445" t="str">
        <f aca="false">RIGHT(N97, IFERROR(LEN(N97)-FIND(" - ", N97)-2, 0))</f>
        <v>81.31.168.132</v>
      </c>
      <c r="Q97" s="388" t="s">
        <v>2993</v>
      </c>
      <c r="R97" s="0" t="n">
        <v>10</v>
      </c>
      <c r="S97" s="455" t="s">
        <v>3041</v>
      </c>
      <c r="T97" s="386"/>
      <c r="U97" s="384"/>
      <c r="V97" s="386"/>
      <c r="W97" s="386"/>
      <c r="X97" s="386"/>
      <c r="Y97" s="386" t="n">
        <v>3</v>
      </c>
      <c r="Z97" s="386"/>
      <c r="AA97" s="386"/>
      <c r="AB97" s="386"/>
    </row>
    <row r="98" customFormat="false" ht="13.8" hidden="false" customHeight="false" outlineLevel="0" collapsed="false">
      <c r="A98" s="0" t="n">
        <v>217</v>
      </c>
      <c r="B98" s="247" t="n">
        <v>35</v>
      </c>
      <c r="C98" s="247"/>
      <c r="D98" s="381" t="s">
        <v>366</v>
      </c>
      <c r="E98" s="381" t="s">
        <v>2130</v>
      </c>
      <c r="F98" s="382" t="s">
        <v>2134</v>
      </c>
      <c r="G98" s="383" t="s">
        <v>2131</v>
      </c>
      <c r="H98" s="383" t="s">
        <v>2133</v>
      </c>
      <c r="I98" s="383" t="s">
        <v>2132</v>
      </c>
      <c r="J98" s="381" t="s">
        <v>3042</v>
      </c>
      <c r="K98" s="384" t="s">
        <v>62</v>
      </c>
      <c r="L98" s="388" t="s">
        <v>3043</v>
      </c>
      <c r="M98" s="386"/>
      <c r="N98" s="386" t="s">
        <v>3044</v>
      </c>
      <c r="O98" s="445" t="str">
        <f aca="false">LEFT(N98,IFERROR(FIND(" - ",N98),LEN(N98)))</f>
        <v>172.26.136.39</v>
      </c>
      <c r="P98" s="445" t="str">
        <f aca="false">RIGHT(N98, IFERROR(LEN(N98)-FIND(" - ", N98)-2, 0))</f>
        <v>81.31.168.39</v>
      </c>
      <c r="Q98" s="388" t="s">
        <v>3045</v>
      </c>
      <c r="R98" s="0" t="n">
        <v>10</v>
      </c>
      <c r="S98" s="455" t="s">
        <v>3046</v>
      </c>
      <c r="T98" s="386"/>
      <c r="U98" s="384"/>
      <c r="V98" s="386"/>
      <c r="W98" s="386"/>
      <c r="X98" s="386"/>
      <c r="Y98" s="386" t="n">
        <v>0</v>
      </c>
      <c r="Z98" s="386" t="n">
        <v>1</v>
      </c>
      <c r="AA98" s="386" t="n">
        <v>2</v>
      </c>
      <c r="AB98" s="386" t="n">
        <v>40</v>
      </c>
    </row>
    <row r="99" customFormat="false" ht="13.8" hidden="false" customHeight="false" outlineLevel="0" collapsed="false">
      <c r="A99" s="0" t="n">
        <v>236</v>
      </c>
      <c r="B99" s="247" t="n">
        <v>114</v>
      </c>
      <c r="C99" s="247"/>
      <c r="D99" s="456" t="s">
        <v>805</v>
      </c>
      <c r="E99" s="456" t="s">
        <v>3047</v>
      </c>
      <c r="F99" s="382" t="s">
        <v>3048</v>
      </c>
      <c r="G99" s="383" t="s">
        <v>3049</v>
      </c>
      <c r="H99" s="383" t="s">
        <v>3050</v>
      </c>
      <c r="I99" s="383" t="s">
        <v>1152</v>
      </c>
      <c r="J99" s="386"/>
      <c r="K99" s="384" t="s">
        <v>62</v>
      </c>
      <c r="L99" s="388" t="s">
        <v>3051</v>
      </c>
      <c r="M99" s="386"/>
      <c r="N99" s="386" t="s">
        <v>3052</v>
      </c>
      <c r="O99" s="445" t="str">
        <f aca="false">LEFT(N99,IFERROR(FIND(" - ",N99),LEN(N99)))</f>
        <v>172.26.136.47</v>
      </c>
      <c r="P99" s="445" t="str">
        <f aca="false">RIGHT(N99, IFERROR(LEN(N99)-FIND(" - ", N99)-2, 0))</f>
        <v>81.31.168.47</v>
      </c>
      <c r="Q99" s="388" t="s">
        <v>3053</v>
      </c>
      <c r="R99" s="0" t="n">
        <v>10</v>
      </c>
      <c r="S99" s="385" t="s">
        <v>2708</v>
      </c>
      <c r="T99" s="386"/>
      <c r="U99" s="384"/>
      <c r="V99" s="386"/>
      <c r="W99" s="386"/>
      <c r="X99" s="386"/>
      <c r="Y99" s="386" t="n">
        <v>3</v>
      </c>
      <c r="Z99" s="386"/>
      <c r="AA99" s="386" t="n">
        <v>2</v>
      </c>
      <c r="AB99" s="386" t="n">
        <v>80</v>
      </c>
    </row>
    <row r="100" customFormat="false" ht="13.8" hidden="false" customHeight="false" outlineLevel="0" collapsed="false">
      <c r="A100" s="0" t="n">
        <v>237</v>
      </c>
      <c r="B100" s="215" t="n">
        <v>20</v>
      </c>
      <c r="C100" s="215"/>
      <c r="D100" s="452" t="s">
        <v>787</v>
      </c>
      <c r="E100" s="452" t="s">
        <v>3054</v>
      </c>
      <c r="F100" s="391" t="s">
        <v>1672</v>
      </c>
      <c r="G100" s="392" t="s">
        <v>789</v>
      </c>
      <c r="H100" s="392" t="s">
        <v>791</v>
      </c>
      <c r="I100" s="392" t="s">
        <v>790</v>
      </c>
      <c r="J100" s="445"/>
      <c r="K100" s="393" t="s">
        <v>62</v>
      </c>
      <c r="L100" s="394" t="s">
        <v>3055</v>
      </c>
      <c r="M100" s="445" t="s">
        <v>3056</v>
      </c>
      <c r="N100" s="387" t="s">
        <v>3057</v>
      </c>
      <c r="O100" s="445" t="str">
        <f aca="false">LEFT(N100,IFERROR(FIND(" - ",N100),LEN(N100)))</f>
        <v>172.26.136.75</v>
      </c>
      <c r="P100" s="445" t="str">
        <f aca="false">RIGHT(N100, IFERROR(LEN(N100)-FIND(" - ", N100)-2, 0))</f>
        <v>81.31.168.75</v>
      </c>
      <c r="Q100" s="394" t="s">
        <v>3058</v>
      </c>
      <c r="R100" s="0" t="n">
        <v>10</v>
      </c>
      <c r="S100" s="394" t="s">
        <v>3059</v>
      </c>
      <c r="T100" s="445"/>
      <c r="U100" s="393"/>
      <c r="V100" s="445"/>
      <c r="W100" s="445"/>
      <c r="X100" s="445"/>
      <c r="Y100" s="445" t="n">
        <v>1</v>
      </c>
      <c r="Z100" s="445"/>
      <c r="AA100" s="445"/>
      <c r="AB100" s="445"/>
    </row>
    <row r="101" customFormat="false" ht="13.8" hidden="false" customHeight="false" outlineLevel="0" collapsed="false">
      <c r="A101" s="0" t="n">
        <v>244</v>
      </c>
      <c r="B101" s="247" t="n">
        <v>117</v>
      </c>
      <c r="C101" s="247"/>
      <c r="D101" s="390" t="s">
        <v>3060</v>
      </c>
      <c r="E101" s="390" t="s">
        <v>3061</v>
      </c>
      <c r="F101" s="391" t="s">
        <v>3062</v>
      </c>
      <c r="G101" s="392" t="s">
        <v>3063</v>
      </c>
      <c r="H101" s="392" t="s">
        <v>3064</v>
      </c>
      <c r="I101" s="392" t="s">
        <v>3065</v>
      </c>
      <c r="J101" s="383"/>
      <c r="K101" s="393" t="s">
        <v>62</v>
      </c>
      <c r="L101" s="444" t="s">
        <v>3066</v>
      </c>
      <c r="M101" s="445" t="s">
        <v>3067</v>
      </c>
      <c r="N101" s="387" t="s">
        <v>3068</v>
      </c>
      <c r="O101" s="445" t="str">
        <f aca="false">LEFT(N101,IFERROR(FIND(" - ",N101),LEN(N101)))</f>
        <v>172.26.136.163</v>
      </c>
      <c r="P101" s="445" t="str">
        <f aca="false">RIGHT(N101, IFERROR(LEN(N101)-FIND(" - ", N101)-2, 0))</f>
        <v>81.31.168.163</v>
      </c>
      <c r="Q101" s="394" t="s">
        <v>3069</v>
      </c>
      <c r="R101" s="0" t="n">
        <v>10</v>
      </c>
      <c r="S101" s="454" t="s">
        <v>3070</v>
      </c>
      <c r="T101" s="445"/>
      <c r="U101" s="393"/>
      <c r="V101" s="445"/>
      <c r="W101" s="445"/>
      <c r="X101" s="445"/>
      <c r="Y101" s="445" t="n">
        <v>2</v>
      </c>
      <c r="Z101" s="445"/>
      <c r="AA101" s="445"/>
      <c r="AB101" s="445"/>
    </row>
    <row r="102" customFormat="false" ht="13.8" hidden="false" customHeight="false" outlineLevel="0" collapsed="false">
      <c r="A102" s="0" t="n">
        <v>246</v>
      </c>
      <c r="B102" s="247" t="n">
        <v>119</v>
      </c>
      <c r="C102" s="247"/>
      <c r="D102" s="390" t="s">
        <v>3071</v>
      </c>
      <c r="E102" s="390" t="s">
        <v>3072</v>
      </c>
      <c r="F102" s="391" t="s">
        <v>3073</v>
      </c>
      <c r="G102" s="392" t="s">
        <v>3074</v>
      </c>
      <c r="H102" s="392" t="s">
        <v>3075</v>
      </c>
      <c r="I102" s="392" t="s">
        <v>3076</v>
      </c>
      <c r="J102" s="456" t="s">
        <v>3077</v>
      </c>
      <c r="K102" s="393" t="s">
        <v>62</v>
      </c>
      <c r="L102" s="454" t="s">
        <v>3078</v>
      </c>
      <c r="M102" s="445" t="s">
        <v>3079</v>
      </c>
      <c r="N102" s="387" t="s">
        <v>3080</v>
      </c>
      <c r="O102" s="445" t="str">
        <f aca="false">LEFT(N102,IFERROR(FIND(" - ",N102),LEN(N102)))</f>
        <v>172.26.136.157</v>
      </c>
      <c r="P102" s="445" t="str">
        <f aca="false">RIGHT(N102, IFERROR(LEN(N102)-FIND(" - ", N102)-2, 0))</f>
        <v>81.31.168.157</v>
      </c>
      <c r="Q102" s="394" t="s">
        <v>3081</v>
      </c>
      <c r="R102" s="0" t="n">
        <v>10</v>
      </c>
      <c r="S102" s="454" t="s">
        <v>2536</v>
      </c>
      <c r="T102" s="445"/>
      <c r="U102" s="393"/>
      <c r="V102" s="445"/>
      <c r="W102" s="445"/>
      <c r="X102" s="445"/>
      <c r="Y102" s="445" t="n">
        <v>2</v>
      </c>
      <c r="Z102" s="445"/>
      <c r="AA102" s="445"/>
      <c r="AB102" s="445"/>
    </row>
    <row r="103" customFormat="false" ht="29.2" hidden="false" customHeight="false" outlineLevel="0" collapsed="false">
      <c r="A103" s="0" t="n">
        <v>111</v>
      </c>
      <c r="B103" s="247" t="n">
        <v>77</v>
      </c>
      <c r="C103" s="460" t="s">
        <v>3082</v>
      </c>
      <c r="D103" s="413" t="s">
        <v>1954</v>
      </c>
      <c r="E103" s="413" t="s">
        <v>1955</v>
      </c>
      <c r="F103" s="405" t="s">
        <v>1957</v>
      </c>
      <c r="G103" s="406" t="n">
        <v>5820022815</v>
      </c>
      <c r="H103" s="406" t="n">
        <v>9120292554</v>
      </c>
      <c r="I103" s="406" t="n">
        <v>66088310</v>
      </c>
      <c r="J103" s="407"/>
      <c r="K103" s="399" t="s">
        <v>2300</v>
      </c>
      <c r="L103" s="404" t="s">
        <v>3083</v>
      </c>
      <c r="M103" s="404"/>
      <c r="N103" s="404"/>
      <c r="O103" s="407" t="s">
        <v>3084</v>
      </c>
      <c r="P103" s="407" t="s">
        <v>3085</v>
      </c>
      <c r="Q103" s="404" t="s">
        <v>3086</v>
      </c>
      <c r="R103" s="0" t="n">
        <v>10</v>
      </c>
      <c r="S103" s="414" t="s">
        <v>3087</v>
      </c>
      <c r="T103" s="404" t="n">
        <v>12</v>
      </c>
      <c r="U103" s="410" t="n">
        <v>19200000</v>
      </c>
      <c r="V103" s="410" t="n">
        <v>9600000</v>
      </c>
      <c r="W103" s="404" t="n">
        <f aca="false">1-((V103)/(U103))</f>
        <v>0.5</v>
      </c>
      <c r="X103" s="404" t="n">
        <v>0</v>
      </c>
      <c r="Y103" s="404" t="n">
        <v>1</v>
      </c>
      <c r="Z103" s="407" t="n">
        <v>1</v>
      </c>
      <c r="AA103" s="407" t="n">
        <v>1</v>
      </c>
      <c r="AB103" s="407" t="n">
        <v>300</v>
      </c>
      <c r="AC103" s="460" t="n">
        <f aca="false">((AA103*100000)+(Z103*250000)+(AB103*5000)+(IF(Y103=1,1100000,IF(Y103=2,1900000,IF(Y103=3,2700000,IF(Y103=4,3700000,0))))))*12</f>
        <v>35400000</v>
      </c>
      <c r="AD103" s="460" t="n">
        <f aca="false">(1-W103)*AC103</f>
        <v>17700000</v>
      </c>
      <c r="AE103" s="485"/>
    </row>
    <row r="104" customFormat="false" ht="17.35" hidden="false" customHeight="false" outlineLevel="0" collapsed="false">
      <c r="A104" s="0" t="n">
        <v>89</v>
      </c>
      <c r="B104" s="247" t="n">
        <v>59</v>
      </c>
      <c r="C104" s="460" t="s">
        <v>3088</v>
      </c>
      <c r="D104" s="486" t="s">
        <v>3089</v>
      </c>
      <c r="E104" s="486" t="s">
        <v>3090</v>
      </c>
      <c r="F104" s="487" t="s">
        <v>3091</v>
      </c>
      <c r="G104" s="488" t="s">
        <v>3092</v>
      </c>
      <c r="H104" s="488" t="s">
        <v>3093</v>
      </c>
      <c r="I104" s="486"/>
      <c r="J104" s="424" t="s">
        <v>3094</v>
      </c>
      <c r="K104" s="399" t="s">
        <v>2300</v>
      </c>
      <c r="L104" s="404" t="s">
        <v>3095</v>
      </c>
      <c r="M104" s="404"/>
      <c r="N104" s="404"/>
      <c r="O104" s="407" t="s">
        <v>3096</v>
      </c>
      <c r="P104" s="407" t="s">
        <v>3097</v>
      </c>
      <c r="Q104" s="404" t="s">
        <v>3098</v>
      </c>
      <c r="R104" s="0" t="n">
        <v>11</v>
      </c>
      <c r="S104" s="408" t="s">
        <v>2457</v>
      </c>
      <c r="T104" s="404" t="n">
        <v>12</v>
      </c>
      <c r="U104" s="410" t="n">
        <v>13200000</v>
      </c>
      <c r="V104" s="410" t="n">
        <v>8200000</v>
      </c>
      <c r="W104" s="404" t="n">
        <f aca="false">1-((V104)/(U104))</f>
        <v>0.378787878787879</v>
      </c>
      <c r="X104" s="407" t="n">
        <v>0</v>
      </c>
      <c r="Y104" s="407" t="n">
        <v>1</v>
      </c>
      <c r="Z104" s="407" t="n">
        <v>2</v>
      </c>
      <c r="AA104" s="407" t="n">
        <v>2</v>
      </c>
      <c r="AB104" s="407" t="n">
        <v>80</v>
      </c>
      <c r="AC104" s="460" t="n">
        <f aca="false">((AA104*100000)+(Z104*250000)+(AB104*5000)+(IF(Y104=1,1100000,IF(Y104=2,1900000,IF(Y104=3,2700000,IF(Y104=4,3700000,0))))))*12</f>
        <v>26400000</v>
      </c>
      <c r="AD104" s="460" t="n">
        <f aca="false">(1-W104)*AC104</f>
        <v>16400000</v>
      </c>
      <c r="AE104" s="466"/>
    </row>
    <row r="105" customFormat="false" ht="29.2" hidden="false" customHeight="false" outlineLevel="0" collapsed="false">
      <c r="A105" s="0" t="n">
        <v>72</v>
      </c>
      <c r="B105" s="247" t="n">
        <v>54</v>
      </c>
      <c r="C105" s="460" t="s">
        <v>3099</v>
      </c>
      <c r="D105" s="413" t="s">
        <v>46</v>
      </c>
      <c r="E105" s="413" t="s">
        <v>1793</v>
      </c>
      <c r="F105" s="405" t="s">
        <v>1796</v>
      </c>
      <c r="G105" s="406" t="s">
        <v>1794</v>
      </c>
      <c r="H105" s="406" t="s">
        <v>1795</v>
      </c>
      <c r="I105" s="406" t="n">
        <v>22642897</v>
      </c>
      <c r="J105" s="407"/>
      <c r="K105" s="399" t="s">
        <v>2300</v>
      </c>
      <c r="L105" s="404" t="s">
        <v>3100</v>
      </c>
      <c r="M105" s="404"/>
      <c r="N105" s="404"/>
      <c r="O105" s="407" t="s">
        <v>3101</v>
      </c>
      <c r="P105" s="404" t="s">
        <v>3102</v>
      </c>
      <c r="Q105" s="404" t="s">
        <v>3103</v>
      </c>
      <c r="R105" s="0" t="n">
        <v>12</v>
      </c>
      <c r="S105" s="414" t="s">
        <v>2448</v>
      </c>
      <c r="T105" s="404" t="n">
        <v>12</v>
      </c>
      <c r="U105" s="410" t="n">
        <f aca="false">1900000*12</f>
        <v>22800000</v>
      </c>
      <c r="V105" s="410" t="n">
        <v>16200000</v>
      </c>
      <c r="W105" s="404" t="n">
        <f aca="false">1-((V105)/(U105))</f>
        <v>0.289473684210526</v>
      </c>
      <c r="X105" s="404" t="n">
        <v>0</v>
      </c>
      <c r="Y105" s="404" t="n">
        <v>2</v>
      </c>
      <c r="Z105" s="404"/>
      <c r="AA105" s="404"/>
      <c r="AB105" s="404"/>
      <c r="AC105" s="460" t="n">
        <f aca="false">((AA105*100000)+(Z105*250000)+(AB105*5000)+(IF(Y105=1,1100000,IF(Y105=2,1900000,IF(Y105=3,2700000,IF(Y105=4,3700000,0))))))*12</f>
        <v>22800000</v>
      </c>
      <c r="AD105" s="460" t="n">
        <f aca="false">(1-W105)*AC105</f>
        <v>16200000</v>
      </c>
      <c r="AE105" s="466"/>
    </row>
    <row r="106" customFormat="false" ht="29.2" hidden="false" customHeight="false" outlineLevel="0" collapsed="false">
      <c r="A106" s="0" t="n">
        <v>94</v>
      </c>
      <c r="B106" s="247" t="n">
        <v>63</v>
      </c>
      <c r="C106" s="460" t="s">
        <v>3104</v>
      </c>
      <c r="D106" s="413" t="s">
        <v>1731</v>
      </c>
      <c r="E106" s="413" t="s">
        <v>1855</v>
      </c>
      <c r="F106" s="405" t="s">
        <v>1858</v>
      </c>
      <c r="G106" s="406" t="s">
        <v>1856</v>
      </c>
      <c r="H106" s="406" t="s">
        <v>1857</v>
      </c>
      <c r="I106" s="406" t="s">
        <v>3105</v>
      </c>
      <c r="J106" s="407"/>
      <c r="K106" s="399" t="s">
        <v>2300</v>
      </c>
      <c r="L106" s="407" t="s">
        <v>3106</v>
      </c>
      <c r="M106" s="407"/>
      <c r="N106" s="407"/>
      <c r="O106" s="407" t="s">
        <v>3107</v>
      </c>
      <c r="P106" s="407" t="s">
        <v>3108</v>
      </c>
      <c r="Q106" s="404" t="s">
        <v>3109</v>
      </c>
      <c r="R106" s="0" t="n">
        <v>12</v>
      </c>
      <c r="S106" s="408" t="s">
        <v>413</v>
      </c>
      <c r="T106" s="404" t="n">
        <v>12</v>
      </c>
      <c r="U106" s="410" t="n">
        <v>63800000</v>
      </c>
      <c r="V106" s="410" t="n">
        <v>36200000</v>
      </c>
      <c r="W106" s="404" t="n">
        <f aca="false">1-((V106-200000)/(U106-200000))</f>
        <v>0.433962264150943</v>
      </c>
      <c r="X106" s="407" t="n">
        <v>0</v>
      </c>
      <c r="Y106" s="407" t="n">
        <v>2</v>
      </c>
      <c r="Z106" s="407" t="n">
        <v>2</v>
      </c>
      <c r="AA106" s="407" t="n">
        <v>4</v>
      </c>
      <c r="AB106" s="407" t="n">
        <v>500</v>
      </c>
      <c r="AC106" s="460" t="n">
        <f aca="false">((AA106*100000)+(Z106*250000)+(AB106*5000)+(IF(Y106=1,1100000,IF(Y106=2,1900000,IF(Y106=3,2700000,IF(Y106=4,3700000,0))))))*12</f>
        <v>63600000</v>
      </c>
      <c r="AD106" s="460" t="n">
        <f aca="false">(1-W106)*AC106</f>
        <v>36000000</v>
      </c>
      <c r="AE106" s="466"/>
    </row>
    <row r="107" customFormat="false" ht="29.2" hidden="false" customHeight="false" outlineLevel="0" collapsed="false">
      <c r="A107" s="0" t="n">
        <v>102</v>
      </c>
      <c r="B107" s="247" t="n">
        <v>69</v>
      </c>
      <c r="C107" s="460" t="s">
        <v>3110</v>
      </c>
      <c r="D107" s="413" t="s">
        <v>3111</v>
      </c>
      <c r="E107" s="413" t="s">
        <v>3112</v>
      </c>
      <c r="F107" s="405" t="s">
        <v>3113</v>
      </c>
      <c r="G107" s="406" t="n">
        <v>1382600119</v>
      </c>
      <c r="H107" s="406" t="s">
        <v>3114</v>
      </c>
      <c r="I107" s="406"/>
      <c r="J107" s="407"/>
      <c r="K107" s="399" t="s">
        <v>2300</v>
      </c>
      <c r="L107" s="404" t="s">
        <v>3115</v>
      </c>
      <c r="M107" s="404"/>
      <c r="N107" s="404"/>
      <c r="O107" s="407" t="s">
        <v>3116</v>
      </c>
      <c r="P107" s="404" t="s">
        <v>3117</v>
      </c>
      <c r="Q107" s="404" t="s">
        <v>2795</v>
      </c>
      <c r="R107" s="0" t="n">
        <v>12</v>
      </c>
      <c r="S107" s="414" t="s">
        <v>2549</v>
      </c>
      <c r="T107" s="404" t="n">
        <v>12</v>
      </c>
      <c r="U107" s="410" t="n">
        <v>13400000</v>
      </c>
      <c r="V107" s="410" t="n">
        <v>9800000</v>
      </c>
      <c r="W107" s="404" t="n">
        <f aca="false">1-((V107-200000)/(U107-200000))</f>
        <v>0.272727272727273</v>
      </c>
      <c r="X107" s="404" t="n">
        <v>0</v>
      </c>
      <c r="Y107" s="404" t="n">
        <v>1</v>
      </c>
      <c r="Z107" s="404"/>
      <c r="AA107" s="404"/>
      <c r="AB107" s="404"/>
      <c r="AC107" s="460" t="n">
        <f aca="false">((AA107*100000)+(Z107*250000)+(AB107*5000)+(IF(Y107=1,1100000,IF(Y107=2,1900000,IF(Y107=3,2700000,IF(Y107=4,3700000,0))))))*12</f>
        <v>13200000</v>
      </c>
      <c r="AD107" s="460" t="n">
        <f aca="false">(1-W107)*AC107</f>
        <v>9600000</v>
      </c>
      <c r="AE107" s="466"/>
    </row>
    <row r="108" customFormat="false" ht="13.8" hidden="false" customHeight="false" outlineLevel="0" collapsed="false">
      <c r="A108" s="0" t="n">
        <v>116</v>
      </c>
      <c r="B108" s="247" t="n">
        <v>80</v>
      </c>
      <c r="C108" s="247"/>
      <c r="D108" s="441" t="s">
        <v>454</v>
      </c>
      <c r="E108" s="441" t="s">
        <v>2905</v>
      </c>
      <c r="F108" s="442" t="s">
        <v>1982</v>
      </c>
      <c r="G108" s="443" t="s">
        <v>3118</v>
      </c>
      <c r="H108" s="443" t="s">
        <v>2907</v>
      </c>
      <c r="I108" s="443" t="s">
        <v>1981</v>
      </c>
      <c r="J108" s="441" t="s">
        <v>3119</v>
      </c>
      <c r="K108" s="393" t="s">
        <v>62</v>
      </c>
      <c r="L108" s="394" t="s">
        <v>3120</v>
      </c>
      <c r="M108" s="445"/>
      <c r="N108" s="387" t="s">
        <v>3121</v>
      </c>
      <c r="O108" s="445" t="str">
        <f aca="false">LEFT(N108, FIND(" - ", N108))</f>
        <v>172.26.136.155</v>
      </c>
      <c r="P108" s="445" t="str">
        <f aca="false">RIGHT(N108, IFERROR(LEN(N108)-FIND(" - ", N108)-2, 0))</f>
        <v>81.31.168.155</v>
      </c>
      <c r="Q108" s="394" t="s">
        <v>2606</v>
      </c>
      <c r="R108" s="0" t="n">
        <v>12</v>
      </c>
      <c r="S108" s="394" t="s">
        <v>178</v>
      </c>
      <c r="T108" s="445"/>
      <c r="U108" s="393"/>
      <c r="V108" s="445"/>
      <c r="W108" s="445"/>
      <c r="X108" s="445"/>
      <c r="Y108" s="445" t="n">
        <v>3</v>
      </c>
      <c r="Z108" s="445"/>
      <c r="AA108" s="445"/>
      <c r="AB108" s="445"/>
    </row>
    <row r="109" customFormat="false" ht="13.8" hidden="false" customHeight="false" outlineLevel="0" collapsed="false">
      <c r="A109" s="0" t="n">
        <v>117</v>
      </c>
      <c r="B109" s="247" t="n">
        <v>80</v>
      </c>
      <c r="C109" s="247"/>
      <c r="D109" s="441" t="s">
        <v>454</v>
      </c>
      <c r="E109" s="441" t="s">
        <v>2905</v>
      </c>
      <c r="F109" s="442" t="s">
        <v>1982</v>
      </c>
      <c r="G109" s="443" t="s">
        <v>2906</v>
      </c>
      <c r="H109" s="443" t="s">
        <v>2907</v>
      </c>
      <c r="I109" s="443" t="s">
        <v>1981</v>
      </c>
      <c r="J109" s="441" t="s">
        <v>3119</v>
      </c>
      <c r="K109" s="393" t="s">
        <v>62</v>
      </c>
      <c r="L109" s="444" t="s">
        <v>3122</v>
      </c>
      <c r="M109" s="445"/>
      <c r="N109" s="387" t="s">
        <v>3123</v>
      </c>
      <c r="O109" s="445" t="str">
        <f aca="false">LEFT(N109, FIND(" - ", N109))</f>
        <v>172.26.136.161</v>
      </c>
      <c r="P109" s="445" t="str">
        <f aca="false">RIGHT(N109, IFERROR(LEN(N109)-FIND(" - ", N109)-2, 0))</f>
        <v>81.31.168.161</v>
      </c>
      <c r="Q109" s="394" t="s">
        <v>3124</v>
      </c>
      <c r="R109" s="0" t="n">
        <v>12</v>
      </c>
      <c r="S109" s="454" t="s">
        <v>3125</v>
      </c>
      <c r="T109" s="445"/>
      <c r="U109" s="393"/>
      <c r="V109" s="445"/>
      <c r="W109" s="445"/>
      <c r="X109" s="445"/>
      <c r="Y109" s="445" t="n">
        <v>1</v>
      </c>
      <c r="Z109" s="445"/>
      <c r="AA109" s="445"/>
      <c r="AB109" s="445"/>
    </row>
    <row r="110" customFormat="false" ht="13.8" hidden="false" customHeight="false" outlineLevel="0" collapsed="false">
      <c r="A110" s="0" t="n">
        <v>118</v>
      </c>
      <c r="B110" s="247" t="n">
        <v>81</v>
      </c>
      <c r="C110" s="247"/>
      <c r="D110" s="456" t="s">
        <v>3126</v>
      </c>
      <c r="E110" s="456" t="s">
        <v>3127</v>
      </c>
      <c r="F110" s="382" t="s">
        <v>1990</v>
      </c>
      <c r="G110" s="383" t="s">
        <v>3128</v>
      </c>
      <c r="H110" s="383" t="s">
        <v>3129</v>
      </c>
      <c r="I110" s="383" t="s">
        <v>3130</v>
      </c>
      <c r="J110" s="381" t="s">
        <v>3131</v>
      </c>
      <c r="K110" s="384" t="s">
        <v>62</v>
      </c>
      <c r="L110" s="388" t="s">
        <v>3132</v>
      </c>
      <c r="M110" s="381" t="s">
        <v>3133</v>
      </c>
      <c r="N110" s="457" t="s">
        <v>3134</v>
      </c>
      <c r="O110" s="445" t="str">
        <f aca="false">LEFT(N110, FIND(" - ", N110))</f>
        <v>172.26.136.170</v>
      </c>
      <c r="P110" s="445" t="str">
        <f aca="false">RIGHT(N110, IFERROR(LEN(N110)-FIND(" - ", N110)-2, 0))</f>
        <v>81.31.168.170</v>
      </c>
      <c r="Q110" s="388" t="s">
        <v>3135</v>
      </c>
      <c r="R110" s="0" t="n">
        <v>12</v>
      </c>
      <c r="S110" s="455" t="s">
        <v>3136</v>
      </c>
      <c r="T110" s="386"/>
      <c r="U110" s="384"/>
      <c r="V110" s="386"/>
      <c r="W110" s="386"/>
      <c r="X110" s="386"/>
      <c r="Y110" s="386" t="n">
        <v>3</v>
      </c>
      <c r="Z110" s="386"/>
      <c r="AA110" s="386" t="n">
        <v>10</v>
      </c>
      <c r="AB110" s="386" t="n">
        <v>80</v>
      </c>
    </row>
    <row r="111" customFormat="false" ht="13.8" hidden="false" customHeight="false" outlineLevel="0" collapsed="false">
      <c r="A111" s="0" t="n">
        <v>120</v>
      </c>
      <c r="B111" s="247" t="n">
        <v>82</v>
      </c>
      <c r="C111" s="247"/>
      <c r="D111" s="441" t="s">
        <v>279</v>
      </c>
      <c r="E111" s="441" t="s">
        <v>3137</v>
      </c>
      <c r="F111" s="442" t="s">
        <v>3138</v>
      </c>
      <c r="G111" s="443" t="s">
        <v>3139</v>
      </c>
      <c r="H111" s="443" t="s">
        <v>3140</v>
      </c>
      <c r="I111" s="443" t="s">
        <v>831</v>
      </c>
      <c r="J111" s="441" t="s">
        <v>3141</v>
      </c>
      <c r="K111" s="393" t="s">
        <v>62</v>
      </c>
      <c r="L111" s="394" t="s">
        <v>3142</v>
      </c>
      <c r="M111" s="445" t="s">
        <v>3143</v>
      </c>
      <c r="N111" s="387" t="s">
        <v>3144</v>
      </c>
      <c r="O111" s="445" t="str">
        <f aca="false">LEFT(N111, FIND(" - ", N111))</f>
        <v>172.26.136.118</v>
      </c>
      <c r="P111" s="445" t="str">
        <f aca="false">RIGHT(N111, IFERROR(LEN(N111)-FIND(" - ", N111)-2, 0))</f>
        <v>81.31.168.118</v>
      </c>
      <c r="Q111" s="489" t="n">
        <v>443</v>
      </c>
      <c r="R111" s="0" t="n">
        <v>12</v>
      </c>
      <c r="S111" s="444" t="s">
        <v>3145</v>
      </c>
      <c r="T111" s="445"/>
      <c r="U111" s="393"/>
      <c r="V111" s="445"/>
      <c r="W111" s="445"/>
      <c r="X111" s="445"/>
      <c r="Y111" s="445" t="n">
        <v>1</v>
      </c>
      <c r="Z111" s="445"/>
      <c r="AA111" s="445"/>
      <c r="AB111" s="445" t="n">
        <v>120</v>
      </c>
    </row>
    <row r="112" customFormat="false" ht="13.8" hidden="false" customHeight="false" outlineLevel="0" collapsed="false">
      <c r="A112" s="0" t="n">
        <v>124</v>
      </c>
      <c r="B112" s="247" t="n">
        <v>29</v>
      </c>
      <c r="C112" s="247"/>
      <c r="D112" s="441" t="s">
        <v>236</v>
      </c>
      <c r="E112" s="441" t="s">
        <v>3146</v>
      </c>
      <c r="F112" s="442" t="s">
        <v>3147</v>
      </c>
      <c r="G112" s="443" t="s">
        <v>3148</v>
      </c>
      <c r="H112" s="443" t="s">
        <v>3149</v>
      </c>
      <c r="I112" s="443" t="s">
        <v>3150</v>
      </c>
      <c r="J112" s="443"/>
      <c r="K112" s="393" t="s">
        <v>62</v>
      </c>
      <c r="L112" s="394" t="s">
        <v>3151</v>
      </c>
      <c r="M112" s="445" t="s">
        <v>3152</v>
      </c>
      <c r="N112" s="387" t="s">
        <v>3153</v>
      </c>
      <c r="O112" s="445" t="str">
        <f aca="false">LEFT(N112, FIND(" - ", N112))</f>
        <v>172.26.136.165</v>
      </c>
      <c r="P112" s="445" t="str">
        <f aca="false">RIGHT(N112, IFERROR(LEN(N112)-FIND(" - ", N112)-2, 0))</f>
        <v>81.31.168.165</v>
      </c>
      <c r="Q112" s="394" t="s">
        <v>3154</v>
      </c>
      <c r="R112" s="0" t="n">
        <v>12</v>
      </c>
      <c r="S112" s="394" t="s">
        <v>3155</v>
      </c>
      <c r="T112" s="445"/>
      <c r="U112" s="393"/>
      <c r="V112" s="445"/>
      <c r="W112" s="445"/>
      <c r="X112" s="445"/>
      <c r="Y112" s="445" t="n">
        <v>2</v>
      </c>
      <c r="Z112" s="445"/>
      <c r="AA112" s="445"/>
      <c r="AB112" s="445"/>
    </row>
    <row r="113" customFormat="false" ht="13.8" hidden="false" customHeight="false" outlineLevel="0" collapsed="false">
      <c r="A113" s="0" t="n">
        <v>125</v>
      </c>
      <c r="B113" s="247" t="n">
        <v>29</v>
      </c>
      <c r="C113" s="247"/>
      <c r="D113" s="441" t="s">
        <v>482</v>
      </c>
      <c r="E113" s="441" t="s">
        <v>483</v>
      </c>
      <c r="F113" s="442" t="s">
        <v>487</v>
      </c>
      <c r="G113" s="443" t="s">
        <v>484</v>
      </c>
      <c r="H113" s="443" t="s">
        <v>486</v>
      </c>
      <c r="I113" s="443" t="s">
        <v>485</v>
      </c>
      <c r="J113" s="441" t="s">
        <v>3156</v>
      </c>
      <c r="K113" s="393" t="s">
        <v>62</v>
      </c>
      <c r="L113" s="394" t="s">
        <v>3157</v>
      </c>
      <c r="M113" s="445"/>
      <c r="N113" s="387" t="s">
        <v>3158</v>
      </c>
      <c r="O113" s="445" t="str">
        <f aca="false">LEFT(N113, FIND(" - ", N113))</f>
        <v>172.26.136.162</v>
      </c>
      <c r="P113" s="445" t="str">
        <f aca="false">RIGHT(N113, IFERROR(LEN(N113)-FIND(" - ", N113)-2, 0))</f>
        <v>81.31.168.162</v>
      </c>
      <c r="Q113" s="394" t="s">
        <v>3159</v>
      </c>
      <c r="R113" s="0" t="n">
        <v>12</v>
      </c>
      <c r="S113" s="451" t="s">
        <v>3160</v>
      </c>
      <c r="T113" s="445"/>
      <c r="U113" s="393"/>
      <c r="V113" s="445"/>
      <c r="W113" s="445"/>
      <c r="X113" s="445"/>
      <c r="Y113" s="445" t="n">
        <v>3</v>
      </c>
      <c r="Z113" s="445" t="n">
        <v>2</v>
      </c>
      <c r="AA113" s="445" t="n">
        <v>6</v>
      </c>
      <c r="AB113" s="445" t="n">
        <v>40</v>
      </c>
    </row>
    <row r="114" customFormat="false" ht="13.8" hidden="false" customHeight="false" outlineLevel="0" collapsed="false">
      <c r="A114" s="0" t="n">
        <v>144</v>
      </c>
      <c r="B114" s="247" t="n">
        <v>48</v>
      </c>
      <c r="C114" s="247"/>
      <c r="D114" s="390" t="s">
        <v>3161</v>
      </c>
      <c r="E114" s="390" t="s">
        <v>3162</v>
      </c>
      <c r="F114" s="391" t="s">
        <v>3163</v>
      </c>
      <c r="G114" s="392" t="s">
        <v>3164</v>
      </c>
      <c r="H114" s="392" t="s">
        <v>3165</v>
      </c>
      <c r="I114" s="392" t="s">
        <v>3166</v>
      </c>
      <c r="J114" s="441" t="s">
        <v>3167</v>
      </c>
      <c r="K114" s="393" t="s">
        <v>62</v>
      </c>
      <c r="L114" s="394" t="s">
        <v>3168</v>
      </c>
      <c r="M114" s="445" t="s">
        <v>3169</v>
      </c>
      <c r="N114" s="387" t="s">
        <v>3170</v>
      </c>
      <c r="O114" s="445" t="str">
        <f aca="false">LEFT(N114,IFERROR(FIND(" - ",N114),LEN(N114)))</f>
        <v>172.26.136.141</v>
      </c>
      <c r="P114" s="445" t="str">
        <f aca="false">RIGHT(N114, IFERROR(LEN(N114)-FIND(" - ", N114)-2, 0))</f>
        <v>81.31.168.141</v>
      </c>
      <c r="Q114" s="394"/>
      <c r="R114" s="0" t="n">
        <v>12</v>
      </c>
      <c r="S114" s="394" t="s">
        <v>3171</v>
      </c>
      <c r="T114" s="445"/>
      <c r="U114" s="393"/>
      <c r="V114" s="445"/>
      <c r="W114" s="445"/>
      <c r="X114" s="445"/>
      <c r="Y114" s="445" t="n">
        <v>1</v>
      </c>
      <c r="Z114" s="445"/>
      <c r="AA114" s="445"/>
      <c r="AB114" s="445"/>
    </row>
    <row r="115" customFormat="false" ht="13.8" hidden="false" customHeight="false" outlineLevel="0" collapsed="false">
      <c r="A115" s="0" t="n">
        <v>145</v>
      </c>
      <c r="B115" s="247" t="n">
        <v>48</v>
      </c>
      <c r="C115" s="247"/>
      <c r="D115" s="452" t="s">
        <v>1121</v>
      </c>
      <c r="E115" s="452" t="s">
        <v>3172</v>
      </c>
      <c r="F115" s="391" t="s">
        <v>2914</v>
      </c>
      <c r="G115" s="392" t="s">
        <v>2915</v>
      </c>
      <c r="H115" s="392" t="s">
        <v>3173</v>
      </c>
      <c r="I115" s="392" t="s">
        <v>3174</v>
      </c>
      <c r="J115" s="445" t="s">
        <v>3175</v>
      </c>
      <c r="K115" s="393" t="s">
        <v>62</v>
      </c>
      <c r="L115" s="453" t="s">
        <v>3176</v>
      </c>
      <c r="M115" s="445"/>
      <c r="N115" s="387" t="s">
        <v>3177</v>
      </c>
      <c r="O115" s="445" t="str">
        <f aca="false">LEFT(N115,IFERROR(FIND(" - ",N115),LEN(N115)))</f>
        <v>172.26.136.184</v>
      </c>
      <c r="P115" s="445" t="str">
        <f aca="false">RIGHT(N115, IFERROR(LEN(N115)-FIND(" - ", N115)-2, 0))</f>
        <v>81.31.168.184</v>
      </c>
      <c r="Q115" s="394" t="s">
        <v>3178</v>
      </c>
      <c r="R115" s="0" t="n">
        <v>12</v>
      </c>
      <c r="S115" s="394" t="s">
        <v>3179</v>
      </c>
      <c r="T115" s="445"/>
      <c r="U115" s="393"/>
      <c r="V115" s="445"/>
      <c r="W115" s="445"/>
      <c r="X115" s="445"/>
      <c r="Y115" s="445" t="n">
        <v>4</v>
      </c>
      <c r="Z115" s="445" t="n">
        <v>8</v>
      </c>
      <c r="AA115" s="445" t="n">
        <v>8</v>
      </c>
      <c r="AB115" s="445"/>
    </row>
    <row r="116" customFormat="false" ht="13.8" hidden="false" customHeight="false" outlineLevel="0" collapsed="false">
      <c r="A116" s="0" t="n">
        <v>181</v>
      </c>
      <c r="B116" s="247" t="n">
        <v>90</v>
      </c>
      <c r="C116" s="247"/>
      <c r="D116" s="452" t="s">
        <v>202</v>
      </c>
      <c r="E116" s="452" t="s">
        <v>1253</v>
      </c>
      <c r="F116" s="391" t="s">
        <v>1257</v>
      </c>
      <c r="G116" s="392" t="s">
        <v>1254</v>
      </c>
      <c r="H116" s="392" t="s">
        <v>1256</v>
      </c>
      <c r="I116" s="392" t="s">
        <v>1255</v>
      </c>
      <c r="J116" s="381" t="s">
        <v>3180</v>
      </c>
      <c r="K116" s="393" t="s">
        <v>62</v>
      </c>
      <c r="L116" s="453" t="s">
        <v>3181</v>
      </c>
      <c r="M116" s="445"/>
      <c r="N116" s="463" t="s">
        <v>3182</v>
      </c>
      <c r="O116" s="445" t="str">
        <f aca="false">LEFT(N116,IFERROR(FIND(" - ",N116),LEN(N116)))</f>
        <v>172.26.136.172</v>
      </c>
      <c r="P116" s="445" t="str">
        <f aca="false">RIGHT(N116, IFERROR(LEN(N116)-FIND(" - ", N116)-2, 0))</f>
        <v>81.31.168.172</v>
      </c>
      <c r="Q116" s="394" t="s">
        <v>3183</v>
      </c>
      <c r="R116" s="0" t="n">
        <v>12</v>
      </c>
      <c r="S116" s="444" t="s">
        <v>3184</v>
      </c>
      <c r="T116" s="445"/>
      <c r="U116" s="393"/>
      <c r="V116" s="445"/>
      <c r="W116" s="445"/>
      <c r="X116" s="445"/>
      <c r="Y116" s="445" t="n">
        <v>4</v>
      </c>
      <c r="Z116" s="445"/>
      <c r="AA116" s="445" t="n">
        <v>8</v>
      </c>
      <c r="AB116" s="445" t="n">
        <v>760</v>
      </c>
    </row>
    <row r="117" customFormat="false" ht="13.8" hidden="false" customHeight="false" outlineLevel="0" collapsed="false">
      <c r="A117" s="0" t="n">
        <v>198</v>
      </c>
      <c r="B117" s="247" t="n">
        <v>96</v>
      </c>
      <c r="C117" s="247"/>
      <c r="D117" s="452" t="s">
        <v>418</v>
      </c>
      <c r="E117" s="452" t="s">
        <v>3185</v>
      </c>
      <c r="F117" s="391" t="s">
        <v>2076</v>
      </c>
      <c r="G117" s="392" t="s">
        <v>3186</v>
      </c>
      <c r="H117" s="392" t="s">
        <v>3187</v>
      </c>
      <c r="I117" s="392"/>
      <c r="J117" s="445"/>
      <c r="K117" s="393" t="s">
        <v>62</v>
      </c>
      <c r="L117" s="394" t="s">
        <v>3188</v>
      </c>
      <c r="M117" s="445"/>
      <c r="N117" s="387" t="s">
        <v>3189</v>
      </c>
      <c r="O117" s="445" t="str">
        <f aca="false">LEFT(N117,IFERROR(FIND(" - ",N117),LEN(N117)))</f>
        <v>172.26.136.181</v>
      </c>
      <c r="P117" s="445" t="str">
        <f aca="false">RIGHT(N117, IFERROR(LEN(N117)-FIND(" - ", N117)-2, 0))</f>
        <v>81.31.168.181</v>
      </c>
      <c r="Q117" s="394" t="s">
        <v>3190</v>
      </c>
      <c r="R117" s="0" t="n">
        <v>12</v>
      </c>
      <c r="S117" s="394" t="s">
        <v>3191</v>
      </c>
      <c r="T117" s="445"/>
      <c r="U117" s="393"/>
      <c r="V117" s="445"/>
      <c r="W117" s="445"/>
      <c r="X117" s="445"/>
      <c r="Y117" s="445" t="n">
        <v>2</v>
      </c>
      <c r="Z117" s="445"/>
      <c r="AA117" s="445"/>
      <c r="AB117" s="445"/>
    </row>
    <row r="118" customFormat="false" ht="13.8" hidden="false" customHeight="false" outlineLevel="0" collapsed="false">
      <c r="A118" s="0" t="n">
        <v>200</v>
      </c>
      <c r="B118" s="247" t="n">
        <v>98</v>
      </c>
      <c r="C118" s="247"/>
      <c r="D118" s="452" t="s">
        <v>851</v>
      </c>
      <c r="E118" s="452" t="s">
        <v>3192</v>
      </c>
      <c r="F118" s="391" t="s">
        <v>3193</v>
      </c>
      <c r="G118" s="392" t="s">
        <v>3194</v>
      </c>
      <c r="H118" s="392" t="s">
        <v>3195</v>
      </c>
      <c r="I118" s="392"/>
      <c r="J118" s="386"/>
      <c r="K118" s="393" t="s">
        <v>62</v>
      </c>
      <c r="L118" s="394" t="s">
        <v>3196</v>
      </c>
      <c r="M118" s="445"/>
      <c r="N118" s="387" t="s">
        <v>3197</v>
      </c>
      <c r="O118" s="445" t="str">
        <f aca="false">LEFT(N118,IFERROR(FIND(" - ",N118),LEN(N118)))</f>
        <v>172.26.136.177</v>
      </c>
      <c r="P118" s="445" t="str">
        <f aca="false">RIGHT(N118, IFERROR(LEN(N118)-FIND(" - ", N118)-2, 0))</f>
        <v>81.31.168.177</v>
      </c>
      <c r="Q118" s="394" t="s">
        <v>3198</v>
      </c>
      <c r="R118" s="0" t="n">
        <v>12</v>
      </c>
      <c r="S118" s="394" t="s">
        <v>3199</v>
      </c>
      <c r="T118" s="445"/>
      <c r="U118" s="393"/>
      <c r="V118" s="445"/>
      <c r="W118" s="445"/>
      <c r="X118" s="445"/>
      <c r="Y118" s="445" t="n">
        <v>1</v>
      </c>
      <c r="Z118" s="445" t="n">
        <v>2</v>
      </c>
      <c r="AA118" s="445" t="n">
        <v>2</v>
      </c>
      <c r="AB118" s="445" t="n">
        <v>500</v>
      </c>
    </row>
    <row r="119" customFormat="false" ht="13.8" hidden="false" customHeight="false" outlineLevel="0" collapsed="false">
      <c r="A119" s="0" t="n">
        <v>204</v>
      </c>
      <c r="B119" s="247" t="n">
        <v>101</v>
      </c>
      <c r="C119" s="247"/>
      <c r="D119" s="390" t="s">
        <v>805</v>
      </c>
      <c r="E119" s="390" t="s">
        <v>3200</v>
      </c>
      <c r="F119" s="391" t="s">
        <v>3201</v>
      </c>
      <c r="G119" s="392" t="s">
        <v>3202</v>
      </c>
      <c r="H119" s="392" t="s">
        <v>3203</v>
      </c>
      <c r="I119" s="392" t="s">
        <v>3204</v>
      </c>
      <c r="J119" s="383"/>
      <c r="K119" s="393" t="s">
        <v>62</v>
      </c>
      <c r="L119" s="454" t="s">
        <v>3205</v>
      </c>
      <c r="M119" s="445" t="s">
        <v>3206</v>
      </c>
      <c r="N119" s="387" t="s">
        <v>3207</v>
      </c>
      <c r="O119" s="445" t="str">
        <f aca="false">LEFT(N119,IFERROR(FIND(" - ",N119),LEN(N119)))</f>
        <v>172.26.136.125</v>
      </c>
      <c r="P119" s="445" t="str">
        <f aca="false">RIGHT(N119, IFERROR(LEN(N119)-FIND(" - ", N119)-2, 0))</f>
        <v>81.31.168.125</v>
      </c>
      <c r="Q119" s="394" t="s">
        <v>3208</v>
      </c>
      <c r="R119" s="0" t="n">
        <v>12</v>
      </c>
      <c r="S119" s="394" t="s">
        <v>1173</v>
      </c>
      <c r="T119" s="445"/>
      <c r="U119" s="393"/>
      <c r="V119" s="445"/>
      <c r="W119" s="445"/>
      <c r="X119" s="445"/>
      <c r="Y119" s="445" t="n">
        <v>4</v>
      </c>
      <c r="Z119" s="445"/>
      <c r="AA119" s="445"/>
      <c r="AB119" s="445"/>
    </row>
    <row r="120" customFormat="false" ht="29.2" hidden="false" customHeight="false" outlineLevel="0" collapsed="false">
      <c r="A120" s="0" t="n">
        <v>99</v>
      </c>
      <c r="B120" s="247" t="n">
        <v>67</v>
      </c>
      <c r="C120" s="460" t="s">
        <v>3209</v>
      </c>
      <c r="D120" s="413" t="s">
        <v>805</v>
      </c>
      <c r="E120" s="413" t="s">
        <v>1883</v>
      </c>
      <c r="F120" s="405" t="s">
        <v>1885</v>
      </c>
      <c r="G120" s="406" t="n">
        <v>2790195511</v>
      </c>
      <c r="H120" s="406" t="s">
        <v>1884</v>
      </c>
      <c r="I120" s="406" t="n">
        <v>66373738</v>
      </c>
      <c r="J120" s="413" t="s">
        <v>3210</v>
      </c>
      <c r="K120" s="399" t="s">
        <v>2300</v>
      </c>
      <c r="L120" s="404" t="s">
        <v>3211</v>
      </c>
      <c r="M120" s="404"/>
      <c r="N120" s="404"/>
      <c r="O120" s="407" t="s">
        <v>3212</v>
      </c>
      <c r="P120" s="404" t="s">
        <v>3213</v>
      </c>
      <c r="Q120" s="404" t="s">
        <v>3214</v>
      </c>
      <c r="R120" s="0" t="n">
        <v>13</v>
      </c>
      <c r="S120" s="414" t="s">
        <v>3215</v>
      </c>
      <c r="T120" s="404" t="n">
        <v>60</v>
      </c>
      <c r="U120" s="410" t="n">
        <v>176400000</v>
      </c>
      <c r="V120" s="410" t="n">
        <v>176400000</v>
      </c>
      <c r="W120" s="404" t="n">
        <f aca="false">1-((V120-200000)/(U120-200000))</f>
        <v>0</v>
      </c>
      <c r="X120" s="404" t="n">
        <v>0</v>
      </c>
      <c r="Y120" s="404" t="n">
        <v>4</v>
      </c>
      <c r="Z120" s="404"/>
      <c r="AA120" s="404"/>
      <c r="AB120" s="404"/>
      <c r="AC120" s="460" t="n">
        <f aca="false">((AA120*100000)+(Z120*250000)+(AB120*5000)+(IF(Y120=1,1100000,IF(Y120=2,1900000,IF(Y120=3,2700000,IF(Y120=4,3700000,0))))))*12</f>
        <v>44400000</v>
      </c>
      <c r="AD120" s="460" t="n">
        <f aca="false">(1-W120)*AC120</f>
        <v>44400000</v>
      </c>
      <c r="AE120" s="490"/>
    </row>
    <row r="121" customFormat="false" ht="29.2" hidden="false" customHeight="false" outlineLevel="0" collapsed="false">
      <c r="A121" s="0" t="n">
        <v>107</v>
      </c>
      <c r="B121" s="247" t="n">
        <v>73</v>
      </c>
      <c r="C121" s="460" t="s">
        <v>3216</v>
      </c>
      <c r="D121" s="413" t="s">
        <v>3217</v>
      </c>
      <c r="E121" s="413" t="s">
        <v>3218</v>
      </c>
      <c r="F121" s="405" t="s">
        <v>3219</v>
      </c>
      <c r="G121" s="406" t="n">
        <v>5069931032</v>
      </c>
      <c r="H121" s="406" t="s">
        <v>3220</v>
      </c>
      <c r="I121" s="406" t="n">
        <v>66166249</v>
      </c>
      <c r="J121" s="407"/>
      <c r="K121" s="399" t="s">
        <v>2300</v>
      </c>
      <c r="L121" s="404" t="s">
        <v>3221</v>
      </c>
      <c r="M121" s="404"/>
      <c r="N121" s="404"/>
      <c r="O121" s="407" t="s">
        <v>3222</v>
      </c>
      <c r="P121" s="404" t="s">
        <v>3223</v>
      </c>
      <c r="Q121" s="404" t="s">
        <v>3224</v>
      </c>
      <c r="R121" s="0" t="n">
        <v>13</v>
      </c>
      <c r="S121" s="414" t="s">
        <v>3179</v>
      </c>
      <c r="T121" s="404" t="n">
        <v>12</v>
      </c>
      <c r="U121" s="410" t="n">
        <f aca="false">3700000*12</f>
        <v>44400000</v>
      </c>
      <c r="V121" s="410" t="n">
        <v>31000000</v>
      </c>
      <c r="W121" s="404" t="n">
        <f aca="false">1-((V121)/(U121))</f>
        <v>0.301801801801802</v>
      </c>
      <c r="X121" s="404" t="n">
        <v>0</v>
      </c>
      <c r="Y121" s="404" t="n">
        <v>4</v>
      </c>
      <c r="Z121" s="404"/>
      <c r="AA121" s="404"/>
      <c r="AB121" s="404"/>
      <c r="AC121" s="460" t="n">
        <f aca="false">((AA121*100000)+(Z121*250000)+(AB121*5000)+(IF(Y121=1,1100000,IF(Y121=2,1900000,IF(Y121=3,2700000,IF(Y121=4,3700000,0))))))*12</f>
        <v>44400000</v>
      </c>
      <c r="AD121" s="460" t="n">
        <f aca="false">(1-W121)*AC121</f>
        <v>31000000</v>
      </c>
      <c r="AE121" s="462"/>
    </row>
    <row r="122" customFormat="false" ht="13.8" hidden="false" customHeight="false" outlineLevel="0" collapsed="false">
      <c r="A122" s="0" t="n">
        <v>126</v>
      </c>
      <c r="B122" s="247" t="n">
        <v>29</v>
      </c>
      <c r="C122" s="247"/>
      <c r="D122" s="441" t="s">
        <v>482</v>
      </c>
      <c r="E122" s="441" t="s">
        <v>483</v>
      </c>
      <c r="F122" s="442" t="s">
        <v>487</v>
      </c>
      <c r="G122" s="443" t="s">
        <v>484</v>
      </c>
      <c r="H122" s="443" t="s">
        <v>486</v>
      </c>
      <c r="I122" s="443" t="s">
        <v>485</v>
      </c>
      <c r="J122" s="441" t="s">
        <v>3225</v>
      </c>
      <c r="K122" s="393" t="s">
        <v>62</v>
      </c>
      <c r="L122" s="394" t="s">
        <v>3226</v>
      </c>
      <c r="M122" s="445"/>
      <c r="N122" s="387" t="s">
        <v>3227</v>
      </c>
      <c r="O122" s="445" t="str">
        <f aca="false">LEFT(N122, FIND(" - ", N122))</f>
        <v>172.26.136.142</v>
      </c>
      <c r="P122" s="445" t="str">
        <f aca="false">RIGHT(N122, IFERROR(LEN(N122)-FIND(" - ", N122)-2, 0))</f>
        <v>81.31.168.142</v>
      </c>
      <c r="Q122" s="394"/>
      <c r="R122" s="0" t="n">
        <v>13</v>
      </c>
      <c r="S122" s="394" t="s">
        <v>447</v>
      </c>
      <c r="T122" s="445"/>
      <c r="U122" s="393"/>
      <c r="V122" s="445"/>
      <c r="W122" s="445"/>
      <c r="X122" s="445"/>
      <c r="Y122" s="445" t="n">
        <v>2</v>
      </c>
      <c r="Z122" s="445"/>
      <c r="AA122" s="445" t="n">
        <v>8</v>
      </c>
      <c r="AB122" s="445"/>
    </row>
    <row r="123" customFormat="false" ht="13.8" hidden="false" customHeight="false" outlineLevel="0" collapsed="false">
      <c r="A123" s="0" t="n">
        <v>127</v>
      </c>
      <c r="B123" s="247" t="n">
        <v>29</v>
      </c>
      <c r="C123" s="247"/>
      <c r="D123" s="441" t="s">
        <v>482</v>
      </c>
      <c r="E123" s="441" t="s">
        <v>483</v>
      </c>
      <c r="F123" s="442" t="s">
        <v>487</v>
      </c>
      <c r="G123" s="443" t="s">
        <v>484</v>
      </c>
      <c r="H123" s="443" t="s">
        <v>486</v>
      </c>
      <c r="I123" s="443" t="s">
        <v>485</v>
      </c>
      <c r="J123" s="441" t="s">
        <v>3228</v>
      </c>
      <c r="K123" s="393" t="s">
        <v>62</v>
      </c>
      <c r="L123" s="394" t="s">
        <v>3229</v>
      </c>
      <c r="M123" s="445"/>
      <c r="N123" s="387" t="s">
        <v>3230</v>
      </c>
      <c r="O123" s="445" t="str">
        <f aca="false">LEFT(N123, FIND(" - ", N123))</f>
        <v>172.26.136.143</v>
      </c>
      <c r="P123" s="445" t="str">
        <f aca="false">RIGHT(N123, IFERROR(LEN(N123)-FIND(" - ", N123)-2, 0))</f>
        <v>81.31.168.143</v>
      </c>
      <c r="Q123" s="394"/>
      <c r="R123" s="0" t="n">
        <v>13</v>
      </c>
      <c r="S123" s="394" t="s">
        <v>447</v>
      </c>
      <c r="T123" s="445"/>
      <c r="U123" s="393"/>
      <c r="V123" s="445"/>
      <c r="W123" s="445"/>
      <c r="X123" s="445"/>
      <c r="Y123" s="445" t="n">
        <v>2</v>
      </c>
      <c r="Z123" s="445"/>
      <c r="AA123" s="445"/>
      <c r="AB123" s="445"/>
    </row>
    <row r="124" customFormat="false" ht="13.8" hidden="false" customHeight="false" outlineLevel="0" collapsed="false">
      <c r="A124" s="0" t="n">
        <v>128</v>
      </c>
      <c r="B124" s="247" t="n">
        <v>29</v>
      </c>
      <c r="C124" s="247"/>
      <c r="D124" s="441" t="s">
        <v>3231</v>
      </c>
      <c r="E124" s="441" t="s">
        <v>518</v>
      </c>
      <c r="F124" s="442" t="s">
        <v>3232</v>
      </c>
      <c r="G124" s="443" t="s">
        <v>519</v>
      </c>
      <c r="H124" s="443" t="s">
        <v>521</v>
      </c>
      <c r="I124" s="443" t="s">
        <v>520</v>
      </c>
      <c r="J124" s="441" t="s">
        <v>3233</v>
      </c>
      <c r="K124" s="393" t="s">
        <v>62</v>
      </c>
      <c r="L124" s="394" t="s">
        <v>3234</v>
      </c>
      <c r="M124" s="445"/>
      <c r="N124" s="387" t="s">
        <v>3235</v>
      </c>
      <c r="O124" s="445" t="str">
        <f aca="false">LEFT(N124, FIND(" - ", N124))</f>
        <v>172.26.136.144</v>
      </c>
      <c r="P124" s="445" t="str">
        <f aca="false">RIGHT(N124, IFERROR(LEN(N124)-FIND(" - ", N124)-2, 0))</f>
        <v>81.31.168.144</v>
      </c>
      <c r="Q124" s="394" t="s">
        <v>3236</v>
      </c>
      <c r="R124" s="0" t="n">
        <v>13</v>
      </c>
      <c r="S124" s="394" t="s">
        <v>447</v>
      </c>
      <c r="T124" s="445"/>
      <c r="U124" s="393"/>
      <c r="V124" s="445"/>
      <c r="W124" s="445"/>
      <c r="X124" s="445"/>
      <c r="Y124" s="445" t="n">
        <v>4</v>
      </c>
      <c r="Z124" s="445"/>
      <c r="AA124" s="445"/>
      <c r="AB124" s="445"/>
    </row>
    <row r="125" customFormat="false" ht="13.8" hidden="false" customHeight="false" outlineLevel="0" collapsed="false">
      <c r="A125" s="0" t="n">
        <v>129</v>
      </c>
      <c r="B125" s="247" t="n">
        <v>29</v>
      </c>
      <c r="C125" s="247"/>
      <c r="D125" s="441" t="s">
        <v>482</v>
      </c>
      <c r="E125" s="441" t="s">
        <v>483</v>
      </c>
      <c r="F125" s="442" t="s">
        <v>487</v>
      </c>
      <c r="G125" s="443" t="s">
        <v>484</v>
      </c>
      <c r="H125" s="443" t="s">
        <v>486</v>
      </c>
      <c r="I125" s="443" t="s">
        <v>485</v>
      </c>
      <c r="J125" s="441" t="s">
        <v>3237</v>
      </c>
      <c r="K125" s="393" t="s">
        <v>62</v>
      </c>
      <c r="L125" s="394" t="s">
        <v>3238</v>
      </c>
      <c r="M125" s="445"/>
      <c r="N125" s="387" t="s">
        <v>3239</v>
      </c>
      <c r="O125" s="445" t="str">
        <f aca="false">LEFT(N125, FIND(" - ", N125))</f>
        <v>172.26.136.145</v>
      </c>
      <c r="P125" s="445" t="str">
        <f aca="false">RIGHT(N125, IFERROR(LEN(N125)-FIND(" - ", N125)-2, 0))</f>
        <v>81.31.168.145</v>
      </c>
      <c r="Q125" s="394" t="s">
        <v>3236</v>
      </c>
      <c r="R125" s="0" t="n">
        <v>13</v>
      </c>
      <c r="S125" s="394" t="s">
        <v>447</v>
      </c>
      <c r="T125" s="445"/>
      <c r="U125" s="393"/>
      <c r="V125" s="445"/>
      <c r="W125" s="445"/>
      <c r="X125" s="445"/>
      <c r="Y125" s="445" t="n">
        <v>2</v>
      </c>
      <c r="Z125" s="445"/>
      <c r="AA125" s="445"/>
      <c r="AB125" s="445"/>
    </row>
    <row r="126" customFormat="false" ht="13.8" hidden="false" customHeight="false" outlineLevel="0" collapsed="false">
      <c r="A126" s="0" t="n">
        <v>130</v>
      </c>
      <c r="B126" s="247" t="n">
        <v>29</v>
      </c>
      <c r="C126" s="247"/>
      <c r="D126" s="441" t="s">
        <v>482</v>
      </c>
      <c r="E126" s="441" t="s">
        <v>483</v>
      </c>
      <c r="F126" s="442" t="s">
        <v>487</v>
      </c>
      <c r="G126" s="443" t="s">
        <v>484</v>
      </c>
      <c r="H126" s="443" t="s">
        <v>486</v>
      </c>
      <c r="I126" s="443" t="s">
        <v>485</v>
      </c>
      <c r="J126" s="441" t="s">
        <v>3240</v>
      </c>
      <c r="K126" s="393" t="s">
        <v>62</v>
      </c>
      <c r="L126" s="444" t="s">
        <v>3241</v>
      </c>
      <c r="M126" s="445"/>
      <c r="N126" s="387" t="s">
        <v>3242</v>
      </c>
      <c r="O126" s="445" t="str">
        <f aca="false">LEFT(N126, FIND(" - ", N126))</f>
        <v>172.26.136.146</v>
      </c>
      <c r="P126" s="445" t="str">
        <f aca="false">RIGHT(N126, IFERROR(LEN(N126)-FIND(" - ", N126)-2, 0))</f>
        <v>81.31.168.146</v>
      </c>
      <c r="Q126" s="394" t="s">
        <v>3236</v>
      </c>
      <c r="R126" s="0" t="n">
        <v>13</v>
      </c>
      <c r="S126" s="394" t="s">
        <v>447</v>
      </c>
      <c r="T126" s="445"/>
      <c r="U126" s="393"/>
      <c r="V126" s="445"/>
      <c r="W126" s="445"/>
      <c r="X126" s="445"/>
      <c r="Y126" s="445" t="n">
        <v>2</v>
      </c>
      <c r="Z126" s="445"/>
      <c r="AA126" s="445"/>
      <c r="AB126" s="445"/>
    </row>
    <row r="127" customFormat="false" ht="13.8" hidden="false" customHeight="false" outlineLevel="0" collapsed="false">
      <c r="A127" s="0" t="n">
        <v>189</v>
      </c>
      <c r="B127" s="247" t="n">
        <v>93</v>
      </c>
      <c r="C127" s="247"/>
      <c r="D127" s="390" t="s">
        <v>1395</v>
      </c>
      <c r="E127" s="390" t="s">
        <v>2449</v>
      </c>
      <c r="F127" s="391" t="s">
        <v>2450</v>
      </c>
      <c r="G127" s="392" t="s">
        <v>2451</v>
      </c>
      <c r="H127" s="392" t="s">
        <v>2452</v>
      </c>
      <c r="I127" s="392" t="s">
        <v>2453</v>
      </c>
      <c r="J127" s="445"/>
      <c r="K127" s="393" t="s">
        <v>62</v>
      </c>
      <c r="L127" s="394" t="s">
        <v>3243</v>
      </c>
      <c r="M127" s="445"/>
      <c r="N127" s="387" t="s">
        <v>3244</v>
      </c>
      <c r="O127" s="445" t="str">
        <f aca="false">LEFT(N127,IFERROR(FIND(" - ",N127),LEN(N127)))</f>
        <v>172.26.136.113</v>
      </c>
      <c r="P127" s="445" t="str">
        <f aca="false">RIGHT(N127, IFERROR(LEN(N127)-FIND(" - ", N127)-2, 0))</f>
        <v>81.31.168.113</v>
      </c>
      <c r="Q127" s="394" t="n">
        <v>3389</v>
      </c>
      <c r="R127" s="0" t="n">
        <v>13</v>
      </c>
      <c r="S127" s="394" t="s">
        <v>3245</v>
      </c>
      <c r="T127" s="445"/>
      <c r="U127" s="393"/>
      <c r="V127" s="445"/>
      <c r="W127" s="445"/>
      <c r="X127" s="445"/>
      <c r="Y127" s="445" t="n">
        <v>3</v>
      </c>
      <c r="Z127" s="445"/>
      <c r="AA127" s="445"/>
      <c r="AB127" s="445"/>
    </row>
    <row r="128" customFormat="false" ht="13.8" hidden="false" customHeight="false" outlineLevel="0" collapsed="false">
      <c r="A128" s="0" t="n">
        <v>147</v>
      </c>
      <c r="B128" s="247" t="n">
        <v>89</v>
      </c>
      <c r="C128" s="247"/>
      <c r="D128" s="491" t="s">
        <v>96</v>
      </c>
      <c r="E128" s="491" t="s">
        <v>3246</v>
      </c>
      <c r="F128" s="391" t="s">
        <v>3247</v>
      </c>
      <c r="G128" s="492" t="s">
        <v>3248</v>
      </c>
      <c r="H128" s="492" t="s">
        <v>3249</v>
      </c>
      <c r="I128" s="493"/>
      <c r="J128" s="494"/>
      <c r="K128" s="393" t="s">
        <v>62</v>
      </c>
      <c r="L128" s="453" t="s">
        <v>3250</v>
      </c>
      <c r="M128" s="495"/>
      <c r="N128" s="495" t="s">
        <v>3251</v>
      </c>
      <c r="O128" s="445" t="str">
        <f aca="false">LEFT(N128,IFERROR(FIND(" - ",N128),LEN(N128)))</f>
        <v>172.26.136.102</v>
      </c>
      <c r="P128" s="445" t="str">
        <f aca="false">RIGHT(N128, IFERROR(LEN(N128)-FIND(" - ", N128)-2, 0))</f>
        <v>81.31.168.102</v>
      </c>
      <c r="Q128" s="496" t="s">
        <v>3252</v>
      </c>
      <c r="R128" s="0" t="n">
        <v>14</v>
      </c>
      <c r="S128" s="496" t="s">
        <v>3253</v>
      </c>
      <c r="T128" s="495"/>
      <c r="U128" s="393"/>
      <c r="V128" s="495"/>
      <c r="W128" s="495"/>
      <c r="X128" s="495"/>
      <c r="Y128" s="495" t="n">
        <v>2</v>
      </c>
      <c r="Z128" s="495"/>
      <c r="AA128" s="495" t="n">
        <v>4</v>
      </c>
      <c r="AB128" s="495"/>
    </row>
    <row r="129" customFormat="false" ht="29.2" hidden="false" customHeight="false" outlineLevel="0" collapsed="false">
      <c r="A129" s="0" t="n">
        <v>71</v>
      </c>
      <c r="B129" s="247" t="n">
        <v>53</v>
      </c>
      <c r="C129" s="497"/>
      <c r="D129" s="498" t="s">
        <v>46</v>
      </c>
      <c r="E129" s="499" t="s">
        <v>1786</v>
      </c>
      <c r="F129" s="500" t="s">
        <v>1788</v>
      </c>
      <c r="G129" s="501" t="n">
        <v>2753927995</v>
      </c>
      <c r="H129" s="501" t="s">
        <v>1787</v>
      </c>
      <c r="I129" s="501" t="n">
        <v>22689390</v>
      </c>
      <c r="J129" s="440"/>
      <c r="K129" s="399" t="s">
        <v>2300</v>
      </c>
      <c r="L129" s="440" t="s">
        <v>3254</v>
      </c>
      <c r="M129" s="440"/>
      <c r="N129" s="440"/>
      <c r="O129" s="502" t="s">
        <v>3255</v>
      </c>
      <c r="P129" s="502" t="s">
        <v>3256</v>
      </c>
      <c r="Q129" s="502"/>
      <c r="R129" s="0" t="n">
        <v>15</v>
      </c>
      <c r="S129" s="503" t="s">
        <v>3257</v>
      </c>
      <c r="T129" s="440"/>
      <c r="U129" s="504" t="n">
        <v>105</v>
      </c>
      <c r="V129" s="504" t="n">
        <v>100</v>
      </c>
      <c r="W129" s="395" t="n">
        <f aca="false">1-((V129)/(U129))</f>
        <v>0.0476190476190477</v>
      </c>
      <c r="X129" s="440" t="n">
        <v>0</v>
      </c>
      <c r="Y129" s="440" t="n">
        <v>0</v>
      </c>
      <c r="Z129" s="440" t="n">
        <v>2</v>
      </c>
      <c r="AA129" s="440" t="n">
        <v>4</v>
      </c>
      <c r="AB129" s="440" t="n">
        <v>60</v>
      </c>
      <c r="AC129" s="497" t="n">
        <f aca="false">((AA129*100000)+(Z129*250000)+(AB129*5000)+(IF(Y129=1,1100000,IF(Y129=2,1900000,IF(Y129=3,2700000,IF(Y129=4,3700000,0))))))*12</f>
        <v>14400000</v>
      </c>
      <c r="AD129" s="497" t="n">
        <f aca="false">(1-W129)*AC129</f>
        <v>13714285.7142857</v>
      </c>
      <c r="AE129" s="466"/>
    </row>
    <row r="130" customFormat="false" ht="13.8" hidden="false" customHeight="false" outlineLevel="0" collapsed="false">
      <c r="A130" s="0" t="n">
        <v>221</v>
      </c>
      <c r="B130" s="247" t="n">
        <v>110</v>
      </c>
      <c r="C130" s="247"/>
      <c r="D130" s="505" t="s">
        <v>3258</v>
      </c>
      <c r="E130" s="505" t="s">
        <v>3259</v>
      </c>
      <c r="F130" s="391" t="s">
        <v>2167</v>
      </c>
      <c r="G130" s="506" t="s">
        <v>3260</v>
      </c>
      <c r="H130" s="506" t="s">
        <v>3261</v>
      </c>
      <c r="I130" s="506" t="s">
        <v>2166</v>
      </c>
      <c r="J130" s="443"/>
      <c r="K130" s="393"/>
      <c r="L130" s="444" t="s">
        <v>3262</v>
      </c>
      <c r="M130" s="445" t="s">
        <v>3263</v>
      </c>
      <c r="N130" s="387" t="s">
        <v>3264</v>
      </c>
      <c r="O130" s="445" t="str">
        <f aca="false">LEFT(N130,IFERROR(FIND(" - ",N130),LEN(N130)))</f>
        <v>172.26.136.131</v>
      </c>
      <c r="P130" s="445" t="str">
        <f aca="false">RIGHT(N130, IFERROR(LEN(N130)-FIND(" - ", N130)-2, 0))</f>
        <v/>
      </c>
      <c r="Q130" s="394" t="s">
        <v>3265</v>
      </c>
      <c r="R130" s="0" t="n">
        <v>15</v>
      </c>
      <c r="S130" s="394" t="s">
        <v>246</v>
      </c>
      <c r="T130" s="445"/>
      <c r="U130" s="393"/>
      <c r="V130" s="445"/>
      <c r="W130" s="445"/>
      <c r="X130" s="445"/>
      <c r="Y130" s="445" t="n">
        <v>1</v>
      </c>
      <c r="Z130" s="445"/>
      <c r="AA130" s="445"/>
      <c r="AB130" s="445"/>
    </row>
    <row r="131" customFormat="false" ht="13.8" hidden="false" customHeight="false" outlineLevel="0" collapsed="false">
      <c r="A131" s="0" t="n">
        <v>260</v>
      </c>
      <c r="B131" s="247" t="n">
        <v>123</v>
      </c>
      <c r="C131" s="247"/>
      <c r="D131" s="390" t="s">
        <v>454</v>
      </c>
      <c r="E131" s="390" t="s">
        <v>3266</v>
      </c>
      <c r="F131" s="391" t="s">
        <v>3267</v>
      </c>
      <c r="G131" s="392" t="s">
        <v>3268</v>
      </c>
      <c r="H131" s="392" t="s">
        <v>3269</v>
      </c>
      <c r="I131" s="392" t="s">
        <v>2262</v>
      </c>
      <c r="J131" s="445"/>
      <c r="K131" s="393" t="s">
        <v>62</v>
      </c>
      <c r="L131" s="507" t="s">
        <v>3270</v>
      </c>
      <c r="M131" s="445"/>
      <c r="N131" s="387" t="s">
        <v>3271</v>
      </c>
      <c r="O131" s="445" t="str">
        <f aca="false">LEFT(N131,IFERROR(FIND(" - ",N131),LEN(N131)))</f>
        <v>172.26.136.129</v>
      </c>
      <c r="P131" s="445" t="str">
        <f aca="false">RIGHT(N131, IFERROR(LEN(N131)-FIND(" - ", N131)-2, 0))</f>
        <v>81.31.168.129</v>
      </c>
      <c r="Q131" s="394" t="n">
        <v>1433</v>
      </c>
      <c r="R131" s="0" t="n">
        <v>15</v>
      </c>
      <c r="S131" s="394" t="s">
        <v>3272</v>
      </c>
      <c r="T131" s="445"/>
      <c r="U131" s="393"/>
      <c r="V131" s="445"/>
      <c r="W131" s="445"/>
      <c r="X131" s="445"/>
      <c r="Y131" s="445" t="n">
        <v>4</v>
      </c>
      <c r="Z131" s="445"/>
      <c r="AA131" s="445" t="n">
        <v>8</v>
      </c>
      <c r="AB131" s="445" t="n">
        <v>250</v>
      </c>
    </row>
    <row r="132" customFormat="false" ht="13.8" hidden="false" customHeight="false" outlineLevel="0" collapsed="false">
      <c r="A132" s="0" t="n">
        <v>172</v>
      </c>
      <c r="B132" s="247" t="n">
        <v>47</v>
      </c>
      <c r="C132" s="247"/>
      <c r="D132" s="452" t="s">
        <v>202</v>
      </c>
      <c r="E132" s="452" t="s">
        <v>1253</v>
      </c>
      <c r="F132" s="391" t="s">
        <v>1257</v>
      </c>
      <c r="G132" s="392" t="s">
        <v>1254</v>
      </c>
      <c r="H132" s="392" t="s">
        <v>1256</v>
      </c>
      <c r="I132" s="392" t="s">
        <v>1255</v>
      </c>
      <c r="J132" s="445" t="s">
        <v>3273</v>
      </c>
      <c r="K132" s="393" t="s">
        <v>62</v>
      </c>
      <c r="L132" s="453" t="s">
        <v>3274</v>
      </c>
      <c r="M132" s="445"/>
      <c r="N132" s="387" t="s">
        <v>3275</v>
      </c>
      <c r="O132" s="445" t="str">
        <f aca="false">LEFT(N132,IFERROR(FIND(" - ",N132),LEN(N132)))</f>
        <v>172.26.136.24</v>
      </c>
      <c r="P132" s="445" t="str">
        <f aca="false">RIGHT(N132, IFERROR(LEN(N132)-FIND(" - ", N132)-2, 0))</f>
        <v/>
      </c>
      <c r="Q132" s="394" t="n">
        <v>80</v>
      </c>
      <c r="R132" s="0" t="n">
        <v>16</v>
      </c>
      <c r="S132" s="394" t="s">
        <v>2511</v>
      </c>
      <c r="T132" s="445"/>
      <c r="U132" s="393"/>
      <c r="V132" s="445"/>
      <c r="W132" s="445"/>
      <c r="X132" s="445"/>
      <c r="Y132" s="445" t="n">
        <v>2</v>
      </c>
      <c r="Z132" s="445"/>
      <c r="AA132" s="445" t="n">
        <v>8</v>
      </c>
      <c r="AB132" s="445" t="n">
        <f aca="false">6000-120</f>
        <v>5880</v>
      </c>
    </row>
    <row r="133" customFormat="false" ht="13.8" hidden="false" customHeight="false" outlineLevel="0" collapsed="false">
      <c r="A133" s="0" t="n">
        <v>182</v>
      </c>
      <c r="B133" s="247" t="n">
        <v>90</v>
      </c>
      <c r="C133" s="247"/>
      <c r="D133" s="452" t="s">
        <v>202</v>
      </c>
      <c r="E133" s="452" t="s">
        <v>1253</v>
      </c>
      <c r="F133" s="391" t="s">
        <v>1257</v>
      </c>
      <c r="G133" s="392" t="s">
        <v>1254</v>
      </c>
      <c r="H133" s="392" t="s">
        <v>1256</v>
      </c>
      <c r="I133" s="392" t="s">
        <v>2051</v>
      </c>
      <c r="J133" s="386"/>
      <c r="K133" s="393" t="s">
        <v>62</v>
      </c>
      <c r="L133" s="394" t="s">
        <v>3276</v>
      </c>
      <c r="M133" s="445"/>
      <c r="N133" s="387" t="s">
        <v>3277</v>
      </c>
      <c r="O133" s="445" t="str">
        <f aca="false">LEFT(N133,IFERROR(FIND(" - ",N133),LEN(N133)))</f>
        <v>172.26.136.21</v>
      </c>
      <c r="P133" s="445" t="str">
        <f aca="false">RIGHT(N133, IFERROR(LEN(N133)-FIND(" - ", N133)-2, 0))</f>
        <v>81.31.168.21</v>
      </c>
      <c r="Q133" s="394" t="n">
        <v>22</v>
      </c>
      <c r="R133" s="0" t="n">
        <v>16</v>
      </c>
      <c r="S133" s="453" t="s">
        <v>2597</v>
      </c>
      <c r="T133" s="445"/>
      <c r="U133" s="393"/>
      <c r="V133" s="445"/>
      <c r="W133" s="445"/>
      <c r="X133" s="445"/>
      <c r="Y133" s="445" t="n">
        <v>2</v>
      </c>
      <c r="Z133" s="445"/>
      <c r="AA133" s="445" t="n">
        <v>2</v>
      </c>
      <c r="AB133" s="445" t="n">
        <v>3880</v>
      </c>
    </row>
    <row r="134" customFormat="false" ht="13.8" hidden="false" customHeight="false" outlineLevel="0" collapsed="false">
      <c r="A134" s="0" t="n">
        <v>218</v>
      </c>
      <c r="B134" s="247" t="n">
        <v>107</v>
      </c>
      <c r="C134" s="247"/>
      <c r="D134" s="390" t="s">
        <v>3278</v>
      </c>
      <c r="E134" s="390" t="s">
        <v>3279</v>
      </c>
      <c r="F134" s="391" t="s">
        <v>3280</v>
      </c>
      <c r="G134" s="392" t="s">
        <v>3281</v>
      </c>
      <c r="H134" s="392" t="s">
        <v>3282</v>
      </c>
      <c r="I134" s="392" t="s">
        <v>3283</v>
      </c>
      <c r="J134" s="381" t="s">
        <v>3284</v>
      </c>
      <c r="K134" s="393" t="s">
        <v>62</v>
      </c>
      <c r="L134" s="394" t="s">
        <v>3285</v>
      </c>
      <c r="M134" s="445"/>
      <c r="N134" s="463" t="s">
        <v>3286</v>
      </c>
      <c r="O134" s="445" t="str">
        <f aca="false">LEFT(N134,IFERROR(FIND(" - ",N134),LEN(N134)))</f>
        <v>172.26.136.171</v>
      </c>
      <c r="P134" s="445" t="str">
        <f aca="false">RIGHT(N134, IFERROR(LEN(N134)-FIND(" - ", N134)-2, 0))</f>
        <v>81.31.168.171</v>
      </c>
      <c r="Q134" s="394"/>
      <c r="R134" s="0" t="n">
        <v>16</v>
      </c>
      <c r="S134" s="444" t="s">
        <v>1213</v>
      </c>
      <c r="T134" s="445"/>
      <c r="U134" s="393"/>
      <c r="V134" s="445"/>
      <c r="W134" s="445"/>
      <c r="X134" s="445"/>
      <c r="Y134" s="445" t="n">
        <v>1</v>
      </c>
      <c r="Z134" s="445"/>
      <c r="AA134" s="445"/>
      <c r="AB134" s="445"/>
    </row>
    <row r="135" customFormat="false" ht="13.8" hidden="false" customHeight="false" outlineLevel="0" collapsed="false">
      <c r="A135" s="0" t="n">
        <v>121</v>
      </c>
      <c r="B135" s="247" t="n">
        <v>83</v>
      </c>
      <c r="C135" s="247"/>
      <c r="D135" s="452" t="s">
        <v>1996</v>
      </c>
      <c r="E135" s="452" t="s">
        <v>1997</v>
      </c>
      <c r="F135" s="508" t="s">
        <v>1995</v>
      </c>
      <c r="G135" s="392" t="s">
        <v>1998</v>
      </c>
      <c r="H135" s="392" t="s">
        <v>2000</v>
      </c>
      <c r="I135" s="392" t="s">
        <v>1999</v>
      </c>
      <c r="J135" s="445"/>
      <c r="K135" s="393" t="s">
        <v>62</v>
      </c>
      <c r="L135" s="394" t="s">
        <v>3287</v>
      </c>
      <c r="M135" s="445"/>
      <c r="N135" s="387" t="s">
        <v>3288</v>
      </c>
      <c r="O135" s="445" t="str">
        <f aca="false">LEFT(N135, FIND(" - ", N135))</f>
        <v>172.26.136.31</v>
      </c>
      <c r="P135" s="445" t="str">
        <f aca="false">RIGHT(N135, IFERROR(LEN(N135)-FIND(" - ", N135)-2, 0))</f>
        <v>81.31.168.31</v>
      </c>
      <c r="Q135" s="394" t="s">
        <v>3289</v>
      </c>
      <c r="R135" s="0" t="n">
        <v>17</v>
      </c>
      <c r="S135" s="394" t="s">
        <v>3290</v>
      </c>
      <c r="T135" s="445"/>
      <c r="U135" s="393"/>
      <c r="V135" s="445"/>
      <c r="W135" s="445"/>
      <c r="X135" s="445"/>
      <c r="Y135" s="445" t="n">
        <v>1</v>
      </c>
      <c r="Z135" s="445"/>
      <c r="AA135" s="445" t="n">
        <v>30</v>
      </c>
      <c r="AB135" s="445" t="n">
        <v>20</v>
      </c>
    </row>
    <row r="136" customFormat="false" ht="13.8" hidden="false" customHeight="false" outlineLevel="0" collapsed="false">
      <c r="A136" s="0" t="n">
        <v>137</v>
      </c>
      <c r="B136" s="247" t="n">
        <v>87</v>
      </c>
      <c r="C136" s="247"/>
      <c r="D136" s="452" t="s">
        <v>236</v>
      </c>
      <c r="E136" s="452" t="s">
        <v>3291</v>
      </c>
      <c r="F136" s="391" t="s">
        <v>3292</v>
      </c>
      <c r="G136" s="392" t="s">
        <v>3293</v>
      </c>
      <c r="H136" s="392" t="s">
        <v>3294</v>
      </c>
      <c r="I136" s="392" t="s">
        <v>2029</v>
      </c>
      <c r="J136" s="445"/>
      <c r="K136" s="393" t="s">
        <v>62</v>
      </c>
      <c r="L136" s="394" t="s">
        <v>3295</v>
      </c>
      <c r="M136" s="445"/>
      <c r="N136" s="387" t="s">
        <v>3296</v>
      </c>
      <c r="O136" s="445" t="str">
        <f aca="false">LEFT(N136, FIND(" - ", N136))</f>
        <v>172.26.136.179</v>
      </c>
      <c r="P136" s="445" t="str">
        <f aca="false">RIGHT(N136, IFERROR(LEN(N136)-FIND(" - ", N136)-2, 0))</f>
        <v>81.31.168.179</v>
      </c>
      <c r="Q136" s="394" t="s">
        <v>3297</v>
      </c>
      <c r="R136" s="0" t="n">
        <v>17</v>
      </c>
      <c r="S136" s="394" t="s">
        <v>3298</v>
      </c>
      <c r="T136" s="445"/>
      <c r="U136" s="393"/>
      <c r="V136" s="445"/>
      <c r="W136" s="445"/>
      <c r="X136" s="445"/>
      <c r="Y136" s="445" t="n">
        <v>4</v>
      </c>
      <c r="Z136" s="445"/>
      <c r="AA136" s="445"/>
      <c r="AB136" s="445"/>
    </row>
    <row r="137" customFormat="false" ht="13.8" hidden="false" customHeight="false" outlineLevel="0" collapsed="false">
      <c r="A137" s="0" t="n">
        <v>138</v>
      </c>
      <c r="B137" s="247" t="n">
        <v>87</v>
      </c>
      <c r="C137" s="247"/>
      <c r="D137" s="452" t="s">
        <v>236</v>
      </c>
      <c r="E137" s="452" t="s">
        <v>3291</v>
      </c>
      <c r="F137" s="391" t="s">
        <v>3292</v>
      </c>
      <c r="G137" s="392" t="s">
        <v>3293</v>
      </c>
      <c r="H137" s="392" t="s">
        <v>3294</v>
      </c>
      <c r="I137" s="392" t="s">
        <v>2029</v>
      </c>
      <c r="J137" s="445" t="s">
        <v>3299</v>
      </c>
      <c r="K137" s="393" t="s">
        <v>62</v>
      </c>
      <c r="L137" s="394" t="s">
        <v>3300</v>
      </c>
      <c r="M137" s="445"/>
      <c r="N137" s="387" t="s">
        <v>3301</v>
      </c>
      <c r="O137" s="445" t="str">
        <f aca="false">LEFT(N137, FIND(" - ", N137))</f>
        <v>172.26.136.182</v>
      </c>
      <c r="P137" s="445" t="str">
        <f aca="false">RIGHT(N137, IFERROR(LEN(N137)-FIND(" - ", N137)-2, 0))</f>
        <v>81.31.168.182</v>
      </c>
      <c r="Q137" s="394" t="s">
        <v>3302</v>
      </c>
      <c r="R137" s="0" t="n">
        <v>17</v>
      </c>
      <c r="S137" s="394" t="s">
        <v>3303</v>
      </c>
      <c r="T137" s="445"/>
      <c r="U137" s="393"/>
      <c r="V137" s="445"/>
      <c r="W137" s="445"/>
      <c r="X137" s="445"/>
      <c r="Y137" s="445" t="n">
        <v>2</v>
      </c>
      <c r="Z137" s="445"/>
      <c r="AA137" s="445"/>
      <c r="AB137" s="445" t="n">
        <v>380</v>
      </c>
    </row>
    <row r="138" customFormat="false" ht="13.8" hidden="false" customHeight="false" outlineLevel="0" collapsed="false">
      <c r="A138" s="0" t="n">
        <v>139</v>
      </c>
      <c r="B138" s="247" t="n">
        <v>87</v>
      </c>
      <c r="C138" s="247"/>
      <c r="D138" s="452" t="s">
        <v>3304</v>
      </c>
      <c r="E138" s="452" t="s">
        <v>3291</v>
      </c>
      <c r="F138" s="391" t="s">
        <v>3305</v>
      </c>
      <c r="G138" s="392" t="s">
        <v>3293</v>
      </c>
      <c r="H138" s="392" t="s">
        <v>3306</v>
      </c>
      <c r="I138" s="392" t="s">
        <v>3307</v>
      </c>
      <c r="J138" s="445"/>
      <c r="K138" s="393" t="s">
        <v>62</v>
      </c>
      <c r="L138" s="394" t="s">
        <v>3308</v>
      </c>
      <c r="M138" s="445"/>
      <c r="N138" s="387" t="s">
        <v>3309</v>
      </c>
      <c r="O138" s="445" t="str">
        <f aca="false">LEFT(N138,IFERROR(FIND(" - ",N138),LEN(N138)))</f>
        <v>172.26.136.34</v>
      </c>
      <c r="P138" s="445" t="str">
        <f aca="false">RIGHT(N138, IFERROR(LEN(N138)-FIND(" - ", N138)-2, 0))</f>
        <v>81.31.168.34</v>
      </c>
      <c r="Q138" s="394" t="s">
        <v>3310</v>
      </c>
      <c r="R138" s="0" t="n">
        <v>17</v>
      </c>
      <c r="S138" s="394" t="s">
        <v>3311</v>
      </c>
      <c r="T138" s="445"/>
      <c r="U138" s="393"/>
      <c r="V138" s="445"/>
      <c r="W138" s="445"/>
      <c r="X138" s="445"/>
      <c r="Y138" s="445" t="n">
        <v>4</v>
      </c>
      <c r="Z138" s="445"/>
      <c r="AA138" s="445" t="n">
        <v>8</v>
      </c>
      <c r="AB138" s="445" t="n">
        <v>260</v>
      </c>
    </row>
    <row r="139" customFormat="false" ht="13.8" hidden="false" customHeight="false" outlineLevel="0" collapsed="false">
      <c r="A139" s="0" t="n">
        <v>148</v>
      </c>
      <c r="B139" s="247" t="n">
        <v>89</v>
      </c>
      <c r="C139" s="247"/>
      <c r="D139" s="381" t="s">
        <v>3312</v>
      </c>
      <c r="E139" s="381" t="s">
        <v>3313</v>
      </c>
      <c r="F139" s="382" t="s">
        <v>3314</v>
      </c>
      <c r="G139" s="383" t="s">
        <v>3315</v>
      </c>
      <c r="H139" s="383" t="s">
        <v>3316</v>
      </c>
      <c r="I139" s="383" t="s">
        <v>3317</v>
      </c>
      <c r="J139" s="381" t="s">
        <v>3318</v>
      </c>
      <c r="K139" s="384" t="s">
        <v>62</v>
      </c>
      <c r="L139" s="388" t="s">
        <v>3319</v>
      </c>
      <c r="M139" s="386"/>
      <c r="N139" s="386" t="s">
        <v>3320</v>
      </c>
      <c r="O139" s="445" t="str">
        <f aca="false">LEFT(N139,IFERROR(FIND(" - ",N139),LEN(N139)))</f>
        <v>172.26.136.33</v>
      </c>
      <c r="P139" s="445" t="str">
        <f aca="false">RIGHT(N139, IFERROR(LEN(N139)-FIND(" - ", N139)-2, 0))</f>
        <v>81.31.168.33</v>
      </c>
      <c r="Q139" s="388" t="s">
        <v>3321</v>
      </c>
      <c r="R139" s="0" t="n">
        <v>17</v>
      </c>
      <c r="S139" s="455" t="s">
        <v>3322</v>
      </c>
      <c r="T139" s="386"/>
      <c r="U139" s="384"/>
      <c r="V139" s="386"/>
      <c r="W139" s="386"/>
      <c r="X139" s="386"/>
      <c r="Y139" s="386" t="n">
        <v>1</v>
      </c>
      <c r="Z139" s="386" t="n">
        <v>2</v>
      </c>
      <c r="AA139" s="386" t="n">
        <v>14</v>
      </c>
      <c r="AB139" s="386" t="n">
        <v>20</v>
      </c>
    </row>
    <row r="140" customFormat="false" ht="13.8" hidden="false" customHeight="false" outlineLevel="0" collapsed="false">
      <c r="A140" s="0" t="n">
        <v>212</v>
      </c>
      <c r="B140" s="247" t="n">
        <v>104</v>
      </c>
      <c r="C140" s="247"/>
      <c r="D140" s="452" t="s">
        <v>3323</v>
      </c>
      <c r="E140" s="452" t="s">
        <v>3324</v>
      </c>
      <c r="F140" s="391" t="s">
        <v>3325</v>
      </c>
      <c r="G140" s="392" t="s">
        <v>3326</v>
      </c>
      <c r="H140" s="392" t="s">
        <v>3327</v>
      </c>
      <c r="I140" s="392" t="s">
        <v>3328</v>
      </c>
      <c r="J140" s="386"/>
      <c r="K140" s="393" t="s">
        <v>62</v>
      </c>
      <c r="L140" s="394" t="s">
        <v>3329</v>
      </c>
      <c r="M140" s="445"/>
      <c r="N140" s="387" t="s">
        <v>3330</v>
      </c>
      <c r="O140" s="445" t="str">
        <f aca="false">LEFT(N140,IFERROR(FIND(" - ",N140),LEN(N140)))</f>
        <v>172.26.136.74</v>
      </c>
      <c r="P140" s="445" t="str">
        <f aca="false">RIGHT(N140, IFERROR(LEN(N140)-FIND(" - ", N140)-2, 0))</f>
        <v>81.31.168.74</v>
      </c>
      <c r="Q140" s="394" t="s">
        <v>3331</v>
      </c>
      <c r="R140" s="0" t="n">
        <v>17</v>
      </c>
      <c r="S140" s="394" t="s">
        <v>3059</v>
      </c>
      <c r="T140" s="445"/>
      <c r="U140" s="393"/>
      <c r="V140" s="445"/>
      <c r="W140" s="445"/>
      <c r="X140" s="445"/>
      <c r="Y140" s="445" t="n">
        <v>2</v>
      </c>
      <c r="Z140" s="445" t="n">
        <v>4</v>
      </c>
      <c r="AA140" s="445" t="n">
        <v>32</v>
      </c>
      <c r="AB140" s="445" t="n">
        <v>1000</v>
      </c>
    </row>
    <row r="141" customFormat="false" ht="13.8" hidden="false" customHeight="false" outlineLevel="0" collapsed="false">
      <c r="A141" s="0" t="n">
        <v>230</v>
      </c>
      <c r="B141" s="247" t="n">
        <v>46</v>
      </c>
      <c r="C141" s="247"/>
      <c r="D141" s="456" t="s">
        <v>3332</v>
      </c>
      <c r="E141" s="456" t="s">
        <v>3333</v>
      </c>
      <c r="F141" s="382" t="s">
        <v>3334</v>
      </c>
      <c r="G141" s="383" t="s">
        <v>3335</v>
      </c>
      <c r="H141" s="383" t="s">
        <v>3336</v>
      </c>
      <c r="I141" s="383" t="s">
        <v>3337</v>
      </c>
      <c r="J141" s="386"/>
      <c r="K141" s="384" t="s">
        <v>62</v>
      </c>
      <c r="L141" s="388" t="s">
        <v>3338</v>
      </c>
      <c r="M141" s="386"/>
      <c r="N141" s="386" t="s">
        <v>3339</v>
      </c>
      <c r="O141" s="445" t="str">
        <f aca="false">LEFT(N141,IFERROR(FIND(" - ",N141),LEN(N141)))</f>
        <v>172.26.136.65</v>
      </c>
      <c r="P141" s="445" t="str">
        <f aca="false">RIGHT(N141, IFERROR(LEN(N141)-FIND(" - ", N141)-2, 0))</f>
        <v/>
      </c>
      <c r="Q141" s="388" t="s">
        <v>3340</v>
      </c>
      <c r="R141" s="0" t="n">
        <v>17</v>
      </c>
      <c r="S141" s="455" t="s">
        <v>3341</v>
      </c>
      <c r="T141" s="386"/>
      <c r="U141" s="384"/>
      <c r="V141" s="386"/>
      <c r="W141" s="386"/>
      <c r="X141" s="386"/>
      <c r="Y141" s="386" t="n">
        <v>2</v>
      </c>
      <c r="Z141" s="386"/>
      <c r="AA141" s="386" t="n">
        <f aca="false">32-4</f>
        <v>28</v>
      </c>
      <c r="AB141" s="386" t="n">
        <v>380</v>
      </c>
    </row>
    <row r="142" customFormat="false" ht="13.8" hidden="false" customHeight="false" outlineLevel="0" collapsed="false">
      <c r="A142" s="0" t="n">
        <v>255</v>
      </c>
      <c r="B142" s="247" t="n">
        <v>121</v>
      </c>
      <c r="C142" s="247"/>
      <c r="D142" s="452" t="s">
        <v>125</v>
      </c>
      <c r="E142" s="452" t="s">
        <v>3342</v>
      </c>
      <c r="F142" s="391" t="s">
        <v>3343</v>
      </c>
      <c r="G142" s="392" t="s">
        <v>3344</v>
      </c>
      <c r="H142" s="392" t="s">
        <v>3345</v>
      </c>
      <c r="I142" s="392" t="s">
        <v>3346</v>
      </c>
      <c r="J142" s="386"/>
      <c r="K142" s="393" t="s">
        <v>62</v>
      </c>
      <c r="L142" s="454" t="s">
        <v>3347</v>
      </c>
      <c r="M142" s="445"/>
      <c r="N142" s="387" t="s">
        <v>3348</v>
      </c>
      <c r="O142" s="445" t="str">
        <f aca="false">LEFT(N142,IFERROR(FIND(" - ",N142),LEN(N142)))</f>
        <v>172.26.136.32</v>
      </c>
      <c r="P142" s="445" t="str">
        <f aca="false">RIGHT(N142, IFERROR(LEN(N142)-FIND(" - ", N142)-2, 0))</f>
        <v>81.31.168.32</v>
      </c>
      <c r="Q142" s="394" t="s">
        <v>3349</v>
      </c>
      <c r="R142" s="0" t="n">
        <v>17</v>
      </c>
      <c r="S142" s="394" t="s">
        <v>3290</v>
      </c>
      <c r="T142" s="445"/>
      <c r="U142" s="393"/>
      <c r="V142" s="445"/>
      <c r="W142" s="445"/>
      <c r="X142" s="445"/>
      <c r="Y142" s="445" t="n">
        <v>1</v>
      </c>
      <c r="Z142" s="445" t="n">
        <v>2</v>
      </c>
      <c r="AA142" s="445" t="n">
        <v>6</v>
      </c>
      <c r="AB142" s="445"/>
    </row>
    <row r="143" customFormat="false" ht="13.8" hidden="false" customHeight="false" outlineLevel="0" collapsed="false">
      <c r="A143" s="0" t="n">
        <v>257</v>
      </c>
      <c r="B143" s="247" t="n">
        <v>122</v>
      </c>
      <c r="C143" s="247"/>
      <c r="D143" s="452" t="s">
        <v>119</v>
      </c>
      <c r="E143" s="452" t="s">
        <v>2252</v>
      </c>
      <c r="F143" s="391" t="s">
        <v>2256</v>
      </c>
      <c r="G143" s="392" t="s">
        <v>2253</v>
      </c>
      <c r="H143" s="392" t="s">
        <v>2255</v>
      </c>
      <c r="I143" s="392" t="s">
        <v>2254</v>
      </c>
      <c r="J143" s="386"/>
      <c r="K143" s="393" t="s">
        <v>62</v>
      </c>
      <c r="L143" s="394" t="s">
        <v>3350</v>
      </c>
      <c r="M143" s="445"/>
      <c r="N143" s="387" t="s">
        <v>3351</v>
      </c>
      <c r="O143" s="445" t="str">
        <f aca="false">LEFT(N143,IFERROR(FIND(" - ",N143),LEN(N143)))</f>
        <v>172.26.136.112</v>
      </c>
      <c r="P143" s="445" t="str">
        <f aca="false">RIGHT(N143, IFERROR(LEN(N143)-FIND(" - ", N143)-2, 0))</f>
        <v>81.31.168.112</v>
      </c>
      <c r="Q143" s="394" t="s">
        <v>3352</v>
      </c>
      <c r="R143" s="0" t="n">
        <v>17</v>
      </c>
      <c r="S143" s="394" t="s">
        <v>3353</v>
      </c>
      <c r="T143" s="445"/>
      <c r="U143" s="393"/>
      <c r="V143" s="445"/>
      <c r="W143" s="445"/>
      <c r="X143" s="445"/>
      <c r="Y143" s="445" t="n">
        <v>2</v>
      </c>
      <c r="Z143" s="445" t="n">
        <v>4</v>
      </c>
      <c r="AA143" s="445" t="n">
        <v>12</v>
      </c>
      <c r="AB143" s="445" t="n">
        <v>380</v>
      </c>
    </row>
    <row r="144" customFormat="false" ht="13.8" hidden="false" customHeight="false" outlineLevel="0" collapsed="false">
      <c r="A144" s="0" t="n">
        <v>134</v>
      </c>
      <c r="B144" s="247" t="n">
        <v>85</v>
      </c>
      <c r="C144" s="247"/>
      <c r="D144" s="390" t="s">
        <v>2575</v>
      </c>
      <c r="E144" s="390" t="s">
        <v>2576</v>
      </c>
      <c r="F144" s="449" t="s">
        <v>2017</v>
      </c>
      <c r="G144" s="392" t="s">
        <v>2577</v>
      </c>
      <c r="H144" s="392" t="s">
        <v>2578</v>
      </c>
      <c r="I144" s="392" t="s">
        <v>2016</v>
      </c>
      <c r="J144" s="443"/>
      <c r="K144" s="393" t="s">
        <v>62</v>
      </c>
      <c r="L144" s="394" t="s">
        <v>3354</v>
      </c>
      <c r="M144" s="445" t="s">
        <v>3355</v>
      </c>
      <c r="N144" s="387" t="s">
        <v>3356</v>
      </c>
      <c r="O144" s="445" t="str">
        <f aca="false">LEFT(N144, FIND(" - ", N144))</f>
        <v>172.26.136.158</v>
      </c>
      <c r="P144" s="445" t="str">
        <f aca="false">RIGHT(N144, IFERROR(LEN(N144)-FIND(" - ", N144)-2, 0))</f>
        <v>81.31.168.158</v>
      </c>
      <c r="Q144" s="394" t="s">
        <v>3357</v>
      </c>
      <c r="R144" s="0" t="n">
        <v>18</v>
      </c>
      <c r="S144" s="509" t="s">
        <v>3358</v>
      </c>
      <c r="T144" s="445"/>
      <c r="U144" s="393"/>
      <c r="V144" s="445"/>
      <c r="W144" s="445"/>
      <c r="X144" s="445"/>
      <c r="Y144" s="445" t="n">
        <v>4</v>
      </c>
      <c r="Z144" s="445"/>
      <c r="AA144" s="445" t="n">
        <v>24</v>
      </c>
      <c r="AB144" s="445" t="n">
        <v>1500</v>
      </c>
    </row>
    <row r="145" customFormat="false" ht="13.8" hidden="false" customHeight="false" outlineLevel="0" collapsed="false">
      <c r="A145" s="0" t="n">
        <v>140</v>
      </c>
      <c r="B145" s="247" t="n">
        <v>87</v>
      </c>
      <c r="C145" s="247"/>
      <c r="D145" s="452" t="s">
        <v>781</v>
      </c>
      <c r="E145" s="452" t="s">
        <v>2687</v>
      </c>
      <c r="F145" s="391" t="s">
        <v>3359</v>
      </c>
      <c r="G145" s="392" t="s">
        <v>2702</v>
      </c>
      <c r="H145" s="392" t="s">
        <v>2703</v>
      </c>
      <c r="I145" s="392" t="s">
        <v>3360</v>
      </c>
      <c r="J145" s="445"/>
      <c r="K145" s="393" t="s">
        <v>62</v>
      </c>
      <c r="L145" s="444" t="s">
        <v>3361</v>
      </c>
      <c r="M145" s="445"/>
      <c r="N145" s="444" t="s">
        <v>3362</v>
      </c>
      <c r="O145" s="445" t="str">
        <f aca="false">LEFT(N145,IFERROR(FIND(" - ",N145),LEN(N145)))</f>
        <v>172.26.136.67</v>
      </c>
      <c r="P145" s="445" t="str">
        <f aca="false">RIGHT(N145, IFERROR(LEN(N145)-FIND(" - ", N145)-2, 0))</f>
        <v/>
      </c>
      <c r="Q145" s="394" t="s">
        <v>3321</v>
      </c>
      <c r="R145" s="0" t="n">
        <v>18</v>
      </c>
      <c r="S145" s="454" t="s">
        <v>3087</v>
      </c>
      <c r="T145" s="445"/>
      <c r="U145" s="393"/>
      <c r="V145" s="445"/>
      <c r="W145" s="445"/>
      <c r="X145" s="445"/>
      <c r="Y145" s="445" t="n">
        <v>1</v>
      </c>
      <c r="Z145" s="445"/>
      <c r="AA145" s="445" t="n">
        <v>2</v>
      </c>
      <c r="AB145" s="510" t="n">
        <v>432</v>
      </c>
    </row>
    <row r="146" customFormat="false" ht="13.8" hidden="false" customHeight="false" outlineLevel="0" collapsed="false">
      <c r="A146" s="0" t="n">
        <v>173</v>
      </c>
      <c r="B146" s="247" t="n">
        <v>47</v>
      </c>
      <c r="C146" s="247"/>
      <c r="D146" s="452" t="s">
        <v>125</v>
      </c>
      <c r="E146" s="452" t="s">
        <v>3342</v>
      </c>
      <c r="F146" s="391" t="s">
        <v>3343</v>
      </c>
      <c r="G146" s="392" t="s">
        <v>3344</v>
      </c>
      <c r="H146" s="392" t="s">
        <v>3345</v>
      </c>
      <c r="I146" s="392" t="s">
        <v>3346</v>
      </c>
      <c r="J146" s="445" t="s">
        <v>3363</v>
      </c>
      <c r="K146" s="393" t="s">
        <v>62</v>
      </c>
      <c r="L146" s="453" t="s">
        <v>3364</v>
      </c>
      <c r="M146" s="445"/>
      <c r="N146" s="387" t="s">
        <v>3365</v>
      </c>
      <c r="O146" s="445" t="str">
        <f aca="false">LEFT(N146,IFERROR(FIND(" - ",N146),LEN(N146)))</f>
        <v>172.26.136.23</v>
      </c>
      <c r="P146" s="445" t="str">
        <f aca="false">RIGHT(N146, IFERROR(LEN(N146)-FIND(" - ", N146)-2, 0))</f>
        <v>81.31.168.23</v>
      </c>
      <c r="Q146" s="394" t="s">
        <v>2662</v>
      </c>
      <c r="R146" s="0" t="n">
        <v>18</v>
      </c>
      <c r="S146" s="394" t="s">
        <v>2511</v>
      </c>
      <c r="T146" s="445"/>
      <c r="U146" s="393"/>
      <c r="V146" s="445"/>
      <c r="W146" s="445"/>
      <c r="X146" s="445"/>
      <c r="Y146" s="445" t="n">
        <v>1</v>
      </c>
      <c r="Z146" s="445" t="n">
        <v>1</v>
      </c>
      <c r="AA146" s="445" t="n">
        <v>6</v>
      </c>
      <c r="AB146" s="445" t="n">
        <v>200</v>
      </c>
    </row>
    <row r="147" customFormat="false" ht="13.8" hidden="false" customHeight="false" outlineLevel="0" collapsed="false">
      <c r="A147" s="0" t="n">
        <v>190</v>
      </c>
      <c r="B147" s="247" t="n">
        <v>93</v>
      </c>
      <c r="C147" s="247"/>
      <c r="D147" s="390" t="s">
        <v>1395</v>
      </c>
      <c r="E147" s="390" t="s">
        <v>2449</v>
      </c>
      <c r="F147" s="391" t="s">
        <v>2450</v>
      </c>
      <c r="G147" s="392" t="s">
        <v>2451</v>
      </c>
      <c r="H147" s="392" t="s">
        <v>2452</v>
      </c>
      <c r="I147" s="392" t="s">
        <v>2453</v>
      </c>
      <c r="J147" s="445"/>
      <c r="K147" s="393" t="s">
        <v>62</v>
      </c>
      <c r="L147" s="394" t="s">
        <v>3366</v>
      </c>
      <c r="M147" s="445"/>
      <c r="N147" s="387" t="s">
        <v>3367</v>
      </c>
      <c r="O147" s="445" t="str">
        <f aca="false">LEFT(N147,IFERROR(FIND(" - ",N147),LEN(N147)))</f>
        <v>172.26.136.55</v>
      </c>
      <c r="P147" s="445" t="str">
        <f aca="false">RIGHT(N147, IFERROR(LEN(N147)-FIND(" - ", N147)-2, 0))</f>
        <v>81.31.168.55</v>
      </c>
      <c r="Q147" s="394" t="n">
        <v>8530</v>
      </c>
      <c r="R147" s="0" t="n">
        <v>18</v>
      </c>
      <c r="S147" s="394" t="s">
        <v>2858</v>
      </c>
      <c r="T147" s="445"/>
      <c r="U147" s="393"/>
      <c r="V147" s="445"/>
      <c r="W147" s="445"/>
      <c r="X147" s="445"/>
      <c r="Y147" s="445" t="n">
        <v>2</v>
      </c>
      <c r="Z147" s="445"/>
      <c r="AA147" s="445"/>
      <c r="AB147" s="445" t="n">
        <v>180</v>
      </c>
    </row>
    <row r="148" customFormat="false" ht="13.8" hidden="false" customHeight="false" outlineLevel="0" collapsed="false">
      <c r="A148" s="0" t="n">
        <v>213</v>
      </c>
      <c r="B148" s="247" t="n">
        <v>104</v>
      </c>
      <c r="C148" s="247"/>
      <c r="D148" s="452" t="s">
        <v>3323</v>
      </c>
      <c r="E148" s="452" t="s">
        <v>3324</v>
      </c>
      <c r="F148" s="391" t="s">
        <v>3325</v>
      </c>
      <c r="G148" s="392" t="s">
        <v>3326</v>
      </c>
      <c r="H148" s="392" t="s">
        <v>3327</v>
      </c>
      <c r="I148" s="392" t="s">
        <v>3328</v>
      </c>
      <c r="J148" s="386"/>
      <c r="K148" s="393" t="s">
        <v>62</v>
      </c>
      <c r="L148" s="453" t="s">
        <v>3368</v>
      </c>
      <c r="M148" s="445"/>
      <c r="N148" s="387" t="s">
        <v>3369</v>
      </c>
      <c r="O148" s="445" t="str">
        <f aca="false">LEFT(N148,IFERROR(FIND(" - ",N148),LEN(N148)))</f>
        <v>172.26.136.40</v>
      </c>
      <c r="P148" s="445" t="str">
        <f aca="false">RIGHT(N148, IFERROR(LEN(N148)-FIND(" - ", N148)-2, 0))</f>
        <v>81.31.168.40</v>
      </c>
      <c r="Q148" s="394" t="s">
        <v>3370</v>
      </c>
      <c r="R148" s="0" t="n">
        <v>18</v>
      </c>
      <c r="S148" s="394" t="s">
        <v>193</v>
      </c>
      <c r="T148" s="445"/>
      <c r="U148" s="393"/>
      <c r="V148" s="445"/>
      <c r="W148" s="445"/>
      <c r="X148" s="445"/>
      <c r="Y148" s="445" t="n">
        <v>2</v>
      </c>
      <c r="Z148" s="445" t="n">
        <v>4</v>
      </c>
      <c r="AA148" s="445" t="n">
        <v>60</v>
      </c>
      <c r="AB148" s="445" t="n">
        <v>380</v>
      </c>
    </row>
    <row r="149" customFormat="false" ht="13.8" hidden="false" customHeight="false" outlineLevel="0" collapsed="false">
      <c r="A149" s="0" t="n">
        <v>219</v>
      </c>
      <c r="B149" s="247" t="n">
        <v>108</v>
      </c>
      <c r="C149" s="247"/>
      <c r="D149" s="390" t="s">
        <v>990</v>
      </c>
      <c r="E149" s="390" t="s">
        <v>3371</v>
      </c>
      <c r="F149" s="391" t="s">
        <v>3372</v>
      </c>
      <c r="G149" s="392" t="s">
        <v>3373</v>
      </c>
      <c r="H149" s="392" t="s">
        <v>3374</v>
      </c>
      <c r="I149" s="392" t="s">
        <v>3375</v>
      </c>
      <c r="J149" s="445" t="s">
        <v>3376</v>
      </c>
      <c r="K149" s="393" t="s">
        <v>62</v>
      </c>
      <c r="L149" s="394" t="s">
        <v>3377</v>
      </c>
      <c r="M149" s="445" t="s">
        <v>3378</v>
      </c>
      <c r="N149" s="387" t="s">
        <v>3379</v>
      </c>
      <c r="O149" s="445" t="str">
        <f aca="false">LEFT(N149,IFERROR(FIND(" - ",N149),LEN(N149)))</f>
        <v>172.26.136.126</v>
      </c>
      <c r="P149" s="445" t="str">
        <f aca="false">RIGHT(N149, IFERROR(LEN(N149)-FIND(" - ", N149)-2, 0))</f>
        <v>81.31.168.126</v>
      </c>
      <c r="Q149" s="394" t="s">
        <v>3380</v>
      </c>
      <c r="R149" s="0" t="n">
        <v>18</v>
      </c>
      <c r="S149" s="394" t="s">
        <v>3381</v>
      </c>
      <c r="T149" s="445"/>
      <c r="U149" s="393"/>
      <c r="V149" s="445"/>
      <c r="W149" s="445"/>
      <c r="X149" s="445"/>
      <c r="Y149" s="445" t="n">
        <v>2</v>
      </c>
      <c r="Z149" s="445"/>
      <c r="AA149" s="445"/>
      <c r="AB149" s="445"/>
    </row>
    <row r="150" customFormat="false" ht="13.8" hidden="false" customHeight="false" outlineLevel="0" collapsed="false">
      <c r="A150" s="0" t="n">
        <v>224</v>
      </c>
      <c r="B150" s="247" t="n">
        <v>111</v>
      </c>
      <c r="C150" s="247"/>
      <c r="D150" s="381" t="s">
        <v>1996</v>
      </c>
      <c r="E150" s="381" t="s">
        <v>2433</v>
      </c>
      <c r="F150" s="382" t="s">
        <v>2434</v>
      </c>
      <c r="G150" s="383" t="s">
        <v>2435</v>
      </c>
      <c r="H150" s="383" t="s">
        <v>2436</v>
      </c>
      <c r="I150" s="383" t="s">
        <v>2437</v>
      </c>
      <c r="J150" s="386"/>
      <c r="K150" s="384" t="s">
        <v>62</v>
      </c>
      <c r="L150" s="385" t="s">
        <v>3382</v>
      </c>
      <c r="M150" s="386"/>
      <c r="N150" s="386" t="s">
        <v>3383</v>
      </c>
      <c r="O150" s="445" t="str">
        <f aca="false">LEFT(N150,IFERROR(FIND(" - ",N150),LEN(N150)))</f>
        <v>172.26.136.36</v>
      </c>
      <c r="P150" s="445" t="str">
        <f aca="false">RIGHT(N150, IFERROR(LEN(N150)-FIND(" - ", N150)-2, 0))</f>
        <v>81.31.168.36</v>
      </c>
      <c r="Q150" s="388" t="s">
        <v>2662</v>
      </c>
      <c r="R150" s="0" t="n">
        <v>18</v>
      </c>
      <c r="S150" s="385" t="s">
        <v>2440</v>
      </c>
      <c r="T150" s="386"/>
      <c r="U150" s="384"/>
      <c r="V150" s="386"/>
      <c r="W150" s="386"/>
      <c r="X150" s="386"/>
      <c r="Y150" s="386" t="n">
        <v>0</v>
      </c>
      <c r="Z150" s="386" t="n">
        <v>1</v>
      </c>
      <c r="AA150" s="386" t="n">
        <v>2</v>
      </c>
      <c r="AB150" s="386" t="n">
        <v>100</v>
      </c>
    </row>
    <row r="151" customFormat="false" ht="13.8" hidden="false" customHeight="false" outlineLevel="0" collapsed="false">
      <c r="A151" s="0" t="n">
        <v>225</v>
      </c>
      <c r="B151" s="247" t="n">
        <v>112</v>
      </c>
      <c r="C151" s="247"/>
      <c r="D151" s="445" t="s">
        <v>366</v>
      </c>
      <c r="E151" s="445" t="s">
        <v>2403</v>
      </c>
      <c r="F151" s="442" t="s">
        <v>2185</v>
      </c>
      <c r="G151" s="443" t="s">
        <v>2404</v>
      </c>
      <c r="H151" s="443" t="s">
        <v>2405</v>
      </c>
      <c r="I151" s="445"/>
      <c r="J151" s="445"/>
      <c r="K151" s="393" t="s">
        <v>62</v>
      </c>
      <c r="L151" s="394" t="s">
        <v>3384</v>
      </c>
      <c r="M151" s="445"/>
      <c r="N151" s="387" t="s">
        <v>3385</v>
      </c>
      <c r="O151" s="445" t="str">
        <f aca="false">LEFT(N151,IFERROR(FIND(" - ",N151),LEN(N151)))</f>
        <v>172.26.136.66</v>
      </c>
      <c r="P151" s="445" t="str">
        <f aca="false">RIGHT(N151, IFERROR(LEN(N151)-FIND(" - ", N151)-2, 0))</f>
        <v>81.31.168.66</v>
      </c>
      <c r="Q151" s="394"/>
      <c r="R151" s="0" t="n">
        <v>18</v>
      </c>
      <c r="S151" s="394" t="s">
        <v>2769</v>
      </c>
      <c r="T151" s="445"/>
      <c r="U151" s="393"/>
      <c r="V151" s="445"/>
      <c r="W151" s="445"/>
      <c r="X151" s="445"/>
      <c r="Y151" s="445" t="n">
        <v>0</v>
      </c>
      <c r="Z151" s="445" t="n">
        <v>2</v>
      </c>
      <c r="AA151" s="445" t="n">
        <v>4</v>
      </c>
      <c r="AB151" s="445" t="n">
        <v>50</v>
      </c>
    </row>
    <row r="152" customFormat="false" ht="13.8" hidden="false" customHeight="false" outlineLevel="0" collapsed="false">
      <c r="A152" s="0" t="n">
        <v>226</v>
      </c>
      <c r="B152" s="247" t="n">
        <v>112</v>
      </c>
      <c r="C152" s="247"/>
      <c r="D152" s="445" t="s">
        <v>1293</v>
      </c>
      <c r="E152" s="445" t="s">
        <v>3386</v>
      </c>
      <c r="F152" s="442" t="s">
        <v>3387</v>
      </c>
      <c r="G152" s="443" t="s">
        <v>3388</v>
      </c>
      <c r="H152" s="443" t="s">
        <v>3389</v>
      </c>
      <c r="I152" s="443" t="s">
        <v>3390</v>
      </c>
      <c r="J152" s="445" t="s">
        <v>3391</v>
      </c>
      <c r="K152" s="393" t="s">
        <v>62</v>
      </c>
      <c r="L152" s="444" t="s">
        <v>3384</v>
      </c>
      <c r="M152" s="445"/>
      <c r="N152" s="444" t="s">
        <v>3385</v>
      </c>
      <c r="O152" s="445" t="str">
        <f aca="false">LEFT(N152,IFERROR(FIND(" - ",N152),LEN(N152)))</f>
        <v>172.26.136.66</v>
      </c>
      <c r="P152" s="445" t="str">
        <f aca="false">RIGHT(N152, IFERROR(LEN(N152)-FIND(" - ", N152)-2, 0))</f>
        <v>81.31.168.66</v>
      </c>
      <c r="Q152" s="394"/>
      <c r="R152" s="0" t="n">
        <v>18</v>
      </c>
      <c r="S152" s="394" t="s">
        <v>1525</v>
      </c>
      <c r="T152" s="445"/>
      <c r="U152" s="393"/>
      <c r="V152" s="445"/>
      <c r="W152" s="445"/>
      <c r="X152" s="445"/>
      <c r="Y152" s="445" t="n">
        <v>0</v>
      </c>
      <c r="Z152" s="445" t="n">
        <v>2</v>
      </c>
      <c r="AA152" s="445" t="n">
        <v>4</v>
      </c>
      <c r="AB152" s="445" t="n">
        <v>50</v>
      </c>
    </row>
    <row r="153" customFormat="false" ht="13.8" hidden="false" customHeight="false" outlineLevel="0" collapsed="false">
      <c r="A153" s="0" t="n">
        <v>231</v>
      </c>
      <c r="B153" s="247" t="n">
        <v>46</v>
      </c>
      <c r="C153" s="247"/>
      <c r="D153" s="381" t="s">
        <v>3332</v>
      </c>
      <c r="E153" s="381" t="s">
        <v>3333</v>
      </c>
      <c r="F153" s="382" t="s">
        <v>3334</v>
      </c>
      <c r="G153" s="383" t="s">
        <v>3335</v>
      </c>
      <c r="H153" s="383" t="s">
        <v>3336</v>
      </c>
      <c r="I153" s="383" t="s">
        <v>3337</v>
      </c>
      <c r="J153" s="386" t="s">
        <v>3392</v>
      </c>
      <c r="K153" s="384" t="s">
        <v>62</v>
      </c>
      <c r="L153" s="385" t="s">
        <v>3393</v>
      </c>
      <c r="M153" s="386"/>
      <c r="N153" s="386" t="s">
        <v>3394</v>
      </c>
      <c r="O153" s="445" t="str">
        <f aca="false">LEFT(N153,IFERROR(FIND(" - ",N153),LEN(N153)))</f>
        <v>172.26.136.25</v>
      </c>
      <c r="P153" s="445" t="str">
        <f aca="false">RIGHT(N153, IFERROR(LEN(N153)-FIND(" - ", N153)-2, 0))</f>
        <v>81.31.168.25</v>
      </c>
      <c r="Q153" s="388" t="s">
        <v>2662</v>
      </c>
      <c r="R153" s="0" t="n">
        <v>18</v>
      </c>
      <c r="S153" s="511" t="s">
        <v>3395</v>
      </c>
      <c r="T153" s="386"/>
      <c r="U153" s="384"/>
      <c r="V153" s="386"/>
      <c r="W153" s="386"/>
      <c r="X153" s="386"/>
      <c r="Y153" s="386" t="n">
        <v>4</v>
      </c>
      <c r="Z153" s="386"/>
      <c r="AA153" s="386" t="n">
        <v>24</v>
      </c>
      <c r="AB153" s="386" t="n">
        <v>260</v>
      </c>
    </row>
    <row r="154" customFormat="false" ht="13.8" hidden="false" customHeight="false" outlineLevel="0" collapsed="false">
      <c r="A154" s="0" t="n">
        <v>232</v>
      </c>
      <c r="B154" s="247" t="n">
        <v>46</v>
      </c>
      <c r="C154" s="247"/>
      <c r="D154" s="381" t="s">
        <v>2760</v>
      </c>
      <c r="E154" s="381" t="s">
        <v>2761</v>
      </c>
      <c r="F154" s="382" t="s">
        <v>2762</v>
      </c>
      <c r="G154" s="383" t="s">
        <v>2763</v>
      </c>
      <c r="H154" s="383" t="s">
        <v>2764</v>
      </c>
      <c r="I154" s="383" t="s">
        <v>2765</v>
      </c>
      <c r="J154" s="381" t="s">
        <v>2766</v>
      </c>
      <c r="K154" s="384" t="s">
        <v>62</v>
      </c>
      <c r="L154" s="388" t="s">
        <v>3396</v>
      </c>
      <c r="M154" s="386"/>
      <c r="N154" s="386" t="s">
        <v>3397</v>
      </c>
      <c r="O154" s="445" t="str">
        <f aca="false">LEFT(N154,IFERROR(FIND(" - ",N154),LEN(N154)))</f>
        <v>172.26.136.110</v>
      </c>
      <c r="P154" s="387" t="s">
        <v>3398</v>
      </c>
      <c r="Q154" s="388" t="s">
        <v>2568</v>
      </c>
      <c r="R154" s="0" t="n">
        <v>18</v>
      </c>
      <c r="S154" s="455" t="s">
        <v>2769</v>
      </c>
      <c r="T154" s="386"/>
      <c r="U154" s="384"/>
      <c r="V154" s="386"/>
      <c r="W154" s="386"/>
      <c r="X154" s="386"/>
      <c r="Y154" s="386" t="n">
        <v>4</v>
      </c>
      <c r="Z154" s="386"/>
      <c r="AA154" s="386" t="n">
        <v>24</v>
      </c>
      <c r="AB154" s="386" t="n">
        <v>40</v>
      </c>
    </row>
    <row r="155" customFormat="false" ht="13.8" hidden="false" customHeight="false" outlineLevel="0" collapsed="false">
      <c r="A155" s="0" t="n">
        <v>248</v>
      </c>
      <c r="B155" s="247" t="n">
        <v>120</v>
      </c>
      <c r="C155" s="247"/>
      <c r="D155" s="390" t="s">
        <v>3399</v>
      </c>
      <c r="E155" s="390" t="s">
        <v>1447</v>
      </c>
      <c r="F155" s="391" t="s">
        <v>3400</v>
      </c>
      <c r="G155" s="392" t="s">
        <v>3401</v>
      </c>
      <c r="H155" s="392" t="s">
        <v>3402</v>
      </c>
      <c r="I155" s="392"/>
      <c r="J155" s="443"/>
      <c r="K155" s="393" t="s">
        <v>62</v>
      </c>
      <c r="L155" s="394" t="s">
        <v>3403</v>
      </c>
      <c r="M155" s="445" t="s">
        <v>3404</v>
      </c>
      <c r="N155" s="387" t="s">
        <v>3405</v>
      </c>
      <c r="O155" s="445" t="str">
        <f aca="false">LEFT(N155,IFERROR(FIND(" - ",N155),LEN(N155)))</f>
        <v>172.26.136.147</v>
      </c>
      <c r="P155" s="445" t="str">
        <f aca="false">RIGHT(N155, IFERROR(LEN(N155)-FIND(" - ", N155)-2, 0))</f>
        <v/>
      </c>
      <c r="Q155" s="394" t="s">
        <v>2662</v>
      </c>
      <c r="R155" s="0" t="n">
        <v>18</v>
      </c>
      <c r="S155" s="394" t="s">
        <v>447</v>
      </c>
      <c r="T155" s="445"/>
      <c r="U155" s="393"/>
      <c r="V155" s="445"/>
      <c r="W155" s="445"/>
      <c r="X155" s="445"/>
      <c r="Y155" s="445" t="n">
        <v>2</v>
      </c>
      <c r="Z155" s="445"/>
      <c r="AA155" s="445" t="n">
        <v>14</v>
      </c>
      <c r="AB155" s="445" t="n">
        <f aca="false">500-80</f>
        <v>420</v>
      </c>
    </row>
    <row r="156" customFormat="false" ht="13.8" hidden="false" customHeight="false" outlineLevel="0" collapsed="false">
      <c r="A156" s="0" t="n">
        <v>249</v>
      </c>
      <c r="B156" s="247" t="n">
        <v>120</v>
      </c>
      <c r="C156" s="247"/>
      <c r="D156" s="390" t="s">
        <v>3399</v>
      </c>
      <c r="E156" s="390" t="s">
        <v>1447</v>
      </c>
      <c r="F156" s="391" t="s">
        <v>3400</v>
      </c>
      <c r="G156" s="392" t="s">
        <v>3401</v>
      </c>
      <c r="H156" s="392" t="s">
        <v>3402</v>
      </c>
      <c r="I156" s="392"/>
      <c r="J156" s="443"/>
      <c r="K156" s="393" t="s">
        <v>62</v>
      </c>
      <c r="L156" s="394" t="s">
        <v>3406</v>
      </c>
      <c r="M156" s="445" t="s">
        <v>3404</v>
      </c>
      <c r="N156" s="387" t="s">
        <v>3407</v>
      </c>
      <c r="O156" s="445" t="str">
        <f aca="false">LEFT(N156,IFERROR(FIND(" - ",N156),LEN(N156)))</f>
        <v>172.26.136.148</v>
      </c>
      <c r="P156" s="445" t="str">
        <f aca="false">RIGHT(N156, IFERROR(LEN(N156)-FIND(" - ", N156)-2, 0))</f>
        <v/>
      </c>
      <c r="Q156" s="394" t="s">
        <v>2662</v>
      </c>
      <c r="R156" s="0" t="n">
        <v>18</v>
      </c>
      <c r="S156" s="394" t="s">
        <v>447</v>
      </c>
      <c r="T156" s="445"/>
      <c r="U156" s="393"/>
      <c r="V156" s="445"/>
      <c r="W156" s="445"/>
      <c r="X156" s="445"/>
      <c r="Y156" s="445" t="n">
        <v>2</v>
      </c>
      <c r="Z156" s="445"/>
      <c r="AA156" s="445" t="n">
        <v>14</v>
      </c>
      <c r="AB156" s="445" t="n">
        <v>420</v>
      </c>
    </row>
    <row r="157" customFormat="false" ht="13.8" hidden="false" customHeight="false" outlineLevel="0" collapsed="false">
      <c r="A157" s="0" t="n">
        <v>250</v>
      </c>
      <c r="B157" s="247" t="n">
        <v>120</v>
      </c>
      <c r="C157" s="247"/>
      <c r="D157" s="390" t="s">
        <v>3399</v>
      </c>
      <c r="E157" s="390" t="s">
        <v>1447</v>
      </c>
      <c r="F157" s="391" t="s">
        <v>3400</v>
      </c>
      <c r="G157" s="392" t="s">
        <v>3401</v>
      </c>
      <c r="H157" s="392" t="s">
        <v>3402</v>
      </c>
      <c r="I157" s="392"/>
      <c r="J157" s="443"/>
      <c r="K157" s="393" t="s">
        <v>62</v>
      </c>
      <c r="L157" s="394" t="s">
        <v>3408</v>
      </c>
      <c r="M157" s="445" t="s">
        <v>3404</v>
      </c>
      <c r="N157" s="387" t="s">
        <v>3409</v>
      </c>
      <c r="O157" s="445" t="str">
        <f aca="false">LEFT(N157,IFERROR(FIND(" - ",N157),LEN(N157)))</f>
        <v>172.26.136.149</v>
      </c>
      <c r="P157" s="445" t="str">
        <f aca="false">RIGHT(N157, IFERROR(LEN(N157)-FIND(" - ", N157)-2, 0))</f>
        <v/>
      </c>
      <c r="Q157" s="394" t="s">
        <v>2662</v>
      </c>
      <c r="R157" s="0" t="n">
        <v>18</v>
      </c>
      <c r="S157" s="394" t="s">
        <v>447</v>
      </c>
      <c r="T157" s="445"/>
      <c r="U157" s="393"/>
      <c r="V157" s="445"/>
      <c r="W157" s="445"/>
      <c r="X157" s="445"/>
      <c r="Y157" s="445" t="n">
        <v>2</v>
      </c>
      <c r="Z157" s="445"/>
      <c r="AA157" s="445" t="n">
        <v>14</v>
      </c>
      <c r="AB157" s="445" t="n">
        <v>420</v>
      </c>
    </row>
    <row r="158" customFormat="false" ht="13.8" hidden="false" customHeight="false" outlineLevel="0" collapsed="false">
      <c r="A158" s="0" t="n">
        <v>251</v>
      </c>
      <c r="B158" s="247" t="n">
        <v>120</v>
      </c>
      <c r="C158" s="247"/>
      <c r="D158" s="390" t="s">
        <v>3399</v>
      </c>
      <c r="E158" s="390" t="s">
        <v>1447</v>
      </c>
      <c r="F158" s="391" t="s">
        <v>3400</v>
      </c>
      <c r="G158" s="392" t="s">
        <v>3401</v>
      </c>
      <c r="H158" s="392" t="s">
        <v>3402</v>
      </c>
      <c r="I158" s="392"/>
      <c r="J158" s="443"/>
      <c r="K158" s="393" t="s">
        <v>62</v>
      </c>
      <c r="L158" s="454" t="s">
        <v>3410</v>
      </c>
      <c r="M158" s="394"/>
      <c r="N158" s="476" t="s">
        <v>3411</v>
      </c>
      <c r="O158" s="445" t="str">
        <f aca="false">LEFT(N158,IFERROR(FIND(" - ",N158),LEN(N158)))</f>
        <v>172.26.136.164</v>
      </c>
      <c r="P158" s="445" t="str">
        <f aca="false">RIGHT(N158, IFERROR(LEN(N158)-FIND(" - ", N158)-2, 0))</f>
        <v/>
      </c>
      <c r="Q158" s="394" t="s">
        <v>3412</v>
      </c>
      <c r="R158" s="0" t="n">
        <v>18</v>
      </c>
      <c r="S158" s="394" t="s">
        <v>447</v>
      </c>
      <c r="T158" s="445"/>
      <c r="U158" s="445"/>
      <c r="V158" s="445"/>
      <c r="W158" s="445"/>
      <c r="X158" s="445"/>
      <c r="Y158" s="445" t="n">
        <v>2</v>
      </c>
      <c r="Z158" s="445"/>
      <c r="AA158" s="445" t="n">
        <v>14</v>
      </c>
      <c r="AB158" s="445" t="n">
        <f aca="false">500-80</f>
        <v>420</v>
      </c>
    </row>
    <row r="159" customFormat="false" ht="13.8" hidden="false" customHeight="false" outlineLevel="0" collapsed="false">
      <c r="A159" s="0" t="n">
        <v>252</v>
      </c>
      <c r="B159" s="247" t="n">
        <v>120</v>
      </c>
      <c r="C159" s="247"/>
      <c r="D159" s="390" t="s">
        <v>3399</v>
      </c>
      <c r="E159" s="390" t="s">
        <v>1447</v>
      </c>
      <c r="F159" s="391" t="s">
        <v>3400</v>
      </c>
      <c r="G159" s="392" t="s">
        <v>3401</v>
      </c>
      <c r="H159" s="392" t="s">
        <v>3402</v>
      </c>
      <c r="I159" s="392"/>
      <c r="J159" s="441" t="s">
        <v>3413</v>
      </c>
      <c r="K159" s="393" t="s">
        <v>62</v>
      </c>
      <c r="L159" s="394" t="s">
        <v>3414</v>
      </c>
      <c r="M159" s="445"/>
      <c r="N159" s="387" t="s">
        <v>3415</v>
      </c>
      <c r="O159" s="445" t="str">
        <f aca="false">LEFT(N159,IFERROR(FIND(" - ",N159),LEN(N159)))</f>
        <v>172.26.136.136</v>
      </c>
      <c r="P159" s="445" t="str">
        <f aca="false">RIGHT(N159, IFERROR(LEN(N159)-FIND(" - ", N159)-2, 0))</f>
        <v/>
      </c>
      <c r="Q159" s="394" t="s">
        <v>3416</v>
      </c>
      <c r="R159" s="0" t="n">
        <v>18</v>
      </c>
      <c r="S159" s="394" t="s">
        <v>3257</v>
      </c>
      <c r="T159" s="445"/>
      <c r="U159" s="393"/>
      <c r="V159" s="445"/>
      <c r="W159" s="445"/>
      <c r="X159" s="445"/>
      <c r="Y159" s="445" t="n">
        <v>4</v>
      </c>
      <c r="Z159" s="445"/>
      <c r="AA159" s="445" t="n">
        <v>8</v>
      </c>
      <c r="AB159" s="445" t="n">
        <v>260</v>
      </c>
    </row>
    <row r="160" customFormat="false" ht="29.2" hidden="false" customHeight="false" outlineLevel="0" collapsed="false">
      <c r="A160" s="0" t="n">
        <v>75</v>
      </c>
      <c r="B160" s="247" t="n">
        <v>53</v>
      </c>
      <c r="C160" s="460" t="s">
        <v>3417</v>
      </c>
      <c r="D160" s="413" t="s">
        <v>3418</v>
      </c>
      <c r="E160" s="413" t="s">
        <v>3419</v>
      </c>
      <c r="F160" s="405" t="s">
        <v>3420</v>
      </c>
      <c r="G160" s="406" t="s">
        <v>3421</v>
      </c>
      <c r="H160" s="406" t="s">
        <v>3422</v>
      </c>
      <c r="I160" s="406" t="n">
        <v>41031334</v>
      </c>
      <c r="J160" s="413" t="s">
        <v>926</v>
      </c>
      <c r="K160" s="399" t="s">
        <v>2300</v>
      </c>
      <c r="L160" s="404" t="s">
        <v>3423</v>
      </c>
      <c r="M160" s="404"/>
      <c r="N160" s="404"/>
      <c r="O160" s="407" t="s">
        <v>3424</v>
      </c>
      <c r="P160" s="404" t="s">
        <v>3425</v>
      </c>
      <c r="Q160" s="404" t="s">
        <v>3426</v>
      </c>
      <c r="R160" s="0" t="n">
        <v>19</v>
      </c>
      <c r="S160" s="414" t="s">
        <v>3215</v>
      </c>
      <c r="T160" s="404" t="n">
        <v>12</v>
      </c>
      <c r="U160" s="512" t="n">
        <v>49200000</v>
      </c>
      <c r="V160" s="410" t="n">
        <v>44400000</v>
      </c>
      <c r="W160" s="404" t="n">
        <f aca="false">1-((V160)/(U160))</f>
        <v>0.0975609756097561</v>
      </c>
      <c r="X160" s="404" t="n">
        <v>0</v>
      </c>
      <c r="Y160" s="404" t="n">
        <v>3</v>
      </c>
      <c r="Z160" s="404" t="n">
        <v>0</v>
      </c>
      <c r="AA160" s="404" t="n">
        <v>10</v>
      </c>
      <c r="AB160" s="404" t="n">
        <v>80</v>
      </c>
      <c r="AC160" s="460" t="n">
        <f aca="false">((AA160*100000)+(Z160*250000)+(AB160*5000)+(IF(Y160=1,1100000,IF(Y160=2,1900000,IF(Y160=3,2700000,IF(Y160=4,3700000,0))))))*12</f>
        <v>49200000</v>
      </c>
      <c r="AD160" s="460" t="n">
        <f aca="false">(1-W160)*AC160</f>
        <v>44400000</v>
      </c>
      <c r="AE160" s="466"/>
    </row>
    <row r="161" customFormat="false" ht="29.2" hidden="false" customHeight="false" outlineLevel="0" collapsed="false">
      <c r="A161" s="0" t="n">
        <v>76</v>
      </c>
      <c r="B161" s="247" t="n">
        <v>53</v>
      </c>
      <c r="C161" s="460" t="s">
        <v>3427</v>
      </c>
      <c r="D161" s="413" t="s">
        <v>3418</v>
      </c>
      <c r="E161" s="413" t="s">
        <v>3419</v>
      </c>
      <c r="F161" s="405" t="s">
        <v>3420</v>
      </c>
      <c r="G161" s="406" t="s">
        <v>3421</v>
      </c>
      <c r="H161" s="406" t="s">
        <v>3422</v>
      </c>
      <c r="I161" s="406" t="n">
        <v>41031000</v>
      </c>
      <c r="J161" s="413" t="s">
        <v>3428</v>
      </c>
      <c r="K161" s="399" t="s">
        <v>2300</v>
      </c>
      <c r="L161" s="404" t="s">
        <v>3429</v>
      </c>
      <c r="M161" s="404"/>
      <c r="N161" s="404"/>
      <c r="O161" s="407" t="s">
        <v>3430</v>
      </c>
      <c r="P161" s="404" t="s">
        <v>3431</v>
      </c>
      <c r="Q161" s="404" t="s">
        <v>3432</v>
      </c>
      <c r="R161" s="0" t="n">
        <v>19</v>
      </c>
      <c r="S161" s="414" t="s">
        <v>3433</v>
      </c>
      <c r="T161" s="404" t="n">
        <v>12</v>
      </c>
      <c r="U161" s="410" t="n">
        <v>57800000</v>
      </c>
      <c r="V161" s="410" t="n">
        <v>48200000</v>
      </c>
      <c r="W161" s="404" t="n">
        <f aca="false">1-((V161-200000)/(U161-200000))</f>
        <v>0.166666666666667</v>
      </c>
      <c r="X161" s="404" t="n">
        <v>0</v>
      </c>
      <c r="Y161" s="404" t="n">
        <v>4</v>
      </c>
      <c r="Z161" s="404"/>
      <c r="AA161" s="404" t="n">
        <v>8</v>
      </c>
      <c r="AB161" s="404"/>
      <c r="AC161" s="460" t="n">
        <f aca="false">((AA161*100000)+(Z161*250000)+(AB161*5000)+(IF(Y161=1,1100000,IF(Y161=2,1900000,IF(Y161=3,2700000,IF(Y161=4,3700000,0))))))*12</f>
        <v>54000000</v>
      </c>
      <c r="AD161" s="460" t="n">
        <f aca="false">(1-W161)*AC161</f>
        <v>45000000</v>
      </c>
      <c r="AE161" s="466"/>
    </row>
    <row r="162" customFormat="false" ht="29.2" hidden="false" customHeight="false" outlineLevel="0" collapsed="false">
      <c r="A162" s="0" t="n">
        <v>92</v>
      </c>
      <c r="B162" s="247" t="n">
        <v>62</v>
      </c>
      <c r="C162" s="460" t="s">
        <v>3434</v>
      </c>
      <c r="D162" s="413" t="s">
        <v>1996</v>
      </c>
      <c r="E162" s="413" t="s">
        <v>1997</v>
      </c>
      <c r="F162" s="405" t="s">
        <v>1995</v>
      </c>
      <c r="G162" s="406" t="n">
        <v>4580087992</v>
      </c>
      <c r="H162" s="406" t="n">
        <v>9193344570</v>
      </c>
      <c r="I162" s="406" t="s">
        <v>1999</v>
      </c>
      <c r="J162" s="407"/>
      <c r="K162" s="399" t="s">
        <v>2300</v>
      </c>
      <c r="L162" s="407" t="s">
        <v>3435</v>
      </c>
      <c r="M162" s="407"/>
      <c r="N162" s="407"/>
      <c r="O162" s="407" t="s">
        <v>3436</v>
      </c>
      <c r="P162" s="407" t="s">
        <v>3437</v>
      </c>
      <c r="Q162" s="404" t="s">
        <v>3438</v>
      </c>
      <c r="R162" s="0" t="n">
        <v>19</v>
      </c>
      <c r="S162" s="408" t="s">
        <v>3439</v>
      </c>
      <c r="T162" s="404" t="n">
        <v>12</v>
      </c>
      <c r="U162" s="410" t="n">
        <v>30200000</v>
      </c>
      <c r="V162" s="410" t="n">
        <v>21800000</v>
      </c>
      <c r="W162" s="404" t="n">
        <f aca="false">1-((V162-200000)/(U162-200000))</f>
        <v>0.28</v>
      </c>
      <c r="X162" s="407" t="n">
        <v>0</v>
      </c>
      <c r="Y162" s="407" t="n">
        <v>1</v>
      </c>
      <c r="Z162" s="407"/>
      <c r="AA162" s="407" t="n">
        <v>14</v>
      </c>
      <c r="AB162" s="407"/>
      <c r="AC162" s="460" t="n">
        <f aca="false">((AA162*100000)+(Z162*250000)+(AB162*5000)+(IF(Y162=1,1100000,IF(Y162=2,1900000,IF(Y162=3,2700000,IF(Y162=4,3700000,0))))))*12</f>
        <v>30000000</v>
      </c>
      <c r="AD162" s="460" t="n">
        <f aca="false">(1-W162)*AC162</f>
        <v>21600000</v>
      </c>
      <c r="AE162" s="466"/>
    </row>
    <row r="163" customFormat="false" ht="29.2" hidden="false" customHeight="false" outlineLevel="0" collapsed="false">
      <c r="A163" s="0" t="n">
        <v>101</v>
      </c>
      <c r="B163" s="247" t="n">
        <v>68</v>
      </c>
      <c r="C163" s="513" t="s">
        <v>3440</v>
      </c>
      <c r="D163" s="416" t="s">
        <v>3441</v>
      </c>
      <c r="E163" s="416" t="s">
        <v>3442</v>
      </c>
      <c r="F163" s="417" t="s">
        <v>3443</v>
      </c>
      <c r="G163" s="418" t="n">
        <v>2110082038</v>
      </c>
      <c r="H163" s="418" t="s">
        <v>3444</v>
      </c>
      <c r="I163" s="418"/>
      <c r="J163" s="419"/>
      <c r="K163" s="399" t="s">
        <v>2300</v>
      </c>
      <c r="L163" s="415" t="s">
        <v>3445</v>
      </c>
      <c r="M163" s="415"/>
      <c r="N163" s="415"/>
      <c r="O163" s="419" t="s">
        <v>3446</v>
      </c>
      <c r="P163" s="415" t="s">
        <v>3447</v>
      </c>
      <c r="Q163" s="415"/>
      <c r="R163" s="0" t="n">
        <v>19</v>
      </c>
      <c r="S163" s="471" t="s">
        <v>1174</v>
      </c>
      <c r="T163" s="419" t="n">
        <v>12</v>
      </c>
      <c r="U163" s="402" t="n">
        <f aca="false">1900000*12</f>
        <v>22800000</v>
      </c>
      <c r="V163" s="427" t="n">
        <f aca="false">1800000*12</f>
        <v>21600000</v>
      </c>
      <c r="W163" s="395" t="n">
        <f aca="false">1-((V163)/(U163))</f>
        <v>0.0526315789473685</v>
      </c>
      <c r="X163" s="415" t="n">
        <v>0</v>
      </c>
      <c r="Y163" s="415" t="n">
        <v>2</v>
      </c>
      <c r="Z163" s="415"/>
      <c r="AA163" s="415"/>
      <c r="AB163" s="415"/>
      <c r="AC163" s="462" t="n">
        <f aca="false">((AA163*100000)+(Z163*250000)+(AB163*5000)+(IF(Y163=1,1100000,IF(Y163=2,1900000,IF(Y163=3,2700000,IF(Y163=4,3700000,0))))))*12</f>
        <v>22800000</v>
      </c>
      <c r="AD163" s="462" t="n">
        <f aca="false">(1-W163)*AC163</f>
        <v>21600000</v>
      </c>
      <c r="AE163" s="466"/>
    </row>
    <row r="164" customFormat="false" ht="29.2" hidden="false" customHeight="false" outlineLevel="0" collapsed="false">
      <c r="A164" s="0" t="n">
        <v>109</v>
      </c>
      <c r="B164" s="247" t="n">
        <v>75</v>
      </c>
      <c r="C164" s="460" t="s">
        <v>3448</v>
      </c>
      <c r="D164" s="413" t="s">
        <v>3449</v>
      </c>
      <c r="E164" s="413" t="s">
        <v>3450</v>
      </c>
      <c r="F164" s="405" t="s">
        <v>3451</v>
      </c>
      <c r="G164" s="406" t="n">
        <v>2031675699</v>
      </c>
      <c r="H164" s="406" t="n">
        <v>9121771941</v>
      </c>
      <c r="I164" s="406" t="s">
        <v>1945</v>
      </c>
      <c r="J164" s="407"/>
      <c r="K164" s="399" t="s">
        <v>2300</v>
      </c>
      <c r="L164" s="407" t="s">
        <v>3452</v>
      </c>
      <c r="M164" s="407"/>
      <c r="N164" s="407"/>
      <c r="O164" s="407" t="s">
        <v>3453</v>
      </c>
      <c r="P164" s="407" t="s">
        <v>3454</v>
      </c>
      <c r="Q164" s="404" t="s">
        <v>2662</v>
      </c>
      <c r="R164" s="0" t="n">
        <v>19</v>
      </c>
      <c r="S164" s="408" t="s">
        <v>3455</v>
      </c>
      <c r="T164" s="404" t="n">
        <v>12</v>
      </c>
      <c r="U164" s="410" t="n">
        <v>15600000</v>
      </c>
      <c r="V164" s="410" t="n">
        <v>14040000</v>
      </c>
      <c r="W164" s="404" t="n">
        <f aca="false">1-(V164/U164)</f>
        <v>0.1</v>
      </c>
      <c r="X164" s="407" t="n">
        <v>0</v>
      </c>
      <c r="Y164" s="407" t="n">
        <v>1</v>
      </c>
      <c r="Z164" s="407"/>
      <c r="AA164" s="407" t="n">
        <v>2</v>
      </c>
      <c r="AB164" s="407"/>
      <c r="AC164" s="460" t="n">
        <f aca="false">((AA164*100000)+(Z164*250000)+(AB164*5000)+(IF(Y164=1,1100000,IF(Y164=2,1900000,IF(Y164=3,2700000,IF(Y164=4,3700000,0))))))*12</f>
        <v>15600000</v>
      </c>
      <c r="AD164" s="460" t="n">
        <f aca="false">(1-W164)*AC164</f>
        <v>14040000</v>
      </c>
      <c r="AE164" s="514"/>
    </row>
    <row r="165" customFormat="false" ht="13.8" hidden="false" customHeight="false" outlineLevel="0" collapsed="false">
      <c r="A165" s="0" t="n">
        <v>131</v>
      </c>
      <c r="B165" s="247" t="n">
        <v>29</v>
      </c>
      <c r="C165" s="247"/>
      <c r="D165" s="441" t="s">
        <v>482</v>
      </c>
      <c r="E165" s="441" t="s">
        <v>483</v>
      </c>
      <c r="F165" s="442" t="s">
        <v>487</v>
      </c>
      <c r="G165" s="443" t="s">
        <v>484</v>
      </c>
      <c r="H165" s="443" t="s">
        <v>486</v>
      </c>
      <c r="I165" s="443" t="s">
        <v>485</v>
      </c>
      <c r="J165" s="445" t="s">
        <v>3456</v>
      </c>
      <c r="K165" s="393" t="s">
        <v>62</v>
      </c>
      <c r="L165" s="453" t="s">
        <v>3457</v>
      </c>
      <c r="M165" s="394"/>
      <c r="N165" s="453" t="s">
        <v>3458</v>
      </c>
      <c r="O165" s="445" t="str">
        <f aca="false">LEFT(N165, FIND(" - ", N165))</f>
        <v>172.26.136.124</v>
      </c>
      <c r="P165" s="445" t="str">
        <f aca="false">RIGHT(N165, IFERROR(LEN(N165)-FIND(" - ", N165)-2, 0))</f>
        <v>81.31.168.124</v>
      </c>
      <c r="Q165" s="394"/>
      <c r="R165" s="0" t="n">
        <v>19</v>
      </c>
      <c r="S165" s="454" t="s">
        <v>3459</v>
      </c>
      <c r="T165" s="445"/>
      <c r="U165" s="445"/>
      <c r="V165" s="445"/>
      <c r="W165" s="445"/>
      <c r="X165" s="445"/>
      <c r="Y165" s="445" t="n">
        <v>1</v>
      </c>
      <c r="Z165" s="482" t="n">
        <v>2</v>
      </c>
      <c r="AA165" s="482" t="n">
        <v>2</v>
      </c>
      <c r="AB165" s="482" t="n">
        <v>20</v>
      </c>
    </row>
    <row r="166" customFormat="false" ht="13.8" hidden="false" customHeight="false" outlineLevel="0" collapsed="false">
      <c r="A166" s="0" t="n">
        <v>135</v>
      </c>
      <c r="B166" s="247" t="n">
        <v>86</v>
      </c>
      <c r="C166" s="247"/>
      <c r="D166" s="390" t="s">
        <v>40</v>
      </c>
      <c r="E166" s="390" t="s">
        <v>3460</v>
      </c>
      <c r="F166" s="391" t="s">
        <v>2025</v>
      </c>
      <c r="G166" s="392" t="s">
        <v>3461</v>
      </c>
      <c r="H166" s="392" t="s">
        <v>3462</v>
      </c>
      <c r="I166" s="392" t="s">
        <v>2024</v>
      </c>
      <c r="J166" s="456" t="s">
        <v>3463</v>
      </c>
      <c r="K166" s="393" t="s">
        <v>62</v>
      </c>
      <c r="L166" s="394" t="s">
        <v>3464</v>
      </c>
      <c r="M166" s="445"/>
      <c r="N166" s="387" t="s">
        <v>3465</v>
      </c>
      <c r="O166" s="445" t="str">
        <f aca="false">LEFT(N166, FIND(" - ", N166))</f>
        <v>172.26.136.107</v>
      </c>
      <c r="P166" s="445" t="str">
        <f aca="false">RIGHT(N166, IFERROR(LEN(N166)-FIND(" - ", N166)-2, 0))</f>
        <v>81.31.168.107</v>
      </c>
      <c r="Q166" s="394" t="s">
        <v>2662</v>
      </c>
      <c r="R166" s="0" t="n">
        <v>19</v>
      </c>
      <c r="S166" s="394" t="s">
        <v>3466</v>
      </c>
      <c r="T166" s="445"/>
      <c r="U166" s="393"/>
      <c r="V166" s="445"/>
      <c r="W166" s="445"/>
      <c r="X166" s="445"/>
      <c r="Y166" s="445" t="n">
        <v>4</v>
      </c>
      <c r="Z166" s="445"/>
      <c r="AA166" s="445"/>
      <c r="AB166" s="445"/>
    </row>
    <row r="167" customFormat="false" ht="13.8" hidden="false" customHeight="false" outlineLevel="0" collapsed="false">
      <c r="A167" s="0" t="n">
        <v>149</v>
      </c>
      <c r="B167" s="247" t="n">
        <v>89</v>
      </c>
      <c r="C167" s="247"/>
      <c r="D167" s="452" t="s">
        <v>3467</v>
      </c>
      <c r="E167" s="452" t="s">
        <v>3468</v>
      </c>
      <c r="F167" s="391" t="s">
        <v>3469</v>
      </c>
      <c r="G167" s="392" t="s">
        <v>3470</v>
      </c>
      <c r="H167" s="392" t="s">
        <v>3471</v>
      </c>
      <c r="I167" s="392" t="s">
        <v>3472</v>
      </c>
      <c r="J167" s="456" t="s">
        <v>3473</v>
      </c>
      <c r="K167" s="393" t="s">
        <v>62</v>
      </c>
      <c r="L167" s="394" t="s">
        <v>3474</v>
      </c>
      <c r="M167" s="445"/>
      <c r="N167" s="387" t="s">
        <v>3475</v>
      </c>
      <c r="O167" s="445" t="str">
        <f aca="false">LEFT(N167,IFERROR(FIND(" - ",N167),LEN(N167)))</f>
        <v>172.26.136.104</v>
      </c>
      <c r="P167" s="387" t="s">
        <v>3476</v>
      </c>
      <c r="Q167" s="394" t="s">
        <v>3477</v>
      </c>
      <c r="R167" s="0" t="n">
        <v>19</v>
      </c>
      <c r="S167" s="394" t="s">
        <v>2865</v>
      </c>
      <c r="T167" s="445"/>
      <c r="U167" s="393"/>
      <c r="V167" s="445"/>
      <c r="W167" s="445"/>
      <c r="X167" s="445"/>
      <c r="Y167" s="445" t="n">
        <v>4</v>
      </c>
      <c r="Z167" s="445"/>
      <c r="AA167" s="445" t="n">
        <v>8</v>
      </c>
      <c r="AB167" s="445" t="n">
        <v>760</v>
      </c>
    </row>
    <row r="168" customFormat="false" ht="13.8" hidden="false" customHeight="false" outlineLevel="0" collapsed="false">
      <c r="A168" s="0" t="n">
        <v>150</v>
      </c>
      <c r="B168" s="247" t="n">
        <v>89</v>
      </c>
      <c r="C168" s="247"/>
      <c r="D168" s="452" t="s">
        <v>3467</v>
      </c>
      <c r="E168" s="452" t="s">
        <v>3468</v>
      </c>
      <c r="F168" s="391" t="s">
        <v>3469</v>
      </c>
      <c r="G168" s="392" t="s">
        <v>3470</v>
      </c>
      <c r="H168" s="392" t="s">
        <v>3471</v>
      </c>
      <c r="I168" s="392" t="s">
        <v>3472</v>
      </c>
      <c r="J168" s="456" t="s">
        <v>3473</v>
      </c>
      <c r="K168" s="393" t="s">
        <v>62</v>
      </c>
      <c r="L168" s="394" t="s">
        <v>3478</v>
      </c>
      <c r="M168" s="445"/>
      <c r="N168" s="387" t="s">
        <v>3479</v>
      </c>
      <c r="O168" s="445" t="str">
        <f aca="false">LEFT(N168,IFERROR(FIND(" - ",N168),LEN(N168)))</f>
        <v>172.26.136.106</v>
      </c>
      <c r="P168" s="445"/>
      <c r="Q168" s="394"/>
      <c r="R168" s="0" t="n">
        <v>19</v>
      </c>
      <c r="S168" s="394" t="s">
        <v>2474</v>
      </c>
      <c r="T168" s="445"/>
      <c r="U168" s="393"/>
      <c r="V168" s="445"/>
      <c r="W168" s="445"/>
      <c r="X168" s="445"/>
      <c r="Y168" s="445" t="n">
        <v>2</v>
      </c>
      <c r="Z168" s="445"/>
      <c r="AA168" s="445" t="n">
        <v>4</v>
      </c>
      <c r="AB168" s="445" t="n">
        <v>1380</v>
      </c>
    </row>
    <row r="169" customFormat="false" ht="13.8" hidden="false" customHeight="false" outlineLevel="0" collapsed="false">
      <c r="A169" s="0" t="n">
        <v>151</v>
      </c>
      <c r="B169" s="247" t="n">
        <v>89</v>
      </c>
      <c r="C169" s="247"/>
      <c r="D169" s="452" t="s">
        <v>3467</v>
      </c>
      <c r="E169" s="452" t="s">
        <v>3468</v>
      </c>
      <c r="F169" s="391" t="s">
        <v>3469</v>
      </c>
      <c r="G169" s="392" t="s">
        <v>3470</v>
      </c>
      <c r="H169" s="392" t="s">
        <v>3471</v>
      </c>
      <c r="I169" s="392" t="s">
        <v>3472</v>
      </c>
      <c r="J169" s="456" t="s">
        <v>3473</v>
      </c>
      <c r="K169" s="393" t="s">
        <v>62</v>
      </c>
      <c r="L169" s="394" t="s">
        <v>3480</v>
      </c>
      <c r="M169" s="445"/>
      <c r="N169" s="387" t="s">
        <v>3481</v>
      </c>
      <c r="O169" s="445" t="str">
        <f aca="false">LEFT(N169,IFERROR(FIND(" - ",N169),LEN(N169)))</f>
        <v>172.26.136.105</v>
      </c>
      <c r="P169" s="445"/>
      <c r="Q169" s="394" t="n">
        <v>1443</v>
      </c>
      <c r="R169" s="0" t="n">
        <v>19</v>
      </c>
      <c r="S169" s="394" t="s">
        <v>2474</v>
      </c>
      <c r="T169" s="445"/>
      <c r="U169" s="393"/>
      <c r="V169" s="445"/>
      <c r="W169" s="445"/>
      <c r="X169" s="445"/>
      <c r="Y169" s="445" t="n">
        <v>4</v>
      </c>
      <c r="Z169" s="445"/>
      <c r="AA169" s="445" t="n">
        <v>24</v>
      </c>
      <c r="AB169" s="445" t="n">
        <v>260</v>
      </c>
    </row>
    <row r="170" customFormat="false" ht="13.8" hidden="false" customHeight="false" outlineLevel="0" collapsed="false">
      <c r="A170" s="0" t="n">
        <v>152</v>
      </c>
      <c r="B170" s="247" t="n">
        <v>89</v>
      </c>
      <c r="C170" s="247"/>
      <c r="D170" s="452" t="s">
        <v>3467</v>
      </c>
      <c r="E170" s="452" t="s">
        <v>3468</v>
      </c>
      <c r="F170" s="391" t="s">
        <v>3469</v>
      </c>
      <c r="G170" s="392" t="s">
        <v>3470</v>
      </c>
      <c r="H170" s="392" t="s">
        <v>3471</v>
      </c>
      <c r="I170" s="392" t="s">
        <v>3472</v>
      </c>
      <c r="J170" s="386"/>
      <c r="K170" s="393" t="s">
        <v>62</v>
      </c>
      <c r="L170" s="394" t="s">
        <v>3482</v>
      </c>
      <c r="M170" s="445"/>
      <c r="N170" s="387" t="s">
        <v>3483</v>
      </c>
      <c r="O170" s="445" t="str">
        <f aca="false">LEFT(N170,IFERROR(FIND(" - ",N170),LEN(N170)))</f>
        <v>172.26.136.176</v>
      </c>
      <c r="P170" s="387" t="s">
        <v>3484</v>
      </c>
      <c r="Q170" s="394" t="s">
        <v>3485</v>
      </c>
      <c r="R170" s="0" t="n">
        <v>19</v>
      </c>
      <c r="S170" s="394" t="s">
        <v>3486</v>
      </c>
      <c r="T170" s="445"/>
      <c r="U170" s="393"/>
      <c r="V170" s="445"/>
      <c r="W170" s="445"/>
      <c r="X170" s="445"/>
      <c r="Y170" s="445" t="n">
        <v>4</v>
      </c>
      <c r="Z170" s="445"/>
      <c r="AA170" s="445" t="n">
        <v>8</v>
      </c>
      <c r="AB170" s="445" t="n">
        <v>760</v>
      </c>
    </row>
    <row r="171" customFormat="false" ht="13.8" hidden="false" customHeight="false" outlineLevel="0" collapsed="false">
      <c r="A171" s="0" t="n">
        <v>174</v>
      </c>
      <c r="B171" s="247" t="n">
        <v>47</v>
      </c>
      <c r="C171" s="247"/>
      <c r="D171" s="390" t="s">
        <v>454</v>
      </c>
      <c r="E171" s="390" t="s">
        <v>2905</v>
      </c>
      <c r="F171" s="391" t="s">
        <v>1982</v>
      </c>
      <c r="G171" s="392" t="s">
        <v>2906</v>
      </c>
      <c r="H171" s="392" t="s">
        <v>2907</v>
      </c>
      <c r="I171" s="392" t="s">
        <v>1981</v>
      </c>
      <c r="J171" s="387" t="s">
        <v>3487</v>
      </c>
      <c r="K171" s="393" t="s">
        <v>62</v>
      </c>
      <c r="L171" s="394" t="s">
        <v>3488</v>
      </c>
      <c r="M171" s="445"/>
      <c r="N171" s="463" t="s">
        <v>3489</v>
      </c>
      <c r="O171" s="445" t="str">
        <f aca="false">LEFT(N171,IFERROR(FIND(" - ",N171),LEN(N171)))</f>
        <v>172.26.136.97</v>
      </c>
      <c r="P171" s="445" t="str">
        <f aca="false">RIGHT(N171, IFERROR(LEN(N171)-FIND(" - ", N171)-2, 0))</f>
        <v>81.31.168.97</v>
      </c>
      <c r="Q171" s="394" t="s">
        <v>3490</v>
      </c>
      <c r="R171" s="0" t="n">
        <v>19</v>
      </c>
      <c r="S171" s="444" t="s">
        <v>3491</v>
      </c>
      <c r="T171" s="445"/>
      <c r="U171" s="393"/>
      <c r="V171" s="445"/>
      <c r="W171" s="445"/>
      <c r="X171" s="445"/>
      <c r="Y171" s="445" t="n">
        <v>4</v>
      </c>
      <c r="Z171" s="445"/>
      <c r="AA171" s="445"/>
      <c r="AB171" s="445"/>
    </row>
    <row r="172" customFormat="false" ht="13.8" hidden="false" customHeight="false" outlineLevel="0" collapsed="false">
      <c r="A172" s="0" t="n">
        <v>175</v>
      </c>
      <c r="B172" s="247" t="n">
        <v>47</v>
      </c>
      <c r="C172" s="247"/>
      <c r="D172" s="390" t="s">
        <v>454</v>
      </c>
      <c r="E172" s="390" t="s">
        <v>2905</v>
      </c>
      <c r="F172" s="391" t="s">
        <v>1982</v>
      </c>
      <c r="G172" s="392" t="s">
        <v>2906</v>
      </c>
      <c r="H172" s="392" t="s">
        <v>2907</v>
      </c>
      <c r="I172" s="392" t="s">
        <v>1981</v>
      </c>
      <c r="J172" s="453" t="s">
        <v>3492</v>
      </c>
      <c r="K172" s="393" t="s">
        <v>62</v>
      </c>
      <c r="L172" s="453" t="s">
        <v>3492</v>
      </c>
      <c r="M172" s="445"/>
      <c r="N172" s="463" t="s">
        <v>3493</v>
      </c>
      <c r="O172" s="445" t="str">
        <f aca="false">LEFT(N172,IFERROR(FIND(" - ",N172),LEN(N172)))</f>
        <v>192.168.3.27</v>
      </c>
      <c r="P172" s="445" t="str">
        <f aca="false">RIGHT(N172, IFERROR(LEN(N172)-FIND(" - ", N172)-2, 0))</f>
        <v/>
      </c>
      <c r="Q172" s="394"/>
      <c r="R172" s="0" t="n">
        <v>19</v>
      </c>
      <c r="S172" s="444" t="s">
        <v>153</v>
      </c>
      <c r="T172" s="445"/>
      <c r="U172" s="393"/>
      <c r="V172" s="445"/>
      <c r="W172" s="445"/>
      <c r="X172" s="445"/>
      <c r="Y172" s="445" t="n">
        <v>2</v>
      </c>
      <c r="Z172" s="445"/>
      <c r="AA172" s="445"/>
      <c r="AB172" s="445"/>
    </row>
    <row r="173" customFormat="false" ht="13.8" hidden="false" customHeight="false" outlineLevel="0" collapsed="false">
      <c r="A173" s="0" t="n">
        <v>176</v>
      </c>
      <c r="B173" s="247" t="n">
        <v>47</v>
      </c>
      <c r="C173" s="247"/>
      <c r="D173" s="390" t="s">
        <v>454</v>
      </c>
      <c r="E173" s="390" t="s">
        <v>2905</v>
      </c>
      <c r="F173" s="391" t="s">
        <v>1982</v>
      </c>
      <c r="G173" s="392" t="s">
        <v>2906</v>
      </c>
      <c r="H173" s="392" t="s">
        <v>2907</v>
      </c>
      <c r="I173" s="392" t="s">
        <v>1981</v>
      </c>
      <c r="J173" s="387" t="s">
        <v>3494</v>
      </c>
      <c r="K173" s="393" t="s">
        <v>62</v>
      </c>
      <c r="L173" s="394" t="s">
        <v>3495</v>
      </c>
      <c r="M173" s="445"/>
      <c r="N173" s="463" t="s">
        <v>3496</v>
      </c>
      <c r="O173" s="445" t="str">
        <f aca="false">LEFT(N173,IFERROR(FIND(" - ",N173),LEN(N173)))</f>
        <v>192.168.3.26</v>
      </c>
      <c r="P173" s="445" t="str">
        <f aca="false">RIGHT(N173, IFERROR(LEN(N173)-FIND(" - ", N173)-2, 0))</f>
        <v/>
      </c>
      <c r="Q173" s="394"/>
      <c r="R173" s="0" t="n">
        <v>19</v>
      </c>
      <c r="S173" s="444" t="s">
        <v>178</v>
      </c>
      <c r="T173" s="445"/>
      <c r="U173" s="393"/>
      <c r="V173" s="445"/>
      <c r="W173" s="445"/>
      <c r="X173" s="445"/>
      <c r="Y173" s="445" t="n">
        <v>4</v>
      </c>
      <c r="Z173" s="445"/>
      <c r="AA173" s="445"/>
      <c r="AB173" s="445"/>
    </row>
    <row r="174" customFormat="false" ht="13.8" hidden="false" customHeight="false" outlineLevel="0" collapsed="false">
      <c r="A174" s="0" t="n">
        <v>177</v>
      </c>
      <c r="B174" s="247" t="n">
        <v>47</v>
      </c>
      <c r="C174" s="247"/>
      <c r="D174" s="390" t="s">
        <v>454</v>
      </c>
      <c r="E174" s="390" t="s">
        <v>2905</v>
      </c>
      <c r="F174" s="391" t="s">
        <v>1982</v>
      </c>
      <c r="G174" s="392" t="s">
        <v>2906</v>
      </c>
      <c r="H174" s="392" t="s">
        <v>2907</v>
      </c>
      <c r="I174" s="392" t="s">
        <v>1981</v>
      </c>
      <c r="J174" s="387" t="s">
        <v>3497</v>
      </c>
      <c r="K174" s="393" t="s">
        <v>62</v>
      </c>
      <c r="L174" s="394" t="s">
        <v>3498</v>
      </c>
      <c r="M174" s="445" t="n">
        <v>22</v>
      </c>
      <c r="N174" s="463" t="s">
        <v>3499</v>
      </c>
      <c r="O174" s="445" t="str">
        <f aca="false">LEFT(N174,IFERROR(FIND(" - ",N174),LEN(N174)))</f>
        <v>192.168.3.25</v>
      </c>
      <c r="P174" s="445" t="str">
        <f aca="false">RIGHT(N174, IFERROR(LEN(N174)-FIND(" - ", N174)-2, 0))</f>
        <v/>
      </c>
      <c r="Q174" s="394"/>
      <c r="R174" s="0" t="n">
        <v>19</v>
      </c>
      <c r="S174" s="444" t="s">
        <v>178</v>
      </c>
      <c r="T174" s="445"/>
      <c r="U174" s="393"/>
      <c r="V174" s="445"/>
      <c r="W174" s="445"/>
      <c r="X174" s="445"/>
      <c r="Y174" s="445" t="n">
        <v>2</v>
      </c>
      <c r="Z174" s="445"/>
      <c r="AA174" s="445"/>
      <c r="AB174" s="445"/>
    </row>
    <row r="175" customFormat="false" ht="13.8" hidden="false" customHeight="false" outlineLevel="0" collapsed="false">
      <c r="A175" s="0" t="n">
        <v>191</v>
      </c>
      <c r="B175" s="247" t="n">
        <v>93</v>
      </c>
      <c r="C175" s="247"/>
      <c r="D175" s="390" t="s">
        <v>1395</v>
      </c>
      <c r="E175" s="390" t="s">
        <v>2449</v>
      </c>
      <c r="F175" s="391" t="s">
        <v>2450</v>
      </c>
      <c r="G175" s="392" t="s">
        <v>2451</v>
      </c>
      <c r="H175" s="392" t="s">
        <v>2452</v>
      </c>
      <c r="I175" s="392" t="s">
        <v>2453</v>
      </c>
      <c r="J175" s="445"/>
      <c r="K175" s="393" t="s">
        <v>62</v>
      </c>
      <c r="L175" s="394" t="s">
        <v>3500</v>
      </c>
      <c r="M175" s="445"/>
      <c r="N175" s="387" t="s">
        <v>3501</v>
      </c>
      <c r="O175" s="445" t="str">
        <f aca="false">LEFT(N175,IFERROR(FIND(" - ",N175),LEN(N175)))</f>
        <v>172.26.136.56</v>
      </c>
      <c r="P175" s="445" t="str">
        <f aca="false">RIGHT(N175, IFERROR(LEN(N175)-FIND(" - ", N175)-2, 0))</f>
        <v>81.31.168.56</v>
      </c>
      <c r="Q175" s="394"/>
      <c r="R175" s="0" t="n">
        <v>19</v>
      </c>
      <c r="S175" s="394" t="s">
        <v>2858</v>
      </c>
      <c r="T175" s="445"/>
      <c r="U175" s="393"/>
      <c r="V175" s="445"/>
      <c r="W175" s="445"/>
      <c r="X175" s="445"/>
      <c r="Y175" s="445" t="n">
        <v>2</v>
      </c>
      <c r="Z175" s="445"/>
      <c r="AA175" s="445"/>
      <c r="AB175" s="445" t="n">
        <v>80</v>
      </c>
    </row>
    <row r="176" customFormat="false" ht="13.8" hidden="false" customHeight="false" outlineLevel="0" collapsed="false">
      <c r="A176" s="0" t="n">
        <v>192</v>
      </c>
      <c r="B176" s="247" t="n">
        <v>93</v>
      </c>
      <c r="C176" s="247"/>
      <c r="D176" s="390" t="s">
        <v>1395</v>
      </c>
      <c r="E176" s="390" t="s">
        <v>2449</v>
      </c>
      <c r="F176" s="391" t="s">
        <v>2450</v>
      </c>
      <c r="G176" s="392" t="s">
        <v>2451</v>
      </c>
      <c r="H176" s="392" t="s">
        <v>2452</v>
      </c>
      <c r="I176" s="392" t="s">
        <v>2453</v>
      </c>
      <c r="J176" s="445"/>
      <c r="K176" s="393" t="s">
        <v>62</v>
      </c>
      <c r="L176" s="394" t="s">
        <v>3502</v>
      </c>
      <c r="M176" s="445"/>
      <c r="N176" s="387" t="s">
        <v>3503</v>
      </c>
      <c r="O176" s="445" t="str">
        <f aca="false">LEFT(N176,IFERROR(FIND(" - ",N176),LEN(N176)))</f>
        <v>172.26.136.57</v>
      </c>
      <c r="P176" s="445" t="str">
        <f aca="false">RIGHT(N176, IFERROR(LEN(N176)-FIND(" - ", N176)-2, 0))</f>
        <v>81.31.168.57</v>
      </c>
      <c r="Q176" s="394" t="s">
        <v>3504</v>
      </c>
      <c r="R176" s="0" t="n">
        <v>19</v>
      </c>
      <c r="S176" s="394" t="s">
        <v>2858</v>
      </c>
      <c r="T176" s="445"/>
      <c r="U176" s="393"/>
      <c r="V176" s="445"/>
      <c r="W176" s="445"/>
      <c r="X176" s="445"/>
      <c r="Y176" s="445" t="n">
        <v>2</v>
      </c>
      <c r="Z176" s="445"/>
      <c r="AA176" s="445"/>
      <c r="AB176" s="445" t="n">
        <v>80</v>
      </c>
    </row>
    <row r="177" customFormat="false" ht="13.8" hidden="false" customHeight="false" outlineLevel="0" collapsed="false">
      <c r="A177" s="0" t="n">
        <v>193</v>
      </c>
      <c r="B177" s="247" t="n">
        <v>93</v>
      </c>
      <c r="C177" s="247"/>
      <c r="D177" s="390" t="s">
        <v>1395</v>
      </c>
      <c r="E177" s="390" t="s">
        <v>2449</v>
      </c>
      <c r="F177" s="391" t="s">
        <v>2450</v>
      </c>
      <c r="G177" s="392" t="s">
        <v>2451</v>
      </c>
      <c r="H177" s="392" t="s">
        <v>2452</v>
      </c>
      <c r="I177" s="392" t="s">
        <v>2453</v>
      </c>
      <c r="J177" s="445"/>
      <c r="K177" s="393" t="s">
        <v>62</v>
      </c>
      <c r="L177" s="394" t="s">
        <v>3505</v>
      </c>
      <c r="M177" s="445"/>
      <c r="N177" s="387" t="s">
        <v>3506</v>
      </c>
      <c r="O177" s="445" t="str">
        <f aca="false">LEFT(N177,IFERROR(FIND(" - ",N177),LEN(N177)))</f>
        <v>172.26.136.58</v>
      </c>
      <c r="P177" s="445" t="str">
        <f aca="false">RIGHT(N177, IFERROR(LEN(N177)-FIND(" - ", N177)-2, 0))</f>
        <v>81.31.168.58</v>
      </c>
      <c r="Q177" s="394"/>
      <c r="R177" s="0" t="n">
        <v>19</v>
      </c>
      <c r="S177" s="394" t="s">
        <v>2858</v>
      </c>
      <c r="T177" s="445"/>
      <c r="U177" s="393"/>
      <c r="V177" s="445"/>
      <c r="W177" s="445"/>
      <c r="X177" s="445"/>
      <c r="Y177" s="445" t="n">
        <v>2</v>
      </c>
      <c r="Z177" s="445"/>
      <c r="AA177" s="445"/>
      <c r="AB177" s="445" t="n">
        <v>80</v>
      </c>
    </row>
    <row r="178" customFormat="false" ht="13.8" hidden="false" customHeight="false" outlineLevel="0" collapsed="false">
      <c r="A178" s="0" t="n">
        <v>196</v>
      </c>
      <c r="B178" s="247" t="n">
        <v>95</v>
      </c>
      <c r="C178" s="247"/>
      <c r="D178" s="390" t="s">
        <v>3312</v>
      </c>
      <c r="E178" s="390" t="s">
        <v>3313</v>
      </c>
      <c r="F178" s="391" t="s">
        <v>3507</v>
      </c>
      <c r="G178" s="392" t="s">
        <v>3315</v>
      </c>
      <c r="H178" s="392" t="s">
        <v>3316</v>
      </c>
      <c r="I178" s="392" t="s">
        <v>3317</v>
      </c>
      <c r="J178" s="386"/>
      <c r="K178" s="393" t="s">
        <v>62</v>
      </c>
      <c r="L178" s="394" t="s">
        <v>3508</v>
      </c>
      <c r="M178" s="445" t="s">
        <v>3509</v>
      </c>
      <c r="N178" s="387" t="s">
        <v>3510</v>
      </c>
      <c r="O178" s="445" t="str">
        <f aca="false">LEFT(N178,IFERROR(FIND(" - ",N178),LEN(N178)))</f>
        <v>172.26.136.127</v>
      </c>
      <c r="P178" s="445" t="str">
        <f aca="false">RIGHT(N178, IFERROR(LEN(N178)-FIND(" - ", N178)-2, 0))</f>
        <v>81.31.168.127</v>
      </c>
      <c r="Q178" s="394"/>
      <c r="R178" s="0" t="n">
        <v>19</v>
      </c>
      <c r="S178" s="394" t="s">
        <v>3511</v>
      </c>
      <c r="T178" s="445"/>
      <c r="U178" s="393"/>
      <c r="V178" s="445"/>
      <c r="W178" s="445"/>
      <c r="X178" s="445"/>
      <c r="Y178" s="445" t="n">
        <v>1</v>
      </c>
      <c r="Z178" s="445"/>
      <c r="AA178" s="445" t="n">
        <v>6</v>
      </c>
      <c r="AB178" s="445" t="n">
        <v>170</v>
      </c>
    </row>
    <row r="179" customFormat="false" ht="13.8" hidden="false" customHeight="false" outlineLevel="0" collapsed="false">
      <c r="A179" s="0" t="n">
        <v>197</v>
      </c>
      <c r="B179" s="247" t="n">
        <v>95</v>
      </c>
      <c r="C179" s="247"/>
      <c r="D179" s="390" t="s">
        <v>3449</v>
      </c>
      <c r="E179" s="390" t="s">
        <v>3450</v>
      </c>
      <c r="F179" s="391" t="s">
        <v>3451</v>
      </c>
      <c r="G179" s="392" t="s">
        <v>3512</v>
      </c>
      <c r="H179" s="392" t="s">
        <v>3513</v>
      </c>
      <c r="I179" s="392" t="s">
        <v>3514</v>
      </c>
      <c r="J179" s="386" t="s">
        <v>3515</v>
      </c>
      <c r="K179" s="393" t="s">
        <v>62</v>
      </c>
      <c r="L179" s="394" t="s">
        <v>3516</v>
      </c>
      <c r="M179" s="445"/>
      <c r="N179" s="463" t="s">
        <v>3517</v>
      </c>
      <c r="O179" s="445" t="str">
        <f aca="false">LEFT(N179,IFERROR(FIND(" - ",N179),LEN(N179)))</f>
        <v>172.26.136.175</v>
      </c>
      <c r="P179" s="445" t="str">
        <f aca="false">RIGHT(N179, IFERROR(LEN(N179)-FIND(" - ", N179)-2, 0))</f>
        <v>81.31.168.175</v>
      </c>
      <c r="Q179" s="394" t="n">
        <v>1433</v>
      </c>
      <c r="R179" s="0" t="n">
        <v>19</v>
      </c>
      <c r="S179" s="444" t="s">
        <v>3518</v>
      </c>
      <c r="T179" s="445"/>
      <c r="U179" s="393"/>
      <c r="V179" s="445"/>
      <c r="W179" s="445"/>
      <c r="X179" s="445"/>
      <c r="Y179" s="445" t="n">
        <v>2</v>
      </c>
      <c r="Z179" s="445"/>
      <c r="AA179" s="445" t="n">
        <v>4</v>
      </c>
      <c r="AB179" s="445"/>
    </row>
    <row r="180" customFormat="false" ht="13.8" hidden="false" customHeight="false" outlineLevel="0" collapsed="false">
      <c r="A180" s="0" t="n">
        <v>208</v>
      </c>
      <c r="B180" s="247" t="n">
        <v>102</v>
      </c>
      <c r="C180" s="247"/>
      <c r="D180" s="390" t="s">
        <v>805</v>
      </c>
      <c r="E180" s="390" t="s">
        <v>693</v>
      </c>
      <c r="F180" s="391" t="s">
        <v>3519</v>
      </c>
      <c r="G180" s="392" t="s">
        <v>3520</v>
      </c>
      <c r="H180" s="392" t="s">
        <v>3521</v>
      </c>
      <c r="I180" s="392" t="s">
        <v>3522</v>
      </c>
      <c r="J180" s="441" t="s">
        <v>3523</v>
      </c>
      <c r="K180" s="393" t="s">
        <v>62</v>
      </c>
      <c r="L180" s="394" t="s">
        <v>3524</v>
      </c>
      <c r="M180" s="445"/>
      <c r="N180" s="387" t="s">
        <v>3525</v>
      </c>
      <c r="O180" s="445" t="str">
        <f aca="false">LEFT(N180,IFERROR(FIND(" - ",N180),LEN(N180)))</f>
        <v>172.26.138.53</v>
      </c>
      <c r="P180" s="445" t="str">
        <f aca="false">RIGHT(N180, IFERROR(LEN(N180)-FIND(" - ", N180)-2, 0))</f>
        <v>81.31.168.243</v>
      </c>
      <c r="Q180" s="394" t="s">
        <v>3526</v>
      </c>
      <c r="R180" s="0" t="n">
        <v>19</v>
      </c>
      <c r="S180" s="394" t="s">
        <v>3527</v>
      </c>
      <c r="T180" s="445"/>
      <c r="U180" s="393"/>
      <c r="V180" s="445"/>
      <c r="W180" s="445"/>
      <c r="X180" s="445"/>
      <c r="Y180" s="445" t="n">
        <v>4</v>
      </c>
      <c r="Z180" s="445"/>
      <c r="AA180" s="445" t="n">
        <v>8</v>
      </c>
      <c r="AB180" s="445" t="n">
        <v>510</v>
      </c>
    </row>
    <row r="181" customFormat="false" ht="13.8" hidden="false" customHeight="false" outlineLevel="0" collapsed="false">
      <c r="A181" s="0" t="n">
        <v>209</v>
      </c>
      <c r="B181" s="247" t="n">
        <v>102</v>
      </c>
      <c r="C181" s="247"/>
      <c r="D181" s="390" t="s">
        <v>1068</v>
      </c>
      <c r="E181" s="390" t="s">
        <v>3528</v>
      </c>
      <c r="F181" s="392"/>
      <c r="G181" s="392" t="s">
        <v>3529</v>
      </c>
      <c r="H181" s="392" t="s">
        <v>3530</v>
      </c>
      <c r="I181" s="392" t="s">
        <v>3531</v>
      </c>
      <c r="J181" s="445"/>
      <c r="K181" s="393" t="s">
        <v>62</v>
      </c>
      <c r="L181" s="453" t="s">
        <v>3532</v>
      </c>
      <c r="M181" s="445"/>
      <c r="N181" s="387" t="s">
        <v>3533</v>
      </c>
      <c r="O181" s="445" t="str">
        <f aca="false">LEFT(N181,IFERROR(FIND(" - ",N181),LEN(N181)))</f>
        <v>172.26.136.59</v>
      </c>
      <c r="P181" s="445" t="str">
        <f aca="false">RIGHT(N181, IFERROR(LEN(N181)-FIND(" - ", N181)-2, 0))</f>
        <v>81.31.168.59</v>
      </c>
      <c r="Q181" s="394" t="s">
        <v>3534</v>
      </c>
      <c r="R181" s="0" t="n">
        <v>19</v>
      </c>
      <c r="S181" s="394" t="s">
        <v>3535</v>
      </c>
      <c r="T181" s="445"/>
      <c r="U181" s="393"/>
      <c r="V181" s="445"/>
      <c r="W181" s="445"/>
      <c r="X181" s="445"/>
      <c r="Y181" s="445" t="n">
        <v>4</v>
      </c>
      <c r="Z181" s="445"/>
      <c r="AA181" s="445"/>
      <c r="AB181" s="445" t="n">
        <v>260</v>
      </c>
    </row>
    <row r="182" customFormat="false" ht="13.8" hidden="false" customHeight="false" outlineLevel="0" collapsed="false">
      <c r="A182" s="0" t="n">
        <v>210</v>
      </c>
      <c r="B182" s="247" t="n">
        <v>102</v>
      </c>
      <c r="C182" s="247"/>
      <c r="D182" s="452" t="s">
        <v>805</v>
      </c>
      <c r="E182" s="452" t="s">
        <v>693</v>
      </c>
      <c r="F182" s="391" t="s">
        <v>3519</v>
      </c>
      <c r="G182" s="392" t="s">
        <v>3520</v>
      </c>
      <c r="H182" s="392" t="s">
        <v>3521</v>
      </c>
      <c r="I182" s="392" t="s">
        <v>3522</v>
      </c>
      <c r="J182" s="445" t="s">
        <v>3536</v>
      </c>
      <c r="K182" s="393" t="s">
        <v>62</v>
      </c>
      <c r="L182" s="394" t="s">
        <v>3537</v>
      </c>
      <c r="M182" s="445"/>
      <c r="N182" s="387" t="s">
        <v>3538</v>
      </c>
      <c r="O182" s="445" t="str">
        <f aca="false">LEFT(N182,IFERROR(FIND(" - ",N182),LEN(N182)))</f>
        <v>172.26.136.178</v>
      </c>
      <c r="P182" s="445" t="str">
        <f aca="false">RIGHT(N182, IFERROR(LEN(N182)-FIND(" - ", N182)-2, 0))</f>
        <v>81.31.168.178</v>
      </c>
      <c r="Q182" s="394" t="s">
        <v>3539</v>
      </c>
      <c r="R182" s="0" t="n">
        <v>19</v>
      </c>
      <c r="S182" s="394" t="s">
        <v>3199</v>
      </c>
      <c r="T182" s="445"/>
      <c r="U182" s="393"/>
      <c r="V182" s="445"/>
      <c r="W182" s="445"/>
      <c r="X182" s="445"/>
      <c r="Y182" s="445" t="n">
        <v>2</v>
      </c>
      <c r="Z182" s="445"/>
      <c r="AA182" s="445" t="n">
        <v>4</v>
      </c>
      <c r="AB182" s="445" t="n">
        <v>120</v>
      </c>
    </row>
    <row r="183" customFormat="false" ht="13.8" hidden="false" customHeight="false" outlineLevel="0" collapsed="false">
      <c r="A183" s="0" t="n">
        <v>233</v>
      </c>
      <c r="B183" s="247" t="n">
        <v>46</v>
      </c>
      <c r="C183" s="247"/>
      <c r="D183" s="381" t="s">
        <v>3449</v>
      </c>
      <c r="E183" s="381" t="s">
        <v>3450</v>
      </c>
      <c r="F183" s="382" t="s">
        <v>3540</v>
      </c>
      <c r="G183" s="383" t="s">
        <v>3512</v>
      </c>
      <c r="H183" s="383" t="s">
        <v>3513</v>
      </c>
      <c r="I183" s="383" t="s">
        <v>3541</v>
      </c>
      <c r="J183" s="381" t="s">
        <v>3542</v>
      </c>
      <c r="K183" s="384" t="s">
        <v>62</v>
      </c>
      <c r="L183" s="388" t="s">
        <v>3543</v>
      </c>
      <c r="M183" s="386"/>
      <c r="N183" s="386" t="s">
        <v>3544</v>
      </c>
      <c r="O183" s="445" t="str">
        <f aca="false">LEFT(N183,IFERROR(FIND(" - ",N183),LEN(N183)))</f>
        <v>172.26.136.51</v>
      </c>
      <c r="P183" s="445" t="str">
        <f aca="false">RIGHT(N183, IFERROR(LEN(N183)-FIND(" - ", N183)-2, 0))</f>
        <v>81.31.168.51</v>
      </c>
      <c r="Q183" s="388" t="s">
        <v>3545</v>
      </c>
      <c r="R183" s="0" t="n">
        <v>19</v>
      </c>
      <c r="S183" s="385" t="s">
        <v>3546</v>
      </c>
      <c r="T183" s="386"/>
      <c r="U183" s="384"/>
      <c r="V183" s="386"/>
      <c r="W183" s="386"/>
      <c r="X183" s="386"/>
      <c r="Y183" s="386" t="n">
        <v>2</v>
      </c>
      <c r="Z183" s="386"/>
      <c r="AA183" s="386"/>
      <c r="AB183" s="386"/>
    </row>
    <row r="184" customFormat="false" ht="14.9" hidden="false" customHeight="false" outlineLevel="0" collapsed="false">
      <c r="A184" s="0" t="n">
        <v>239</v>
      </c>
      <c r="B184" s="247" t="n">
        <v>116</v>
      </c>
      <c r="C184" s="247"/>
      <c r="D184" s="441" t="s">
        <v>3547</v>
      </c>
      <c r="E184" s="441" t="s">
        <v>3548</v>
      </c>
      <c r="F184" s="515" t="s">
        <v>3549</v>
      </c>
      <c r="G184" s="443" t="s">
        <v>3550</v>
      </c>
      <c r="H184" s="443" t="s">
        <v>3551</v>
      </c>
      <c r="I184" s="443" t="s">
        <v>3552</v>
      </c>
      <c r="J184" s="443" t="s">
        <v>3553</v>
      </c>
      <c r="K184" s="393" t="s">
        <v>62</v>
      </c>
      <c r="L184" s="394" t="s">
        <v>3554</v>
      </c>
      <c r="M184" s="463" t="s">
        <v>3555</v>
      </c>
      <c r="N184" s="463" t="s">
        <v>3556</v>
      </c>
      <c r="O184" s="445" t="str">
        <f aca="false">LEFT(N184,IFERROR(FIND(" - ",N184),LEN(N184)))</f>
        <v>172.26.136.119</v>
      </c>
      <c r="P184" s="445" t="str">
        <f aca="false">RIGHT(N184, IFERROR(LEN(N184)-FIND(" - ", N184)-2, 0))</f>
        <v>81.31.168.119</v>
      </c>
      <c r="Q184" s="394" t="n">
        <v>80</v>
      </c>
      <c r="R184" s="0" t="n">
        <v>19</v>
      </c>
      <c r="S184" s="444" t="s">
        <v>3557</v>
      </c>
      <c r="T184" s="463"/>
      <c r="U184" s="393"/>
      <c r="V184" s="445"/>
      <c r="W184" s="445"/>
      <c r="X184" s="445"/>
      <c r="Y184" s="445" t="n">
        <v>1</v>
      </c>
      <c r="Z184" s="445"/>
      <c r="AA184" s="445" t="n">
        <v>4</v>
      </c>
      <c r="AB184" s="445"/>
    </row>
    <row r="185" customFormat="false" ht="13.8" hidden="false" customHeight="false" outlineLevel="0" collapsed="false">
      <c r="A185" s="0" t="n">
        <v>240</v>
      </c>
      <c r="B185" s="247" t="n">
        <v>116</v>
      </c>
      <c r="C185" s="247"/>
      <c r="D185" s="441" t="s">
        <v>3547</v>
      </c>
      <c r="E185" s="441" t="s">
        <v>3548</v>
      </c>
      <c r="F185" s="515" t="s">
        <v>3549</v>
      </c>
      <c r="G185" s="443" t="s">
        <v>3550</v>
      </c>
      <c r="H185" s="443" t="s">
        <v>3551</v>
      </c>
      <c r="I185" s="443" t="s">
        <v>3552</v>
      </c>
      <c r="J185" s="443" t="s">
        <v>3558</v>
      </c>
      <c r="K185" s="393" t="s">
        <v>62</v>
      </c>
      <c r="L185" s="394" t="s">
        <v>3559</v>
      </c>
      <c r="M185" s="445"/>
      <c r="N185" s="387" t="s">
        <v>3560</v>
      </c>
      <c r="O185" s="445" t="str">
        <f aca="false">LEFT(N185,IFERROR(FIND(" - ",N185),LEN(N185)))</f>
        <v>172.26.136.120</v>
      </c>
      <c r="P185" s="445" t="str">
        <f aca="false">RIGHT(N185, IFERROR(LEN(N185)-FIND(" - ", N185)-2, 0))</f>
        <v/>
      </c>
      <c r="Q185" s="394"/>
      <c r="R185" s="0" t="n">
        <v>19</v>
      </c>
      <c r="S185" s="444" t="s">
        <v>3557</v>
      </c>
      <c r="T185" s="445"/>
      <c r="U185" s="393"/>
      <c r="V185" s="445"/>
      <c r="W185" s="445"/>
      <c r="X185" s="445"/>
      <c r="Y185" s="445" t="n">
        <v>2</v>
      </c>
      <c r="Z185" s="445"/>
      <c r="AA185" s="445" t="n">
        <v>6</v>
      </c>
      <c r="AB185" s="445"/>
    </row>
    <row r="186" customFormat="false" ht="13.8" hidden="false" customHeight="false" outlineLevel="0" collapsed="false">
      <c r="A186" s="0" t="n">
        <v>241</v>
      </c>
      <c r="B186" s="247" t="n">
        <v>116</v>
      </c>
      <c r="C186" s="247"/>
      <c r="D186" s="441" t="s">
        <v>3547</v>
      </c>
      <c r="E186" s="441" t="s">
        <v>3548</v>
      </c>
      <c r="F186" s="515" t="s">
        <v>3549</v>
      </c>
      <c r="G186" s="443" t="s">
        <v>3550</v>
      </c>
      <c r="H186" s="443" t="s">
        <v>3551</v>
      </c>
      <c r="I186" s="443" t="s">
        <v>3552</v>
      </c>
      <c r="J186" s="443" t="s">
        <v>3558</v>
      </c>
      <c r="K186" s="393" t="s">
        <v>62</v>
      </c>
      <c r="L186" s="394" t="s">
        <v>3561</v>
      </c>
      <c r="M186" s="445"/>
      <c r="N186" s="387" t="s">
        <v>3562</v>
      </c>
      <c r="O186" s="445" t="str">
        <f aca="false">LEFT(N186,IFERROR(FIND(" - ",N186),LEN(N186)))</f>
        <v>172.26.136.121</v>
      </c>
      <c r="P186" s="445" t="str">
        <f aca="false">RIGHT(N186, IFERROR(LEN(N186)-FIND(" - ", N186)-2, 0))</f>
        <v/>
      </c>
      <c r="Q186" s="394"/>
      <c r="R186" s="0" t="n">
        <v>19</v>
      </c>
      <c r="S186" s="444" t="s">
        <v>3557</v>
      </c>
      <c r="T186" s="445"/>
      <c r="U186" s="393"/>
      <c r="V186" s="445"/>
      <c r="W186" s="445"/>
      <c r="X186" s="445"/>
      <c r="Y186" s="445" t="n">
        <v>2</v>
      </c>
      <c r="Z186" s="445"/>
      <c r="AA186" s="445" t="n">
        <v>6</v>
      </c>
      <c r="AB186" s="445"/>
    </row>
    <row r="187" customFormat="false" ht="13.8" hidden="false" customHeight="false" outlineLevel="0" collapsed="false">
      <c r="A187" s="0" t="n">
        <v>242</v>
      </c>
      <c r="B187" s="247" t="n">
        <v>116</v>
      </c>
      <c r="C187" s="247"/>
      <c r="D187" s="441" t="s">
        <v>3547</v>
      </c>
      <c r="E187" s="441" t="s">
        <v>3548</v>
      </c>
      <c r="F187" s="515" t="s">
        <v>3549</v>
      </c>
      <c r="G187" s="443" t="s">
        <v>3550</v>
      </c>
      <c r="H187" s="443" t="s">
        <v>3551</v>
      </c>
      <c r="I187" s="443" t="s">
        <v>3552</v>
      </c>
      <c r="J187" s="443" t="s">
        <v>3563</v>
      </c>
      <c r="K187" s="393" t="s">
        <v>62</v>
      </c>
      <c r="L187" s="394" t="s">
        <v>3564</v>
      </c>
      <c r="M187" s="445"/>
      <c r="N187" s="387" t="s">
        <v>3565</v>
      </c>
      <c r="O187" s="445" t="str">
        <f aca="false">LEFT(N187,IFERROR(FIND(" - ",N187),LEN(N187)))</f>
        <v>172.26.136.122</v>
      </c>
      <c r="P187" s="445" t="str">
        <f aca="false">RIGHT(N187, IFERROR(LEN(N187)-FIND(" - ", N187)-2, 0))</f>
        <v/>
      </c>
      <c r="Q187" s="394"/>
      <c r="R187" s="0" t="n">
        <v>19</v>
      </c>
      <c r="S187" s="444" t="s">
        <v>3557</v>
      </c>
      <c r="T187" s="445"/>
      <c r="U187" s="393"/>
      <c r="V187" s="445"/>
      <c r="W187" s="445"/>
      <c r="X187" s="445"/>
      <c r="Y187" s="445" t="n">
        <v>3</v>
      </c>
      <c r="Z187" s="495" t="n">
        <v>2</v>
      </c>
      <c r="AA187" s="495" t="n">
        <v>14</v>
      </c>
      <c r="AB187" s="495" t="n">
        <v>330</v>
      </c>
    </row>
    <row r="188" customFormat="false" ht="13.8" hidden="false" customHeight="false" outlineLevel="0" collapsed="false">
      <c r="A188" s="0" t="n">
        <v>243</v>
      </c>
      <c r="B188" s="247" t="n">
        <v>116</v>
      </c>
      <c r="C188" s="247"/>
      <c r="D188" s="516" t="s">
        <v>3547</v>
      </c>
      <c r="E188" s="516" t="s">
        <v>3548</v>
      </c>
      <c r="F188" s="515" t="s">
        <v>3549</v>
      </c>
      <c r="G188" s="517" t="s">
        <v>3550</v>
      </c>
      <c r="H188" s="517" t="s">
        <v>3551</v>
      </c>
      <c r="I188" s="517" t="s">
        <v>3552</v>
      </c>
      <c r="J188" s="517" t="s">
        <v>3563</v>
      </c>
      <c r="K188" s="518" t="s">
        <v>62</v>
      </c>
      <c r="L188" s="496" t="s">
        <v>3566</v>
      </c>
      <c r="M188" s="495"/>
      <c r="N188" s="495" t="s">
        <v>3567</v>
      </c>
      <c r="O188" s="445" t="str">
        <f aca="false">LEFT(N188,IFERROR(FIND(" - ",N188),LEN(N188)))</f>
        <v>172.26.136.123</v>
      </c>
      <c r="P188" s="445" t="str">
        <f aca="false">RIGHT(N188, IFERROR(LEN(N188)-FIND(" - ", N188)-2, 0))</f>
        <v/>
      </c>
      <c r="Q188" s="519" t="s">
        <v>3568</v>
      </c>
      <c r="R188" s="0" t="n">
        <v>19</v>
      </c>
      <c r="S188" s="519" t="s">
        <v>3557</v>
      </c>
      <c r="T188" s="495"/>
      <c r="U188" s="518"/>
      <c r="V188" s="495"/>
      <c r="W188" s="495"/>
      <c r="X188" s="495"/>
      <c r="Y188" s="495" t="n">
        <v>3</v>
      </c>
      <c r="Z188" s="495" t="n">
        <v>2</v>
      </c>
      <c r="AA188" s="495" t="n">
        <v>14</v>
      </c>
      <c r="AB188" s="495" t="n">
        <f aca="false">490-160</f>
        <v>330</v>
      </c>
    </row>
    <row r="189" customFormat="false" ht="13.8" hidden="false" customHeight="false" outlineLevel="0" collapsed="false">
      <c r="A189" s="0" t="n">
        <v>253</v>
      </c>
      <c r="B189" s="247" t="n">
        <v>120</v>
      </c>
      <c r="C189" s="247"/>
      <c r="D189" s="390" t="s">
        <v>3399</v>
      </c>
      <c r="E189" s="390" t="s">
        <v>1447</v>
      </c>
      <c r="F189" s="391" t="s">
        <v>3400</v>
      </c>
      <c r="G189" s="392" t="s">
        <v>3401</v>
      </c>
      <c r="H189" s="392" t="s">
        <v>3402</v>
      </c>
      <c r="I189" s="392"/>
      <c r="J189" s="445"/>
      <c r="K189" s="393" t="s">
        <v>62</v>
      </c>
      <c r="L189" s="394" t="s">
        <v>3569</v>
      </c>
      <c r="M189" s="445"/>
      <c r="N189" s="387" t="s">
        <v>3570</v>
      </c>
      <c r="O189" s="445" t="str">
        <f aca="false">LEFT(N189,IFERROR(FIND(" - ",N189),LEN(N189)))</f>
        <v>172.26.136.111</v>
      </c>
      <c r="P189" s="445" t="str">
        <f aca="false">RIGHT(N189, IFERROR(LEN(N189)-FIND(" - ", N189)-2, 0))</f>
        <v/>
      </c>
      <c r="Q189" s="394" t="s">
        <v>2662</v>
      </c>
      <c r="R189" s="0" t="n">
        <v>19</v>
      </c>
      <c r="S189" s="444" t="s">
        <v>3571</v>
      </c>
      <c r="T189" s="445"/>
      <c r="U189" s="393"/>
      <c r="V189" s="445"/>
      <c r="W189" s="445"/>
      <c r="X189" s="445"/>
      <c r="Y189" s="445" t="n">
        <v>2</v>
      </c>
      <c r="Z189" s="445" t="n">
        <v>4</v>
      </c>
      <c r="AA189" s="445" t="n">
        <v>12</v>
      </c>
      <c r="AB189" s="445" t="n">
        <f aca="false">300-120</f>
        <v>180</v>
      </c>
    </row>
    <row r="190" customFormat="false" ht="13.8" hidden="false" customHeight="false" outlineLevel="0" collapsed="false">
      <c r="A190" s="0" t="n">
        <v>254</v>
      </c>
      <c r="B190" s="247" t="n">
        <v>120</v>
      </c>
      <c r="C190" s="247"/>
      <c r="D190" s="390" t="s">
        <v>3399</v>
      </c>
      <c r="E190" s="390" t="s">
        <v>1447</v>
      </c>
      <c r="F190" s="391" t="s">
        <v>3400</v>
      </c>
      <c r="G190" s="392" t="s">
        <v>3401</v>
      </c>
      <c r="H190" s="392" t="s">
        <v>3402</v>
      </c>
      <c r="I190" s="392"/>
      <c r="J190" s="445" t="s">
        <v>3572</v>
      </c>
      <c r="K190" s="393" t="s">
        <v>62</v>
      </c>
      <c r="L190" s="394" t="s">
        <v>3573</v>
      </c>
      <c r="M190" s="445"/>
      <c r="N190" s="387" t="s">
        <v>3574</v>
      </c>
      <c r="O190" s="445" t="str">
        <f aca="false">LEFT(N190,IFERROR(FIND(" - ",N190),LEN(N190)))</f>
        <v>172.26.136.183</v>
      </c>
      <c r="P190" s="445" t="str">
        <f aca="false">RIGHT(N190, IFERROR(LEN(N190)-FIND(" - ", N190)-2, 0))</f>
        <v/>
      </c>
      <c r="Q190" s="394" t="s">
        <v>3575</v>
      </c>
      <c r="R190" s="0" t="n">
        <v>19</v>
      </c>
      <c r="S190" s="394" t="s">
        <v>3576</v>
      </c>
      <c r="T190" s="445"/>
      <c r="U190" s="393"/>
      <c r="V190" s="445"/>
      <c r="W190" s="445"/>
      <c r="X190" s="445"/>
      <c r="Y190" s="445" t="n">
        <v>3</v>
      </c>
      <c r="Z190" s="445"/>
      <c r="AA190" s="445" t="n">
        <v>6</v>
      </c>
      <c r="AB190" s="445" t="n">
        <v>140</v>
      </c>
    </row>
    <row r="191" customFormat="false" ht="13.8" hidden="false" customHeight="false" outlineLevel="0" collapsed="false">
      <c r="A191" s="0" t="n">
        <v>258</v>
      </c>
      <c r="B191" s="247" t="n">
        <v>122</v>
      </c>
      <c r="C191" s="247"/>
      <c r="D191" s="452" t="s">
        <v>119</v>
      </c>
      <c r="E191" s="452" t="s">
        <v>2252</v>
      </c>
      <c r="F191" s="391" t="s">
        <v>2256</v>
      </c>
      <c r="G191" s="392" t="s">
        <v>2253</v>
      </c>
      <c r="H191" s="392" t="s">
        <v>3577</v>
      </c>
      <c r="I191" s="392" t="s">
        <v>2254</v>
      </c>
      <c r="J191" s="520" t="s">
        <v>3578</v>
      </c>
      <c r="K191" s="393" t="s">
        <v>62</v>
      </c>
      <c r="L191" s="394" t="s">
        <v>3579</v>
      </c>
      <c r="M191" s="445" t="s">
        <v>3580</v>
      </c>
      <c r="N191" s="387" t="s">
        <v>3581</v>
      </c>
      <c r="O191" s="445" t="str">
        <f aca="false">LEFT(N191,IFERROR(FIND(" - ",N191),LEN(N191)))</f>
        <v>172.26.136.140</v>
      </c>
      <c r="P191" s="445" t="str">
        <f aca="false">RIGHT(N191, IFERROR(LEN(N191)-FIND(" - ", N191)-2, 0))</f>
        <v>81.31.168.140</v>
      </c>
      <c r="Q191" s="394"/>
      <c r="R191" s="0" t="n">
        <v>19</v>
      </c>
      <c r="S191" s="394" t="s">
        <v>3171</v>
      </c>
      <c r="T191" s="445"/>
      <c r="U191" s="393"/>
      <c r="V191" s="445"/>
      <c r="W191" s="445"/>
      <c r="X191" s="445"/>
      <c r="Y191" s="445" t="n">
        <v>1</v>
      </c>
      <c r="Z191" s="445"/>
      <c r="AA191" s="445"/>
      <c r="AB191" s="445"/>
    </row>
    <row r="192" customFormat="false" ht="13.8" hidden="false" customHeight="false" outlineLevel="0" collapsed="false">
      <c r="A192" s="0" t="n">
        <v>259</v>
      </c>
      <c r="B192" s="247" t="n">
        <v>122</v>
      </c>
      <c r="C192" s="247"/>
      <c r="D192" s="452" t="s">
        <v>119</v>
      </c>
      <c r="E192" s="452" t="s">
        <v>2252</v>
      </c>
      <c r="F192" s="391" t="s">
        <v>2256</v>
      </c>
      <c r="G192" s="392" t="s">
        <v>2253</v>
      </c>
      <c r="H192" s="392" t="s">
        <v>3577</v>
      </c>
      <c r="I192" s="392" t="s">
        <v>2254</v>
      </c>
      <c r="J192" s="456" t="s">
        <v>3582</v>
      </c>
      <c r="K192" s="393" t="s">
        <v>62</v>
      </c>
      <c r="L192" s="394" t="s">
        <v>3583</v>
      </c>
      <c r="M192" s="445" t="s">
        <v>3584</v>
      </c>
      <c r="N192" s="387" t="s">
        <v>3585</v>
      </c>
      <c r="O192" s="445" t="str">
        <f aca="false">LEFT(N192,IFERROR(FIND(" - ",N192),LEN(N192)))</f>
        <v>172.26.136.139</v>
      </c>
      <c r="P192" s="445" t="str">
        <f aca="false">RIGHT(N192, IFERROR(LEN(N192)-FIND(" - ", N192)-2, 0))</f>
        <v>81.31.168.139</v>
      </c>
      <c r="Q192" s="394"/>
      <c r="R192" s="0" t="n">
        <v>19</v>
      </c>
      <c r="S192" s="394" t="s">
        <v>3171</v>
      </c>
      <c r="T192" s="445"/>
      <c r="U192" s="393"/>
      <c r="V192" s="445"/>
      <c r="W192" s="445"/>
      <c r="X192" s="445"/>
      <c r="Y192" s="445" t="n">
        <v>1</v>
      </c>
      <c r="Z192" s="445"/>
      <c r="AA192" s="445"/>
      <c r="AB192" s="445"/>
    </row>
  </sheetData>
  <hyperlinks>
    <hyperlink ref="F2" r:id="rId1" display="behzad.kayvan@yahoo.com"/>
    <hyperlink ref="F3" r:id="rId2" display="tamouk@sharif.ir"/>
    <hyperlink ref="F7" r:id="rId3" display="sina.jafarzadeh@staff.sharif.edu"/>
    <hyperlink ref="F8" r:id="rId4" display="r.bayati@student.sharif.ir"/>
    <hyperlink ref="F9" r:id="rId5" display="safdari@ut.ac.ir"/>
    <hyperlink ref="F10" r:id="rId6" display="heydarnoori@sharif.edu"/>
    <hyperlink ref="F11" r:id="rId7" display="m.gharehyazie@sharif.edu"/>
    <hyperlink ref="F12" r:id="rId8" display="Jafari1989@gmail.com"/>
    <hyperlink ref="F13" r:id="rId9" display="mohammadit21@yahoo.com"/>
    <hyperlink ref="F14" r:id="rId10" display="dashtabadi.m.r@gmail.com"/>
    <hyperlink ref="F15" r:id="rId11" display="pooyapooya@ce.sharif.edu"/>
    <hyperlink ref="F16" r:id="rId12" display="zamani.miaad@outlook.com"/>
    <hyperlink ref="F17" r:id="rId13" display="larijani@alum.sharif.edu"/>
    <hyperlink ref="F18" r:id="rId14" display="saba.ahmadian@sharif.edu"/>
    <hyperlink ref="F19" r:id="rId15" display="mohseni@sharif.ir"/>
    <hyperlink ref="F20" r:id="rId16" display="s_asgari@sharif.edu"/>
    <hyperlink ref="F21" r:id="rId17" display="nikbin@ce.sharif.edu"/>
    <hyperlink ref="F22" r:id="rId18" display="m.shafiee@staff.sharif.edu"/>
    <hyperlink ref="F23" r:id="rId19" display="amini@sharif.edu"/>
    <hyperlink ref="F24" r:id="rId20" display="m.shafiee@staff.sharif.edu"/>
    <hyperlink ref="F25" r:id="rId21" display="heydarnoori@sharif.edu"/>
    <hyperlink ref="F26" r:id="rId22" display="lib_it@sharif.ir"/>
    <hyperlink ref="F27" r:id="rId23" display="lib_it@sharif.ir"/>
    <hyperlink ref="F28" r:id="rId24" display="lib_it@sharif.ir"/>
    <hyperlink ref="F29" r:id="rId25" display="behzad.face96@gmail.com"/>
    <hyperlink ref="F30" r:id="rId26" display="a.raoofi@staff.sharif.edu"/>
    <hyperlink ref="F31" r:id="rId27" display="a.gharedaghi@staff.sharif.ir"/>
    <hyperlink ref="F32" r:id="rId28" display="md.dorani@gmail.com"/>
    <hyperlink ref="F33" r:id="rId29" display="ghodsi@outlook.com"/>
    <hyperlink ref="F34" r:id="rId30" display="rajabi@sharif.edu"/>
    <hyperlink ref="F35" r:id="rId31" display="bahjatia@ce.sharif.edu "/>
    <hyperlink ref="F36" r:id="rId32" display="kabbasi@ce.sharif.edu"/>
    <hyperlink ref="F37" r:id="rId33" display="metavakoli@sharif.edu"/>
    <hyperlink ref="F38" r:id="rId34" display="mahdida97@gmail.com"/>
    <hyperlink ref="F39" r:id="rId35" display="s.tavakkoli@sharif.ir"/>
    <hyperlink ref="F40" r:id="rId36" display="ebrahim@bonyan.co"/>
    <hyperlink ref="F41" r:id="rId37" display="kharrazi@sharif.edu"/>
    <hyperlink ref="F42" r:id="rId38" display="kharrazi@sharif.edu"/>
    <hyperlink ref="F43" r:id="rId39" display="mohseni@sharif.ir"/>
    <hyperlink ref="F44" r:id="rId40" display="f.a.mahyari@sharif.edu"/>
    <hyperlink ref="F45" r:id="rId41" display="p.shaddel@hram.sharif.ir"/>
    <hyperlink ref="F46" r:id="rId42" display="mohsen.salami1@gmail.com"/>
    <hyperlink ref="F48" r:id="rId43" display="ladanb@itorbit.net"/>
    <hyperlink ref="F49" r:id="rId44" display="ladanb@itorbit.net"/>
    <hyperlink ref="F50" r:id="rId45" display="naghavi_mehdi@ee.sharif.edu"/>
    <hyperlink ref="F51" r:id="rId46" display="etemadi@ce.sharif.edu"/>
    <hyperlink ref="F52" r:id="rId47" display="amirmehdinaghavi@gmail.com"/>
    <hyperlink ref="F53" r:id="rId48" display="mahmood@dideo.ir"/>
    <hyperlink ref="F54" r:id="rId49" display="mahmood@dideo.ir"/>
    <hyperlink ref="F55" r:id="rId50" display="mahmood@dideo.ir"/>
    <hyperlink ref="F56" r:id="rId51" display="mahmood@dideo.ir"/>
    <hyperlink ref="F57" r:id="rId52" display="mahmood@dideo.ir"/>
    <hyperlink ref="F58" r:id="rId53" display="mahmood@dideo.ir"/>
    <hyperlink ref="F59" r:id="rId54" display="mahmood@dideo.ir"/>
    <hyperlink ref="F60" r:id="rId55" display="hadi_rasekh@yahoo.com"/>
    <hyperlink ref="F61" r:id="rId56" display="hadi_rasekh@yahoo.com"/>
    <hyperlink ref="F62" r:id="rId57" display="hadi_rasekh@yahoo.com"/>
    <hyperlink ref="F63" r:id="rId58" display="ahmadvand@ce.sharif.edu"/>
    <hyperlink ref="F64" r:id="rId59" display="javanshah@ce.sharif.edu"/>
    <hyperlink ref="F65" r:id="rId60" display="rh_arshiya@tic.sharif.edu"/>
    <hyperlink ref="F66" r:id="rId61" display="rh_arshiya@tic.sharif.edu"/>
    <hyperlink ref="F67" r:id="rId62" display="mmohammadi@ce.sharif.edu"/>
    <hyperlink ref="F68" r:id="rId63" display="pakdaman_smj@ie.sharif.eduu"/>
    <hyperlink ref="F69" r:id="rId64" display="roohi.abol@gmail.com"/>
    <hyperlink ref="F70" r:id="rId65" display="zarrabi@sharif.edu"/>
    <hyperlink ref="F71" r:id="rId66" display="amani_amir@ie.sharif.ir"/>
    <hyperlink ref="F72" r:id="rId67" display="zarrabi@sharif.edu"/>
    <hyperlink ref="F73" r:id="rId68" display="zarrabi@sharif.edu"/>
    <hyperlink ref="F74" r:id="rId69" display="zarrabi@sharif.edu"/>
    <hyperlink ref="F75" r:id="rId70" display="zarrabi@sharif.edu"/>
    <hyperlink ref="F76" r:id="rId71" display="zarrabi@sharif.edu"/>
    <hyperlink ref="F77" r:id="rId72" display="zarrabi@sharif.edu"/>
    <hyperlink ref="F78" r:id="rId73" display="zarrabi@sharif.edu"/>
    <hyperlink ref="F79" r:id="rId74" display="zarrabi@sharif.edu"/>
    <hyperlink ref="F80" r:id="rId75" display="zarrabi@sharif.edu"/>
    <hyperlink ref="F81" r:id="rId76" display="zarrabi@sharif.edu"/>
    <hyperlink ref="F82" r:id="rId77" display="zarrabi@sharif.edu"/>
    <hyperlink ref="F83" r:id="rId78" display="zarrabi@sharif.edu"/>
    <hyperlink ref="F84" r:id="rId79" display="zarrabi@sharif.edu"/>
    <hyperlink ref="F85" r:id="rId80" display="zarrabi@sharif.edu"/>
    <hyperlink ref="F86" r:id="rId81" display="zarrabi@sharif.edu"/>
    <hyperlink ref="F87" r:id="rId82" display="zarrabi@sharif.edu"/>
    <hyperlink ref="F88" r:id="rId83" display="zarrabi@sharif.edu"/>
    <hyperlink ref="F89" r:id="rId84" display="zarrabi@sharif.edu"/>
    <hyperlink ref="F90" r:id="rId85" display="zarrabi@sharif.edu"/>
    <hyperlink ref="F91" r:id="rId86" display="mohadeseh.hosseini@gsme.sharif.edu"/>
    <hyperlink ref="F92" r:id="rId87" display="s.masoudy93@gmail.com"/>
    <hyperlink ref="F94" r:id="rId88" display="salarifard@ce.sharif.edu"/>
    <hyperlink ref="F95" r:id="rId89" display="mshahidi@ce.sharif.edu"/>
    <hyperlink ref="F96" r:id="rId90" display="ebrahimirad.v@gmail.com"/>
    <hyperlink ref="F97" r:id="rId91" display="m.shahidi.2424@gmail.com"/>
    <hyperlink ref="F98" r:id="rId92" display="khodaygan@sharif.edu"/>
    <hyperlink ref="F99" r:id="rId93" display="abbasloo@iiscenter.ir"/>
    <hyperlink ref="F100" r:id="rId94" display="boorghany@ce.sharif.edu"/>
    <hyperlink ref="F101" r:id="rId95" display="dehqanpour.mohammadsaleh@ee.sharif.edu"/>
    <hyperlink ref="F102" r:id="rId96" display="parmida.vahdatnia@gmail.com"/>
    <hyperlink ref="F103" r:id="rId97" display="tabrizi@quera.ir"/>
    <hyperlink ref="F104" r:id="rId98" display="youneskhanbaba@gmail.com"/>
    <hyperlink ref="F105" r:id="rId99" display="ali.imanipour@gmail.com"/>
    <hyperlink ref="F106" r:id="rId100" display="m.zahedian@sharif.edu"/>
    <hyperlink ref="F107" r:id="rId101" display="m_reyhanian@mech.sharif.edu"/>
    <hyperlink ref="F108" r:id="rId102" display="zarrabi@sharif.edu"/>
    <hyperlink ref="F109" r:id="rId103" display="zarrabi@sharif.edu"/>
    <hyperlink ref="F110" r:id="rId104" display="mirmohseni@sharif.edu"/>
    <hyperlink ref="F111" r:id="rId105" display="tahzibi@ce.sharif.edu"/>
    <hyperlink ref="F112" r:id="rId106" display="abam@sharif.edu"/>
    <hyperlink ref="F113" r:id="rId107" display="nikbin@ce.sharif.edu"/>
    <hyperlink ref="F114" r:id="rId108" display="pouria.fallahpour75@student.sharif.edu"/>
    <hyperlink ref="F115" r:id="rId109" display="amani_amir@ie.sharif.ir"/>
    <hyperlink ref="F116" r:id="rId110" display="amini@sharif.edu"/>
    <hyperlink ref="F117" r:id="rId111" display="mahdi.jalali@ie.sharif.edu"/>
    <hyperlink ref="F118" r:id="rId112" display="behradtajali@ce.sharif.edu"/>
    <hyperlink ref="F119" r:id="rId113" display="bahrani@sharif.edu"/>
    <hyperlink ref="F120" r:id="rId114" display="mohammadit21@yahoo.com"/>
    <hyperlink ref="F121" r:id="rId115" display="hadi.r@sharif.edu"/>
    <hyperlink ref="F122" r:id="rId116" display="nikbin@ce.sharif.edu"/>
    <hyperlink ref="F123" r:id="rId117" display="nikbin@ce.sharif.edu"/>
    <hyperlink ref="F124" r:id="rId118" display="motahari@sharif.ir"/>
    <hyperlink ref="F125" r:id="rId119" display="nikbin@ce.sharif.edu"/>
    <hyperlink ref="F126" r:id="rId120" display="nikbin@ce.sharif.edu"/>
    <hyperlink ref="F128" r:id="rId121" display="vaseghi@sharif.edu"/>
    <hyperlink ref="F129" r:id="rId122" display="aamirnazmi@yahoo.com"/>
    <hyperlink ref="F130" r:id="rId123" display="plearning.office@sharif.edu"/>
    <hyperlink ref="F131" r:id="rId124" display="h.keshmiri@staff.sharif.ir"/>
    <hyperlink ref="L131" r:id="rId125" display="setadi_park"/>
    <hyperlink ref="F132" r:id="rId126" display="amini@sharif.edu"/>
    <hyperlink ref="F133" r:id="rId127" display="amini@sharif.edu"/>
    <hyperlink ref="F134" r:id="rId128" display="ashkaan.ozlati71@student.sharif,ir"/>
    <hyperlink ref="F135" r:id="rId129" display="b.rezaie@staff.sharif.edu"/>
    <hyperlink ref="F136" r:id="rId130" display="m.varshabi@sharif.ir"/>
    <hyperlink ref="F137" r:id="rId131" display="m.varshabi@sharif.ir"/>
    <hyperlink ref="F138" r:id="rId132" display="varshabi@clab.sharif.edu"/>
    <hyperlink ref="F139" r:id="rId133" display="e_tallan@sharif.ir"/>
    <hyperlink ref="F140" r:id="rId134" display="chatrsimab@gmail.com"/>
    <hyperlink ref="F141" r:id="rId135" display="moayeri@staff.sharif.edu"/>
    <hyperlink ref="F142" r:id="rId136" display="fatehi.mh@gmail.com"/>
    <hyperlink ref="F143" r:id="rId137" display="rajabi@sharif.edu"/>
    <hyperlink ref="F144" r:id="rId138" display="s_asgari@sharif.edu"/>
    <hyperlink ref="F145" r:id="rId139" display="srs@mehr.sharif.ir"/>
    <hyperlink ref="F146" r:id="rId140" display="fatehi.mh@gmail.com"/>
    <hyperlink ref="F148" r:id="rId141" display="chatrsimab@gmail.com"/>
    <hyperlink ref="F149" r:id="rId142" display="m_bahari@che.sharif.ir"/>
    <hyperlink ref="F150" r:id="rId143" display="behzad.kayvan@yahoo.com"/>
    <hyperlink ref="F151" r:id="rId144" display="hd@sharif.edu"/>
    <hyperlink ref="F152" r:id="rId145" display="hadighadimi66@gmail.com"/>
    <hyperlink ref="F153" r:id="rId146" display="moayeri@staff.sharif.edu"/>
    <hyperlink ref="F154" r:id="rId147" display="ladanb@itorbit.net"/>
    <hyperlink ref="F160" r:id="rId148" display="fariba.tat2017@gmail.com"/>
    <hyperlink ref="F161" r:id="rId149" display="fariba.tat2017@gmail.com"/>
    <hyperlink ref="F162" r:id="rId150" display="b.rezaie@staff.sharif.edu"/>
    <hyperlink ref="F163" r:id="rId151" display="milad.tazikeh@gmail.cmom"/>
    <hyperlink ref="F164" r:id="rId152" display="m.shakiba@staff.sharif.edu"/>
    <hyperlink ref="F165" r:id="rId153" display="nikbin@ce.sharif.edu"/>
    <hyperlink ref="F166" r:id="rId154" display="alvanchi@sharif.edu"/>
    <hyperlink ref="F167" r:id="rId155" display="h.samiee@staff.sharif.ir"/>
    <hyperlink ref="F168" r:id="rId156" display="h.samiee@staff.sharif.ir"/>
    <hyperlink ref="F169" r:id="rId157" display="h.samiee@staff.sharif.ir"/>
    <hyperlink ref="F170" r:id="rId158" display="h.samiee@staff.sharif.ir"/>
    <hyperlink ref="F171" r:id="rId159" display="zarrabi@sharif.edu"/>
    <hyperlink ref="F172" r:id="rId160" display="zarrabi@sharif.edu"/>
    <hyperlink ref="F173" r:id="rId161" display="zarrabi@sharif.edu"/>
    <hyperlink ref="F174" r:id="rId162" display="zarrabi@sharif.edu"/>
    <hyperlink ref="F178" r:id="rId163" display="e_tallan@sharif.edu"/>
    <hyperlink ref="F179" r:id="rId164" display="m.shakiba@staff.sharif.edu"/>
    <hyperlink ref="F180" r:id="rId165" display="abdollahi.m87@gmail.com"/>
    <hyperlink ref="F182" r:id="rId166" display="abdollahi.m87@gmail.com"/>
    <hyperlink ref="F183" r:id="rId167" display="mshakiba2000@yahoo.com"/>
    <hyperlink ref="F184" r:id="rId168" display="gtaghizadeh@ce.sharif.edu"/>
    <hyperlink ref="F185" r:id="rId169" display="gtaghizadeh@ce.sharif.edu"/>
    <hyperlink ref="F186" r:id="rId170" display="gtaghizadeh@ce.sharif.edu"/>
    <hyperlink ref="F187" r:id="rId171" display="gtaghizadeh@ce.sharif.edu"/>
    <hyperlink ref="F188" r:id="rId172" display="gtaghizadeh@ce.sharif.edu"/>
    <hyperlink ref="F191" r:id="rId173" display="rajabi@sharif.edu"/>
    <hyperlink ref="F192" r:id="rId174" display="rajabi@sharif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0"/>
  <sheetViews>
    <sheetView showFormulas="false" showGridLines="true" showRowColHeaders="true" showZeros="true" rightToLeft="true" tabSelected="false" showOutlineSymbols="true" defaultGridColor="true" view="normal" topLeftCell="A1" colorId="64" zoomScale="143" zoomScaleNormal="143" zoomScalePageLayoutView="100" workbookViewId="0">
      <pane xSplit="0" ySplit="1" topLeftCell="A94" activePane="bottomLeft" state="frozen"/>
      <selection pane="topLeft" activeCell="A1" activeCellId="0" sqref="A1"/>
      <selection pane="bottomLeft" activeCell="E101" activeCellId="0" sqref="E101"/>
    </sheetView>
  </sheetViews>
  <sheetFormatPr defaultColWidth="8.7421875" defaultRowHeight="14.4" zeroHeight="false" outlineLevelRow="0" outlineLevelCol="0"/>
  <cols>
    <col collapsed="false" customWidth="true" hidden="false" outlineLevel="0" max="2" min="2" style="0" width="31.28"/>
    <col collapsed="false" customWidth="true" hidden="false" outlineLevel="0" max="3" min="3" style="0" width="9.37"/>
    <col collapsed="false" customWidth="true" hidden="false" outlineLevel="0" max="5" min="5" style="0" width="23.95"/>
    <col collapsed="false" customWidth="true" hidden="false" outlineLevel="0" max="6" min="6" style="0" width="10"/>
    <col collapsed="false" customWidth="true" hidden="false" outlineLevel="0" max="7" min="7" style="0" width="41"/>
    <col collapsed="false" customWidth="true" hidden="false" outlineLevel="0" max="8" min="8" style="0" width="29.53"/>
    <col collapsed="false" customWidth="true" hidden="false" outlineLevel="0" max="9" min="9" style="0" width="19.63"/>
    <col collapsed="false" customWidth="true" hidden="false" outlineLevel="0" max="10" min="10" style="370" width="9.52"/>
    <col collapsed="false" customWidth="true" hidden="false" outlineLevel="0" max="11" min="11" style="0" width="26.66"/>
    <col collapsed="false" customWidth="true" hidden="false" outlineLevel="0" max="12" min="12" style="0" width="9.85"/>
    <col collapsed="false" customWidth="true" hidden="false" outlineLevel="0" max="13" min="13" style="0" width="27.16"/>
    <col collapsed="false" customWidth="true" hidden="false" outlineLevel="0" max="14" min="14" style="0" width="19.26"/>
    <col collapsed="false" customWidth="true" hidden="false" outlineLevel="0" max="15" min="15" style="0" width="16.74"/>
    <col collapsed="false" customWidth="true" hidden="false" outlineLevel="0" max="16" min="16" style="0" width="19.38"/>
    <col collapsed="false" customWidth="true" hidden="false" outlineLevel="0" max="20" min="20" style="0" width="10.19"/>
    <col collapsed="false" customWidth="true" hidden="false" outlineLevel="0" max="27" min="27" style="0" width="21.05"/>
    <col collapsed="false" customWidth="true" hidden="false" outlineLevel="0" max="28" min="28" style="0" width="24.73"/>
    <col collapsed="false" customWidth="true" hidden="false" outlineLevel="0" max="40" min="40" style="0" width="17.4"/>
    <col collapsed="false" customWidth="true" hidden="false" outlineLevel="0" max="44" min="44" style="0" width="23.01"/>
    <col collapsed="false" customWidth="true" hidden="false" outlineLevel="0" max="45" min="45" style="0" width="19.19"/>
    <col collapsed="false" customWidth="true" hidden="false" outlineLevel="0" max="46" min="46" style="0" width="18.38"/>
    <col collapsed="false" customWidth="true" hidden="false" outlineLevel="0" max="48" min="48" style="0" width="18.63"/>
  </cols>
  <sheetData>
    <row r="1" s="527" customFormat="true" ht="36.6" hidden="false" customHeight="false" outlineLevel="0" collapsed="false">
      <c r="A1" s="521" t="s">
        <v>2285</v>
      </c>
      <c r="B1" s="522" t="s">
        <v>3586</v>
      </c>
      <c r="C1" s="522" t="s">
        <v>25</v>
      </c>
      <c r="D1" s="522" t="s">
        <v>26</v>
      </c>
      <c r="E1" s="522" t="s">
        <v>32</v>
      </c>
      <c r="F1" s="523" t="s">
        <v>33</v>
      </c>
      <c r="G1" s="523" t="s">
        <v>34</v>
      </c>
      <c r="H1" s="522" t="s">
        <v>3587</v>
      </c>
      <c r="I1" s="522" t="s">
        <v>36</v>
      </c>
      <c r="J1" s="524" t="s">
        <v>3588</v>
      </c>
      <c r="K1" s="525" t="s">
        <v>37</v>
      </c>
      <c r="L1" s="526" t="s">
        <v>3589</v>
      </c>
      <c r="M1" s="526" t="s">
        <v>38</v>
      </c>
    </row>
    <row r="2" s="529" customFormat="true" ht="18" hidden="false" customHeight="false" outlineLevel="0" collapsed="false">
      <c r="A2" s="315" t="n">
        <v>1</v>
      </c>
      <c r="B2" s="189" t="s">
        <v>3590</v>
      </c>
      <c r="C2" s="232"/>
      <c r="D2" s="232" t="n">
        <v>1</v>
      </c>
      <c r="E2" s="528" t="s">
        <v>1160</v>
      </c>
      <c r="F2" s="189" t="n">
        <v>48</v>
      </c>
      <c r="G2" s="189" t="n">
        <v>1400</v>
      </c>
      <c r="H2" s="111" t="s">
        <v>1161</v>
      </c>
      <c r="I2" s="348" t="s">
        <v>1162</v>
      </c>
      <c r="J2" s="351" t="s">
        <v>3591</v>
      </c>
      <c r="K2" s="111" t="s">
        <v>1164</v>
      </c>
      <c r="L2" s="111" t="s">
        <v>1165</v>
      </c>
      <c r="M2" s="111"/>
    </row>
    <row r="3" s="529" customFormat="true" ht="18.9" hidden="false" customHeight="false" outlineLevel="0" collapsed="false">
      <c r="A3" s="315" t="n">
        <v>2</v>
      </c>
      <c r="B3" s="530" t="s">
        <v>3592</v>
      </c>
      <c r="C3" s="120"/>
      <c r="D3" s="120" t="n">
        <v>1</v>
      </c>
      <c r="E3" s="531" t="s">
        <v>3593</v>
      </c>
      <c r="F3" s="210" t="s">
        <v>1176</v>
      </c>
      <c r="G3" s="210" t="s">
        <v>1177</v>
      </c>
      <c r="H3" s="115" t="s">
        <v>1178</v>
      </c>
      <c r="I3" s="532" t="s">
        <v>1180</v>
      </c>
      <c r="J3" s="351" t="s">
        <v>3594</v>
      </c>
      <c r="K3" s="115" t="s">
        <v>2305</v>
      </c>
      <c r="L3" s="115" t="s">
        <v>1165</v>
      </c>
      <c r="M3" s="115" t="s">
        <v>1183</v>
      </c>
    </row>
    <row r="4" s="529" customFormat="true" ht="18.9" hidden="false" customHeight="false" outlineLevel="0" collapsed="false">
      <c r="A4" s="315" t="n">
        <v>2</v>
      </c>
      <c r="B4" s="530" t="s">
        <v>3592</v>
      </c>
      <c r="C4" s="120"/>
      <c r="D4" s="120" t="n">
        <v>1</v>
      </c>
      <c r="E4" s="531" t="s">
        <v>3593</v>
      </c>
      <c r="F4" s="210" t="n">
        <v>40</v>
      </c>
      <c r="G4" s="210" t="s">
        <v>1184</v>
      </c>
      <c r="H4" s="115" t="s">
        <v>1185</v>
      </c>
      <c r="I4" s="532" t="s">
        <v>1186</v>
      </c>
      <c r="J4" s="351" t="s">
        <v>3595</v>
      </c>
      <c r="K4" s="115"/>
      <c r="L4" s="115" t="s">
        <v>1165</v>
      </c>
      <c r="M4" s="115" t="s">
        <v>1183</v>
      </c>
      <c r="O4" s="2"/>
      <c r="P4" s="2"/>
      <c r="Q4" s="2"/>
      <c r="R4" s="2"/>
      <c r="S4" s="2"/>
      <c r="T4" s="2"/>
    </row>
    <row r="5" s="529" customFormat="true" ht="18.9" hidden="false" customHeight="false" outlineLevel="0" collapsed="false">
      <c r="A5" s="315" t="n">
        <v>2</v>
      </c>
      <c r="B5" s="530" t="s">
        <v>3592</v>
      </c>
      <c r="C5" s="120"/>
      <c r="D5" s="120" t="n">
        <v>1</v>
      </c>
      <c r="E5" s="531" t="s">
        <v>3593</v>
      </c>
      <c r="F5" s="210" t="n">
        <v>40</v>
      </c>
      <c r="G5" s="210" t="s">
        <v>1188</v>
      </c>
      <c r="H5" s="115" t="s">
        <v>1189</v>
      </c>
      <c r="I5" s="532" t="s">
        <v>1190</v>
      </c>
      <c r="J5" s="351" t="s">
        <v>3596</v>
      </c>
      <c r="K5" s="115"/>
      <c r="L5" s="115" t="s">
        <v>1165</v>
      </c>
      <c r="M5" s="115" t="s">
        <v>1183</v>
      </c>
      <c r="O5" s="2"/>
      <c r="P5" s="2"/>
      <c r="Q5" s="2"/>
      <c r="R5" s="2"/>
      <c r="S5" s="2"/>
      <c r="T5" s="2"/>
    </row>
    <row r="6" s="2" customFormat="true" ht="18.9" hidden="false" customHeight="false" outlineLevel="0" collapsed="false">
      <c r="A6" s="2" t="n">
        <v>2</v>
      </c>
      <c r="B6" s="530" t="s">
        <v>1192</v>
      </c>
      <c r="C6" s="120"/>
      <c r="D6" s="120" t="n">
        <v>2</v>
      </c>
      <c r="E6" s="531" t="s">
        <v>1195</v>
      </c>
      <c r="F6" s="210" t="n">
        <v>38</v>
      </c>
      <c r="G6" s="210" t="n">
        <v>540</v>
      </c>
      <c r="H6" s="115" t="s">
        <v>1196</v>
      </c>
      <c r="I6" s="532" t="s">
        <v>1197</v>
      </c>
      <c r="J6" s="351" t="s">
        <v>3597</v>
      </c>
      <c r="K6" s="115"/>
      <c r="L6" s="115" t="s">
        <v>1165</v>
      </c>
      <c r="M6" s="115" t="s">
        <v>1183</v>
      </c>
      <c r="N6" s="529"/>
    </row>
    <row r="7" s="2" customFormat="true" ht="18.9" hidden="false" customHeight="false" outlineLevel="0" collapsed="false">
      <c r="A7" s="2" t="n">
        <v>2</v>
      </c>
      <c r="B7" s="530" t="s">
        <v>1199</v>
      </c>
      <c r="C7" s="120"/>
      <c r="D7" s="120" t="n">
        <v>2</v>
      </c>
      <c r="E7" s="531" t="s">
        <v>1195</v>
      </c>
      <c r="F7" s="210" t="n">
        <v>36</v>
      </c>
      <c r="G7" s="210" t="n">
        <v>540</v>
      </c>
      <c r="H7" s="115" t="s">
        <v>1200</v>
      </c>
      <c r="I7" s="532" t="s">
        <v>1201</v>
      </c>
      <c r="J7" s="351" t="s">
        <v>3598</v>
      </c>
      <c r="K7" s="115"/>
      <c r="L7" s="115" t="s">
        <v>1165</v>
      </c>
      <c r="M7" s="115" t="s">
        <v>1183</v>
      </c>
      <c r="N7" s="529"/>
    </row>
    <row r="8" s="82" customFormat="true" ht="18" hidden="false" customHeight="false" outlineLevel="0" collapsed="false">
      <c r="A8" s="82" t="n">
        <v>3</v>
      </c>
      <c r="B8" s="189" t="s">
        <v>3599</v>
      </c>
      <c r="C8" s="232"/>
      <c r="D8" s="232" t="n">
        <v>2</v>
      </c>
      <c r="E8" s="533"/>
      <c r="F8" s="189" t="n">
        <v>32</v>
      </c>
      <c r="G8" s="189" t="s">
        <v>914</v>
      </c>
      <c r="H8" s="115" t="s">
        <v>915</v>
      </c>
      <c r="I8" s="534" t="s">
        <v>916</v>
      </c>
      <c r="J8" s="351" t="s">
        <v>3600</v>
      </c>
      <c r="K8" s="111" t="s">
        <v>918</v>
      </c>
      <c r="L8" s="115" t="s">
        <v>819</v>
      </c>
      <c r="M8" s="111" t="s">
        <v>919</v>
      </c>
      <c r="N8" s="529"/>
    </row>
    <row r="9" s="82" customFormat="true" ht="18" hidden="false" customHeight="false" outlineLevel="0" collapsed="false">
      <c r="A9" s="82" t="n">
        <v>3</v>
      </c>
      <c r="B9" s="189" t="s">
        <v>3599</v>
      </c>
      <c r="C9" s="232"/>
      <c r="D9" s="232" t="n">
        <v>2</v>
      </c>
      <c r="E9" s="533"/>
      <c r="F9" s="189" t="n">
        <v>32</v>
      </c>
      <c r="G9" s="189" t="s">
        <v>914</v>
      </c>
      <c r="H9" s="111" t="s">
        <v>922</v>
      </c>
      <c r="I9" s="534" t="s">
        <v>923</v>
      </c>
      <c r="J9" s="351" t="s">
        <v>3601</v>
      </c>
      <c r="K9" s="111" t="s">
        <v>918</v>
      </c>
      <c r="L9" s="111" t="s">
        <v>819</v>
      </c>
      <c r="M9" s="111" t="s">
        <v>919</v>
      </c>
      <c r="N9" s="529"/>
    </row>
    <row r="10" s="82" customFormat="true" ht="18" hidden="false" customHeight="false" outlineLevel="0" collapsed="false">
      <c r="A10" s="82" t="n">
        <v>3</v>
      </c>
      <c r="B10" s="189" t="s">
        <v>3599</v>
      </c>
      <c r="C10" s="232"/>
      <c r="D10" s="232" t="n">
        <v>2</v>
      </c>
      <c r="E10" s="533"/>
      <c r="F10" s="189" t="n">
        <v>32</v>
      </c>
      <c r="G10" s="189" t="s">
        <v>914</v>
      </c>
      <c r="H10" s="111" t="s">
        <v>927</v>
      </c>
      <c r="I10" s="534" t="s">
        <v>928</v>
      </c>
      <c r="J10" s="351" t="s">
        <v>3602</v>
      </c>
      <c r="K10" s="111" t="s">
        <v>918</v>
      </c>
      <c r="L10" s="111" t="s">
        <v>819</v>
      </c>
      <c r="M10" s="111" t="s">
        <v>919</v>
      </c>
      <c r="N10" s="529"/>
    </row>
    <row r="11" s="82" customFormat="true" ht="18" hidden="false" customHeight="false" outlineLevel="0" collapsed="false">
      <c r="A11" s="82" t="n">
        <v>3</v>
      </c>
      <c r="B11" s="189" t="s">
        <v>3599</v>
      </c>
      <c r="C11" s="232"/>
      <c r="D11" s="232" t="n">
        <v>2</v>
      </c>
      <c r="E11" s="533"/>
      <c r="F11" s="189" t="n">
        <v>32</v>
      </c>
      <c r="G11" s="189" t="s">
        <v>914</v>
      </c>
      <c r="H11" s="111" t="s">
        <v>932</v>
      </c>
      <c r="I11" s="534" t="s">
        <v>933</v>
      </c>
      <c r="J11" s="351" t="s">
        <v>3603</v>
      </c>
      <c r="K11" s="111" t="s">
        <v>918</v>
      </c>
      <c r="L11" s="111" t="s">
        <v>819</v>
      </c>
      <c r="M11" s="111" t="s">
        <v>919</v>
      </c>
      <c r="N11" s="529"/>
    </row>
    <row r="12" s="82" customFormat="true" ht="18" hidden="false" customHeight="false" outlineLevel="0" collapsed="false">
      <c r="A12" s="82" t="n">
        <v>3</v>
      </c>
      <c r="B12" s="189" t="s">
        <v>3604</v>
      </c>
      <c r="C12" s="232"/>
      <c r="D12" s="232" t="n">
        <v>2</v>
      </c>
      <c r="E12" s="533"/>
      <c r="F12" s="189" t="n">
        <v>16</v>
      </c>
      <c r="G12" s="189" t="n">
        <v>600</v>
      </c>
      <c r="H12" s="111" t="s">
        <v>939</v>
      </c>
      <c r="I12" s="534" t="s">
        <v>940</v>
      </c>
      <c r="J12" s="351" t="s">
        <v>3605</v>
      </c>
      <c r="K12" s="111" t="s">
        <v>918</v>
      </c>
      <c r="L12" s="111" t="s">
        <v>819</v>
      </c>
      <c r="M12" s="111" t="s">
        <v>919</v>
      </c>
      <c r="N12" s="529"/>
    </row>
    <row r="13" s="82" customFormat="true" ht="18" hidden="false" customHeight="false" outlineLevel="0" collapsed="false">
      <c r="A13" s="82" t="n">
        <v>3</v>
      </c>
      <c r="B13" s="189" t="s">
        <v>1290</v>
      </c>
      <c r="C13" s="232"/>
      <c r="D13" s="232" t="n">
        <v>1</v>
      </c>
      <c r="E13" s="533" t="s">
        <v>3606</v>
      </c>
      <c r="F13" s="189"/>
      <c r="G13" s="189"/>
      <c r="H13" s="111" t="s">
        <v>3607</v>
      </c>
      <c r="I13" s="534" t="s">
        <v>3608</v>
      </c>
      <c r="J13" s="351" t="s">
        <v>3609</v>
      </c>
      <c r="K13" s="111"/>
      <c r="L13" s="111" t="s">
        <v>819</v>
      </c>
      <c r="M13" s="111" t="s">
        <v>919</v>
      </c>
      <c r="N13" s="529"/>
    </row>
    <row r="14" s="82" customFormat="true" ht="18" hidden="false" customHeight="false" outlineLevel="0" collapsed="false">
      <c r="A14" s="82" t="n">
        <v>3</v>
      </c>
      <c r="B14" s="189" t="s">
        <v>3610</v>
      </c>
      <c r="C14" s="232"/>
      <c r="D14" s="232" t="n">
        <v>1</v>
      </c>
      <c r="E14" s="533" t="s">
        <v>3611</v>
      </c>
      <c r="F14" s="189"/>
      <c r="G14" s="189"/>
      <c r="H14" s="111" t="s">
        <v>3612</v>
      </c>
      <c r="I14" s="534" t="s">
        <v>3613</v>
      </c>
      <c r="J14" s="351" t="s">
        <v>3614</v>
      </c>
      <c r="K14" s="111"/>
      <c r="L14" s="111" t="s">
        <v>819</v>
      </c>
      <c r="M14" s="111" t="s">
        <v>919</v>
      </c>
      <c r="N14" s="529"/>
    </row>
    <row r="15" s="82" customFormat="true" ht="18" hidden="false" customHeight="false" outlineLevel="0" collapsed="false">
      <c r="A15" s="82" t="n">
        <v>4</v>
      </c>
      <c r="B15" s="535" t="s">
        <v>955</v>
      </c>
      <c r="C15" s="232"/>
      <c r="D15" s="232" t="n">
        <v>2</v>
      </c>
      <c r="E15" s="533" t="s">
        <v>959</v>
      </c>
      <c r="F15" s="189" t="n">
        <v>250</v>
      </c>
      <c r="G15" s="189" t="s">
        <v>960</v>
      </c>
      <c r="H15" s="111" t="s">
        <v>961</v>
      </c>
      <c r="I15" s="536" t="s">
        <v>962</v>
      </c>
      <c r="J15" s="351" t="s">
        <v>3615</v>
      </c>
      <c r="K15" s="111" t="s">
        <v>918</v>
      </c>
      <c r="L15" s="111" t="s">
        <v>819</v>
      </c>
      <c r="M15" s="111" t="s">
        <v>919</v>
      </c>
      <c r="N15" s="529"/>
    </row>
    <row r="16" s="82" customFormat="true" ht="18" hidden="false" customHeight="false" outlineLevel="0" collapsed="false">
      <c r="A16" s="82" t="n">
        <v>4</v>
      </c>
      <c r="B16" s="535" t="s">
        <v>955</v>
      </c>
      <c r="C16" s="232"/>
      <c r="D16" s="232" t="n">
        <v>2</v>
      </c>
      <c r="E16" s="533" t="s">
        <v>3616</v>
      </c>
      <c r="F16" s="189" t="n">
        <v>250</v>
      </c>
      <c r="G16" s="189" t="s">
        <v>960</v>
      </c>
      <c r="H16" s="111" t="s">
        <v>967</v>
      </c>
      <c r="I16" s="536" t="s">
        <v>968</v>
      </c>
      <c r="J16" s="351" t="s">
        <v>3617</v>
      </c>
      <c r="K16" s="111" t="s">
        <v>918</v>
      </c>
      <c r="L16" s="111" t="s">
        <v>819</v>
      </c>
      <c r="M16" s="111" t="s">
        <v>919</v>
      </c>
      <c r="N16" s="529"/>
    </row>
    <row r="17" customFormat="false" ht="86.4" hidden="false" customHeight="false" outlineLevel="0" collapsed="false">
      <c r="A17" s="82" t="n">
        <v>5</v>
      </c>
      <c r="B17" s="189" t="s">
        <v>979</v>
      </c>
      <c r="C17" s="232"/>
      <c r="D17" s="232" t="n">
        <v>4</v>
      </c>
      <c r="E17" s="188" t="s">
        <v>3618</v>
      </c>
      <c r="F17" s="189" t="n">
        <v>48</v>
      </c>
      <c r="G17" s="189" t="s">
        <v>985</v>
      </c>
      <c r="H17" s="111" t="s">
        <v>3619</v>
      </c>
      <c r="I17" s="111"/>
      <c r="J17" s="351" t="s">
        <v>3620</v>
      </c>
      <c r="K17" s="111" t="s">
        <v>988</v>
      </c>
      <c r="L17" s="111" t="s">
        <v>547</v>
      </c>
      <c r="M17" s="111"/>
      <c r="N17" s="529"/>
    </row>
    <row r="18" customFormat="false" ht="82.8" hidden="false" customHeight="true" outlineLevel="0" collapsed="false">
      <c r="A18" s="82" t="n">
        <v>5</v>
      </c>
      <c r="B18" s="189" t="s">
        <v>3621</v>
      </c>
      <c r="C18" s="232"/>
      <c r="D18" s="232" t="n">
        <v>2</v>
      </c>
      <c r="E18" s="344" t="s">
        <v>3622</v>
      </c>
      <c r="F18" s="189" t="n">
        <v>12</v>
      </c>
      <c r="G18" s="189" t="s">
        <v>1000</v>
      </c>
      <c r="H18" s="111" t="s">
        <v>3623</v>
      </c>
      <c r="I18" s="111"/>
      <c r="J18" s="351" t="s">
        <v>3624</v>
      </c>
      <c r="K18" s="111" t="s">
        <v>1003</v>
      </c>
      <c r="L18" s="111" t="s">
        <v>547</v>
      </c>
      <c r="M18" s="111" t="s">
        <v>1004</v>
      </c>
      <c r="N18" s="529"/>
    </row>
    <row r="19" customFormat="false" ht="47.7" hidden="false" customHeight="true" outlineLevel="0" collapsed="false">
      <c r="A19" s="82" t="n">
        <v>5</v>
      </c>
      <c r="B19" s="82" t="s">
        <v>112</v>
      </c>
      <c r="C19" s="232"/>
      <c r="D19" s="232" t="n">
        <v>4</v>
      </c>
      <c r="E19" s="344" t="s">
        <v>3625</v>
      </c>
      <c r="F19" s="189" t="n">
        <v>48</v>
      </c>
      <c r="G19" s="189" t="s">
        <v>448</v>
      </c>
      <c r="H19" s="111" t="s">
        <v>3626</v>
      </c>
      <c r="I19" s="111"/>
      <c r="J19" s="351" t="s">
        <v>3627</v>
      </c>
      <c r="K19" s="111" t="s">
        <v>3628</v>
      </c>
      <c r="L19" s="111" t="s">
        <v>547</v>
      </c>
      <c r="M19" s="232"/>
      <c r="N19" s="529"/>
    </row>
    <row r="20" s="2" customFormat="true" ht="18" hidden="false" customHeight="false" outlineLevel="0" collapsed="false">
      <c r="A20" s="2" t="n">
        <v>7</v>
      </c>
      <c r="B20" s="210" t="s">
        <v>3604</v>
      </c>
      <c r="C20" s="120"/>
      <c r="D20" s="120" t="n">
        <v>2</v>
      </c>
      <c r="E20" s="537" t="s">
        <v>3629</v>
      </c>
      <c r="F20" s="210" t="s">
        <v>815</v>
      </c>
      <c r="G20" s="210" t="s">
        <v>816</v>
      </c>
      <c r="H20" s="115" t="s">
        <v>817</v>
      </c>
      <c r="I20" s="115"/>
      <c r="J20" s="351" t="s">
        <v>3630</v>
      </c>
      <c r="K20" s="115" t="s">
        <v>812</v>
      </c>
      <c r="L20" s="115" t="s">
        <v>819</v>
      </c>
      <c r="M20" s="115" t="s">
        <v>820</v>
      </c>
      <c r="N20" s="529"/>
    </row>
    <row r="21" customFormat="false" ht="115.2" hidden="false" customHeight="false" outlineLevel="0" collapsed="false">
      <c r="A21" s="538" t="n">
        <v>7</v>
      </c>
      <c r="B21" s="210" t="s">
        <v>3599</v>
      </c>
      <c r="C21" s="120"/>
      <c r="D21" s="120" t="n">
        <v>2</v>
      </c>
      <c r="E21" s="537" t="s">
        <v>3631</v>
      </c>
      <c r="F21" s="210" t="s">
        <v>823</v>
      </c>
      <c r="G21" s="210" t="s">
        <v>824</v>
      </c>
      <c r="H21" s="115" t="s">
        <v>825</v>
      </c>
      <c r="I21" s="115"/>
      <c r="J21" s="351" t="s">
        <v>3632</v>
      </c>
      <c r="K21" s="115" t="s">
        <v>821</v>
      </c>
      <c r="L21" s="115" t="s">
        <v>819</v>
      </c>
      <c r="M21" s="115" t="s">
        <v>3633</v>
      </c>
      <c r="N21" s="529"/>
    </row>
    <row r="22" customFormat="false" ht="61.5" hidden="false" customHeight="false" outlineLevel="0" collapsed="false">
      <c r="A22" s="538" t="n">
        <v>8</v>
      </c>
      <c r="B22" s="210" t="s">
        <v>3634</v>
      </c>
      <c r="C22" s="120"/>
      <c r="D22" s="120" t="n">
        <v>2</v>
      </c>
      <c r="E22" s="347" t="s">
        <v>3635</v>
      </c>
      <c r="F22" s="210" t="n">
        <v>16</v>
      </c>
      <c r="G22" s="210" t="n">
        <v>500</v>
      </c>
      <c r="H22" s="329" t="s">
        <v>1015</v>
      </c>
      <c r="I22" s="329" t="s">
        <v>1016</v>
      </c>
      <c r="J22" s="539" t="s">
        <v>3602</v>
      </c>
      <c r="K22" s="329" t="s">
        <v>2325</v>
      </c>
      <c r="L22" s="329" t="s">
        <v>116</v>
      </c>
      <c r="M22" s="329"/>
      <c r="N22" s="529"/>
    </row>
    <row r="23" customFormat="false" ht="18" hidden="false" customHeight="false" outlineLevel="0" collapsed="false">
      <c r="A23" s="2" t="n">
        <v>9</v>
      </c>
      <c r="B23" s="189" t="s">
        <v>3621</v>
      </c>
      <c r="C23" s="232"/>
      <c r="D23" s="232" t="n">
        <v>2</v>
      </c>
      <c r="E23" s="344" t="s">
        <v>606</v>
      </c>
      <c r="F23" s="189" t="n">
        <v>64</v>
      </c>
      <c r="G23" s="189" t="s">
        <v>863</v>
      </c>
      <c r="H23" s="111" t="s">
        <v>864</v>
      </c>
      <c r="I23" s="155" t="s">
        <v>69</v>
      </c>
      <c r="J23" s="351" t="s">
        <v>3636</v>
      </c>
      <c r="K23" s="112" t="s">
        <v>860</v>
      </c>
      <c r="L23" s="111" t="s">
        <v>849</v>
      </c>
      <c r="M23" s="112"/>
      <c r="N23" s="529"/>
    </row>
    <row r="24" customFormat="false" ht="18" hidden="false" customHeight="false" outlineLevel="0" collapsed="false">
      <c r="A24" s="2" t="n">
        <v>9</v>
      </c>
      <c r="B24" s="189" t="s">
        <v>3621</v>
      </c>
      <c r="C24" s="232"/>
      <c r="D24" s="232" t="n">
        <v>2</v>
      </c>
      <c r="E24" s="344" t="s">
        <v>606</v>
      </c>
      <c r="F24" s="189" t="n">
        <v>64</v>
      </c>
      <c r="G24" s="189" t="s">
        <v>866</v>
      </c>
      <c r="H24" s="111" t="s">
        <v>867</v>
      </c>
      <c r="I24" s="155" t="s">
        <v>69</v>
      </c>
      <c r="J24" s="351" t="s">
        <v>3637</v>
      </c>
      <c r="K24" s="112" t="s">
        <v>860</v>
      </c>
      <c r="L24" s="111" t="s">
        <v>849</v>
      </c>
      <c r="M24" s="111"/>
      <c r="N24" s="529"/>
    </row>
    <row r="25" customFormat="false" ht="18" hidden="false" customHeight="false" outlineLevel="0" collapsed="false">
      <c r="A25" s="2" t="n">
        <v>9</v>
      </c>
      <c r="B25" s="189" t="s">
        <v>3634</v>
      </c>
      <c r="C25" s="232"/>
      <c r="D25" s="232" t="n">
        <v>2</v>
      </c>
      <c r="E25" s="344" t="s">
        <v>606</v>
      </c>
      <c r="F25" s="189" t="n">
        <v>32</v>
      </c>
      <c r="G25" s="189" t="s">
        <v>870</v>
      </c>
      <c r="H25" s="111" t="s">
        <v>871</v>
      </c>
      <c r="I25" s="155" t="s">
        <v>69</v>
      </c>
      <c r="J25" s="351" t="s">
        <v>3624</v>
      </c>
      <c r="K25" s="112" t="s">
        <v>860</v>
      </c>
      <c r="L25" s="111" t="s">
        <v>849</v>
      </c>
      <c r="M25" s="111"/>
      <c r="N25" s="529"/>
    </row>
    <row r="26" customFormat="false" ht="18" hidden="false" customHeight="false" outlineLevel="0" collapsed="false">
      <c r="A26" s="2" t="n">
        <v>9</v>
      </c>
      <c r="B26" s="189" t="s">
        <v>3638</v>
      </c>
      <c r="C26" s="232"/>
      <c r="D26" s="232" t="n">
        <v>1</v>
      </c>
      <c r="E26" s="540"/>
      <c r="F26" s="189"/>
      <c r="G26" s="189"/>
      <c r="H26" s="111" t="s">
        <v>874</v>
      </c>
      <c r="I26" s="155" t="s">
        <v>69</v>
      </c>
      <c r="J26" s="351" t="s">
        <v>3614</v>
      </c>
      <c r="K26" s="112" t="s">
        <v>860</v>
      </c>
      <c r="L26" s="111" t="s">
        <v>849</v>
      </c>
      <c r="M26" s="232"/>
      <c r="N26" s="529"/>
    </row>
    <row r="27" customFormat="false" ht="43.2" hidden="false" customHeight="false" outlineLevel="0" collapsed="false">
      <c r="A27" s="2" t="n">
        <v>10</v>
      </c>
      <c r="B27" s="189" t="s">
        <v>3621</v>
      </c>
      <c r="C27" s="232"/>
      <c r="D27" s="232" t="n">
        <v>2</v>
      </c>
      <c r="E27" s="188" t="s">
        <v>3639</v>
      </c>
      <c r="F27" s="189" t="n">
        <v>256</v>
      </c>
      <c r="G27" s="189" t="s">
        <v>891</v>
      </c>
      <c r="H27" s="111" t="s">
        <v>892</v>
      </c>
      <c r="I27" s="158" t="s">
        <v>893</v>
      </c>
      <c r="J27" s="351" t="s">
        <v>3640</v>
      </c>
      <c r="K27" s="111" t="s">
        <v>895</v>
      </c>
      <c r="L27" s="111" t="s">
        <v>819</v>
      </c>
      <c r="M27" s="111" t="s">
        <v>896</v>
      </c>
      <c r="N27" s="529"/>
    </row>
    <row r="28" customFormat="false" ht="18" hidden="false" customHeight="false" outlineLevel="0" collapsed="false">
      <c r="A28" s="2" t="n">
        <v>13</v>
      </c>
      <c r="B28" s="189" t="s">
        <v>840</v>
      </c>
      <c r="C28" s="155" t="s">
        <v>107</v>
      </c>
      <c r="D28" s="232" t="n">
        <v>5</v>
      </c>
      <c r="E28" s="540"/>
      <c r="F28" s="189"/>
      <c r="G28" s="541"/>
      <c r="H28" s="232" t="s">
        <v>846</v>
      </c>
      <c r="I28" s="155" t="s">
        <v>69</v>
      </c>
      <c r="J28" s="158" t="s">
        <v>3641</v>
      </c>
      <c r="L28" s="111" t="s">
        <v>849</v>
      </c>
      <c r="M28" s="111" t="s">
        <v>848</v>
      </c>
      <c r="N28" s="529"/>
    </row>
    <row r="29" customFormat="false" ht="18" hidden="false" customHeight="false" outlineLevel="0" collapsed="false">
      <c r="A29" s="2" t="n">
        <v>12</v>
      </c>
      <c r="B29" s="542" t="s">
        <v>3642</v>
      </c>
      <c r="D29" s="543" t="n">
        <v>4</v>
      </c>
      <c r="E29" s="544"/>
      <c r="F29" s="544"/>
      <c r="G29" s="542" t="s">
        <v>3643</v>
      </c>
      <c r="J29" s="545" t="s">
        <v>3644</v>
      </c>
      <c r="L29" s="546" t="s">
        <v>849</v>
      </c>
      <c r="N29" s="529"/>
    </row>
    <row r="30" customFormat="false" ht="18" hidden="false" customHeight="false" outlineLevel="0" collapsed="false">
      <c r="A30" s="2" t="n">
        <v>14</v>
      </c>
      <c r="B30" s="189" t="s">
        <v>329</v>
      </c>
      <c r="C30" s="155" t="s">
        <v>107</v>
      </c>
      <c r="D30" s="232" t="n">
        <v>4</v>
      </c>
      <c r="E30" s="344" t="s">
        <v>3645</v>
      </c>
      <c r="F30" s="189" t="n">
        <v>64</v>
      </c>
      <c r="G30" s="189" t="s">
        <v>985</v>
      </c>
      <c r="H30" s="111" t="s">
        <v>1107</v>
      </c>
      <c r="I30" s="155" t="s">
        <v>69</v>
      </c>
      <c r="J30" s="351" t="s">
        <v>3646</v>
      </c>
      <c r="K30" s="111" t="s">
        <v>1105</v>
      </c>
      <c r="L30" s="111" t="s">
        <v>87</v>
      </c>
      <c r="N30" s="529"/>
    </row>
    <row r="31" customFormat="false" ht="18" hidden="false" customHeight="false" outlineLevel="0" collapsed="false">
      <c r="A31" s="2" t="n">
        <v>14</v>
      </c>
      <c r="B31" s="189" t="s">
        <v>329</v>
      </c>
      <c r="C31" s="155" t="s">
        <v>107</v>
      </c>
      <c r="D31" s="232" t="n">
        <v>4</v>
      </c>
      <c r="E31" s="344" t="s">
        <v>1115</v>
      </c>
      <c r="F31" s="189" t="n">
        <v>64</v>
      </c>
      <c r="G31" s="189" t="s">
        <v>3647</v>
      </c>
      <c r="H31" s="111" t="s">
        <v>1117</v>
      </c>
      <c r="I31" s="155" t="s">
        <v>69</v>
      </c>
      <c r="J31" s="351" t="s">
        <v>3646</v>
      </c>
      <c r="K31" s="111" t="s">
        <v>1119</v>
      </c>
      <c r="L31" s="111" t="s">
        <v>71</v>
      </c>
      <c r="N31" s="529"/>
    </row>
    <row r="32" customFormat="false" ht="57.6" hidden="false" customHeight="false" outlineLevel="0" collapsed="false">
      <c r="A32" s="2" t="n">
        <v>15</v>
      </c>
      <c r="B32" s="189" t="s">
        <v>3648</v>
      </c>
      <c r="C32" s="82"/>
      <c r="D32" s="232" t="n">
        <v>1</v>
      </c>
      <c r="E32" s="188" t="s">
        <v>3649</v>
      </c>
      <c r="F32" s="189" t="n">
        <v>16</v>
      </c>
      <c r="G32" s="189" t="s">
        <v>1528</v>
      </c>
      <c r="H32" s="111" t="s">
        <v>1529</v>
      </c>
      <c r="I32" s="155" t="s">
        <v>69</v>
      </c>
      <c r="J32" s="351" t="s">
        <v>3650</v>
      </c>
      <c r="K32" s="111" t="s">
        <v>1532</v>
      </c>
      <c r="L32" s="111" t="s">
        <v>819</v>
      </c>
      <c r="M32" s="111" t="s">
        <v>1533</v>
      </c>
      <c r="N32" s="529"/>
    </row>
    <row r="33" customFormat="false" ht="22.2" hidden="false" customHeight="false" outlineLevel="0" collapsed="false">
      <c r="A33" s="2" t="n">
        <v>16</v>
      </c>
      <c r="B33" s="232" t="s">
        <v>1134</v>
      </c>
      <c r="C33" s="232"/>
      <c r="D33" s="232" t="n">
        <v>1</v>
      </c>
      <c r="E33" s="344" t="s">
        <v>3651</v>
      </c>
      <c r="F33" s="189" t="n">
        <v>3.9</v>
      </c>
      <c r="G33" s="189" t="s">
        <v>3652</v>
      </c>
      <c r="H33" s="111" t="s">
        <v>1134</v>
      </c>
      <c r="I33" s="111" t="s">
        <v>1139</v>
      </c>
      <c r="J33" s="351" t="s">
        <v>3653</v>
      </c>
      <c r="K33" s="111" t="s">
        <v>2342</v>
      </c>
      <c r="L33" s="111" t="s">
        <v>116</v>
      </c>
      <c r="M33" s="336" t="s">
        <v>3654</v>
      </c>
      <c r="N33" s="529"/>
    </row>
    <row r="34" customFormat="false" ht="28.8" hidden="false" customHeight="false" outlineLevel="0" collapsed="false">
      <c r="A34" s="2" t="n">
        <v>17</v>
      </c>
      <c r="B34" s="189" t="s">
        <v>737</v>
      </c>
      <c r="C34" s="155" t="s">
        <v>107</v>
      </c>
      <c r="D34" s="232" t="n">
        <v>1</v>
      </c>
      <c r="E34" s="188" t="s">
        <v>3655</v>
      </c>
      <c r="F34" s="189" t="s">
        <v>1488</v>
      </c>
      <c r="G34" s="189" t="s">
        <v>155</v>
      </c>
      <c r="H34" s="111" t="s">
        <v>1489</v>
      </c>
      <c r="I34" s="232" t="n">
        <v>1751</v>
      </c>
      <c r="J34" s="351" t="s">
        <v>3656</v>
      </c>
      <c r="K34" s="111" t="s">
        <v>1491</v>
      </c>
      <c r="L34" s="111" t="s">
        <v>819</v>
      </c>
      <c r="M34" s="111" t="s">
        <v>2344</v>
      </c>
      <c r="N34" s="529"/>
    </row>
    <row r="35" customFormat="false" ht="28.8" hidden="false" customHeight="false" outlineLevel="0" collapsed="false">
      <c r="A35" s="2" t="n">
        <v>18</v>
      </c>
      <c r="B35" s="203" t="s">
        <v>3657</v>
      </c>
      <c r="C35" s="177" t="s">
        <v>107</v>
      </c>
      <c r="D35" s="176" t="n">
        <v>2</v>
      </c>
      <c r="E35" s="547" t="s">
        <v>1499</v>
      </c>
      <c r="F35" s="203" t="s">
        <v>1500</v>
      </c>
      <c r="G35" s="203" t="s">
        <v>3658</v>
      </c>
      <c r="H35" s="111" t="s">
        <v>3659</v>
      </c>
      <c r="I35" s="111" t="s">
        <v>1503</v>
      </c>
      <c r="J35" s="351" t="s">
        <v>3660</v>
      </c>
      <c r="K35" s="111" t="s">
        <v>2348</v>
      </c>
      <c r="L35" s="111" t="s">
        <v>819</v>
      </c>
      <c r="M35" s="111" t="s">
        <v>1506</v>
      </c>
      <c r="N35" s="529"/>
    </row>
    <row r="36" customFormat="false" ht="24.6" hidden="false" customHeight="false" outlineLevel="0" collapsed="false">
      <c r="A36" s="2" t="n">
        <v>19</v>
      </c>
      <c r="B36" s="210" t="s">
        <v>1331</v>
      </c>
      <c r="C36" s="197" t="s">
        <v>1333</v>
      </c>
      <c r="D36" s="120" t="n">
        <v>1</v>
      </c>
      <c r="E36" s="548" t="s">
        <v>3661</v>
      </c>
      <c r="F36" s="210" t="n">
        <v>32</v>
      </c>
      <c r="G36" s="210" t="s">
        <v>1337</v>
      </c>
      <c r="H36" s="115" t="s">
        <v>1338</v>
      </c>
      <c r="I36" s="198" t="s">
        <v>69</v>
      </c>
      <c r="J36" s="351" t="s">
        <v>3662</v>
      </c>
      <c r="K36" s="329" t="s">
        <v>2350</v>
      </c>
      <c r="L36" s="115" t="s">
        <v>1165</v>
      </c>
      <c r="M36" s="115" t="s">
        <v>1341</v>
      </c>
      <c r="N36" s="529"/>
    </row>
    <row r="37" customFormat="false" ht="24.6" hidden="false" customHeight="false" outlineLevel="0" collapsed="false">
      <c r="A37" s="2" t="n">
        <v>19</v>
      </c>
      <c r="B37" s="210" t="s">
        <v>1344</v>
      </c>
      <c r="C37" s="197"/>
      <c r="D37" s="120" t="n">
        <v>2</v>
      </c>
      <c r="E37" s="548" t="s">
        <v>3663</v>
      </c>
      <c r="F37" s="210" t="n">
        <v>96</v>
      </c>
      <c r="G37" s="210" t="s">
        <v>3664</v>
      </c>
      <c r="H37" s="115" t="s">
        <v>1347</v>
      </c>
      <c r="I37" s="197"/>
      <c r="J37" s="351" t="s">
        <v>3601</v>
      </c>
      <c r="K37" s="329" t="s">
        <v>2350</v>
      </c>
      <c r="L37" s="115" t="s">
        <v>1165</v>
      </c>
      <c r="M37" s="115" t="s">
        <v>1341</v>
      </c>
      <c r="N37" s="529"/>
    </row>
    <row r="38" customFormat="false" ht="24.6" hidden="false" customHeight="false" outlineLevel="0" collapsed="false">
      <c r="A38" s="2" t="n">
        <v>19</v>
      </c>
      <c r="B38" s="210" t="s">
        <v>1349</v>
      </c>
      <c r="C38" s="197"/>
      <c r="D38" s="120" t="n">
        <v>2</v>
      </c>
      <c r="E38" s="548" t="s">
        <v>3665</v>
      </c>
      <c r="F38" s="210" t="n">
        <v>96</v>
      </c>
      <c r="G38" s="210" t="s">
        <v>3666</v>
      </c>
      <c r="H38" s="115" t="s">
        <v>1352</v>
      </c>
      <c r="I38" s="197"/>
      <c r="J38" s="351" t="s">
        <v>3600</v>
      </c>
      <c r="K38" s="329" t="s">
        <v>2350</v>
      </c>
      <c r="L38" s="115" t="s">
        <v>1165</v>
      </c>
      <c r="M38" s="115" t="s">
        <v>1341</v>
      </c>
      <c r="N38" s="529"/>
    </row>
    <row r="39" customFormat="false" ht="24.6" hidden="false" customHeight="false" outlineLevel="0" collapsed="false">
      <c r="A39" s="2" t="n">
        <v>19</v>
      </c>
      <c r="B39" s="210" t="s">
        <v>1331</v>
      </c>
      <c r="C39" s="197"/>
      <c r="D39" s="120" t="n">
        <v>1</v>
      </c>
      <c r="E39" s="548" t="s">
        <v>3661</v>
      </c>
      <c r="F39" s="210" t="n">
        <v>32</v>
      </c>
      <c r="G39" s="210" t="s">
        <v>3667</v>
      </c>
      <c r="H39" s="115" t="s">
        <v>1355</v>
      </c>
      <c r="I39" s="197"/>
      <c r="J39" s="351" t="s">
        <v>3668</v>
      </c>
      <c r="K39" s="329" t="s">
        <v>2350</v>
      </c>
      <c r="L39" s="115" t="s">
        <v>1165</v>
      </c>
      <c r="M39" s="115" t="s">
        <v>1341</v>
      </c>
      <c r="N39" s="529"/>
    </row>
    <row r="40" customFormat="false" ht="24.6" hidden="false" customHeight="false" outlineLevel="0" collapsed="false">
      <c r="A40" s="2" t="n">
        <v>19</v>
      </c>
      <c r="B40" s="210" t="s">
        <v>1331</v>
      </c>
      <c r="C40" s="197"/>
      <c r="D40" s="120" t="n">
        <v>1</v>
      </c>
      <c r="E40" s="537" t="s">
        <v>1357</v>
      </c>
      <c r="F40" s="210" t="n">
        <v>32</v>
      </c>
      <c r="G40" s="210" t="s">
        <v>1358</v>
      </c>
      <c r="H40" s="115" t="s">
        <v>1359</v>
      </c>
      <c r="I40" s="197"/>
      <c r="J40" s="351" t="s">
        <v>3669</v>
      </c>
      <c r="K40" s="329" t="s">
        <v>2350</v>
      </c>
      <c r="L40" s="115" t="s">
        <v>1165</v>
      </c>
      <c r="M40" s="115" t="s">
        <v>1341</v>
      </c>
      <c r="N40" s="529"/>
    </row>
    <row r="41" customFormat="false" ht="24.6" hidden="false" customHeight="false" outlineLevel="0" collapsed="false">
      <c r="A41" s="2" t="n">
        <v>19</v>
      </c>
      <c r="B41" s="210" t="s">
        <v>3670</v>
      </c>
      <c r="C41" s="197"/>
      <c r="D41" s="120" t="n">
        <v>1</v>
      </c>
      <c r="E41" s="537"/>
      <c r="F41" s="210"/>
      <c r="G41" s="210"/>
      <c r="H41" s="115" t="s">
        <v>3671</v>
      </c>
      <c r="I41" s="197"/>
      <c r="J41" s="351" t="s">
        <v>3672</v>
      </c>
      <c r="K41" s="329" t="s">
        <v>2350</v>
      </c>
      <c r="L41" s="329" t="s">
        <v>1165</v>
      </c>
      <c r="M41" s="115" t="s">
        <v>1341</v>
      </c>
      <c r="N41" s="529"/>
    </row>
    <row r="42" customFormat="false" ht="24.6" hidden="false" customHeight="false" outlineLevel="0" collapsed="false">
      <c r="A42" s="2" t="n">
        <v>19</v>
      </c>
      <c r="B42" s="210" t="s">
        <v>3673</v>
      </c>
      <c r="C42" s="197"/>
      <c r="D42" s="120" t="n">
        <v>2</v>
      </c>
      <c r="E42" s="537"/>
      <c r="F42" s="210"/>
      <c r="G42" s="210"/>
      <c r="H42" s="115" t="s">
        <v>3674</v>
      </c>
      <c r="I42" s="197"/>
      <c r="J42" s="351" t="s">
        <v>3675</v>
      </c>
      <c r="K42" s="329" t="s">
        <v>2350</v>
      </c>
      <c r="L42" s="115" t="s">
        <v>1165</v>
      </c>
      <c r="M42" s="115" t="s">
        <v>1341</v>
      </c>
      <c r="N42" s="529"/>
    </row>
    <row r="43" customFormat="false" ht="18" hidden="false" customHeight="false" outlineLevel="0" collapsed="false">
      <c r="A43" s="2" t="n">
        <v>20</v>
      </c>
      <c r="B43" s="189" t="s">
        <v>424</v>
      </c>
      <c r="C43" s="155" t="s">
        <v>107</v>
      </c>
      <c r="D43" s="232" t="n">
        <v>4</v>
      </c>
      <c r="E43" s="344" t="s">
        <v>1064</v>
      </c>
      <c r="F43" s="189" t="n">
        <v>4</v>
      </c>
      <c r="G43" s="189" t="s">
        <v>65</v>
      </c>
      <c r="H43" s="329" t="s">
        <v>67</v>
      </c>
      <c r="I43" s="155" t="s">
        <v>69</v>
      </c>
      <c r="J43" s="539" t="s">
        <v>3676</v>
      </c>
      <c r="K43" s="329" t="s">
        <v>1063</v>
      </c>
      <c r="L43" s="329" t="s">
        <v>547</v>
      </c>
      <c r="M43" s="329"/>
      <c r="N43" s="529"/>
    </row>
    <row r="44" customFormat="false" ht="28.8" hidden="false" customHeight="false" outlineLevel="0" collapsed="false">
      <c r="A44" s="341" t="n">
        <v>21</v>
      </c>
      <c r="B44" s="189" t="s">
        <v>748</v>
      </c>
      <c r="C44" s="549" t="s">
        <v>750</v>
      </c>
      <c r="D44" s="232" t="n">
        <v>2</v>
      </c>
      <c r="E44" s="188" t="s">
        <v>3677</v>
      </c>
      <c r="F44" s="189" t="n">
        <v>112</v>
      </c>
      <c r="G44" s="189" t="s">
        <v>754</v>
      </c>
      <c r="H44" s="111" t="s">
        <v>755</v>
      </c>
      <c r="I44" s="155" t="s">
        <v>69</v>
      </c>
      <c r="J44" s="351" t="s">
        <v>3678</v>
      </c>
      <c r="K44" s="111" t="s">
        <v>2352</v>
      </c>
      <c r="L44" s="111" t="s">
        <v>87</v>
      </c>
      <c r="M44" s="111" t="s">
        <v>2353</v>
      </c>
      <c r="N44" s="529"/>
    </row>
    <row r="45" customFormat="false" ht="18" hidden="false" customHeight="false" outlineLevel="0" collapsed="false">
      <c r="A45" s="341" t="n">
        <v>22</v>
      </c>
      <c r="B45" s="550" t="s">
        <v>3679</v>
      </c>
      <c r="C45" s="51"/>
      <c r="D45" s="52" t="n">
        <v>2</v>
      </c>
      <c r="E45" s="551" t="s">
        <v>3680</v>
      </c>
      <c r="F45" s="44" t="n">
        <v>56</v>
      </c>
      <c r="G45" s="44" t="s">
        <v>137</v>
      </c>
      <c r="H45" s="54" t="s">
        <v>138</v>
      </c>
      <c r="I45" s="45" t="s">
        <v>69</v>
      </c>
      <c r="J45" s="552" t="s">
        <v>3681</v>
      </c>
      <c r="K45" s="54" t="s">
        <v>142</v>
      </c>
      <c r="L45" s="54" t="s">
        <v>71</v>
      </c>
      <c r="M45" s="54" t="s">
        <v>2354</v>
      </c>
      <c r="N45" s="529"/>
    </row>
    <row r="46" customFormat="false" ht="28.8" hidden="false" customHeight="false" outlineLevel="0" collapsed="false">
      <c r="A46" s="341" t="n">
        <v>23</v>
      </c>
      <c r="B46" s="44" t="s">
        <v>3682</v>
      </c>
      <c r="C46" s="45" t="s">
        <v>107</v>
      </c>
      <c r="D46" s="52" t="n">
        <v>2</v>
      </c>
      <c r="E46" s="65" t="s">
        <v>3593</v>
      </c>
      <c r="F46" s="44" t="n">
        <v>132</v>
      </c>
      <c r="G46" s="44" t="s">
        <v>155</v>
      </c>
      <c r="H46" s="54" t="s">
        <v>156</v>
      </c>
      <c r="I46" s="45" t="s">
        <v>158</v>
      </c>
      <c r="J46" s="552" t="s">
        <v>3683</v>
      </c>
      <c r="K46" s="54" t="s">
        <v>152</v>
      </c>
      <c r="L46" s="54" t="s">
        <v>71</v>
      </c>
      <c r="M46" s="54"/>
      <c r="N46" s="529"/>
    </row>
    <row r="47" customFormat="false" ht="28.8" hidden="false" customHeight="false" outlineLevel="0" collapsed="false">
      <c r="A47" s="0" t="n">
        <v>24</v>
      </c>
      <c r="B47" s="189" t="s">
        <v>1078</v>
      </c>
      <c r="C47" s="232"/>
      <c r="D47" s="232" t="n">
        <v>2</v>
      </c>
      <c r="E47" s="188" t="s">
        <v>3684</v>
      </c>
      <c r="F47" s="189" t="n">
        <v>64</v>
      </c>
      <c r="G47" s="189" t="s">
        <v>1083</v>
      </c>
      <c r="H47" s="111" t="s">
        <v>1084</v>
      </c>
      <c r="I47" s="155" t="s">
        <v>69</v>
      </c>
      <c r="J47" s="351" t="s">
        <v>3685</v>
      </c>
      <c r="K47" s="111" t="s">
        <v>1086</v>
      </c>
      <c r="L47" s="111" t="s">
        <v>116</v>
      </c>
      <c r="M47" s="111" t="s">
        <v>1087</v>
      </c>
      <c r="N47" s="529"/>
    </row>
    <row r="48" customFormat="false" ht="28.8" hidden="false" customHeight="false" outlineLevel="0" collapsed="false">
      <c r="A48" s="0" t="n">
        <v>25</v>
      </c>
      <c r="B48" s="189" t="s">
        <v>3686</v>
      </c>
      <c r="C48" s="232"/>
      <c r="D48" s="232" t="n">
        <v>4</v>
      </c>
      <c r="E48" s="344" t="s">
        <v>1272</v>
      </c>
      <c r="F48" s="189" t="n">
        <v>32</v>
      </c>
      <c r="G48" s="189" t="s">
        <v>1273</v>
      </c>
      <c r="H48" s="553" t="s">
        <v>1274</v>
      </c>
      <c r="I48" s="232" t="n">
        <v>65635</v>
      </c>
      <c r="J48" s="554" t="s">
        <v>3687</v>
      </c>
      <c r="K48" s="111" t="s">
        <v>1277</v>
      </c>
      <c r="L48" s="553" t="s">
        <v>1165</v>
      </c>
      <c r="M48" s="111" t="s">
        <v>1278</v>
      </c>
      <c r="N48" s="529"/>
    </row>
    <row r="49" customFormat="false" ht="28.8" hidden="false" customHeight="false" outlineLevel="0" collapsed="false">
      <c r="A49" s="0" t="n">
        <v>25</v>
      </c>
      <c r="B49" s="189" t="s">
        <v>3688</v>
      </c>
      <c r="C49" s="232"/>
      <c r="D49" s="232" t="n">
        <v>2</v>
      </c>
      <c r="E49" s="344" t="s">
        <v>1280</v>
      </c>
      <c r="F49" s="189" t="n">
        <v>32</v>
      </c>
      <c r="G49" s="189" t="s">
        <v>1281</v>
      </c>
      <c r="H49" s="111" t="s">
        <v>1282</v>
      </c>
      <c r="I49" s="232" t="n">
        <v>71459</v>
      </c>
      <c r="J49" s="351" t="s">
        <v>3689</v>
      </c>
      <c r="K49" s="111" t="s">
        <v>1277</v>
      </c>
      <c r="L49" s="111" t="s">
        <v>1165</v>
      </c>
      <c r="M49" s="111" t="s">
        <v>1278</v>
      </c>
      <c r="N49" s="529"/>
    </row>
    <row r="50" customFormat="false" ht="28.8" hidden="false" customHeight="false" outlineLevel="0" collapsed="false">
      <c r="A50" s="0" t="n">
        <v>25</v>
      </c>
      <c r="B50" s="189" t="s">
        <v>3690</v>
      </c>
      <c r="C50" s="232"/>
      <c r="D50" s="232" t="n">
        <v>1</v>
      </c>
      <c r="E50" s="555"/>
      <c r="F50" s="189" t="n">
        <v>0</v>
      </c>
      <c r="G50" s="189" t="n">
        <v>0</v>
      </c>
      <c r="H50" s="111" t="s">
        <v>1285</v>
      </c>
      <c r="I50" s="232"/>
      <c r="J50" s="351" t="s">
        <v>3691</v>
      </c>
      <c r="K50" s="111" t="s">
        <v>1277</v>
      </c>
      <c r="L50" s="111" t="s">
        <v>1165</v>
      </c>
      <c r="M50" s="111" t="s">
        <v>1278</v>
      </c>
      <c r="N50" s="529"/>
    </row>
    <row r="51" customFormat="false" ht="28.8" hidden="false" customHeight="false" outlineLevel="0" collapsed="false">
      <c r="A51" s="0" t="n">
        <v>25</v>
      </c>
      <c r="B51" s="189" t="s">
        <v>1290</v>
      </c>
      <c r="C51" s="232"/>
      <c r="D51" s="232" t="n">
        <v>1</v>
      </c>
      <c r="E51" s="344"/>
      <c r="F51" s="189"/>
      <c r="G51" s="189"/>
      <c r="H51" s="111" t="s">
        <v>1289</v>
      </c>
      <c r="I51" s="232" t="n">
        <v>82371</v>
      </c>
      <c r="J51" s="351" t="s">
        <v>3692</v>
      </c>
      <c r="K51" s="111" t="s">
        <v>1277</v>
      </c>
      <c r="L51" s="111" t="s">
        <v>1165</v>
      </c>
      <c r="M51" s="111" t="s">
        <v>1278</v>
      </c>
      <c r="N51" s="529"/>
    </row>
    <row r="52" customFormat="false" ht="18" hidden="false" customHeight="false" outlineLevel="0" collapsed="false">
      <c r="A52" s="0" t="n">
        <v>27</v>
      </c>
      <c r="B52" s="556" t="s">
        <v>979</v>
      </c>
      <c r="C52" s="232"/>
      <c r="D52" s="232" t="n">
        <v>4</v>
      </c>
      <c r="E52" s="344" t="s">
        <v>3693</v>
      </c>
      <c r="F52" s="189" t="n">
        <v>8</v>
      </c>
      <c r="G52" s="189" t="n">
        <v>500</v>
      </c>
      <c r="H52" s="111" t="s">
        <v>1033</v>
      </c>
      <c r="I52" s="155" t="s">
        <v>69</v>
      </c>
      <c r="J52" s="351" t="s">
        <v>3694</v>
      </c>
      <c r="K52" s="111" t="s">
        <v>1031</v>
      </c>
      <c r="L52" s="111" t="s">
        <v>547</v>
      </c>
      <c r="M52" s="232"/>
      <c r="N52" s="529"/>
    </row>
    <row r="53" customFormat="false" ht="18" hidden="false" customHeight="false" outlineLevel="0" collapsed="false">
      <c r="A53" s="0" t="n">
        <v>27</v>
      </c>
      <c r="B53" s="189" t="s">
        <v>979</v>
      </c>
      <c r="C53" s="232"/>
      <c r="D53" s="232" t="n">
        <v>4</v>
      </c>
      <c r="E53" s="344" t="s">
        <v>3693</v>
      </c>
      <c r="F53" s="189" t="n">
        <v>16</v>
      </c>
      <c r="G53" s="189" t="s">
        <v>448</v>
      </c>
      <c r="H53" s="111" t="s">
        <v>1037</v>
      </c>
      <c r="I53" s="155" t="s">
        <v>69</v>
      </c>
      <c r="J53" s="351" t="s">
        <v>3695</v>
      </c>
      <c r="K53" s="111" t="s">
        <v>1039</v>
      </c>
      <c r="L53" s="111" t="s">
        <v>547</v>
      </c>
      <c r="M53" s="232"/>
      <c r="N53" s="529"/>
    </row>
    <row r="54" customFormat="false" ht="18" hidden="false" customHeight="false" outlineLevel="0" collapsed="false">
      <c r="A54" s="0" t="n">
        <v>27</v>
      </c>
      <c r="B54" s="189" t="s">
        <v>112</v>
      </c>
      <c r="C54" s="232"/>
      <c r="D54" s="232" t="n">
        <v>1</v>
      </c>
      <c r="E54" s="344" t="s">
        <v>3693</v>
      </c>
      <c r="F54" s="189" t="n">
        <v>64</v>
      </c>
      <c r="G54" s="189" t="s">
        <v>1042</v>
      </c>
      <c r="H54" s="111" t="s">
        <v>1043</v>
      </c>
      <c r="I54" s="155" t="s">
        <v>69</v>
      </c>
      <c r="J54" s="351" t="s">
        <v>3696</v>
      </c>
      <c r="K54" s="111" t="s">
        <v>1036</v>
      </c>
      <c r="L54" s="111" t="s">
        <v>547</v>
      </c>
      <c r="M54" s="111" t="s">
        <v>1046</v>
      </c>
      <c r="N54" s="529"/>
    </row>
    <row r="55" customFormat="false" ht="28.8" hidden="false" customHeight="false" outlineLevel="0" collapsed="false">
      <c r="A55" s="0" t="n">
        <v>28</v>
      </c>
      <c r="B55" s="210" t="s">
        <v>112</v>
      </c>
      <c r="C55" s="210"/>
      <c r="D55" s="120" t="n">
        <v>2</v>
      </c>
      <c r="E55" s="347" t="s">
        <v>3697</v>
      </c>
      <c r="F55" s="210" t="n">
        <v>8</v>
      </c>
      <c r="G55" s="210" t="n">
        <v>500</v>
      </c>
      <c r="H55" s="115" t="s">
        <v>1437</v>
      </c>
      <c r="I55" s="2" t="n">
        <v>901100</v>
      </c>
      <c r="J55" s="545" t="s">
        <v>3605</v>
      </c>
      <c r="K55" s="115" t="s">
        <v>2362</v>
      </c>
      <c r="L55" s="115" t="s">
        <v>71</v>
      </c>
      <c r="N55" s="529"/>
    </row>
    <row r="56" customFormat="false" ht="18" hidden="false" customHeight="false" outlineLevel="0" collapsed="false">
      <c r="A56" s="0" t="n">
        <v>29</v>
      </c>
      <c r="B56" s="189" t="s">
        <v>794</v>
      </c>
      <c r="C56" s="232" t="s">
        <v>796</v>
      </c>
      <c r="D56" s="232" t="n">
        <v>1</v>
      </c>
      <c r="E56" s="547" t="s">
        <v>3698</v>
      </c>
      <c r="F56" s="189" t="n">
        <v>4</v>
      </c>
      <c r="G56" s="189" t="n">
        <v>500</v>
      </c>
      <c r="H56" s="111" t="s">
        <v>3699</v>
      </c>
      <c r="I56" s="155" t="s">
        <v>69</v>
      </c>
      <c r="J56" s="351" t="s">
        <v>3609</v>
      </c>
      <c r="K56" s="111" t="s">
        <v>802</v>
      </c>
      <c r="L56" s="111" t="s">
        <v>803</v>
      </c>
      <c r="M56" s="82"/>
      <c r="N56" s="529"/>
    </row>
    <row r="57" customFormat="false" ht="18" hidden="false" customHeight="false" outlineLevel="0" collapsed="false">
      <c r="A57" s="0" t="n">
        <v>30</v>
      </c>
      <c r="B57" s="210" t="s">
        <v>1457</v>
      </c>
      <c r="C57" s="142" t="s">
        <v>107</v>
      </c>
      <c r="D57" s="120" t="n">
        <v>2</v>
      </c>
      <c r="E57" s="347" t="s">
        <v>3700</v>
      </c>
      <c r="F57" s="210" t="n">
        <v>8</v>
      </c>
      <c r="G57" s="210" t="n">
        <v>600</v>
      </c>
      <c r="H57" s="115" t="s">
        <v>1462</v>
      </c>
      <c r="I57" s="120" t="n">
        <v>10473</v>
      </c>
      <c r="J57" s="351" t="s">
        <v>3617</v>
      </c>
      <c r="K57" s="115" t="s">
        <v>1464</v>
      </c>
      <c r="L57" s="115" t="s">
        <v>116</v>
      </c>
      <c r="M57" s="115" t="s">
        <v>1465</v>
      </c>
      <c r="N57" s="529"/>
    </row>
    <row r="58" customFormat="false" ht="28.8" hidden="false" customHeight="false" outlineLevel="0" collapsed="false">
      <c r="A58" s="0" t="n">
        <v>31</v>
      </c>
      <c r="B58" s="186" t="s">
        <v>3701</v>
      </c>
      <c r="C58" s="232" t="s">
        <v>731</v>
      </c>
      <c r="D58" s="232" t="n">
        <v>1</v>
      </c>
      <c r="E58" s="188" t="s">
        <v>735</v>
      </c>
      <c r="F58" s="189" t="n">
        <v>32</v>
      </c>
      <c r="G58" s="189" t="n">
        <v>128</v>
      </c>
      <c r="H58" s="115" t="s">
        <v>736</v>
      </c>
      <c r="I58" s="155" t="s">
        <v>69</v>
      </c>
      <c r="J58" s="351" t="s">
        <v>3702</v>
      </c>
      <c r="K58" s="349" t="s">
        <v>2365</v>
      </c>
      <c r="L58" s="115" t="s">
        <v>71</v>
      </c>
      <c r="M58" s="115" t="s">
        <v>741</v>
      </c>
      <c r="N58" s="529"/>
    </row>
    <row r="59" customFormat="false" ht="28.8" hidden="false" customHeight="false" outlineLevel="0" collapsed="false">
      <c r="A59" s="0" t="n">
        <v>31</v>
      </c>
      <c r="B59" s="0" t="s">
        <v>3703</v>
      </c>
      <c r="C59" s="232" t="s">
        <v>731</v>
      </c>
      <c r="D59" s="368" t="n">
        <v>1</v>
      </c>
      <c r="E59" s="544"/>
      <c r="F59" s="544"/>
      <c r="G59" s="544"/>
      <c r="H59" s="546" t="s">
        <v>3704</v>
      </c>
      <c r="I59" s="155" t="s">
        <v>69</v>
      </c>
      <c r="J59" s="545" t="s">
        <v>3705</v>
      </c>
      <c r="K59" s="349" t="s">
        <v>2365</v>
      </c>
      <c r="L59" s="115" t="s">
        <v>71</v>
      </c>
      <c r="M59" s="115" t="s">
        <v>741</v>
      </c>
      <c r="N59" s="529"/>
    </row>
    <row r="60" customFormat="false" ht="28.8" hidden="false" customHeight="false" outlineLevel="0" collapsed="false">
      <c r="A60" s="0" t="n">
        <v>31</v>
      </c>
      <c r="B60" s="0" t="s">
        <v>3706</v>
      </c>
      <c r="C60" s="232" t="s">
        <v>731</v>
      </c>
      <c r="D60" s="543" t="n">
        <v>1</v>
      </c>
      <c r="E60" s="544"/>
      <c r="F60" s="544"/>
      <c r="G60" s="544"/>
      <c r="H60" s="546" t="s">
        <v>3707</v>
      </c>
      <c r="I60" s="155" t="s">
        <v>69</v>
      </c>
      <c r="J60" s="545" t="s">
        <v>3696</v>
      </c>
      <c r="K60" s="349" t="s">
        <v>2365</v>
      </c>
      <c r="L60" s="115" t="s">
        <v>71</v>
      </c>
      <c r="M60" s="115" t="s">
        <v>741</v>
      </c>
      <c r="N60" s="529"/>
    </row>
    <row r="61" customFormat="false" ht="18" hidden="false" customHeight="false" outlineLevel="0" collapsed="false">
      <c r="A61" s="0" t="n">
        <v>32</v>
      </c>
      <c r="B61" s="189" t="s">
        <v>3708</v>
      </c>
      <c r="C61" s="232" t="s">
        <v>769</v>
      </c>
      <c r="D61" s="232" t="n">
        <v>4</v>
      </c>
      <c r="E61" s="344" t="s">
        <v>3709</v>
      </c>
      <c r="F61" s="189" t="s">
        <v>773</v>
      </c>
      <c r="G61" s="189" t="s">
        <v>3710</v>
      </c>
      <c r="H61" s="111" t="s">
        <v>775</v>
      </c>
      <c r="I61" s="155" t="s">
        <v>69</v>
      </c>
      <c r="J61" s="351" t="s">
        <v>3711</v>
      </c>
      <c r="K61" s="111" t="s">
        <v>778</v>
      </c>
      <c r="L61" s="111" t="s">
        <v>186</v>
      </c>
      <c r="M61" s="111" t="s">
        <v>768</v>
      </c>
    </row>
    <row r="62" customFormat="false" ht="18" hidden="false" customHeight="false" outlineLevel="0" collapsed="false">
      <c r="A62" s="0" t="n">
        <v>33</v>
      </c>
      <c r="B62" s="210" t="s">
        <v>1382</v>
      </c>
      <c r="C62" s="120" t="s">
        <v>1384</v>
      </c>
      <c r="D62" s="120" t="n">
        <v>1</v>
      </c>
      <c r="E62" s="347" t="s">
        <v>3712</v>
      </c>
      <c r="F62" s="210" t="s">
        <v>1388</v>
      </c>
      <c r="G62" s="210" t="s">
        <v>1389</v>
      </c>
      <c r="H62" s="115" t="s">
        <v>1390</v>
      </c>
      <c r="I62" s="142" t="s">
        <v>69</v>
      </c>
      <c r="J62" s="351" t="s">
        <v>3713</v>
      </c>
      <c r="K62" s="115" t="s">
        <v>1392</v>
      </c>
      <c r="L62" s="115" t="s">
        <v>71</v>
      </c>
      <c r="M62" s="115" t="s">
        <v>1393</v>
      </c>
    </row>
    <row r="63" customFormat="false" ht="28.8" hidden="false" customHeight="false" outlineLevel="0" collapsed="false">
      <c r="A63" s="0" t="n">
        <v>34</v>
      </c>
      <c r="B63" s="210" t="s">
        <v>3590</v>
      </c>
      <c r="C63" s="142" t="s">
        <v>107</v>
      </c>
      <c r="D63" s="120" t="n">
        <v>1</v>
      </c>
      <c r="E63" s="347" t="s">
        <v>3714</v>
      </c>
      <c r="F63" s="210" t="n">
        <v>16</v>
      </c>
      <c r="G63" s="210" t="s">
        <v>1042</v>
      </c>
      <c r="H63" s="115" t="s">
        <v>1411</v>
      </c>
      <c r="I63" s="142" t="s">
        <v>69</v>
      </c>
      <c r="J63" s="370" t="n">
        <v>22</v>
      </c>
      <c r="K63" s="115" t="s">
        <v>2369</v>
      </c>
      <c r="L63" s="115" t="s">
        <v>547</v>
      </c>
      <c r="M63" s="115" t="s">
        <v>2370</v>
      </c>
    </row>
    <row r="64" customFormat="false" ht="18" hidden="false" customHeight="false" outlineLevel="0" collapsed="false">
      <c r="A64" s="0" t="n">
        <v>35</v>
      </c>
      <c r="B64" s="189" t="s">
        <v>1236</v>
      </c>
      <c r="C64" s="176" t="s">
        <v>1238</v>
      </c>
      <c r="D64" s="232" t="n">
        <v>1</v>
      </c>
      <c r="E64" s="344" t="s">
        <v>3715</v>
      </c>
      <c r="F64" s="189" t="n">
        <v>64</v>
      </c>
      <c r="G64" s="189" t="s">
        <v>1242</v>
      </c>
      <c r="H64" s="111" t="s">
        <v>1243</v>
      </c>
      <c r="I64" s="155" t="s">
        <v>69</v>
      </c>
      <c r="J64" s="351" t="n">
        <v>31</v>
      </c>
      <c r="K64" s="111" t="s">
        <v>3716</v>
      </c>
      <c r="L64" s="111" t="s">
        <v>1165</v>
      </c>
      <c r="N64" s="336"/>
    </row>
    <row r="65" customFormat="false" ht="18" hidden="false" customHeight="false" outlineLevel="0" collapsed="false">
      <c r="A65" s="0" t="n">
        <v>35</v>
      </c>
      <c r="B65" s="189" t="s">
        <v>1247</v>
      </c>
      <c r="C65" s="176"/>
      <c r="D65" s="232" t="n">
        <v>1</v>
      </c>
      <c r="E65" s="344" t="s">
        <v>3715</v>
      </c>
      <c r="F65" s="189" t="n">
        <v>64</v>
      </c>
      <c r="G65" s="189" t="s">
        <v>1242</v>
      </c>
      <c r="H65" s="111" t="s">
        <v>1248</v>
      </c>
      <c r="I65" s="155" t="s">
        <v>69</v>
      </c>
      <c r="J65" s="351" t="n">
        <v>32</v>
      </c>
      <c r="K65" s="111" t="s">
        <v>1250</v>
      </c>
      <c r="L65" s="111" t="s">
        <v>1165</v>
      </c>
      <c r="M65" s="111" t="s">
        <v>2373</v>
      </c>
    </row>
    <row r="66" customFormat="false" ht="43.2" hidden="false" customHeight="false" outlineLevel="0" collapsed="false">
      <c r="A66" s="0" t="n">
        <v>36</v>
      </c>
      <c r="B66" s="189" t="s">
        <v>3599</v>
      </c>
      <c r="C66" s="99" t="s">
        <v>107</v>
      </c>
      <c r="D66" s="186" t="n">
        <v>2</v>
      </c>
      <c r="E66" s="188" t="s">
        <v>3717</v>
      </c>
      <c r="F66" s="189" t="n">
        <v>64</v>
      </c>
      <c r="G66" s="189" t="s">
        <v>1216</v>
      </c>
      <c r="H66" s="111" t="s">
        <v>1217</v>
      </c>
      <c r="I66" s="155" t="s">
        <v>69</v>
      </c>
      <c r="J66" s="370" t="s">
        <v>3675</v>
      </c>
      <c r="K66" s="111" t="s">
        <v>1219</v>
      </c>
      <c r="L66" s="111" t="s">
        <v>116</v>
      </c>
      <c r="M66" s="111" t="s">
        <v>1220</v>
      </c>
    </row>
    <row r="67" customFormat="false" ht="18" hidden="false" customHeight="false" outlineLevel="0" collapsed="false">
      <c r="A67" s="0" t="n">
        <v>37</v>
      </c>
      <c r="B67" s="210" t="s">
        <v>1306</v>
      </c>
      <c r="C67" s="120" t="s">
        <v>1308</v>
      </c>
      <c r="D67" s="120" t="n">
        <v>1</v>
      </c>
      <c r="E67" s="347" t="s">
        <v>3718</v>
      </c>
      <c r="F67" s="210" t="n">
        <v>32</v>
      </c>
      <c r="G67" s="210" t="s">
        <v>1312</v>
      </c>
      <c r="H67" s="115" t="s">
        <v>1313</v>
      </c>
      <c r="I67" s="120" t="n">
        <v>302001</v>
      </c>
      <c r="J67" s="545" t="n">
        <v>16</v>
      </c>
      <c r="K67" s="115" t="s">
        <v>2379</v>
      </c>
      <c r="L67" s="115" t="s">
        <v>1165</v>
      </c>
      <c r="M67" s="115" t="s">
        <v>2380</v>
      </c>
    </row>
    <row r="68" customFormat="false" ht="18" hidden="false" customHeight="false" outlineLevel="0" collapsed="false">
      <c r="A68" s="0" t="n">
        <v>39</v>
      </c>
      <c r="B68" s="210" t="s">
        <v>329</v>
      </c>
      <c r="C68" s="142" t="s">
        <v>107</v>
      </c>
      <c r="D68" s="120" t="n">
        <v>4</v>
      </c>
      <c r="E68" s="347" t="s">
        <v>490</v>
      </c>
      <c r="F68" s="210" t="n">
        <v>32</v>
      </c>
      <c r="G68" s="210" t="s">
        <v>491</v>
      </c>
      <c r="H68" s="115" t="s">
        <v>492</v>
      </c>
      <c r="I68" s="142" t="s">
        <v>493</v>
      </c>
      <c r="J68" s="351" t="s">
        <v>3719</v>
      </c>
      <c r="K68" s="115" t="s">
        <v>405</v>
      </c>
      <c r="L68" s="115" t="s">
        <v>406</v>
      </c>
      <c r="M68" s="115" t="s">
        <v>407</v>
      </c>
    </row>
    <row r="69" customFormat="false" ht="18" hidden="false" customHeight="false" outlineLevel="0" collapsed="false">
      <c r="A69" s="0" t="n">
        <v>39</v>
      </c>
      <c r="B69" s="210" t="s">
        <v>329</v>
      </c>
      <c r="C69" s="142" t="s">
        <v>107</v>
      </c>
      <c r="D69" s="120" t="n">
        <v>4</v>
      </c>
      <c r="E69" s="347" t="s">
        <v>495</v>
      </c>
      <c r="F69" s="210" t="n">
        <v>32</v>
      </c>
      <c r="G69" s="210" t="n">
        <v>0</v>
      </c>
      <c r="H69" s="115" t="s">
        <v>496</v>
      </c>
      <c r="I69" s="142" t="s">
        <v>69</v>
      </c>
      <c r="J69" s="351" t="s">
        <v>3720</v>
      </c>
      <c r="K69" s="115" t="s">
        <v>405</v>
      </c>
      <c r="L69" s="115" t="s">
        <v>406</v>
      </c>
      <c r="M69" s="115" t="s">
        <v>407</v>
      </c>
    </row>
    <row r="70" customFormat="false" ht="18" hidden="false" customHeight="false" outlineLevel="0" collapsed="false">
      <c r="A70" s="0" t="n">
        <v>39</v>
      </c>
      <c r="B70" s="210" t="s">
        <v>329</v>
      </c>
      <c r="C70" s="142" t="s">
        <v>107</v>
      </c>
      <c r="D70" s="120" t="n">
        <v>4</v>
      </c>
      <c r="E70" s="347" t="s">
        <v>498</v>
      </c>
      <c r="F70" s="210" t="n">
        <v>32</v>
      </c>
      <c r="G70" s="210" t="n">
        <v>0</v>
      </c>
      <c r="H70" s="115" t="s">
        <v>499</v>
      </c>
      <c r="I70" s="142" t="s">
        <v>69</v>
      </c>
      <c r="J70" s="351" t="s">
        <v>3721</v>
      </c>
      <c r="K70" s="115" t="s">
        <v>405</v>
      </c>
      <c r="L70" s="115" t="s">
        <v>406</v>
      </c>
      <c r="M70" s="115" t="s">
        <v>407</v>
      </c>
    </row>
    <row r="71" customFormat="false" ht="18" hidden="false" customHeight="false" outlineLevel="0" collapsed="false">
      <c r="A71" s="0" t="n">
        <v>39</v>
      </c>
      <c r="B71" s="210" t="s">
        <v>3621</v>
      </c>
      <c r="C71" s="142" t="s">
        <v>107</v>
      </c>
      <c r="D71" s="120" t="n">
        <v>2</v>
      </c>
      <c r="E71" s="347" t="s">
        <v>502</v>
      </c>
      <c r="F71" s="210" t="n">
        <v>32</v>
      </c>
      <c r="G71" s="210" t="s">
        <v>503</v>
      </c>
      <c r="H71" s="115" t="s">
        <v>504</v>
      </c>
      <c r="I71" s="142" t="s">
        <v>505</v>
      </c>
      <c r="J71" s="351" t="s">
        <v>3722</v>
      </c>
      <c r="K71" s="115" t="s">
        <v>405</v>
      </c>
      <c r="L71" s="115" t="s">
        <v>406</v>
      </c>
      <c r="M71" s="115" t="s">
        <v>407</v>
      </c>
    </row>
    <row r="72" customFormat="false" ht="18" hidden="false" customHeight="false" outlineLevel="0" collapsed="false">
      <c r="A72" s="0" t="n">
        <v>39</v>
      </c>
      <c r="B72" s="210" t="s">
        <v>3682</v>
      </c>
      <c r="C72" s="142" t="s">
        <v>107</v>
      </c>
      <c r="D72" s="120" t="n">
        <v>2</v>
      </c>
      <c r="E72" s="347" t="s">
        <v>507</v>
      </c>
      <c r="F72" s="210" t="n">
        <v>16</v>
      </c>
      <c r="G72" s="210" t="s">
        <v>503</v>
      </c>
      <c r="H72" s="115" t="s">
        <v>508</v>
      </c>
      <c r="I72" s="142" t="s">
        <v>509</v>
      </c>
      <c r="J72" s="351" t="s">
        <v>3723</v>
      </c>
      <c r="K72" s="115" t="s">
        <v>405</v>
      </c>
      <c r="L72" s="115" t="s">
        <v>406</v>
      </c>
      <c r="M72" s="115" t="s">
        <v>407</v>
      </c>
    </row>
    <row r="73" customFormat="false" ht="18" hidden="false" customHeight="false" outlineLevel="0" collapsed="false">
      <c r="A73" s="0" t="n">
        <v>39</v>
      </c>
      <c r="B73" s="210" t="s">
        <v>3724</v>
      </c>
      <c r="C73" s="142" t="s">
        <v>107</v>
      </c>
      <c r="D73" s="120" t="n">
        <v>3</v>
      </c>
      <c r="E73" s="544"/>
      <c r="F73" s="210" t="n">
        <v>0</v>
      </c>
      <c r="G73" s="347" t="s">
        <v>512</v>
      </c>
      <c r="H73" s="120" t="s">
        <v>513</v>
      </c>
      <c r="I73" s="142" t="s">
        <v>515</v>
      </c>
      <c r="J73" s="144" t="s">
        <v>3725</v>
      </c>
      <c r="K73" s="120"/>
      <c r="L73" s="115" t="s">
        <v>406</v>
      </c>
      <c r="M73" s="115"/>
    </row>
    <row r="74" customFormat="false" ht="18" hidden="false" customHeight="false" outlineLevel="0" collapsed="false">
      <c r="A74" s="0" t="n">
        <v>40</v>
      </c>
      <c r="B74" s="210" t="s">
        <v>3621</v>
      </c>
      <c r="C74" s="142" t="s">
        <v>107</v>
      </c>
      <c r="D74" s="120" t="n">
        <v>2</v>
      </c>
      <c r="E74" s="347" t="s">
        <v>525</v>
      </c>
      <c r="F74" s="210" t="n">
        <v>32</v>
      </c>
      <c r="G74" s="210" t="s">
        <v>526</v>
      </c>
      <c r="H74" s="115" t="s">
        <v>527</v>
      </c>
      <c r="I74" s="120" t="s">
        <v>528</v>
      </c>
      <c r="J74" s="351" t="s">
        <v>3713</v>
      </c>
      <c r="K74" s="115" t="s">
        <v>405</v>
      </c>
      <c r="L74" s="115" t="s">
        <v>406</v>
      </c>
      <c r="M74" s="115" t="s">
        <v>407</v>
      </c>
    </row>
    <row r="75" customFormat="false" ht="18" hidden="false" customHeight="false" outlineLevel="0" collapsed="false">
      <c r="A75" s="0" t="n">
        <v>41</v>
      </c>
      <c r="B75" s="1" t="s">
        <v>3726</v>
      </c>
      <c r="C75" s="142" t="s">
        <v>107</v>
      </c>
      <c r="D75" s="2" t="n">
        <v>2</v>
      </c>
      <c r="E75" s="1" t="s">
        <v>3727</v>
      </c>
      <c r="F75" s="1" t="n">
        <v>256</v>
      </c>
      <c r="G75" s="1" t="s">
        <v>609</v>
      </c>
      <c r="H75" s="115" t="s">
        <v>1558</v>
      </c>
      <c r="I75" s="115" t="s">
        <v>1559</v>
      </c>
      <c r="J75" s="351" t="s">
        <v>3728</v>
      </c>
      <c r="K75" s="115" t="s">
        <v>3729</v>
      </c>
      <c r="L75" s="115" t="s">
        <v>186</v>
      </c>
      <c r="M75" s="115" t="s">
        <v>1540</v>
      </c>
    </row>
    <row r="76" customFormat="false" ht="18" hidden="false" customHeight="false" outlineLevel="0" collapsed="false">
      <c r="A76" s="0" t="n">
        <v>41</v>
      </c>
      <c r="B76" s="1" t="s">
        <v>3726</v>
      </c>
      <c r="C76" s="142" t="s">
        <v>107</v>
      </c>
      <c r="D76" s="2" t="n">
        <v>2</v>
      </c>
      <c r="E76" s="1" t="s">
        <v>3727</v>
      </c>
      <c r="F76" s="1" t="n">
        <v>256</v>
      </c>
      <c r="G76" s="1" t="s">
        <v>609</v>
      </c>
      <c r="H76" s="115" t="s">
        <v>1561</v>
      </c>
      <c r="I76" s="115" t="s">
        <v>1562</v>
      </c>
      <c r="J76" s="351" t="s">
        <v>3730</v>
      </c>
      <c r="K76" s="115" t="s">
        <v>3731</v>
      </c>
      <c r="L76" s="115" t="s">
        <v>186</v>
      </c>
      <c r="M76" s="115" t="s">
        <v>1540</v>
      </c>
    </row>
    <row r="77" customFormat="false" ht="30.6" hidden="false" customHeight="false" outlineLevel="0" collapsed="false">
      <c r="A77" s="0" t="n">
        <v>42</v>
      </c>
      <c r="B77" s="557" t="s">
        <v>3732</v>
      </c>
      <c r="C77" s="359" t="s">
        <v>3733</v>
      </c>
      <c r="D77" s="359" t="n">
        <v>2</v>
      </c>
      <c r="E77" s="360" t="s">
        <v>3734</v>
      </c>
      <c r="F77" s="558" t="s">
        <v>64</v>
      </c>
      <c r="G77" s="237" t="s">
        <v>65</v>
      </c>
      <c r="H77" s="361" t="s">
        <v>66</v>
      </c>
      <c r="I77" s="238" t="s">
        <v>69</v>
      </c>
      <c r="J77" s="559" t="s">
        <v>3722</v>
      </c>
      <c r="K77" s="361" t="s">
        <v>58</v>
      </c>
      <c r="L77" s="361" t="s">
        <v>71</v>
      </c>
      <c r="M77" s="361"/>
    </row>
    <row r="78" customFormat="false" ht="18" hidden="false" customHeight="false" outlineLevel="0" collapsed="false">
      <c r="A78" s="0" t="n">
        <v>43</v>
      </c>
      <c r="B78" s="210" t="s">
        <v>78</v>
      </c>
      <c r="C78" s="120" t="s">
        <v>80</v>
      </c>
      <c r="D78" s="120" t="n">
        <v>5</v>
      </c>
      <c r="E78" s="363" t="s">
        <v>3735</v>
      </c>
      <c r="F78" s="210" t="n">
        <v>16</v>
      </c>
      <c r="G78" s="210" t="s">
        <v>3736</v>
      </c>
      <c r="H78" s="115" t="s">
        <v>84</v>
      </c>
      <c r="I78" s="142" t="s">
        <v>69</v>
      </c>
      <c r="J78" s="351" t="s">
        <v>3737</v>
      </c>
      <c r="K78" s="115" t="s">
        <v>86</v>
      </c>
      <c r="L78" s="115" t="s">
        <v>87</v>
      </c>
      <c r="M78" s="115" t="s">
        <v>2386</v>
      </c>
    </row>
    <row r="79" customFormat="false" ht="18" hidden="false" customHeight="false" outlineLevel="0" collapsed="false">
      <c r="A79" s="0" t="n">
        <v>44</v>
      </c>
      <c r="B79" s="210" t="s">
        <v>3634</v>
      </c>
      <c r="C79" s="142" t="s">
        <v>107</v>
      </c>
      <c r="D79" s="120" t="n">
        <v>2</v>
      </c>
      <c r="E79" s="347" t="s">
        <v>3738</v>
      </c>
      <c r="F79" s="210" t="n">
        <v>24</v>
      </c>
      <c r="G79" s="210" t="s">
        <v>110</v>
      </c>
      <c r="H79" s="115" t="s">
        <v>111</v>
      </c>
      <c r="I79" s="142" t="s">
        <v>114</v>
      </c>
      <c r="J79" s="351" t="s">
        <v>3739</v>
      </c>
      <c r="K79" s="115"/>
      <c r="L79" s="115" t="s">
        <v>116</v>
      </c>
      <c r="M79" s="115" t="s">
        <v>117</v>
      </c>
    </row>
    <row r="80" customFormat="false" ht="18" hidden="false" customHeight="false" outlineLevel="0" collapsed="false">
      <c r="A80" s="0" t="n">
        <v>45</v>
      </c>
      <c r="B80" s="44" t="s">
        <v>424</v>
      </c>
      <c r="C80" s="52" t="s">
        <v>541</v>
      </c>
      <c r="D80" s="52" t="n">
        <v>4</v>
      </c>
      <c r="E80" s="53" t="s">
        <v>428</v>
      </c>
      <c r="F80" s="44" t="n">
        <v>4</v>
      </c>
      <c r="G80" s="44" t="s">
        <v>3740</v>
      </c>
      <c r="H80" s="54" t="s">
        <v>543</v>
      </c>
      <c r="I80" s="45" t="s">
        <v>544</v>
      </c>
      <c r="J80" s="552" t="s">
        <v>3721</v>
      </c>
      <c r="K80" s="54" t="s">
        <v>546</v>
      </c>
      <c r="L80" s="54" t="s">
        <v>547</v>
      </c>
      <c r="M80" s="26"/>
    </row>
    <row r="81" customFormat="false" ht="18" hidden="false" customHeight="false" outlineLevel="0" collapsed="false">
      <c r="A81" s="0" t="n">
        <v>45</v>
      </c>
      <c r="B81" s="44" t="s">
        <v>424</v>
      </c>
      <c r="C81" s="52" t="n">
        <v>80</v>
      </c>
      <c r="D81" s="52" t="n">
        <v>4</v>
      </c>
      <c r="E81" s="53" t="s">
        <v>428</v>
      </c>
      <c r="F81" s="44" t="n">
        <v>4</v>
      </c>
      <c r="G81" s="44" t="n">
        <v>150</v>
      </c>
      <c r="H81" s="54" t="s">
        <v>550</v>
      </c>
      <c r="I81" s="45" t="s">
        <v>551</v>
      </c>
      <c r="J81" s="552" t="s">
        <v>3646</v>
      </c>
      <c r="K81" s="54" t="s">
        <v>540</v>
      </c>
      <c r="L81" s="54" t="s">
        <v>547</v>
      </c>
      <c r="M81" s="26"/>
    </row>
    <row r="82" customFormat="false" ht="18" hidden="false" customHeight="false" outlineLevel="0" collapsed="false">
      <c r="A82" s="2" t="n">
        <v>46</v>
      </c>
      <c r="B82" s="44" t="s">
        <v>3682</v>
      </c>
      <c r="C82" s="52"/>
      <c r="D82" s="52" t="n">
        <v>2</v>
      </c>
      <c r="E82" s="53" t="s">
        <v>567</v>
      </c>
      <c r="F82" s="44" t="n">
        <v>72</v>
      </c>
      <c r="G82" s="44" t="s">
        <v>1042</v>
      </c>
      <c r="H82" s="62" t="s">
        <v>568</v>
      </c>
      <c r="I82" s="45" t="s">
        <v>569</v>
      </c>
      <c r="J82" s="560" t="s">
        <v>3600</v>
      </c>
      <c r="K82" s="62"/>
      <c r="L82" s="62" t="s">
        <v>116</v>
      </c>
      <c r="M82" s="62" t="s">
        <v>2389</v>
      </c>
    </row>
    <row r="83" customFormat="false" ht="18" hidden="false" customHeight="false" outlineLevel="0" collapsed="false">
      <c r="A83" s="2" t="n">
        <v>47</v>
      </c>
      <c r="B83" s="44" t="s">
        <v>592</v>
      </c>
      <c r="C83" s="64" t="s">
        <v>588</v>
      </c>
      <c r="D83" s="52" t="n">
        <v>6</v>
      </c>
      <c r="E83" s="53" t="s">
        <v>3618</v>
      </c>
      <c r="F83" s="44" t="n">
        <v>16</v>
      </c>
      <c r="G83" s="44" t="s">
        <v>65</v>
      </c>
      <c r="H83" s="54" t="s">
        <v>591</v>
      </c>
      <c r="I83" s="45" t="s">
        <v>593</v>
      </c>
      <c r="J83" s="552" t="s">
        <v>3741</v>
      </c>
      <c r="K83" s="54" t="s">
        <v>587</v>
      </c>
      <c r="L83" s="54" t="s">
        <v>71</v>
      </c>
      <c r="M83" s="54"/>
    </row>
    <row r="84" customFormat="false" ht="18" hidden="false" customHeight="false" outlineLevel="0" collapsed="false">
      <c r="A84" s="2" t="n">
        <v>48</v>
      </c>
      <c r="B84" s="44" t="s">
        <v>232</v>
      </c>
      <c r="C84" s="45" t="s">
        <v>107</v>
      </c>
      <c r="D84" s="52" t="n">
        <v>5</v>
      </c>
      <c r="E84" s="53" t="s">
        <v>608</v>
      </c>
      <c r="F84" s="44" t="n">
        <v>48</v>
      </c>
      <c r="G84" s="44" t="s">
        <v>609</v>
      </c>
      <c r="H84" s="54" t="s">
        <v>610</v>
      </c>
      <c r="I84" s="45" t="s">
        <v>611</v>
      </c>
      <c r="J84" s="552" t="s">
        <v>3742</v>
      </c>
      <c r="K84" s="54" t="s">
        <v>607</v>
      </c>
      <c r="L84" s="54" t="s">
        <v>71</v>
      </c>
      <c r="M84" s="54" t="s">
        <v>613</v>
      </c>
    </row>
    <row r="85" customFormat="false" ht="28.8" hidden="false" customHeight="false" outlineLevel="0" collapsed="false">
      <c r="A85" s="2" t="n">
        <v>49</v>
      </c>
      <c r="B85" s="44" t="s">
        <v>627</v>
      </c>
      <c r="C85" s="45" t="s">
        <v>107</v>
      </c>
      <c r="D85" s="52" t="n">
        <v>1</v>
      </c>
      <c r="E85" s="53" t="s">
        <v>630</v>
      </c>
      <c r="F85" s="44" t="n">
        <v>8</v>
      </c>
      <c r="G85" s="44" t="s">
        <v>448</v>
      </c>
      <c r="H85" s="54" t="s">
        <v>631</v>
      </c>
      <c r="I85" s="45" t="s">
        <v>69</v>
      </c>
      <c r="J85" s="552" t="s">
        <v>3743</v>
      </c>
      <c r="K85" s="54" t="s">
        <v>633</v>
      </c>
      <c r="L85" s="54" t="s">
        <v>547</v>
      </c>
      <c r="M85" s="54"/>
    </row>
    <row r="86" customFormat="false" ht="18" hidden="false" customHeight="false" outlineLevel="0" collapsed="false">
      <c r="A86" s="2" t="n">
        <v>50</v>
      </c>
      <c r="B86" s="44" t="s">
        <v>3744</v>
      </c>
      <c r="C86" s="45" t="s">
        <v>107</v>
      </c>
      <c r="D86" s="52" t="n">
        <v>2</v>
      </c>
      <c r="E86" s="53" t="s">
        <v>651</v>
      </c>
      <c r="F86" s="44" t="n">
        <v>32</v>
      </c>
      <c r="G86" s="44" t="s">
        <v>652</v>
      </c>
      <c r="H86" s="54" t="s">
        <v>653</v>
      </c>
      <c r="I86" s="45" t="s">
        <v>655</v>
      </c>
      <c r="J86" s="552" t="s">
        <v>3713</v>
      </c>
      <c r="K86" s="54" t="s">
        <v>650</v>
      </c>
      <c r="L86" s="54" t="s">
        <v>87</v>
      </c>
      <c r="M86" s="52"/>
    </row>
    <row r="87" customFormat="false" ht="18" hidden="false" customHeight="false" outlineLevel="0" collapsed="false">
      <c r="A87" s="2" t="n">
        <v>50</v>
      </c>
      <c r="B87" s="44" t="s">
        <v>3745</v>
      </c>
      <c r="C87" s="45" t="s">
        <v>107</v>
      </c>
      <c r="D87" s="52" t="n">
        <v>4</v>
      </c>
      <c r="E87" s="53" t="s">
        <v>660</v>
      </c>
      <c r="F87" s="44" t="n">
        <v>12</v>
      </c>
      <c r="G87" s="44" t="s">
        <v>661</v>
      </c>
      <c r="H87" s="54" t="s">
        <v>662</v>
      </c>
      <c r="I87" s="45" t="s">
        <v>664</v>
      </c>
      <c r="J87" s="552" t="s">
        <v>3746</v>
      </c>
      <c r="K87" s="54" t="s">
        <v>659</v>
      </c>
      <c r="L87" s="54" t="s">
        <v>87</v>
      </c>
      <c r="M87" s="52"/>
    </row>
    <row r="88" customFormat="false" ht="28.8" hidden="false" customHeight="false" outlineLevel="0" collapsed="false">
      <c r="A88" s="2" t="n">
        <v>51</v>
      </c>
      <c r="B88" s="44" t="s">
        <v>3747</v>
      </c>
      <c r="C88" s="45" t="s">
        <v>107</v>
      </c>
      <c r="D88" s="52" t="n">
        <v>2</v>
      </c>
      <c r="E88" s="65" t="s">
        <v>3748</v>
      </c>
      <c r="F88" s="44" t="s">
        <v>680</v>
      </c>
      <c r="G88" s="44" t="s">
        <v>681</v>
      </c>
      <c r="H88" s="54" t="s">
        <v>682</v>
      </c>
      <c r="I88" s="45" t="s">
        <v>69</v>
      </c>
      <c r="J88" s="552" t="s">
        <v>3675</v>
      </c>
      <c r="K88" s="54" t="s">
        <v>684</v>
      </c>
      <c r="L88" s="54" t="s">
        <v>116</v>
      </c>
      <c r="M88" s="54" t="s">
        <v>3749</v>
      </c>
    </row>
    <row r="89" customFormat="false" ht="129.6" hidden="false" customHeight="false" outlineLevel="0" collapsed="false">
      <c r="A89" s="2" t="n">
        <v>52</v>
      </c>
      <c r="B89" s="44" t="s">
        <v>3599</v>
      </c>
      <c r="C89" s="52" t="s">
        <v>702</v>
      </c>
      <c r="D89" s="52" t="n">
        <v>2</v>
      </c>
      <c r="E89" s="53" t="s">
        <v>704</v>
      </c>
      <c r="F89" s="44" t="n">
        <v>96</v>
      </c>
      <c r="G89" s="44" t="s">
        <v>3750</v>
      </c>
      <c r="H89" s="54" t="s">
        <v>706</v>
      </c>
      <c r="I89" s="45" t="s">
        <v>708</v>
      </c>
      <c r="J89" s="552" t="s">
        <v>3751</v>
      </c>
      <c r="K89" s="54" t="s">
        <v>710</v>
      </c>
      <c r="L89" s="54" t="s">
        <v>116</v>
      </c>
      <c r="M89" s="54" t="s">
        <v>711</v>
      </c>
    </row>
    <row r="90" customFormat="false" ht="18" hidden="false" customHeight="false" outlineLevel="0" collapsed="false">
      <c r="A90" s="2" t="n">
        <v>53</v>
      </c>
      <c r="B90" s="44" t="s">
        <v>3621</v>
      </c>
      <c r="C90" s="44" t="s">
        <v>177</v>
      </c>
      <c r="D90" s="52" t="n">
        <v>2</v>
      </c>
      <c r="E90" s="53" t="s">
        <v>3752</v>
      </c>
      <c r="F90" s="44" t="n">
        <v>32</v>
      </c>
      <c r="G90" s="44" t="s">
        <v>180</v>
      </c>
      <c r="H90" s="54" t="s">
        <v>181</v>
      </c>
      <c r="I90" s="45" t="s">
        <v>183</v>
      </c>
      <c r="J90" s="552" t="s">
        <v>3753</v>
      </c>
      <c r="K90" s="54" t="s">
        <v>2392</v>
      </c>
      <c r="L90" s="54" t="s">
        <v>186</v>
      </c>
      <c r="M90" s="54" t="s">
        <v>2393</v>
      </c>
    </row>
    <row r="91" customFormat="false" ht="18" hidden="false" customHeight="false" outlineLevel="0" collapsed="false">
      <c r="A91" s="2" t="n">
        <v>54</v>
      </c>
      <c r="B91" s="44" t="s">
        <v>3634</v>
      </c>
      <c r="C91" s="52" t="s">
        <v>192</v>
      </c>
      <c r="D91" s="52" t="n">
        <v>2</v>
      </c>
      <c r="E91" s="53" t="s">
        <v>3754</v>
      </c>
      <c r="F91" s="44" t="n">
        <v>24</v>
      </c>
      <c r="G91" s="44" t="s">
        <v>3755</v>
      </c>
      <c r="H91" s="54" t="s">
        <v>196</v>
      </c>
      <c r="I91" s="45" t="s">
        <v>197</v>
      </c>
      <c r="J91" s="552" t="s">
        <v>3756</v>
      </c>
      <c r="K91" s="54" t="s">
        <v>199</v>
      </c>
      <c r="L91" s="54" t="s">
        <v>116</v>
      </c>
      <c r="M91" s="54" t="s">
        <v>200</v>
      </c>
    </row>
    <row r="92" customFormat="false" ht="18" hidden="false" customHeight="false" outlineLevel="0" collapsed="false">
      <c r="A92" s="2" t="n">
        <v>55</v>
      </c>
      <c r="B92" s="44" t="s">
        <v>3634</v>
      </c>
      <c r="C92" s="52" t="s">
        <v>209</v>
      </c>
      <c r="D92" s="52" t="n">
        <v>2</v>
      </c>
      <c r="E92" s="53" t="s">
        <v>211</v>
      </c>
      <c r="F92" s="44" t="n">
        <v>24</v>
      </c>
      <c r="G92" s="44" t="s">
        <v>3757</v>
      </c>
      <c r="H92" s="54" t="s">
        <v>213</v>
      </c>
      <c r="I92" s="45" t="s">
        <v>214</v>
      </c>
      <c r="J92" s="552" t="s">
        <v>3601</v>
      </c>
      <c r="K92" s="54" t="s">
        <v>216</v>
      </c>
      <c r="L92" s="54" t="s">
        <v>116</v>
      </c>
      <c r="M92" s="54"/>
    </row>
    <row r="93" customFormat="false" ht="18" hidden="false" customHeight="false" outlineLevel="0" collapsed="false">
      <c r="A93" s="2" t="n">
        <v>56</v>
      </c>
      <c r="B93" s="44" t="s">
        <v>226</v>
      </c>
      <c r="C93" s="52" t="s">
        <v>228</v>
      </c>
      <c r="D93" s="52" t="n">
        <v>4</v>
      </c>
      <c r="E93" s="53" t="s">
        <v>230</v>
      </c>
      <c r="F93" s="44" t="n">
        <v>4</v>
      </c>
      <c r="G93" s="44" t="s">
        <v>65</v>
      </c>
      <c r="H93" s="54" t="s">
        <v>231</v>
      </c>
      <c r="I93" s="45" t="s">
        <v>233</v>
      </c>
      <c r="J93" s="552" t="s">
        <v>3644</v>
      </c>
      <c r="K93" s="54" t="s">
        <v>227</v>
      </c>
      <c r="L93" s="54" t="s">
        <v>186</v>
      </c>
      <c r="M93" s="52"/>
    </row>
    <row r="94" customFormat="false" ht="18" hidden="false" customHeight="false" outlineLevel="0" collapsed="false">
      <c r="A94" s="2" t="n">
        <v>57</v>
      </c>
      <c r="B94" s="44" t="s">
        <v>243</v>
      </c>
      <c r="C94" s="52" t="s">
        <v>245</v>
      </c>
      <c r="D94" s="52" t="n">
        <v>5</v>
      </c>
      <c r="E94" s="53" t="s">
        <v>230</v>
      </c>
      <c r="F94" s="44" t="n">
        <v>2</v>
      </c>
      <c r="G94" s="44" t="s">
        <v>65</v>
      </c>
      <c r="H94" s="54" t="s">
        <v>247</v>
      </c>
      <c r="I94" s="45" t="s">
        <v>249</v>
      </c>
      <c r="J94" s="552" t="s">
        <v>3742</v>
      </c>
      <c r="K94" s="54" t="s">
        <v>244</v>
      </c>
      <c r="L94" s="54" t="s">
        <v>87</v>
      </c>
      <c r="M94" s="54"/>
    </row>
    <row r="95" customFormat="false" ht="18" hidden="false" customHeight="false" outlineLevel="0" collapsed="false">
      <c r="A95" s="2" t="n">
        <v>58</v>
      </c>
      <c r="B95" s="44" t="s">
        <v>67</v>
      </c>
      <c r="C95" s="52" t="s">
        <v>261</v>
      </c>
      <c r="D95" s="52" t="n">
        <v>4</v>
      </c>
      <c r="E95" s="53" t="s">
        <v>262</v>
      </c>
      <c r="F95" s="44" t="n">
        <v>4</v>
      </c>
      <c r="G95" s="44" t="s">
        <v>65</v>
      </c>
      <c r="H95" s="54" t="s">
        <v>263</v>
      </c>
      <c r="I95" s="45" t="s">
        <v>69</v>
      </c>
      <c r="J95" s="552" t="s">
        <v>3758</v>
      </c>
      <c r="K95" s="54" t="s">
        <v>260</v>
      </c>
      <c r="L95" s="54" t="s">
        <v>186</v>
      </c>
      <c r="M95" s="54"/>
    </row>
    <row r="96" customFormat="false" ht="18" hidden="false" customHeight="false" outlineLevel="0" collapsed="false">
      <c r="A96" s="2" t="n">
        <v>59</v>
      </c>
      <c r="B96" s="44" t="s">
        <v>67</v>
      </c>
      <c r="C96" s="52" t="s">
        <v>261</v>
      </c>
      <c r="D96" s="52" t="n">
        <v>4</v>
      </c>
      <c r="E96" s="53" t="s">
        <v>262</v>
      </c>
      <c r="F96" s="44" t="n">
        <v>8</v>
      </c>
      <c r="G96" s="44" t="s">
        <v>274</v>
      </c>
      <c r="H96" s="54" t="s">
        <v>275</v>
      </c>
      <c r="I96" s="45" t="s">
        <v>276</v>
      </c>
      <c r="J96" s="552" t="s">
        <v>3646</v>
      </c>
      <c r="K96" s="54" t="s">
        <v>273</v>
      </c>
      <c r="L96" s="54" t="s">
        <v>186</v>
      </c>
      <c r="M96" s="54"/>
    </row>
    <row r="97" customFormat="false" ht="18" hidden="false" customHeight="false" outlineLevel="0" collapsed="false">
      <c r="A97" s="2" t="n">
        <v>60</v>
      </c>
      <c r="B97" s="44" t="s">
        <v>292</v>
      </c>
      <c r="C97" s="52" t="s">
        <v>294</v>
      </c>
      <c r="D97" s="52" t="n">
        <v>4</v>
      </c>
      <c r="E97" s="59" t="s">
        <v>296</v>
      </c>
      <c r="F97" s="44" t="n">
        <v>4</v>
      </c>
      <c r="G97" s="44" t="s">
        <v>3759</v>
      </c>
      <c r="H97" s="54" t="s">
        <v>297</v>
      </c>
      <c r="I97" s="45" t="s">
        <v>299</v>
      </c>
      <c r="J97" s="552" t="s">
        <v>3760</v>
      </c>
      <c r="K97" s="54" t="s">
        <v>301</v>
      </c>
      <c r="L97" s="54" t="s">
        <v>186</v>
      </c>
      <c r="M97" s="54"/>
    </row>
    <row r="98" customFormat="false" ht="18" hidden="false" customHeight="false" outlineLevel="0" collapsed="false">
      <c r="A98" s="2" t="n">
        <v>61</v>
      </c>
      <c r="B98" s="44" t="s">
        <v>311</v>
      </c>
      <c r="C98" s="52" t="s">
        <v>313</v>
      </c>
      <c r="D98" s="52" t="n">
        <v>4</v>
      </c>
      <c r="E98" s="53" t="s">
        <v>3761</v>
      </c>
      <c r="F98" s="44" t="n">
        <v>4</v>
      </c>
      <c r="G98" s="44" t="s">
        <v>274</v>
      </c>
      <c r="H98" s="54" t="s">
        <v>317</v>
      </c>
      <c r="I98" s="45" t="s">
        <v>69</v>
      </c>
      <c r="J98" s="552" t="s">
        <v>3762</v>
      </c>
      <c r="K98" s="54" t="s">
        <v>312</v>
      </c>
      <c r="L98" s="54" t="s">
        <v>87</v>
      </c>
      <c r="M98" s="54"/>
    </row>
    <row r="99" customFormat="false" ht="18" hidden="false" customHeight="false" outlineLevel="0" collapsed="false">
      <c r="A99" s="2" t="n">
        <v>62</v>
      </c>
      <c r="B99" s="44" t="s">
        <v>329</v>
      </c>
      <c r="C99" s="52" t="s">
        <v>331</v>
      </c>
      <c r="D99" s="52" t="n">
        <v>2</v>
      </c>
      <c r="E99" s="53" t="s">
        <v>3763</v>
      </c>
      <c r="F99" s="44" t="n">
        <v>24</v>
      </c>
      <c r="G99" s="44" t="s">
        <v>3764</v>
      </c>
      <c r="H99" s="54" t="s">
        <v>335</v>
      </c>
      <c r="I99" s="45" t="s">
        <v>336</v>
      </c>
      <c r="J99" s="552" t="s">
        <v>3765</v>
      </c>
      <c r="K99" s="54" t="s">
        <v>2394</v>
      </c>
      <c r="L99" s="54" t="s">
        <v>116</v>
      </c>
      <c r="M99" s="54" t="s">
        <v>2395</v>
      </c>
    </row>
    <row r="100" customFormat="false" ht="18" hidden="false" customHeight="false" outlineLevel="0" collapsed="false">
      <c r="A100" s="2" t="n">
        <v>63</v>
      </c>
      <c r="B100" s="44" t="s">
        <v>3747</v>
      </c>
      <c r="C100" s="44" t="s">
        <v>357</v>
      </c>
      <c r="D100" s="52" t="n">
        <v>2</v>
      </c>
      <c r="E100" s="53" t="s">
        <v>3709</v>
      </c>
      <c r="F100" s="44" t="n">
        <v>32</v>
      </c>
      <c r="G100" s="44" t="s">
        <v>360</v>
      </c>
      <c r="H100" s="54" t="s">
        <v>361</v>
      </c>
      <c r="I100" s="45" t="s">
        <v>69</v>
      </c>
      <c r="J100" s="552" t="s">
        <v>3615</v>
      </c>
      <c r="K100" s="54"/>
      <c r="L100" s="54" t="s">
        <v>71</v>
      </c>
      <c r="M100" s="54" t="s">
        <v>2396</v>
      </c>
    </row>
    <row r="101" customFormat="false" ht="18" hidden="false" customHeight="false" outlineLevel="0" collapsed="false">
      <c r="A101" s="2" t="n">
        <v>64</v>
      </c>
      <c r="B101" s="44" t="s">
        <v>232</v>
      </c>
      <c r="C101" s="52" t="s">
        <v>382</v>
      </c>
      <c r="D101" s="52" t="n">
        <v>4</v>
      </c>
      <c r="E101" s="53" t="s">
        <v>384</v>
      </c>
      <c r="F101" s="44" t="n">
        <v>6</v>
      </c>
      <c r="G101" s="44" t="s">
        <v>3766</v>
      </c>
      <c r="H101" s="54" t="s">
        <v>385</v>
      </c>
      <c r="I101" s="45" t="s">
        <v>69</v>
      </c>
      <c r="J101" s="552" t="s">
        <v>3767</v>
      </c>
      <c r="K101" s="54" t="s">
        <v>381</v>
      </c>
      <c r="L101" s="54" t="s">
        <v>186</v>
      </c>
      <c r="M101" s="54"/>
    </row>
    <row r="102" customFormat="false" ht="18" hidden="false" customHeight="false" outlineLevel="0" collapsed="false">
      <c r="A102" s="2" t="n">
        <v>65</v>
      </c>
      <c r="B102" s="44" t="s">
        <v>592</v>
      </c>
      <c r="C102" s="52" t="s">
        <v>398</v>
      </c>
      <c r="D102" s="52" t="n">
        <v>5</v>
      </c>
      <c r="E102" s="60" t="s">
        <v>3768</v>
      </c>
      <c r="F102" s="44" t="s">
        <v>401</v>
      </c>
      <c r="G102" s="44" t="s">
        <v>402</v>
      </c>
      <c r="H102" s="54" t="s">
        <v>403</v>
      </c>
      <c r="I102" s="45" t="s">
        <v>69</v>
      </c>
      <c r="J102" s="552" t="s">
        <v>3769</v>
      </c>
      <c r="K102" s="54" t="s">
        <v>405</v>
      </c>
      <c r="L102" s="54" t="s">
        <v>406</v>
      </c>
      <c r="M102" s="54" t="s">
        <v>407</v>
      </c>
    </row>
    <row r="103" customFormat="false" ht="18" hidden="false" customHeight="false" outlineLevel="0" collapsed="false">
      <c r="A103" s="2" t="n">
        <v>66</v>
      </c>
      <c r="B103" s="44" t="s">
        <v>410</v>
      </c>
      <c r="C103" s="52" t="s">
        <v>412</v>
      </c>
      <c r="D103" s="52" t="n">
        <v>4</v>
      </c>
      <c r="E103" s="53" t="s">
        <v>3770</v>
      </c>
      <c r="F103" s="44" t="n">
        <v>4</v>
      </c>
      <c r="G103" s="44" t="s">
        <v>65</v>
      </c>
      <c r="H103" s="54" t="s">
        <v>415</v>
      </c>
      <c r="I103" s="45" t="s">
        <v>69</v>
      </c>
      <c r="J103" s="552" t="s">
        <v>3771</v>
      </c>
      <c r="K103" s="54" t="s">
        <v>411</v>
      </c>
      <c r="L103" s="54" t="s">
        <v>186</v>
      </c>
      <c r="M103" s="54"/>
    </row>
    <row r="104" customFormat="false" ht="18" hidden="false" customHeight="false" outlineLevel="0" collapsed="false">
      <c r="A104" s="2" t="n">
        <v>67</v>
      </c>
      <c r="B104" s="44" t="s">
        <v>424</v>
      </c>
      <c r="C104" s="52" t="s">
        <v>426</v>
      </c>
      <c r="D104" s="52" t="n">
        <v>4</v>
      </c>
      <c r="E104" s="53" t="s">
        <v>606</v>
      </c>
      <c r="F104" s="44" t="n">
        <v>4</v>
      </c>
      <c r="G104" s="44" t="s">
        <v>3772</v>
      </c>
      <c r="H104" s="54" t="s">
        <v>430</v>
      </c>
      <c r="I104" s="45" t="s">
        <v>431</v>
      </c>
      <c r="J104" s="552" t="s">
        <v>3773</v>
      </c>
      <c r="K104" s="54" t="s">
        <v>425</v>
      </c>
      <c r="L104" s="54" t="s">
        <v>87</v>
      </c>
      <c r="M104" s="54"/>
    </row>
    <row r="105" customFormat="false" ht="18" hidden="false" customHeight="false" outlineLevel="0" collapsed="false">
      <c r="A105" s="2" t="n">
        <v>68</v>
      </c>
      <c r="B105" s="44" t="s">
        <v>3774</v>
      </c>
      <c r="C105" s="45" t="s">
        <v>107</v>
      </c>
      <c r="D105" s="52" t="n">
        <v>4</v>
      </c>
      <c r="E105" s="53" t="s">
        <v>3735</v>
      </c>
      <c r="F105" s="44" t="n">
        <v>16</v>
      </c>
      <c r="G105" s="44" t="s">
        <v>3775</v>
      </c>
      <c r="H105" s="54" t="s">
        <v>449</v>
      </c>
      <c r="I105" s="45" t="s">
        <v>69</v>
      </c>
      <c r="J105" s="552" t="s">
        <v>3776</v>
      </c>
      <c r="K105" s="54" t="s">
        <v>446</v>
      </c>
      <c r="L105" s="54" t="s">
        <v>71</v>
      </c>
      <c r="M105" s="54" t="s">
        <v>452</v>
      </c>
    </row>
    <row r="106" customFormat="false" ht="18" hidden="false" customHeight="false" outlineLevel="0" collapsed="false">
      <c r="A106" s="2" t="n">
        <v>69</v>
      </c>
      <c r="B106" s="44" t="s">
        <v>3777</v>
      </c>
      <c r="C106" s="52" t="n">
        <v>7070</v>
      </c>
      <c r="D106" s="52" t="n">
        <v>4</v>
      </c>
      <c r="E106" s="53" t="s">
        <v>469</v>
      </c>
      <c r="F106" s="44" t="s">
        <v>64</v>
      </c>
      <c r="G106" s="44" t="s">
        <v>3778</v>
      </c>
      <c r="H106" s="54" t="s">
        <v>471</v>
      </c>
      <c r="I106" s="45" t="s">
        <v>69</v>
      </c>
      <c r="J106" s="552" t="s">
        <v>3779</v>
      </c>
      <c r="K106" s="54" t="s">
        <v>474</v>
      </c>
      <c r="L106" s="54" t="s">
        <v>71</v>
      </c>
      <c r="M106" s="54" t="s">
        <v>475</v>
      </c>
    </row>
    <row r="107" customFormat="false" ht="18" hidden="false" customHeight="false" outlineLevel="0" collapsed="false">
      <c r="A107" s="2" t="n">
        <v>70</v>
      </c>
      <c r="B107" s="561" t="s">
        <v>592</v>
      </c>
      <c r="D107" s="562" t="n">
        <v>4</v>
      </c>
      <c r="G107" s="561" t="s">
        <v>3710</v>
      </c>
      <c r="H107" s="113" t="s">
        <v>1554</v>
      </c>
      <c r="I107" s="113"/>
      <c r="J107" s="113" t="s">
        <v>3767</v>
      </c>
      <c r="K107" s="113" t="s">
        <v>1556</v>
      </c>
      <c r="L107" s="113" t="s">
        <v>87</v>
      </c>
      <c r="M107" s="113" t="s">
        <v>1557</v>
      </c>
    </row>
    <row r="108" customFormat="false" ht="18" hidden="false" customHeight="false" outlineLevel="0" collapsed="false">
      <c r="A108" s="2" t="n">
        <v>71</v>
      </c>
      <c r="B108" s="561" t="s">
        <v>3780</v>
      </c>
      <c r="D108" s="562" t="n">
        <v>2</v>
      </c>
      <c r="E108" s="563" t="s">
        <v>3781</v>
      </c>
      <c r="F108" s="564" t="n">
        <v>512</v>
      </c>
      <c r="G108" s="561" t="s">
        <v>3782</v>
      </c>
      <c r="H108" s="565" t="s">
        <v>3783</v>
      </c>
      <c r="J108" s="370" t="s">
        <v>3722</v>
      </c>
      <c r="K108" s="111" t="s">
        <v>918</v>
      </c>
      <c r="L108" s="565" t="s">
        <v>819</v>
      </c>
    </row>
    <row r="109" customFormat="false" ht="18" hidden="false" customHeight="false" outlineLevel="0" collapsed="false">
      <c r="A109" s="69" t="n">
        <v>71</v>
      </c>
      <c r="B109" s="561" t="s">
        <v>3599</v>
      </c>
      <c r="D109" s="562" t="n">
        <v>2</v>
      </c>
      <c r="E109" s="563" t="s">
        <v>3784</v>
      </c>
      <c r="F109" s="564" t="n">
        <v>512</v>
      </c>
      <c r="G109" s="561" t="s">
        <v>3782</v>
      </c>
      <c r="H109" s="565" t="s">
        <v>3785</v>
      </c>
      <c r="J109" s="370" t="s">
        <v>3713</v>
      </c>
      <c r="K109" s="111" t="s">
        <v>918</v>
      </c>
      <c r="L109" s="565" t="s">
        <v>819</v>
      </c>
    </row>
    <row r="110" customFormat="false" ht="18" hidden="false" customHeight="false" outlineLevel="0" collapsed="false">
      <c r="A110" s="69" t="n">
        <v>72</v>
      </c>
      <c r="B110" s="0" t="s">
        <v>592</v>
      </c>
      <c r="D110" s="562" t="n">
        <v>4</v>
      </c>
      <c r="E110" s="563" t="s">
        <v>3786</v>
      </c>
      <c r="F110" s="564" t="n">
        <v>4</v>
      </c>
      <c r="G110" s="561" t="s">
        <v>3787</v>
      </c>
      <c r="H110" s="565" t="s">
        <v>1534</v>
      </c>
      <c r="J110" s="370" t="s">
        <v>3644</v>
      </c>
      <c r="K110" s="0" t="s">
        <v>1536</v>
      </c>
      <c r="L110" s="0" t="s">
        <v>116</v>
      </c>
    </row>
  </sheetData>
  <hyperlinks>
    <hyperlink ref="A44" r:id="rId1" display="mailto:Ebrahimi@Sharif"/>
    <hyperlink ref="A45" r:id="rId2" display="mailto:Ebrahimi@Sharif"/>
    <hyperlink ref="A46" r:id="rId3" display="mailto:Ebrahimi@Sharif"/>
    <hyperlink ref="E63" r:id="rId4" display="Intel Xeon E5-1620 @ 3.60 GHZ"/>
    <hyperlink ref="M84" r:id="rId5" display="192.168.240.2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3"/>
  <sheetViews>
    <sheetView showFormulas="false" showGridLines="true" showRowColHeaders="true" showZeros="true" rightToLeft="true" tabSelected="false" showOutlineSymbols="true" defaultGridColor="true" view="normal" topLeftCell="A11" colorId="64" zoomScale="143" zoomScaleNormal="143" zoomScalePageLayoutView="100" workbookViewId="0">
      <selection pane="topLeft" activeCell="E13" activeCellId="0" sqref="E13"/>
    </sheetView>
  </sheetViews>
  <sheetFormatPr defaultColWidth="8.7421875" defaultRowHeight="14.4" zeroHeight="false" outlineLevelRow="0" outlineLevelCol="0"/>
  <cols>
    <col collapsed="false" customWidth="true" hidden="false" outlineLevel="0" max="1" min="1" style="0" width="33.67"/>
    <col collapsed="false" customWidth="true" hidden="false" outlineLevel="0" max="2" min="2" style="0" width="9.63"/>
    <col collapsed="false" customWidth="true" hidden="false" outlineLevel="0" max="5" min="5" style="0" width="28.63"/>
    <col collapsed="false" customWidth="true" hidden="false" outlineLevel="0" max="7" min="7" style="0" width="9.85"/>
  </cols>
  <sheetData>
    <row r="1" customFormat="false" ht="86.4" hidden="false" customHeight="false" outlineLevel="0" collapsed="false">
      <c r="A1" s="566" t="s">
        <v>3788</v>
      </c>
      <c r="B1" s="111" t="s">
        <v>139</v>
      </c>
      <c r="C1" s="111"/>
      <c r="D1" s="111"/>
      <c r="E1" s="111" t="s">
        <v>3789</v>
      </c>
      <c r="F1" s="111"/>
      <c r="G1" s="112" t="n">
        <v>43184</v>
      </c>
      <c r="H1" s="111" t="s">
        <v>3790</v>
      </c>
      <c r="I1" s="111"/>
    </row>
    <row r="2" customFormat="false" ht="86.4" hidden="false" customHeight="false" outlineLevel="0" collapsed="false">
      <c r="A2" s="566" t="s">
        <v>3791</v>
      </c>
      <c r="B2" s="111" t="s">
        <v>139</v>
      </c>
      <c r="C2" s="111"/>
      <c r="D2" s="111"/>
      <c r="E2" s="111" t="s">
        <v>3792</v>
      </c>
      <c r="F2" s="111"/>
      <c r="G2" s="112" t="n">
        <v>43184</v>
      </c>
      <c r="H2" s="111" t="s">
        <v>3790</v>
      </c>
      <c r="I2" s="111"/>
    </row>
    <row r="3" customFormat="false" ht="86.4" hidden="false" customHeight="false" outlineLevel="0" collapsed="false">
      <c r="A3" s="566" t="s">
        <v>3793</v>
      </c>
      <c r="B3" s="111" t="s">
        <v>3794</v>
      </c>
      <c r="C3" s="111"/>
      <c r="D3" s="111"/>
      <c r="E3" s="111" t="s">
        <v>3795</v>
      </c>
      <c r="F3" s="111"/>
      <c r="G3" s="112" t="n">
        <v>43184</v>
      </c>
      <c r="H3" s="111" t="s">
        <v>3790</v>
      </c>
      <c r="I3" s="111"/>
    </row>
    <row r="4" customFormat="false" ht="86.4" hidden="false" customHeight="false" outlineLevel="0" collapsed="false">
      <c r="A4" s="566" t="s">
        <v>3796</v>
      </c>
      <c r="B4" s="111" t="s">
        <v>139</v>
      </c>
      <c r="C4" s="111"/>
      <c r="D4" s="111"/>
      <c r="E4" s="111" t="s">
        <v>3797</v>
      </c>
      <c r="F4" s="111"/>
      <c r="G4" s="112" t="n">
        <v>43184</v>
      </c>
      <c r="H4" s="111" t="s">
        <v>3790</v>
      </c>
      <c r="I4" s="111"/>
    </row>
    <row r="5" customFormat="false" ht="86.4" hidden="false" customHeight="false" outlineLevel="0" collapsed="false">
      <c r="A5" s="566" t="s">
        <v>3798</v>
      </c>
      <c r="B5" s="111" t="s">
        <v>139</v>
      </c>
      <c r="C5" s="111"/>
      <c r="D5" s="111"/>
      <c r="E5" s="111" t="s">
        <v>3799</v>
      </c>
      <c r="F5" s="111"/>
      <c r="G5" s="112" t="n">
        <v>43184</v>
      </c>
      <c r="H5" s="111" t="s">
        <v>3790</v>
      </c>
      <c r="I5" s="111"/>
    </row>
    <row r="6" customFormat="false" ht="14.4" hidden="false" customHeight="false" outlineLevel="0" collapsed="false">
      <c r="A6" s="566" t="s">
        <v>3800</v>
      </c>
      <c r="B6" s="111"/>
      <c r="C6" s="111"/>
      <c r="D6" s="111"/>
      <c r="E6" s="111" t="s">
        <v>3801</v>
      </c>
      <c r="F6" s="111"/>
      <c r="G6" s="111"/>
      <c r="H6" s="111" t="s">
        <v>3790</v>
      </c>
      <c r="I6" s="111"/>
    </row>
    <row r="7" customFormat="false" ht="14.4" hidden="false" customHeight="false" outlineLevel="0" collapsed="false">
      <c r="A7" s="566" t="s">
        <v>3802</v>
      </c>
      <c r="B7" s="111"/>
      <c r="C7" s="111"/>
      <c r="D7" s="111"/>
      <c r="E7" s="111" t="s">
        <v>3803</v>
      </c>
      <c r="F7" s="111"/>
      <c r="G7" s="111"/>
      <c r="H7" s="111" t="s">
        <v>3790</v>
      </c>
      <c r="I7" s="111"/>
    </row>
    <row r="8" customFormat="false" ht="14.4" hidden="false" customHeight="false" outlineLevel="0" collapsed="false">
      <c r="A8" s="566" t="s">
        <v>3804</v>
      </c>
      <c r="B8" s="111"/>
      <c r="C8" s="111"/>
      <c r="D8" s="111"/>
      <c r="E8" s="111" t="s">
        <v>3805</v>
      </c>
      <c r="F8" s="111"/>
      <c r="G8" s="111"/>
      <c r="H8" s="111" t="s">
        <v>3790</v>
      </c>
      <c r="I8" s="111"/>
    </row>
    <row r="9" customFormat="false" ht="14.4" hidden="false" customHeight="false" outlineLevel="0" collapsed="false">
      <c r="A9" s="566" t="s">
        <v>3806</v>
      </c>
      <c r="B9" s="111"/>
      <c r="C9" s="111"/>
      <c r="D9" s="111"/>
      <c r="E9" s="111" t="s">
        <v>3807</v>
      </c>
      <c r="F9" s="111"/>
      <c r="G9" s="111"/>
      <c r="H9" s="111" t="s">
        <v>3790</v>
      </c>
      <c r="I9" s="111"/>
    </row>
    <row r="10" customFormat="false" ht="14.4" hidden="false" customHeight="false" outlineLevel="0" collapsed="false">
      <c r="A10" s="566" t="s">
        <v>3808</v>
      </c>
      <c r="B10" s="111"/>
      <c r="C10" s="111"/>
      <c r="D10" s="111"/>
      <c r="E10" s="111" t="s">
        <v>3809</v>
      </c>
      <c r="F10" s="111"/>
      <c r="G10" s="111"/>
      <c r="H10" s="111" t="s">
        <v>3790</v>
      </c>
      <c r="I10" s="111"/>
    </row>
    <row r="11" customFormat="false" ht="72" hidden="false" customHeight="false" outlineLevel="0" collapsed="false">
      <c r="A11" s="566" t="s">
        <v>3810</v>
      </c>
      <c r="B11" s="111" t="s">
        <v>139</v>
      </c>
      <c r="C11" s="111"/>
      <c r="D11" s="111" t="s">
        <v>3811</v>
      </c>
      <c r="E11" s="111" t="s">
        <v>3812</v>
      </c>
      <c r="F11" s="111"/>
      <c r="G11" s="112" t="n">
        <v>42808</v>
      </c>
      <c r="H11" s="111" t="s">
        <v>3790</v>
      </c>
      <c r="I11" s="111"/>
    </row>
    <row r="12" customFormat="false" ht="86.4" hidden="false" customHeight="false" outlineLevel="0" collapsed="false">
      <c r="A12" s="566" t="s">
        <v>3813</v>
      </c>
      <c r="B12" s="111" t="s">
        <v>139</v>
      </c>
      <c r="C12" s="111"/>
      <c r="D12" s="111"/>
      <c r="E12" s="111" t="s">
        <v>3814</v>
      </c>
      <c r="F12" s="111"/>
      <c r="G12" s="112" t="n">
        <v>42989</v>
      </c>
      <c r="H12" s="111" t="s">
        <v>3815</v>
      </c>
      <c r="I12" s="111"/>
    </row>
    <row r="13" customFormat="false" ht="72" hidden="false" customHeight="false" outlineLevel="0" collapsed="false">
      <c r="A13" s="566" t="s">
        <v>3816</v>
      </c>
      <c r="B13" s="111" t="s">
        <v>139</v>
      </c>
      <c r="C13" s="111"/>
      <c r="D13" s="111" t="s">
        <v>3817</v>
      </c>
      <c r="E13" s="111" t="s">
        <v>3818</v>
      </c>
      <c r="F13" s="111"/>
      <c r="G13" s="112" t="n">
        <v>42794</v>
      </c>
      <c r="H13" s="111" t="s">
        <v>3815</v>
      </c>
      <c r="I13" s="111"/>
    </row>
    <row r="14" customFormat="false" ht="72" hidden="false" customHeight="false" outlineLevel="0" collapsed="false">
      <c r="A14" s="566" t="s">
        <v>3819</v>
      </c>
      <c r="B14" s="111" t="s">
        <v>139</v>
      </c>
      <c r="C14" s="111"/>
      <c r="D14" s="111" t="s">
        <v>3820</v>
      </c>
      <c r="E14" s="111" t="s">
        <v>3821</v>
      </c>
      <c r="F14" s="111"/>
      <c r="G14" s="112" t="n">
        <v>42934</v>
      </c>
      <c r="H14" s="111" t="s">
        <v>3790</v>
      </c>
      <c r="I14" s="111"/>
    </row>
    <row r="63" customFormat="false" ht="14.4" hidden="false" customHeight="false" outlineLevel="0" collapsed="false">
      <c r="B63" s="0" t="s">
        <v>3590</v>
      </c>
      <c r="E63" s="0" t="s">
        <v>3714</v>
      </c>
      <c r="J63" s="0" t="n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1"/>
  <sheetViews>
    <sheetView showFormulas="false" showGridLines="true" showRowColHeaders="true" showZeros="true" rightToLeft="true" tabSelected="false" showOutlineSymbols="true" defaultGridColor="true" view="normal" topLeftCell="A1" colorId="64" zoomScale="143" zoomScaleNormal="143" zoomScalePageLayoutView="100" workbookViewId="0">
      <selection pane="topLeft" activeCell="C5" activeCellId="0" sqref="C5"/>
    </sheetView>
  </sheetViews>
  <sheetFormatPr defaultColWidth="8.7421875" defaultRowHeight="14.4" zeroHeight="false" outlineLevelRow="0" outlineLevelCol="0"/>
  <cols>
    <col collapsed="false" customWidth="true" hidden="false" outlineLevel="0" max="1" min="1" style="0" width="10.92"/>
  </cols>
  <sheetData>
    <row r="1" s="575" customFormat="true" ht="18" hidden="false" customHeight="false" outlineLevel="0" collapsed="false">
      <c r="A1" s="567" t="s">
        <v>3822</v>
      </c>
      <c r="B1" s="568" t="s">
        <v>161</v>
      </c>
      <c r="C1" s="568" t="s">
        <v>1610</v>
      </c>
      <c r="D1" s="569" t="s">
        <v>1638</v>
      </c>
      <c r="E1" s="569" t="s">
        <v>1613</v>
      </c>
      <c r="F1" s="569" t="s">
        <v>1614</v>
      </c>
      <c r="G1" s="570" t="s">
        <v>1615</v>
      </c>
      <c r="H1" s="571" t="s">
        <v>1258</v>
      </c>
      <c r="I1" s="571" t="s">
        <v>1259</v>
      </c>
      <c r="J1" s="569" t="s">
        <v>1260</v>
      </c>
      <c r="K1" s="569" t="s">
        <v>3823</v>
      </c>
      <c r="L1" s="569" t="s">
        <v>1262</v>
      </c>
      <c r="M1" s="572" t="s">
        <v>1263</v>
      </c>
      <c r="N1" s="571" t="s">
        <v>52</v>
      </c>
      <c r="O1" s="571" t="s">
        <v>2071</v>
      </c>
      <c r="P1" s="571" t="s">
        <v>3824</v>
      </c>
      <c r="Q1" s="568"/>
      <c r="R1" s="571"/>
      <c r="S1" s="571"/>
      <c r="T1" s="571"/>
      <c r="U1" s="573" t="s">
        <v>808</v>
      </c>
      <c r="V1" s="571"/>
      <c r="W1" s="574" t="s">
        <v>3825</v>
      </c>
      <c r="X1" s="568" t="s">
        <v>56</v>
      </c>
      <c r="Y1" s="567" t="s">
        <v>298</v>
      </c>
      <c r="AA1" s="576" t="s">
        <v>3826</v>
      </c>
      <c r="AB1" s="567" t="s">
        <v>3827</v>
      </c>
      <c r="AC1" s="576" t="n">
        <v>4</v>
      </c>
      <c r="AD1" s="568" t="s">
        <v>60</v>
      </c>
      <c r="AE1" s="576" t="s">
        <v>3828</v>
      </c>
      <c r="AF1" s="568" t="s">
        <v>62</v>
      </c>
      <c r="AG1" s="568" t="s">
        <v>62</v>
      </c>
      <c r="AH1" s="568" t="s">
        <v>62</v>
      </c>
      <c r="AI1" s="577" t="s">
        <v>3829</v>
      </c>
      <c r="AJ1" s="567" t="n">
        <v>6</v>
      </c>
      <c r="AK1" s="567" t="s">
        <v>1042</v>
      </c>
      <c r="AL1" s="568" t="s">
        <v>3830</v>
      </c>
      <c r="AN1" s="578" t="s">
        <v>3831</v>
      </c>
    </row>
    <row r="2" s="2" customFormat="true" ht="18" hidden="false" customHeight="false" outlineLevel="0" collapsed="false">
      <c r="A2" s="218" t="s">
        <v>634</v>
      </c>
      <c r="B2" s="142" t="s">
        <v>454</v>
      </c>
      <c r="C2" s="142" t="s">
        <v>635</v>
      </c>
      <c r="D2" s="144" t="s">
        <v>636</v>
      </c>
      <c r="E2" s="144" t="s">
        <v>637</v>
      </c>
      <c r="F2" s="144" t="s">
        <v>638</v>
      </c>
      <c r="G2" s="213" t="s">
        <v>639</v>
      </c>
      <c r="H2" s="142" t="s">
        <v>640</v>
      </c>
      <c r="I2" s="142" t="s">
        <v>641</v>
      </c>
      <c r="J2" s="144" t="s">
        <v>642</v>
      </c>
      <c r="K2" s="144" t="s">
        <v>643</v>
      </c>
      <c r="L2" s="144" t="s">
        <v>644</v>
      </c>
      <c r="M2" s="213" t="s">
        <v>645</v>
      </c>
      <c r="N2" s="142" t="s">
        <v>52</v>
      </c>
      <c r="O2" s="142" t="s">
        <v>646</v>
      </c>
      <c r="P2" s="142" t="s">
        <v>3832</v>
      </c>
      <c r="Q2" s="120"/>
      <c r="R2" s="144"/>
      <c r="S2" s="144"/>
      <c r="T2" s="144"/>
      <c r="U2" s="212" t="s">
        <v>648</v>
      </c>
      <c r="V2" s="144"/>
      <c r="W2" s="213" t="s">
        <v>639</v>
      </c>
      <c r="X2" s="142" t="s">
        <v>56</v>
      </c>
      <c r="Y2" s="210" t="s">
        <v>3833</v>
      </c>
      <c r="AA2" s="120" t="s">
        <v>3834</v>
      </c>
      <c r="AB2" s="142" t="s">
        <v>107</v>
      </c>
      <c r="AC2" s="120" t="n">
        <v>1</v>
      </c>
      <c r="AD2" s="142" t="s">
        <v>60</v>
      </c>
      <c r="AE2" s="120" t="s">
        <v>629</v>
      </c>
      <c r="AF2" s="142" t="s">
        <v>62</v>
      </c>
      <c r="AG2" s="142" t="s">
        <v>62</v>
      </c>
      <c r="AH2" s="142" t="s">
        <v>62</v>
      </c>
      <c r="AI2" s="347" t="s">
        <v>3835</v>
      </c>
      <c r="AJ2" s="210"/>
      <c r="AK2" s="210"/>
      <c r="AL2" s="142" t="s">
        <v>3833</v>
      </c>
    </row>
    <row r="3" s="584" customFormat="true" ht="100.8" hidden="false" customHeight="false" outlineLevel="0" collapsed="false">
      <c r="A3" s="579"/>
      <c r="B3" s="580"/>
      <c r="C3" s="580"/>
      <c r="D3" s="581"/>
      <c r="E3" s="581"/>
      <c r="F3" s="581"/>
      <c r="G3" s="582"/>
      <c r="H3" s="580"/>
      <c r="I3" s="580"/>
      <c r="J3" s="581"/>
      <c r="K3" s="581"/>
      <c r="L3" s="581"/>
      <c r="M3" s="583"/>
      <c r="N3" s="580"/>
      <c r="R3" s="585"/>
      <c r="S3" s="585"/>
      <c r="T3" s="585"/>
      <c r="U3" s="586"/>
      <c r="V3" s="585"/>
      <c r="W3" s="579"/>
      <c r="Y3" s="579"/>
      <c r="AJ3" s="579"/>
      <c r="AK3" s="579"/>
      <c r="AN3" s="587" t="s">
        <v>3836</v>
      </c>
      <c r="AO3" s="587" t="s">
        <v>112</v>
      </c>
      <c r="AP3" s="587" t="s">
        <v>707</v>
      </c>
      <c r="AQ3" s="587"/>
      <c r="AR3" s="587" t="s">
        <v>3837</v>
      </c>
      <c r="AS3" s="587"/>
      <c r="AT3" s="588" t="n">
        <v>43354</v>
      </c>
      <c r="AU3" s="587" t="s">
        <v>3838</v>
      </c>
      <c r="AV3" s="589" t="s">
        <v>3839</v>
      </c>
    </row>
    <row r="4" s="2" customFormat="true" ht="18" hidden="false" customHeight="false" outlineLevel="0" collapsed="false">
      <c r="A4" s="218" t="s">
        <v>516</v>
      </c>
      <c r="B4" s="142" t="s">
        <v>321</v>
      </c>
      <c r="C4" s="142" t="s">
        <v>477</v>
      </c>
      <c r="D4" s="144" t="s">
        <v>478</v>
      </c>
      <c r="E4" s="144" t="s">
        <v>479</v>
      </c>
      <c r="F4" s="144" t="s">
        <v>480</v>
      </c>
      <c r="G4" s="213" t="s">
        <v>481</v>
      </c>
      <c r="H4" s="142" t="s">
        <v>517</v>
      </c>
      <c r="I4" s="142" t="s">
        <v>518</v>
      </c>
      <c r="J4" s="144" t="s">
        <v>519</v>
      </c>
      <c r="K4" s="144" t="s">
        <v>520</v>
      </c>
      <c r="L4" s="144" t="s">
        <v>521</v>
      </c>
      <c r="M4" s="213" t="s">
        <v>522</v>
      </c>
      <c r="N4" s="142" t="s">
        <v>52</v>
      </c>
      <c r="O4" s="236" t="s">
        <v>394</v>
      </c>
      <c r="P4" s="142" t="s">
        <v>523</v>
      </c>
      <c r="Q4" s="120"/>
      <c r="R4" s="144"/>
      <c r="S4" s="144"/>
      <c r="T4" s="144"/>
      <c r="U4" s="212" t="s">
        <v>3840</v>
      </c>
      <c r="V4" s="236" t="s">
        <v>3841</v>
      </c>
      <c r="W4" s="213" t="s">
        <v>481</v>
      </c>
      <c r="X4" s="142" t="s">
        <v>56</v>
      </c>
      <c r="Y4" s="210" t="s">
        <v>3842</v>
      </c>
      <c r="AA4" s="590" t="s">
        <v>405</v>
      </c>
      <c r="AB4" s="142" t="s">
        <v>107</v>
      </c>
      <c r="AC4" s="120" t="n">
        <v>2</v>
      </c>
      <c r="AD4" s="142" t="s">
        <v>60</v>
      </c>
      <c r="AE4" s="120" t="s">
        <v>447</v>
      </c>
      <c r="AF4" s="142" t="s">
        <v>62</v>
      </c>
      <c r="AG4" s="142" t="s">
        <v>62</v>
      </c>
      <c r="AH4" s="142" t="s">
        <v>62</v>
      </c>
      <c r="AI4" s="347" t="s">
        <v>3843</v>
      </c>
      <c r="AJ4" s="210" t="n">
        <v>128</v>
      </c>
      <c r="AK4" s="210" t="s">
        <v>526</v>
      </c>
      <c r="AL4" s="120" t="s">
        <v>3844</v>
      </c>
      <c r="AN4" s="591" t="s">
        <v>3845</v>
      </c>
    </row>
    <row r="5" s="601" customFormat="true" ht="18" hidden="false" customHeight="false" outlineLevel="0" collapsed="false">
      <c r="A5" s="592" t="s">
        <v>3846</v>
      </c>
      <c r="B5" s="593" t="s">
        <v>303</v>
      </c>
      <c r="C5" s="593" t="s">
        <v>304</v>
      </c>
      <c r="D5" s="594" t="s">
        <v>305</v>
      </c>
      <c r="E5" s="594" t="s">
        <v>306</v>
      </c>
      <c r="F5" s="594" t="s">
        <v>307</v>
      </c>
      <c r="G5" s="595" t="s">
        <v>308</v>
      </c>
      <c r="H5" s="596" t="s">
        <v>3847</v>
      </c>
      <c r="I5" s="596" t="s">
        <v>3848</v>
      </c>
      <c r="J5" s="594" t="s">
        <v>3849</v>
      </c>
      <c r="K5" s="594" t="s">
        <v>3850</v>
      </c>
      <c r="L5" s="594" t="s">
        <v>3851</v>
      </c>
      <c r="M5" s="595" t="s">
        <v>3852</v>
      </c>
      <c r="N5" s="596" t="s">
        <v>52</v>
      </c>
      <c r="O5" s="596" t="s">
        <v>309</v>
      </c>
      <c r="P5" s="596" t="s">
        <v>3853</v>
      </c>
      <c r="Q5" s="593"/>
      <c r="R5" s="594"/>
      <c r="S5" s="594"/>
      <c r="T5" s="594"/>
      <c r="U5" s="597" t="s">
        <v>324</v>
      </c>
      <c r="V5" s="594"/>
      <c r="W5" s="595" t="s">
        <v>308</v>
      </c>
      <c r="X5" s="593" t="s">
        <v>56</v>
      </c>
      <c r="Y5" s="592" t="s">
        <v>243</v>
      </c>
      <c r="Z5" s="598"/>
      <c r="AA5" s="593" t="s">
        <v>3854</v>
      </c>
      <c r="AB5" s="593" t="s">
        <v>107</v>
      </c>
      <c r="AC5" s="593" t="n">
        <v>2</v>
      </c>
      <c r="AD5" s="593" t="s">
        <v>60</v>
      </c>
      <c r="AE5" s="593" t="s">
        <v>3854</v>
      </c>
      <c r="AF5" s="593" t="s">
        <v>62</v>
      </c>
      <c r="AG5" s="593" t="s">
        <v>62</v>
      </c>
      <c r="AH5" s="593" t="s">
        <v>62</v>
      </c>
      <c r="AI5" s="599" t="s">
        <v>3855</v>
      </c>
      <c r="AJ5" s="592" t="n">
        <v>8</v>
      </c>
      <c r="AK5" s="592" t="s">
        <v>3856</v>
      </c>
      <c r="AL5" s="600" t="s">
        <v>3857</v>
      </c>
      <c r="AM5" s="601" t="s">
        <v>3858</v>
      </c>
      <c r="AN5" s="593" t="s">
        <v>3859</v>
      </c>
      <c r="AO5" s="593"/>
      <c r="AP5" s="593"/>
      <c r="AQ5" s="593"/>
      <c r="AR5" s="593"/>
      <c r="AS5" s="593"/>
      <c r="AT5" s="593"/>
      <c r="AU5" s="593"/>
      <c r="AV5" s="602"/>
    </row>
    <row r="6" s="601" customFormat="true" ht="18" hidden="false" customHeight="false" outlineLevel="0" collapsed="false">
      <c r="A6" s="592" t="s">
        <v>320</v>
      </c>
      <c r="B6" s="593" t="s">
        <v>303</v>
      </c>
      <c r="C6" s="593" t="s">
        <v>304</v>
      </c>
      <c r="D6" s="594" t="s">
        <v>305</v>
      </c>
      <c r="E6" s="594" t="s">
        <v>306</v>
      </c>
      <c r="F6" s="594" t="s">
        <v>307</v>
      </c>
      <c r="G6" s="595" t="s">
        <v>308</v>
      </c>
      <c r="H6" s="596" t="s">
        <v>321</v>
      </c>
      <c r="I6" s="596" t="s">
        <v>322</v>
      </c>
      <c r="J6" s="594" t="s">
        <v>323</v>
      </c>
      <c r="K6" s="594" t="s">
        <v>324</v>
      </c>
      <c r="L6" s="594" t="s">
        <v>325</v>
      </c>
      <c r="M6" s="595" t="s">
        <v>326</v>
      </c>
      <c r="N6" s="596" t="s">
        <v>52</v>
      </c>
      <c r="O6" s="596" t="s">
        <v>309</v>
      </c>
      <c r="P6" s="596" t="s">
        <v>3860</v>
      </c>
      <c r="Q6" s="593"/>
      <c r="R6" s="594"/>
      <c r="S6" s="594"/>
      <c r="T6" s="594"/>
      <c r="U6" s="597" t="s">
        <v>328</v>
      </c>
      <c r="V6" s="594"/>
      <c r="W6" s="595" t="s">
        <v>308</v>
      </c>
      <c r="X6" s="593" t="s">
        <v>56</v>
      </c>
      <c r="Y6" s="592" t="s">
        <v>3861</v>
      </c>
      <c r="AA6" s="603" t="s">
        <v>3862</v>
      </c>
      <c r="AB6" s="592" t="s">
        <v>331</v>
      </c>
      <c r="AC6" s="603" t="n">
        <v>4</v>
      </c>
      <c r="AD6" s="593" t="s">
        <v>60</v>
      </c>
      <c r="AE6" s="593" t="s">
        <v>3854</v>
      </c>
      <c r="AF6" s="593" t="s">
        <v>62</v>
      </c>
      <c r="AG6" s="593" t="s">
        <v>62</v>
      </c>
      <c r="AH6" s="593" t="s">
        <v>62</v>
      </c>
      <c r="AI6" s="604" t="s">
        <v>3863</v>
      </c>
      <c r="AJ6" s="592" t="n">
        <v>4</v>
      </c>
      <c r="AK6" s="592" t="n">
        <v>73</v>
      </c>
      <c r="AL6" s="600" t="s">
        <v>3864</v>
      </c>
      <c r="AM6" s="601" t="s">
        <v>3858</v>
      </c>
      <c r="AN6" s="593" t="s">
        <v>3859</v>
      </c>
      <c r="AO6" s="603"/>
      <c r="AP6" s="603"/>
      <c r="AQ6" s="603"/>
      <c r="AR6" s="603"/>
      <c r="AS6" s="603"/>
      <c r="AT6" s="603"/>
      <c r="AU6" s="603"/>
      <c r="AV6" s="602"/>
    </row>
    <row r="7" s="601" customFormat="true" ht="18" hidden="false" customHeight="false" outlineLevel="0" collapsed="false">
      <c r="A7" s="592" t="s">
        <v>3846</v>
      </c>
      <c r="B7" s="593" t="s">
        <v>303</v>
      </c>
      <c r="C7" s="593" t="s">
        <v>304</v>
      </c>
      <c r="D7" s="594" t="s">
        <v>305</v>
      </c>
      <c r="E7" s="594" t="s">
        <v>306</v>
      </c>
      <c r="F7" s="594" t="s">
        <v>307</v>
      </c>
      <c r="G7" s="595" t="s">
        <v>308</v>
      </c>
      <c r="H7" s="596" t="s">
        <v>3847</v>
      </c>
      <c r="I7" s="596" t="s">
        <v>3848</v>
      </c>
      <c r="J7" s="594" t="s">
        <v>3849</v>
      </c>
      <c r="K7" s="594" t="s">
        <v>3850</v>
      </c>
      <c r="L7" s="594" t="s">
        <v>3851</v>
      </c>
      <c r="M7" s="595" t="s">
        <v>3852</v>
      </c>
      <c r="N7" s="596" t="s">
        <v>52</v>
      </c>
      <c r="O7" s="596" t="s">
        <v>309</v>
      </c>
      <c r="P7" s="596" t="s">
        <v>3853</v>
      </c>
      <c r="Q7" s="603"/>
      <c r="R7" s="594"/>
      <c r="S7" s="594"/>
      <c r="T7" s="594"/>
      <c r="U7" s="597" t="s">
        <v>324</v>
      </c>
      <c r="V7" s="594"/>
      <c r="W7" s="595" t="s">
        <v>308</v>
      </c>
      <c r="X7" s="593" t="s">
        <v>56</v>
      </c>
      <c r="Y7" s="592" t="s">
        <v>3865</v>
      </c>
      <c r="Z7" s="598"/>
      <c r="AA7" s="593" t="s">
        <v>3854</v>
      </c>
      <c r="AB7" s="593" t="s">
        <v>107</v>
      </c>
      <c r="AC7" s="603" t="n">
        <v>2</v>
      </c>
      <c r="AD7" s="593" t="s">
        <v>60</v>
      </c>
      <c r="AE7" s="593" t="s">
        <v>3854</v>
      </c>
      <c r="AF7" s="593" t="s">
        <v>62</v>
      </c>
      <c r="AG7" s="593" t="s">
        <v>62</v>
      </c>
      <c r="AH7" s="593" t="s">
        <v>62</v>
      </c>
      <c r="AI7" s="599" t="s">
        <v>3866</v>
      </c>
      <c r="AJ7" s="592" t="n">
        <v>4</v>
      </c>
      <c r="AK7" s="592" t="s">
        <v>3856</v>
      </c>
      <c r="AL7" s="600" t="s">
        <v>3867</v>
      </c>
      <c r="AM7" s="601" t="s">
        <v>3858</v>
      </c>
      <c r="AN7" s="593" t="s">
        <v>3859</v>
      </c>
      <c r="AO7" s="603"/>
      <c r="AP7" s="603"/>
      <c r="AQ7" s="603"/>
      <c r="AR7" s="603"/>
      <c r="AS7" s="603"/>
      <c r="AT7" s="603"/>
      <c r="AU7" s="603"/>
      <c r="AV7" s="602"/>
    </row>
    <row r="8" s="601" customFormat="true" ht="18" hidden="false" customHeight="false" outlineLevel="0" collapsed="false">
      <c r="A8" s="592" t="s">
        <v>3846</v>
      </c>
      <c r="B8" s="593" t="s">
        <v>303</v>
      </c>
      <c r="C8" s="593" t="s">
        <v>304</v>
      </c>
      <c r="D8" s="594" t="s">
        <v>305</v>
      </c>
      <c r="E8" s="594" t="s">
        <v>306</v>
      </c>
      <c r="F8" s="594" t="s">
        <v>307</v>
      </c>
      <c r="G8" s="595" t="s">
        <v>308</v>
      </c>
      <c r="H8" s="596" t="s">
        <v>3847</v>
      </c>
      <c r="I8" s="596" t="s">
        <v>3848</v>
      </c>
      <c r="J8" s="594" t="s">
        <v>3849</v>
      </c>
      <c r="K8" s="594" t="s">
        <v>3850</v>
      </c>
      <c r="L8" s="594" t="s">
        <v>3851</v>
      </c>
      <c r="M8" s="595" t="s">
        <v>3852</v>
      </c>
      <c r="N8" s="596" t="s">
        <v>52</v>
      </c>
      <c r="O8" s="596" t="s">
        <v>309</v>
      </c>
      <c r="P8" s="596" t="s">
        <v>3853</v>
      </c>
      <c r="Q8" s="603"/>
      <c r="R8" s="594"/>
      <c r="S8" s="594"/>
      <c r="T8" s="594"/>
      <c r="U8" s="597" t="s">
        <v>324</v>
      </c>
      <c r="V8" s="594"/>
      <c r="W8" s="595" t="s">
        <v>308</v>
      </c>
      <c r="X8" s="593" t="s">
        <v>56</v>
      </c>
      <c r="Y8" s="592" t="s">
        <v>564</v>
      </c>
      <c r="Z8" s="598"/>
      <c r="AA8" s="603" t="s">
        <v>3868</v>
      </c>
      <c r="AB8" s="593" t="s">
        <v>107</v>
      </c>
      <c r="AC8" s="603" t="n">
        <v>2</v>
      </c>
      <c r="AD8" s="593" t="s">
        <v>60</v>
      </c>
      <c r="AE8" s="603" t="s">
        <v>3869</v>
      </c>
      <c r="AF8" s="593" t="s">
        <v>62</v>
      </c>
      <c r="AG8" s="593" t="s">
        <v>62</v>
      </c>
      <c r="AH8" s="593" t="s">
        <v>62</v>
      </c>
      <c r="AI8" s="599" t="s">
        <v>3870</v>
      </c>
      <c r="AJ8" s="592" t="n">
        <v>16</v>
      </c>
      <c r="AK8" s="592" t="n">
        <v>273</v>
      </c>
      <c r="AL8" s="593" t="s">
        <v>3871</v>
      </c>
      <c r="AM8" s="601" t="s">
        <v>3872</v>
      </c>
      <c r="AN8" s="593" t="s">
        <v>3859</v>
      </c>
      <c r="AO8" s="603"/>
      <c r="AP8" s="603"/>
      <c r="AQ8" s="603"/>
      <c r="AR8" s="603"/>
      <c r="AS8" s="603"/>
      <c r="AT8" s="603"/>
      <c r="AU8" s="603"/>
      <c r="AV8" s="602"/>
    </row>
    <row r="9" s="601" customFormat="true" ht="18" hidden="false" customHeight="false" outlineLevel="0" collapsed="false">
      <c r="A9" s="592" t="s">
        <v>3846</v>
      </c>
      <c r="B9" s="593" t="s">
        <v>303</v>
      </c>
      <c r="C9" s="593" t="s">
        <v>304</v>
      </c>
      <c r="D9" s="594" t="s">
        <v>305</v>
      </c>
      <c r="E9" s="594" t="s">
        <v>306</v>
      </c>
      <c r="F9" s="594" t="s">
        <v>307</v>
      </c>
      <c r="G9" s="595" t="s">
        <v>308</v>
      </c>
      <c r="H9" s="596" t="s">
        <v>3847</v>
      </c>
      <c r="I9" s="596" t="s">
        <v>3848</v>
      </c>
      <c r="J9" s="594" t="s">
        <v>3849</v>
      </c>
      <c r="K9" s="594" t="s">
        <v>3850</v>
      </c>
      <c r="L9" s="594" t="s">
        <v>3851</v>
      </c>
      <c r="M9" s="595" t="s">
        <v>3852</v>
      </c>
      <c r="N9" s="596" t="s">
        <v>52</v>
      </c>
      <c r="O9" s="596" t="s">
        <v>309</v>
      </c>
      <c r="P9" s="596" t="s">
        <v>3853</v>
      </c>
      <c r="Q9" s="603"/>
      <c r="R9" s="594"/>
      <c r="S9" s="594"/>
      <c r="T9" s="594"/>
      <c r="U9" s="597" t="s">
        <v>324</v>
      </c>
      <c r="V9" s="594"/>
      <c r="W9" s="595" t="s">
        <v>308</v>
      </c>
      <c r="X9" s="593" t="s">
        <v>56</v>
      </c>
      <c r="Y9" s="592" t="s">
        <v>564</v>
      </c>
      <c r="Z9" s="598"/>
      <c r="AA9" s="603" t="s">
        <v>3873</v>
      </c>
      <c r="AB9" s="593" t="s">
        <v>107</v>
      </c>
      <c r="AC9" s="603" t="n">
        <v>2</v>
      </c>
      <c r="AD9" s="593" t="s">
        <v>60</v>
      </c>
      <c r="AE9" s="603" t="s">
        <v>3869</v>
      </c>
      <c r="AF9" s="593" t="s">
        <v>62</v>
      </c>
      <c r="AG9" s="593" t="s">
        <v>62</v>
      </c>
      <c r="AH9" s="593" t="s">
        <v>62</v>
      </c>
      <c r="AI9" s="599" t="s">
        <v>3874</v>
      </c>
      <c r="AJ9" s="592" t="n">
        <v>16</v>
      </c>
      <c r="AK9" s="592" t="n">
        <v>273</v>
      </c>
      <c r="AL9" s="593" t="s">
        <v>3875</v>
      </c>
      <c r="AM9" s="601" t="s">
        <v>3872</v>
      </c>
      <c r="AN9" s="593" t="s">
        <v>3859</v>
      </c>
      <c r="AO9" s="603"/>
      <c r="AP9" s="603"/>
      <c r="AQ9" s="603"/>
      <c r="AR9" s="603"/>
      <c r="AS9" s="603"/>
      <c r="AT9" s="603"/>
      <c r="AU9" s="603"/>
      <c r="AV9" s="602"/>
    </row>
    <row r="10" s="601" customFormat="true" ht="18" hidden="false" customHeight="false" outlineLevel="0" collapsed="false">
      <c r="A10" s="592" t="s">
        <v>3846</v>
      </c>
      <c r="B10" s="593" t="s">
        <v>303</v>
      </c>
      <c r="C10" s="593" t="s">
        <v>304</v>
      </c>
      <c r="D10" s="594" t="s">
        <v>305</v>
      </c>
      <c r="E10" s="594" t="s">
        <v>306</v>
      </c>
      <c r="F10" s="594" t="s">
        <v>307</v>
      </c>
      <c r="G10" s="595" t="s">
        <v>308</v>
      </c>
      <c r="H10" s="596" t="s">
        <v>3847</v>
      </c>
      <c r="I10" s="596" t="s">
        <v>3848</v>
      </c>
      <c r="J10" s="594" t="s">
        <v>3849</v>
      </c>
      <c r="K10" s="594" t="s">
        <v>3850</v>
      </c>
      <c r="L10" s="594" t="s">
        <v>3851</v>
      </c>
      <c r="M10" s="595" t="s">
        <v>3852</v>
      </c>
      <c r="N10" s="596" t="s">
        <v>52</v>
      </c>
      <c r="O10" s="596" t="s">
        <v>309</v>
      </c>
      <c r="P10" s="596" t="s">
        <v>3853</v>
      </c>
      <c r="Q10" s="603"/>
      <c r="R10" s="594"/>
      <c r="S10" s="594"/>
      <c r="T10" s="594"/>
      <c r="U10" s="597" t="s">
        <v>324</v>
      </c>
      <c r="V10" s="594"/>
      <c r="W10" s="595" t="s">
        <v>308</v>
      </c>
      <c r="X10" s="593" t="s">
        <v>56</v>
      </c>
      <c r="Y10" s="592" t="s">
        <v>564</v>
      </c>
      <c r="Z10" s="598"/>
      <c r="AA10" s="603" t="s">
        <v>3876</v>
      </c>
      <c r="AB10" s="593" t="s">
        <v>107</v>
      </c>
      <c r="AC10" s="603" t="n">
        <v>2</v>
      </c>
      <c r="AD10" s="593" t="s">
        <v>60</v>
      </c>
      <c r="AE10" s="603" t="s">
        <v>3869</v>
      </c>
      <c r="AF10" s="593" t="s">
        <v>62</v>
      </c>
      <c r="AG10" s="593" t="s">
        <v>62</v>
      </c>
      <c r="AH10" s="593" t="s">
        <v>62</v>
      </c>
      <c r="AI10" s="599" t="s">
        <v>3874</v>
      </c>
      <c r="AJ10" s="592" t="n">
        <v>16</v>
      </c>
      <c r="AK10" s="592" t="n">
        <v>273</v>
      </c>
      <c r="AL10" s="593" t="s">
        <v>3877</v>
      </c>
      <c r="AM10" s="601" t="s">
        <v>3872</v>
      </c>
      <c r="AN10" s="593" t="s">
        <v>3859</v>
      </c>
      <c r="AO10" s="603"/>
      <c r="AP10" s="603"/>
      <c r="AQ10" s="603"/>
      <c r="AR10" s="603"/>
      <c r="AS10" s="603"/>
      <c r="AT10" s="603"/>
      <c r="AU10" s="603"/>
      <c r="AV10" s="602"/>
    </row>
    <row r="11" s="601" customFormat="true" ht="18" hidden="false" customHeight="false" outlineLevel="0" collapsed="false">
      <c r="A11" s="592" t="s">
        <v>3846</v>
      </c>
      <c r="B11" s="593" t="s">
        <v>303</v>
      </c>
      <c r="C11" s="593" t="s">
        <v>304</v>
      </c>
      <c r="D11" s="594" t="s">
        <v>305</v>
      </c>
      <c r="E11" s="594" t="s">
        <v>306</v>
      </c>
      <c r="F11" s="594" t="s">
        <v>307</v>
      </c>
      <c r="G11" s="595" t="s">
        <v>308</v>
      </c>
      <c r="H11" s="596" t="s">
        <v>3847</v>
      </c>
      <c r="I11" s="596" t="s">
        <v>3848</v>
      </c>
      <c r="J11" s="594" t="s">
        <v>3849</v>
      </c>
      <c r="K11" s="594" t="s">
        <v>3850</v>
      </c>
      <c r="L11" s="594" t="s">
        <v>3851</v>
      </c>
      <c r="M11" s="595" t="s">
        <v>3852</v>
      </c>
      <c r="N11" s="596" t="s">
        <v>52</v>
      </c>
      <c r="O11" s="596" t="s">
        <v>309</v>
      </c>
      <c r="P11" s="596" t="s">
        <v>3853</v>
      </c>
      <c r="Q11" s="603"/>
      <c r="R11" s="594"/>
      <c r="S11" s="594"/>
      <c r="T11" s="594"/>
      <c r="U11" s="597" t="s">
        <v>324</v>
      </c>
      <c r="V11" s="594"/>
      <c r="W11" s="595" t="s">
        <v>308</v>
      </c>
      <c r="X11" s="593" t="s">
        <v>56</v>
      </c>
      <c r="Y11" s="592" t="s">
        <v>564</v>
      </c>
      <c r="Z11" s="598"/>
      <c r="AA11" s="603" t="s">
        <v>3878</v>
      </c>
      <c r="AB11" s="593" t="s">
        <v>107</v>
      </c>
      <c r="AC11" s="603" t="n">
        <v>2</v>
      </c>
      <c r="AD11" s="593" t="s">
        <v>60</v>
      </c>
      <c r="AE11" s="603" t="s">
        <v>3869</v>
      </c>
      <c r="AF11" s="593" t="s">
        <v>62</v>
      </c>
      <c r="AG11" s="593" t="s">
        <v>62</v>
      </c>
      <c r="AH11" s="593" t="s">
        <v>62</v>
      </c>
      <c r="AI11" s="599" t="s">
        <v>3866</v>
      </c>
      <c r="AJ11" s="592" t="n">
        <v>8</v>
      </c>
      <c r="AK11" s="592" t="n">
        <v>273</v>
      </c>
      <c r="AL11" s="593" t="s">
        <v>3879</v>
      </c>
      <c r="AM11" s="601" t="s">
        <v>3872</v>
      </c>
      <c r="AN11" s="593" t="s">
        <v>3859</v>
      </c>
      <c r="AO11" s="602"/>
      <c r="AP11" s="602"/>
      <c r="AQ11" s="602"/>
      <c r="AR11" s="602"/>
      <c r="AS11" s="602"/>
      <c r="AT11" s="605"/>
      <c r="AU11" s="602"/>
      <c r="AV11" s="602"/>
    </row>
  </sheetData>
  <hyperlinks>
    <hyperlink ref="G1" r:id="rId1" display="asadi@sharif.edu"/>
    <hyperlink ref="M1" r:id="rId2" display="ksouratgar@sharif.edu"/>
    <hyperlink ref="W1" r:id="rId3" display="imangh@sharif.edu"/>
    <hyperlink ref="G2" r:id="rId4" display="mehdi@sharif.edu"/>
    <hyperlink ref="M2" r:id="rId5" display="lib_it@sharif.edu"/>
    <hyperlink ref="W2" r:id="rId6" display="mehdi@sharif.edu"/>
    <hyperlink ref="G4" r:id="rId7" display="ejlali@sharif.edu"/>
    <hyperlink ref="M4" r:id="rId8" display="motahari@sharif.edu"/>
    <hyperlink ref="W4" r:id="rId9" display="ejlali@sharif.edu"/>
    <hyperlink ref="G5" r:id="rId10" display="rashtchian@sharif.edu"/>
    <hyperlink ref="M5" r:id="rId11" display="k_karami@sharif.edu"/>
    <hyperlink ref="W5" r:id="rId12" display="rashtchian@sharif.edu"/>
    <hyperlink ref="G6" r:id="rId13" display="rashtchian@sharif.edu"/>
    <hyperlink ref="M6" r:id="rId14" display="azhdari@shrif.edu"/>
    <hyperlink ref="W6" r:id="rId15" display="rashtchian@sharif.edu"/>
    <hyperlink ref="G7" r:id="rId16" display="rashtchian@sharif.edu"/>
    <hyperlink ref="M7" r:id="rId17" display="k_karami@sharif.edu"/>
    <hyperlink ref="W7" r:id="rId18" display="rashtchian@sharif.edu"/>
    <hyperlink ref="G8" r:id="rId19" display="rashtchian@sharif.edu"/>
    <hyperlink ref="M8" r:id="rId20" display="k_karami@sharif.edu"/>
    <hyperlink ref="W8" r:id="rId21" display="rashtchian@sharif.edu"/>
    <hyperlink ref="G9" r:id="rId22" display="rashtchian@sharif.edu"/>
    <hyperlink ref="M9" r:id="rId23" display="k_karami@sharif.edu"/>
    <hyperlink ref="W9" r:id="rId24" display="rashtchian@sharif.edu"/>
    <hyperlink ref="G10" r:id="rId25" display="rashtchian@sharif.edu"/>
    <hyperlink ref="M10" r:id="rId26" display="k_karami@sharif.edu"/>
    <hyperlink ref="W10" r:id="rId27" display="rashtchian@sharif.edu"/>
    <hyperlink ref="G11" r:id="rId28" display="rashtchian@sharif.edu"/>
    <hyperlink ref="M11" r:id="rId29" display="k_karami@sharif.edu"/>
    <hyperlink ref="W11" r:id="rId30" display="rashtchian@sharif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Z799"/>
  <sheetViews>
    <sheetView showFormulas="false" showGridLines="true" showRowColHeaders="true" showZeros="true" rightToLeft="true" tabSelected="false" showOutlineSymbols="true" defaultGridColor="true" view="normal" topLeftCell="A1" colorId="64" zoomScale="143" zoomScaleNormal="143" zoomScalePageLayoutView="100" workbookViewId="0">
      <pane xSplit="1" ySplit="1" topLeftCell="S2" activePane="bottomRight" state="frozen"/>
      <selection pane="topLeft" activeCell="A1" activeCellId="0" sqref="A1"/>
      <selection pane="topRight" activeCell="S1" activeCellId="0" sqref="S1"/>
      <selection pane="bottomLeft" activeCell="A2" activeCellId="0" sqref="A2"/>
      <selection pane="bottomRight" activeCell="Z27" activeCellId="0" sqref="Z27"/>
    </sheetView>
  </sheetViews>
  <sheetFormatPr defaultColWidth="20.8671875" defaultRowHeight="21.6" zeroHeight="false" outlineLevelRow="0" outlineLevelCol="0"/>
  <cols>
    <col collapsed="false" customWidth="true" hidden="false" outlineLevel="0" max="1" min="1" style="606" width="22.69"/>
    <col collapsed="false" customWidth="true" hidden="false" outlineLevel="0" max="2" min="2" style="607" width="49.58"/>
    <col collapsed="false" customWidth="false" hidden="false" outlineLevel="0" max="4" min="3" style="606" width="20.84"/>
    <col collapsed="false" customWidth="false" hidden="false" outlineLevel="0" max="5" min="5" style="607" width="20.84"/>
    <col collapsed="false" customWidth="false" hidden="false" outlineLevel="0" max="6" min="6" style="608" width="20.84"/>
    <col collapsed="false" customWidth="false" hidden="false" outlineLevel="0" max="7" min="7" style="607" width="20.84"/>
    <col collapsed="false" customWidth="true" hidden="false" outlineLevel="0" max="8" min="8" style="607" width="49.58"/>
    <col collapsed="false" customWidth="false" hidden="false" outlineLevel="0" max="9" min="9" style="606" width="20.84"/>
    <col collapsed="false" customWidth="true" hidden="false" outlineLevel="0" max="10" min="10" style="606" width="24.58"/>
    <col collapsed="false" customWidth="true" hidden="false" outlineLevel="0" max="11" min="11" style="609" width="44.84"/>
    <col collapsed="false" customWidth="false" hidden="false" outlineLevel="0" max="14" min="12" style="607" width="20.84"/>
    <col collapsed="false" customWidth="true" hidden="false" outlineLevel="0" max="15" min="15" style="606" width="19.57"/>
    <col collapsed="false" customWidth="true" hidden="false" outlineLevel="0" max="16" min="16" style="606" width="44.99"/>
    <col collapsed="false" customWidth="true" hidden="false" outlineLevel="0" max="17" min="17" style="610" width="25.26"/>
    <col collapsed="false" customWidth="false" hidden="false" outlineLevel="0" max="20" min="18" style="610" width="20.84"/>
    <col collapsed="false" customWidth="false" hidden="false" outlineLevel="0" max="21" min="21" style="606" width="20.84"/>
    <col collapsed="false" customWidth="true" hidden="false" outlineLevel="0" max="22" min="22" style="611" width="28.84"/>
    <col collapsed="false" customWidth="true" hidden="false" outlineLevel="0" max="23" min="23" style="606" width="27.99"/>
    <col collapsed="false" customWidth="true" hidden="false" outlineLevel="0" max="24" min="24" style="606" width="31.28"/>
    <col collapsed="false" customWidth="false" hidden="false" outlineLevel="0" max="26" min="25" style="606" width="20.84"/>
    <col collapsed="false" customWidth="true" hidden="true" outlineLevel="0" max="27" min="27" style="606" width="132.58"/>
    <col collapsed="false" customWidth="true" hidden="false" outlineLevel="0" max="28" min="28" style="612" width="38.42"/>
    <col collapsed="false" customWidth="true" hidden="false" outlineLevel="0" max="29" min="29" style="606" width="17.86"/>
    <col collapsed="false" customWidth="false" hidden="false" outlineLevel="0" max="30" min="30" style="610" width="20.84"/>
    <col collapsed="false" customWidth="true" hidden="false" outlineLevel="0" max="31" min="31" style="613" width="18.26"/>
    <col collapsed="false" customWidth="true" hidden="false" outlineLevel="0" max="32" min="32" style="613" width="13.42"/>
    <col collapsed="false" customWidth="false" hidden="false" outlineLevel="0" max="33" min="33" style="610" width="20.84"/>
    <col collapsed="false" customWidth="false" hidden="false" outlineLevel="0" max="34" min="34" style="606" width="20.84"/>
    <col collapsed="false" customWidth="false" hidden="false" outlineLevel="0" max="35" min="35" style="614" width="20.84"/>
    <col collapsed="false" customWidth="false" hidden="false" outlineLevel="0" max="38" min="36" style="606" width="20.84"/>
    <col collapsed="false" customWidth="true" hidden="false" outlineLevel="0" max="39" min="39" style="606" width="36.26"/>
    <col collapsed="false" customWidth="true" hidden="false" outlineLevel="0" max="40" min="40" style="606" width="25.67"/>
    <col collapsed="false" customWidth="true" hidden="false" outlineLevel="0" max="41" min="41" style="615" width="27.42"/>
    <col collapsed="false" customWidth="false" hidden="false" outlineLevel="0" max="1024" min="42" style="606" width="20.84"/>
  </cols>
  <sheetData>
    <row r="1" s="618" customFormat="true" ht="21.6" hidden="false" customHeight="false" outlineLevel="0" collapsed="false">
      <c r="A1" s="371" t="s">
        <v>2409</v>
      </c>
      <c r="B1" s="373" t="s">
        <v>3880</v>
      </c>
      <c r="C1" s="372" t="s">
        <v>1</v>
      </c>
      <c r="D1" s="372" t="s">
        <v>3881</v>
      </c>
      <c r="E1" s="373" t="s">
        <v>3</v>
      </c>
      <c r="F1" s="616" t="s">
        <v>2414</v>
      </c>
      <c r="G1" s="373" t="s">
        <v>3882</v>
      </c>
      <c r="H1" s="373" t="s">
        <v>3883</v>
      </c>
      <c r="I1" s="372" t="s">
        <v>2410</v>
      </c>
      <c r="J1" s="372" t="s">
        <v>2411</v>
      </c>
      <c r="K1" s="372" t="s">
        <v>2412</v>
      </c>
      <c r="L1" s="373" t="s">
        <v>3</v>
      </c>
      <c r="M1" s="373" t="s">
        <v>2413</v>
      </c>
      <c r="N1" s="373" t="s">
        <v>2414</v>
      </c>
      <c r="O1" s="371" t="s">
        <v>3884</v>
      </c>
      <c r="P1" s="372" t="s">
        <v>3885</v>
      </c>
      <c r="Q1" s="372" t="s">
        <v>15</v>
      </c>
      <c r="R1" s="378" t="s">
        <v>16</v>
      </c>
      <c r="S1" s="378" t="s">
        <v>17</v>
      </c>
      <c r="T1" s="371" t="s">
        <v>18</v>
      </c>
      <c r="U1" s="617" t="s">
        <v>3886</v>
      </c>
      <c r="V1" s="371" t="s">
        <v>3887</v>
      </c>
      <c r="W1" s="372" t="s">
        <v>2415</v>
      </c>
      <c r="X1" s="372" t="s">
        <v>2416</v>
      </c>
      <c r="Y1" s="374" t="s">
        <v>2418</v>
      </c>
      <c r="Z1" s="374" t="s">
        <v>2419</v>
      </c>
      <c r="AA1" s="372" t="s">
        <v>2420</v>
      </c>
      <c r="AB1" s="375" t="s">
        <v>2421</v>
      </c>
      <c r="AC1" s="374" t="s">
        <v>2422</v>
      </c>
      <c r="AD1" s="372" t="s">
        <v>3888</v>
      </c>
      <c r="AE1" s="376" t="s">
        <v>2424</v>
      </c>
      <c r="AF1" s="376" t="s">
        <v>2425</v>
      </c>
      <c r="AG1" s="371" t="s">
        <v>2426</v>
      </c>
      <c r="AH1" s="371" t="s">
        <v>35</v>
      </c>
      <c r="AI1" s="372" t="s">
        <v>2427</v>
      </c>
      <c r="AJ1" s="372" t="s">
        <v>2428</v>
      </c>
      <c r="AK1" s="377" t="s">
        <v>2429</v>
      </c>
      <c r="AL1" s="377" t="s">
        <v>2430</v>
      </c>
      <c r="AM1" s="372" t="s">
        <v>3889</v>
      </c>
      <c r="AN1" s="378" t="s">
        <v>2431</v>
      </c>
      <c r="AO1" s="378" t="s">
        <v>2432</v>
      </c>
      <c r="AP1" s="379"/>
      <c r="AQ1" s="379"/>
      <c r="AR1" s="379"/>
      <c r="AS1" s="379"/>
      <c r="AT1" s="379"/>
      <c r="AU1" s="379"/>
    </row>
    <row r="2" s="404" customFormat="true" ht="21" hidden="false" customHeight="false" outlineLevel="0" collapsed="false">
      <c r="A2" s="498" t="s">
        <v>3890</v>
      </c>
      <c r="B2" s="264" t="s">
        <v>1785</v>
      </c>
      <c r="C2" s="498" t="s">
        <v>46</v>
      </c>
      <c r="D2" s="499" t="s">
        <v>1786</v>
      </c>
      <c r="E2" s="501" t="n">
        <v>2753927995</v>
      </c>
      <c r="F2" s="619" t="n">
        <v>22689390</v>
      </c>
      <c r="G2" s="501" t="s">
        <v>1787</v>
      </c>
      <c r="H2" s="264" t="s">
        <v>1788</v>
      </c>
      <c r="I2" s="498" t="s">
        <v>46</v>
      </c>
      <c r="J2" s="499" t="s">
        <v>1786</v>
      </c>
      <c r="K2" s="500" t="s">
        <v>1788</v>
      </c>
      <c r="L2" s="501" t="n">
        <v>2753927995</v>
      </c>
      <c r="M2" s="501" t="s">
        <v>1787</v>
      </c>
      <c r="N2" s="501" t="n">
        <v>22689390</v>
      </c>
      <c r="O2" s="399" t="s">
        <v>723</v>
      </c>
      <c r="P2" s="413" t="s">
        <v>1789</v>
      </c>
      <c r="Q2" s="440"/>
      <c r="R2" s="440"/>
      <c r="S2" s="440"/>
      <c r="T2" s="440"/>
      <c r="U2" s="440"/>
      <c r="V2" s="422" t="s">
        <v>1790</v>
      </c>
      <c r="W2" s="498" t="s">
        <v>3891</v>
      </c>
      <c r="X2" s="440" t="s">
        <v>3254</v>
      </c>
      <c r="Y2" s="502" t="s">
        <v>3255</v>
      </c>
      <c r="Z2" s="502" t="s">
        <v>3256</v>
      </c>
      <c r="AA2" s="502"/>
      <c r="AB2" s="620" t="s">
        <v>3892</v>
      </c>
      <c r="AC2" s="621" t="s">
        <v>3257</v>
      </c>
      <c r="AD2" s="440"/>
      <c r="AE2" s="504" t="n">
        <v>105</v>
      </c>
      <c r="AF2" s="504" t="n">
        <v>100</v>
      </c>
      <c r="AG2" s="395" t="n">
        <f aca="false">1-((AF2)/(AE2))</f>
        <v>0.0476190476190477</v>
      </c>
      <c r="AH2" s="440" t="n">
        <v>0</v>
      </c>
      <c r="AI2" s="440" t="n">
        <v>0</v>
      </c>
      <c r="AJ2" s="440" t="n">
        <v>2</v>
      </c>
      <c r="AK2" s="440" t="n">
        <v>4</v>
      </c>
      <c r="AL2" s="440" t="n">
        <v>60</v>
      </c>
      <c r="AM2" s="502" t="s">
        <v>3893</v>
      </c>
      <c r="AN2" s="440" t="n">
        <f aca="false">((AK2*100000)+(AJ2*250000)+(AL2*5000)+(IF(AI2=1,1100000,IF(AI2=2,1900000,IF(AI2=3,2700000,IF(AI2=4,3700000,0))))))*12</f>
        <v>14400000</v>
      </c>
      <c r="AO2" s="440" t="n">
        <f aca="false">(1-AG2)*AN2</f>
        <v>13714285.7142857</v>
      </c>
      <c r="AP2" s="403"/>
      <c r="AQ2" s="403"/>
      <c r="AR2" s="403"/>
      <c r="AS2" s="403"/>
      <c r="AT2" s="403"/>
      <c r="AU2" s="403"/>
      <c r="AV2" s="403"/>
      <c r="AW2" s="403"/>
      <c r="AX2" s="403"/>
      <c r="AY2" s="403"/>
      <c r="AZ2" s="403"/>
      <c r="BA2" s="403"/>
      <c r="BB2" s="403"/>
      <c r="BC2" s="403"/>
      <c r="BD2" s="403"/>
      <c r="BE2" s="403"/>
      <c r="BF2" s="403"/>
      <c r="BG2" s="403"/>
      <c r="BH2" s="403"/>
      <c r="BI2" s="403"/>
      <c r="BJ2" s="403"/>
      <c r="BK2" s="403"/>
      <c r="BL2" s="403"/>
      <c r="BM2" s="403"/>
      <c r="BN2" s="403"/>
      <c r="BO2" s="403"/>
      <c r="BP2" s="403"/>
      <c r="BQ2" s="403"/>
      <c r="BR2" s="403"/>
      <c r="BS2" s="403"/>
      <c r="BT2" s="403"/>
      <c r="BU2" s="403"/>
      <c r="BV2" s="403"/>
      <c r="BW2" s="403"/>
      <c r="BX2" s="403"/>
      <c r="BY2" s="403"/>
      <c r="BZ2" s="403"/>
      <c r="CA2" s="622"/>
      <c r="CB2" s="622"/>
      <c r="CC2" s="622"/>
      <c r="CD2" s="622"/>
      <c r="CE2" s="622"/>
      <c r="CF2" s="622"/>
      <c r="CG2" s="622"/>
      <c r="CH2" s="622"/>
      <c r="CI2" s="622"/>
      <c r="CJ2" s="622"/>
      <c r="CK2" s="622"/>
      <c r="CL2" s="622"/>
      <c r="CM2" s="622"/>
      <c r="CN2" s="622"/>
      <c r="CO2" s="622"/>
      <c r="CP2" s="622"/>
      <c r="CQ2" s="622"/>
      <c r="CR2" s="622"/>
      <c r="CS2" s="622"/>
      <c r="CT2" s="622"/>
      <c r="CU2" s="622"/>
      <c r="CV2" s="622"/>
      <c r="CW2" s="622"/>
      <c r="CX2" s="622"/>
      <c r="CY2" s="622"/>
      <c r="CZ2" s="622"/>
    </row>
    <row r="3" s="403" customFormat="true" ht="21" hidden="false" customHeight="false" outlineLevel="0" collapsed="false">
      <c r="A3" s="404" t="s">
        <v>3099</v>
      </c>
      <c r="B3" s="264" t="s">
        <v>1792</v>
      </c>
      <c r="C3" s="399" t="s">
        <v>46</v>
      </c>
      <c r="D3" s="413" t="s">
        <v>1793</v>
      </c>
      <c r="E3" s="406" t="s">
        <v>1794</v>
      </c>
      <c r="F3" s="407" t="n">
        <v>22642897</v>
      </c>
      <c r="G3" s="406" t="s">
        <v>1795</v>
      </c>
      <c r="H3" s="264" t="s">
        <v>1796</v>
      </c>
      <c r="I3" s="413" t="s">
        <v>46</v>
      </c>
      <c r="J3" s="413" t="s">
        <v>1793</v>
      </c>
      <c r="K3" s="405" t="s">
        <v>1796</v>
      </c>
      <c r="L3" s="406" t="s">
        <v>1794</v>
      </c>
      <c r="M3" s="406" t="s">
        <v>1795</v>
      </c>
      <c r="N3" s="406" t="n">
        <v>22642897</v>
      </c>
      <c r="O3" s="399" t="s">
        <v>723</v>
      </c>
      <c r="P3" s="413" t="s">
        <v>1797</v>
      </c>
      <c r="Q3" s="407"/>
      <c r="R3" s="407"/>
      <c r="S3" s="407"/>
      <c r="T3" s="407"/>
      <c r="U3" s="423" t="s">
        <v>1798</v>
      </c>
      <c r="V3" s="623" t="s">
        <v>1796</v>
      </c>
      <c r="W3" s="399" t="s">
        <v>3894</v>
      </c>
      <c r="X3" s="404" t="s">
        <v>3100</v>
      </c>
      <c r="Y3" s="407" t="s">
        <v>3101</v>
      </c>
      <c r="Z3" s="404" t="s">
        <v>3102</v>
      </c>
      <c r="AA3" s="404" t="s">
        <v>3103</v>
      </c>
      <c r="AB3" s="414" t="s">
        <v>3895</v>
      </c>
      <c r="AC3" s="404" t="s">
        <v>2448</v>
      </c>
      <c r="AD3" s="404" t="s">
        <v>3896</v>
      </c>
      <c r="AE3" s="410" t="n">
        <f aca="false">1900000*12</f>
        <v>22800000</v>
      </c>
      <c r="AF3" s="410" t="n">
        <v>16200000</v>
      </c>
      <c r="AG3" s="404" t="n">
        <f aca="false">1-((AF3)/(AE3))</f>
        <v>0.289473684210526</v>
      </c>
      <c r="AH3" s="404" t="n">
        <v>0</v>
      </c>
      <c r="AI3" s="404" t="n">
        <v>2</v>
      </c>
      <c r="AJ3" s="404"/>
      <c r="AK3" s="404"/>
      <c r="AL3" s="404"/>
      <c r="AM3" s="407" t="s">
        <v>3893</v>
      </c>
      <c r="AN3" s="404" t="n">
        <f aca="false">((AK3*100000)+(AJ3*250000)+(AL3*5000)+(IF(AI3=1,1100000,IF(AI3=2,1900000,IF(AI3=3,2700000,IF(AI3=4,3700000,0))))))*12</f>
        <v>22800000</v>
      </c>
      <c r="AO3" s="404" t="n">
        <f aca="false">(1-AG3)*AN3</f>
        <v>16200000</v>
      </c>
      <c r="AR3" s="624"/>
      <c r="AS3" s="624"/>
      <c r="AT3" s="624"/>
      <c r="AU3" s="624"/>
      <c r="AV3" s="624"/>
      <c r="AW3" s="624"/>
      <c r="AX3" s="624"/>
      <c r="AY3" s="624"/>
      <c r="AZ3" s="624"/>
      <c r="BA3" s="624"/>
      <c r="BB3" s="624"/>
      <c r="BC3" s="624"/>
      <c r="BD3" s="624"/>
      <c r="BE3" s="624"/>
      <c r="BG3" s="624"/>
      <c r="BH3" s="624"/>
      <c r="BI3" s="624"/>
      <c r="BJ3" s="624"/>
      <c r="BK3" s="624"/>
      <c r="BL3" s="624"/>
      <c r="BM3" s="624"/>
      <c r="BN3" s="624"/>
      <c r="BO3" s="624"/>
      <c r="BP3" s="624"/>
      <c r="BQ3" s="624"/>
      <c r="BR3" s="624"/>
      <c r="BS3" s="624"/>
      <c r="BT3" s="624"/>
      <c r="BU3" s="624"/>
      <c r="BV3" s="624"/>
      <c r="BW3" s="624"/>
      <c r="BX3" s="624"/>
      <c r="BY3" s="624"/>
      <c r="BZ3" s="624"/>
      <c r="CA3" s="625"/>
      <c r="CB3" s="625"/>
      <c r="CC3" s="625"/>
      <c r="CD3" s="625"/>
      <c r="CE3" s="625"/>
      <c r="CF3" s="625"/>
      <c r="CG3" s="625"/>
      <c r="CH3" s="625"/>
      <c r="CI3" s="625"/>
      <c r="CJ3" s="625"/>
      <c r="CK3" s="625"/>
      <c r="CL3" s="625"/>
      <c r="CM3" s="625"/>
      <c r="CN3" s="625"/>
      <c r="CO3" s="625"/>
      <c r="CP3" s="625"/>
      <c r="CQ3" s="625"/>
      <c r="CR3" s="625"/>
      <c r="CS3" s="625"/>
      <c r="CT3" s="625"/>
      <c r="CU3" s="625"/>
      <c r="CV3" s="625"/>
      <c r="CW3" s="625"/>
      <c r="CX3" s="625"/>
      <c r="CY3" s="625"/>
      <c r="CZ3" s="625"/>
    </row>
    <row r="4" s="625" customFormat="true" ht="54.9" hidden="false" customHeight="false" outlineLevel="0" collapsed="false">
      <c r="A4" s="395" t="s">
        <v>2465</v>
      </c>
      <c r="B4" s="626" t="s">
        <v>1800</v>
      </c>
      <c r="C4" s="627" t="s">
        <v>1801</v>
      </c>
      <c r="D4" s="396" t="s">
        <v>1802</v>
      </c>
      <c r="E4" s="398" t="s">
        <v>1803</v>
      </c>
      <c r="F4" s="628" t="n">
        <v>66165856</v>
      </c>
      <c r="G4" s="398" t="s">
        <v>1804</v>
      </c>
      <c r="H4" s="264" t="s">
        <v>1805</v>
      </c>
      <c r="I4" s="396" t="s">
        <v>2466</v>
      </c>
      <c r="J4" s="396" t="s">
        <v>944</v>
      </c>
      <c r="K4" s="397" t="s">
        <v>2467</v>
      </c>
      <c r="L4" s="398" t="n">
        <v>11969946</v>
      </c>
      <c r="M4" s="398" t="s">
        <v>2468</v>
      </c>
      <c r="N4" s="398" t="n">
        <v>5856</v>
      </c>
      <c r="O4" s="395"/>
      <c r="P4" s="629" t="s">
        <v>3897</v>
      </c>
      <c r="Q4" s="396" t="s">
        <v>2469</v>
      </c>
      <c r="R4" s="400"/>
      <c r="S4" s="400"/>
      <c r="T4" s="400"/>
      <c r="U4" s="630" t="s">
        <v>1807</v>
      </c>
      <c r="V4" s="292" t="s">
        <v>1805</v>
      </c>
      <c r="W4" s="627" t="s">
        <v>3894</v>
      </c>
      <c r="X4" s="400" t="s">
        <v>2470</v>
      </c>
      <c r="Y4" s="400" t="s">
        <v>2471</v>
      </c>
      <c r="Z4" s="400" t="s">
        <v>2472</v>
      </c>
      <c r="AA4" s="400" t="s">
        <v>2473</v>
      </c>
      <c r="AB4" s="414" t="s">
        <v>3898</v>
      </c>
      <c r="AC4" s="400" t="s">
        <v>2474</v>
      </c>
      <c r="AD4" s="400" t="s">
        <v>3896</v>
      </c>
      <c r="AE4" s="402" t="n">
        <f aca="false">1900000*12</f>
        <v>22800000</v>
      </c>
      <c r="AF4" s="402" t="n">
        <f aca="false">1700000*12</f>
        <v>20400000</v>
      </c>
      <c r="AG4" s="395" t="n">
        <f aca="false">1-((AF4)/(AE4))</f>
        <v>0.105263157894737</v>
      </c>
      <c r="AH4" s="400" t="n">
        <v>0</v>
      </c>
      <c r="AI4" s="400" t="n">
        <v>2</v>
      </c>
      <c r="AJ4" s="400"/>
      <c r="AK4" s="400" t="n">
        <v>4</v>
      </c>
      <c r="AL4" s="400"/>
      <c r="AM4" s="400" t="s">
        <v>3893</v>
      </c>
      <c r="AN4" s="395" t="n">
        <f aca="false">((AK4*100000)+(AJ4*250000)+(AL4*5000)+(IF(AI4=1,1100000,IF(AI4=2,1900000,IF(AI4=3,2700000,IF(AI4=4,3700000,0))))))*12</f>
        <v>27600000</v>
      </c>
      <c r="AO4" s="395" t="n">
        <f aca="false">(1-AG4)*AN4</f>
        <v>24694736.8421053</v>
      </c>
      <c r="AP4" s="403"/>
      <c r="AQ4" s="403"/>
      <c r="AR4" s="624"/>
      <c r="AS4" s="624"/>
      <c r="AT4" s="624"/>
      <c r="AU4" s="624"/>
      <c r="AV4" s="624"/>
      <c r="AW4" s="624"/>
      <c r="AX4" s="624"/>
      <c r="AY4" s="624"/>
      <c r="AZ4" s="624"/>
      <c r="BA4" s="624"/>
      <c r="BB4" s="624"/>
      <c r="BC4" s="624"/>
      <c r="BD4" s="624"/>
      <c r="BE4" s="624"/>
      <c r="BF4" s="403"/>
      <c r="BG4" s="624"/>
      <c r="BH4" s="624"/>
      <c r="BI4" s="624"/>
      <c r="BJ4" s="624"/>
      <c r="BK4" s="624"/>
      <c r="BL4" s="624"/>
      <c r="BM4" s="624"/>
      <c r="BN4" s="624"/>
      <c r="BO4" s="624"/>
      <c r="BP4" s="624"/>
      <c r="BQ4" s="624"/>
      <c r="BR4" s="624"/>
      <c r="BS4" s="624"/>
      <c r="BT4" s="624"/>
      <c r="BU4" s="624"/>
      <c r="BV4" s="624"/>
      <c r="BW4" s="624"/>
      <c r="BX4" s="624"/>
      <c r="BY4" s="624"/>
      <c r="BZ4" s="624"/>
    </row>
    <row r="5" s="404" customFormat="true" ht="21" hidden="false" customHeight="false" outlineLevel="0" collapsed="false">
      <c r="A5" s="404" t="s">
        <v>2475</v>
      </c>
      <c r="B5" s="626" t="s">
        <v>1800</v>
      </c>
      <c r="C5" s="399" t="s">
        <v>1801</v>
      </c>
      <c r="D5" s="413" t="s">
        <v>1802</v>
      </c>
      <c r="E5" s="406" t="s">
        <v>1803</v>
      </c>
      <c r="F5" s="407" t="n">
        <v>66165884</v>
      </c>
      <c r="G5" s="406" t="s">
        <v>1804</v>
      </c>
      <c r="H5" s="258" t="s">
        <v>1805</v>
      </c>
      <c r="I5" s="399" t="s">
        <v>2476</v>
      </c>
      <c r="J5" s="399" t="s">
        <v>2477</v>
      </c>
      <c r="K5" s="405" t="s">
        <v>2478</v>
      </c>
      <c r="L5" s="406" t="s">
        <v>2479</v>
      </c>
      <c r="M5" s="406" t="s">
        <v>2480</v>
      </c>
      <c r="N5" s="406" t="s">
        <v>2481</v>
      </c>
      <c r="O5" s="424" t="s">
        <v>52</v>
      </c>
      <c r="P5" s="629" t="s">
        <v>3897</v>
      </c>
      <c r="Q5" s="399" t="s">
        <v>2482</v>
      </c>
      <c r="R5" s="407"/>
      <c r="S5" s="407"/>
      <c r="T5" s="407"/>
      <c r="U5" s="630" t="s">
        <v>1807</v>
      </c>
      <c r="V5" s="292" t="s">
        <v>1805</v>
      </c>
      <c r="W5" s="399" t="s">
        <v>3894</v>
      </c>
      <c r="X5" s="407" t="s">
        <v>2483</v>
      </c>
      <c r="Y5" s="407" t="s">
        <v>2484</v>
      </c>
      <c r="Z5" s="407" t="s">
        <v>2485</v>
      </c>
      <c r="AA5" s="404" t="s">
        <v>2486</v>
      </c>
      <c r="AB5" s="414" t="s">
        <v>3898</v>
      </c>
      <c r="AC5" s="407"/>
      <c r="AD5" s="404" t="s">
        <v>3899</v>
      </c>
      <c r="AE5" s="409" t="n">
        <v>27000000</v>
      </c>
      <c r="AF5" s="410" t="n">
        <f aca="false">1800000*12</f>
        <v>21600000</v>
      </c>
      <c r="AG5" s="404" t="n">
        <f aca="false">1-(AF5/AE5)</f>
        <v>0.2</v>
      </c>
      <c r="AH5" s="407" t="n">
        <v>0</v>
      </c>
      <c r="AI5" s="407" t="n">
        <v>2</v>
      </c>
      <c r="AJ5" s="407" t="n">
        <v>4</v>
      </c>
      <c r="AK5" s="407" t="n">
        <v>12</v>
      </c>
      <c r="AL5" s="407"/>
      <c r="AM5" s="407" t="s">
        <v>3900</v>
      </c>
      <c r="AN5" s="404" t="n">
        <f aca="false">((AK5*100000)+(AJ5*250000)+(AL5*5000)+(IF(AI5=1,1100000,IF(AI5=2,1900000,IF(AI5=3,2700000,IF(AI5=4,3700000,0))))))*12</f>
        <v>49200000</v>
      </c>
      <c r="AO5" s="404" t="n">
        <f aca="false">(1-AG5)*AN5</f>
        <v>39360000</v>
      </c>
      <c r="AP5" s="411"/>
      <c r="AQ5" s="411"/>
      <c r="AR5" s="403"/>
      <c r="AS5" s="403"/>
      <c r="AT5" s="403"/>
      <c r="AU5" s="403"/>
      <c r="AV5" s="403"/>
      <c r="AW5" s="403"/>
      <c r="AX5" s="403"/>
      <c r="AY5" s="403"/>
      <c r="AZ5" s="403"/>
      <c r="BA5" s="403"/>
      <c r="BB5" s="403"/>
      <c r="BC5" s="403"/>
      <c r="BD5" s="403"/>
      <c r="BE5" s="403"/>
      <c r="BF5" s="411"/>
      <c r="BG5" s="403"/>
      <c r="BH5" s="403"/>
      <c r="BI5" s="403"/>
      <c r="BJ5" s="403"/>
      <c r="BK5" s="403"/>
      <c r="BL5" s="403"/>
      <c r="BM5" s="403"/>
      <c r="BN5" s="403"/>
      <c r="BO5" s="403"/>
      <c r="BP5" s="403"/>
      <c r="BQ5" s="403"/>
      <c r="BR5" s="403"/>
      <c r="BS5" s="403"/>
      <c r="BT5" s="403"/>
      <c r="BU5" s="403"/>
      <c r="BV5" s="403"/>
      <c r="BW5" s="403"/>
      <c r="BX5" s="403"/>
      <c r="BY5" s="403"/>
      <c r="BZ5" s="403"/>
      <c r="CA5" s="622"/>
      <c r="CB5" s="622"/>
      <c r="CC5" s="622"/>
      <c r="CD5" s="622"/>
      <c r="CE5" s="622"/>
      <c r="CF5" s="622"/>
      <c r="CG5" s="622"/>
      <c r="CH5" s="622"/>
      <c r="CI5" s="622"/>
      <c r="CJ5" s="622"/>
      <c r="CK5" s="622"/>
      <c r="CL5" s="622"/>
      <c r="CM5" s="622"/>
      <c r="CN5" s="622"/>
      <c r="CO5" s="622"/>
      <c r="CP5" s="622"/>
      <c r="CQ5" s="622"/>
      <c r="CR5" s="622"/>
      <c r="CS5" s="622"/>
      <c r="CT5" s="622"/>
      <c r="CU5" s="622"/>
      <c r="CV5" s="622"/>
      <c r="CW5" s="622"/>
      <c r="CX5" s="622"/>
      <c r="CY5" s="622"/>
      <c r="CZ5" s="622"/>
    </row>
    <row r="6" s="404" customFormat="true" ht="21" hidden="false" customHeight="false" outlineLevel="0" collapsed="false">
      <c r="A6" s="404" t="s">
        <v>3417</v>
      </c>
      <c r="B6" s="264" t="s">
        <v>1785</v>
      </c>
      <c r="C6" s="399" t="s">
        <v>46</v>
      </c>
      <c r="D6" s="413" t="s">
        <v>3901</v>
      </c>
      <c r="E6" s="406" t="n">
        <v>2753927995</v>
      </c>
      <c r="F6" s="407" t="n">
        <v>22298652</v>
      </c>
      <c r="G6" s="406" t="s">
        <v>1787</v>
      </c>
      <c r="H6" s="264" t="s">
        <v>1790</v>
      </c>
      <c r="I6" s="413" t="s">
        <v>3418</v>
      </c>
      <c r="J6" s="413" t="s">
        <v>3419</v>
      </c>
      <c r="K6" s="405" t="s">
        <v>3420</v>
      </c>
      <c r="L6" s="406" t="s">
        <v>3421</v>
      </c>
      <c r="M6" s="406" t="s">
        <v>3422</v>
      </c>
      <c r="N6" s="406" t="n">
        <v>41031334</v>
      </c>
      <c r="O6" s="399" t="s">
        <v>723</v>
      </c>
      <c r="P6" s="413" t="s">
        <v>1789</v>
      </c>
      <c r="Q6" s="413" t="s">
        <v>926</v>
      </c>
      <c r="R6" s="407"/>
      <c r="S6" s="407"/>
      <c r="T6" s="407"/>
      <c r="U6" s="423" t="s">
        <v>3902</v>
      </c>
      <c r="V6" s="422" t="s">
        <v>1790</v>
      </c>
      <c r="W6" s="399" t="s">
        <v>3894</v>
      </c>
      <c r="X6" s="404" t="s">
        <v>3423</v>
      </c>
      <c r="Y6" s="407" t="s">
        <v>3424</v>
      </c>
      <c r="Z6" s="404" t="s">
        <v>3425</v>
      </c>
      <c r="AA6" s="404" t="s">
        <v>3426</v>
      </c>
      <c r="AB6" s="408" t="s">
        <v>3903</v>
      </c>
      <c r="AC6" s="404" t="s">
        <v>3215</v>
      </c>
      <c r="AD6" s="404" t="s">
        <v>3896</v>
      </c>
      <c r="AE6" s="512" t="n">
        <v>49200000</v>
      </c>
      <c r="AF6" s="410" t="n">
        <v>44400000</v>
      </c>
      <c r="AG6" s="404" t="n">
        <f aca="false">1-((AF6)/(AE6))</f>
        <v>0.0975609756097561</v>
      </c>
      <c r="AH6" s="404" t="n">
        <v>0</v>
      </c>
      <c r="AI6" s="404" t="n">
        <v>3</v>
      </c>
      <c r="AJ6" s="404" t="n">
        <v>0</v>
      </c>
      <c r="AK6" s="404" t="n">
        <v>10</v>
      </c>
      <c r="AL6" s="404" t="n">
        <v>80</v>
      </c>
      <c r="AM6" s="407" t="s">
        <v>3893</v>
      </c>
      <c r="AN6" s="404" t="n">
        <f aca="false">((AK6*100000)+(AJ6*250000)+(AL6*5000)+(IF(AI6=1,1100000,IF(AI6=2,1900000,IF(AI6=3,2700000,IF(AI6=4,3700000,0))))))*12</f>
        <v>49200000</v>
      </c>
      <c r="AO6" s="404" t="n">
        <f aca="false">(1-AG6)*AN6</f>
        <v>44400000</v>
      </c>
      <c r="AP6" s="403"/>
      <c r="AQ6" s="403"/>
      <c r="AR6" s="403"/>
      <c r="AS6" s="403"/>
      <c r="AT6" s="403"/>
      <c r="AU6" s="403"/>
      <c r="AV6" s="403"/>
      <c r="AW6" s="403"/>
      <c r="AX6" s="403"/>
      <c r="AY6" s="403"/>
      <c r="AZ6" s="403"/>
      <c r="BA6" s="403"/>
      <c r="BB6" s="403"/>
      <c r="BC6" s="403"/>
      <c r="BD6" s="403"/>
      <c r="BE6" s="403"/>
      <c r="BF6" s="403"/>
      <c r="BG6" s="403"/>
      <c r="BH6" s="403"/>
      <c r="BI6" s="403"/>
      <c r="BJ6" s="403"/>
      <c r="BK6" s="403"/>
      <c r="BL6" s="403"/>
      <c r="BM6" s="403"/>
      <c r="BN6" s="403"/>
      <c r="BO6" s="403"/>
      <c r="BP6" s="403"/>
      <c r="BQ6" s="403"/>
      <c r="BR6" s="403"/>
      <c r="BS6" s="403"/>
      <c r="BT6" s="403"/>
      <c r="BU6" s="403"/>
      <c r="BV6" s="403"/>
      <c r="BW6" s="403"/>
      <c r="BX6" s="403"/>
      <c r="BY6" s="403"/>
      <c r="BZ6" s="403"/>
    </row>
    <row r="7" s="403" customFormat="true" ht="21" hidden="false" customHeight="false" outlineLevel="0" collapsed="false">
      <c r="A7" s="404" t="s">
        <v>3427</v>
      </c>
      <c r="B7" s="264" t="s">
        <v>1785</v>
      </c>
      <c r="C7" s="399" t="s">
        <v>46</v>
      </c>
      <c r="D7" s="413" t="s">
        <v>1786</v>
      </c>
      <c r="E7" s="406" t="n">
        <v>2753927995</v>
      </c>
      <c r="F7" s="407" t="n">
        <v>22298652</v>
      </c>
      <c r="G7" s="406" t="s">
        <v>1787</v>
      </c>
      <c r="H7" s="264" t="s">
        <v>3904</v>
      </c>
      <c r="I7" s="413" t="s">
        <v>3418</v>
      </c>
      <c r="J7" s="413" t="s">
        <v>3419</v>
      </c>
      <c r="K7" s="405" t="s">
        <v>3420</v>
      </c>
      <c r="L7" s="406" t="s">
        <v>3421</v>
      </c>
      <c r="M7" s="406" t="s">
        <v>3422</v>
      </c>
      <c r="N7" s="406" t="n">
        <v>41031000</v>
      </c>
      <c r="O7" s="399" t="s">
        <v>723</v>
      </c>
      <c r="P7" s="413" t="s">
        <v>1789</v>
      </c>
      <c r="Q7" s="413" t="s">
        <v>3428</v>
      </c>
      <c r="R7" s="407"/>
      <c r="S7" s="407"/>
      <c r="T7" s="407"/>
      <c r="U7" s="423" t="s">
        <v>3902</v>
      </c>
      <c r="V7" s="631" t="s">
        <v>1790</v>
      </c>
      <c r="W7" s="399" t="s">
        <v>3894</v>
      </c>
      <c r="X7" s="404" t="s">
        <v>3429</v>
      </c>
      <c r="Y7" s="407" t="s">
        <v>3430</v>
      </c>
      <c r="Z7" s="404" t="s">
        <v>3431</v>
      </c>
      <c r="AA7" s="404" t="s">
        <v>3432</v>
      </c>
      <c r="AB7" s="408" t="s">
        <v>3903</v>
      </c>
      <c r="AC7" s="404" t="s">
        <v>3433</v>
      </c>
      <c r="AD7" s="404" t="s">
        <v>3896</v>
      </c>
      <c r="AE7" s="410" t="n">
        <v>57800000</v>
      </c>
      <c r="AF7" s="410" t="n">
        <v>48200000</v>
      </c>
      <c r="AG7" s="404" t="n">
        <f aca="false">1-((AF7-200000)/(AE7-200000))</f>
        <v>0.166666666666667</v>
      </c>
      <c r="AH7" s="404" t="n">
        <v>0</v>
      </c>
      <c r="AI7" s="404" t="n">
        <v>4</v>
      </c>
      <c r="AJ7" s="404"/>
      <c r="AK7" s="404" t="n">
        <v>8</v>
      </c>
      <c r="AL7" s="404"/>
      <c r="AM7" s="407" t="s">
        <v>3893</v>
      </c>
      <c r="AN7" s="404" t="n">
        <f aca="false">((AK7*100000)+(AJ7*250000)+(AL7*5000)+(IF(AI7=1,1100000,IF(AI7=2,1900000,IF(AI7=3,2700000,IF(AI7=4,3700000,0))))))*12</f>
        <v>54000000</v>
      </c>
      <c r="AO7" s="404" t="n">
        <f aca="false">(1-AG7)*AN7</f>
        <v>45000000</v>
      </c>
      <c r="CA7" s="404"/>
      <c r="CB7" s="404"/>
      <c r="CC7" s="404"/>
      <c r="CD7" s="404"/>
      <c r="CE7" s="404"/>
      <c r="CF7" s="404"/>
      <c r="CG7" s="404"/>
      <c r="CH7" s="404"/>
      <c r="CI7" s="404"/>
      <c r="CJ7" s="404"/>
      <c r="CK7" s="404"/>
      <c r="CL7" s="404"/>
      <c r="CM7" s="404"/>
      <c r="CN7" s="404"/>
      <c r="CO7" s="404"/>
      <c r="CP7" s="404"/>
      <c r="CQ7" s="404"/>
      <c r="CR7" s="404"/>
      <c r="CS7" s="404"/>
      <c r="CT7" s="404"/>
      <c r="CU7" s="404"/>
      <c r="CV7" s="404"/>
      <c r="CW7" s="404"/>
      <c r="CX7" s="404"/>
      <c r="CY7" s="404"/>
      <c r="CZ7" s="404"/>
    </row>
    <row r="8" s="622" customFormat="true" ht="21" hidden="false" customHeight="false" outlineLevel="0" collapsed="false">
      <c r="A8" s="412" t="s">
        <v>2487</v>
      </c>
      <c r="B8" s="264" t="s">
        <v>1809</v>
      </c>
      <c r="C8" s="399" t="s">
        <v>1810</v>
      </c>
      <c r="D8" s="413" t="s">
        <v>761</v>
      </c>
      <c r="E8" s="406" t="s">
        <v>1811</v>
      </c>
      <c r="F8" s="632" t="n">
        <v>61112821</v>
      </c>
      <c r="G8" s="406"/>
      <c r="H8" s="264" t="s">
        <v>1809</v>
      </c>
      <c r="I8" s="413" t="s">
        <v>2488</v>
      </c>
      <c r="J8" s="413" t="s">
        <v>2489</v>
      </c>
      <c r="K8" s="405" t="s">
        <v>2490</v>
      </c>
      <c r="L8" s="406" t="s">
        <v>2491</v>
      </c>
      <c r="M8" s="406" t="s">
        <v>2492</v>
      </c>
      <c r="N8" s="406" t="n">
        <v>61112821</v>
      </c>
      <c r="O8" s="399" t="s">
        <v>723</v>
      </c>
      <c r="P8" s="413" t="s">
        <v>1812</v>
      </c>
      <c r="Q8" s="407"/>
      <c r="R8" s="407"/>
      <c r="S8" s="407"/>
      <c r="T8" s="407"/>
      <c r="U8" s="407"/>
      <c r="V8" s="292" t="s">
        <v>1809</v>
      </c>
      <c r="W8" s="399" t="s">
        <v>3905</v>
      </c>
      <c r="X8" s="404" t="s">
        <v>2493</v>
      </c>
      <c r="Y8" s="407" t="s">
        <v>2494</v>
      </c>
      <c r="Z8" s="407" t="s">
        <v>2495</v>
      </c>
      <c r="AA8" s="412" t="s">
        <v>2496</v>
      </c>
      <c r="AB8" s="414" t="s">
        <v>3898</v>
      </c>
      <c r="AC8" s="404" t="s">
        <v>2497</v>
      </c>
      <c r="AD8" s="404"/>
      <c r="AE8" s="409" t="n">
        <v>0</v>
      </c>
      <c r="AF8" s="409" t="n">
        <v>0</v>
      </c>
      <c r="AG8" s="404" t="n">
        <v>0</v>
      </c>
      <c r="AH8" s="404" t="n">
        <v>0</v>
      </c>
      <c r="AI8" s="404" t="n">
        <v>2</v>
      </c>
      <c r="AJ8" s="404"/>
      <c r="AK8" s="404" t="n">
        <v>16</v>
      </c>
      <c r="AL8" s="404" t="n">
        <v>80</v>
      </c>
      <c r="AM8" s="407" t="s">
        <v>3893</v>
      </c>
      <c r="AN8" s="404" t="n">
        <v>0</v>
      </c>
      <c r="AO8" s="404" t="n">
        <f aca="false">(1-AG8)*AN8</f>
        <v>0</v>
      </c>
      <c r="AP8" s="403"/>
      <c r="AQ8" s="403"/>
      <c r="AR8" s="403"/>
      <c r="AS8" s="403"/>
      <c r="AT8" s="403"/>
      <c r="AU8" s="403"/>
      <c r="AV8" s="403"/>
      <c r="AW8" s="403"/>
      <c r="AX8" s="403"/>
      <c r="AY8" s="403"/>
      <c r="AZ8" s="403"/>
      <c r="BA8" s="403"/>
      <c r="BB8" s="403"/>
      <c r="BC8" s="403"/>
      <c r="BD8" s="403"/>
      <c r="BE8" s="403"/>
      <c r="BF8" s="403"/>
      <c r="BG8" s="403"/>
      <c r="BH8" s="403"/>
      <c r="BI8" s="403"/>
      <c r="BJ8" s="403"/>
      <c r="BK8" s="403"/>
      <c r="BL8" s="403"/>
      <c r="BM8" s="403"/>
      <c r="BN8" s="403"/>
      <c r="BO8" s="403"/>
      <c r="BP8" s="403"/>
      <c r="BQ8" s="403"/>
      <c r="BR8" s="403"/>
      <c r="BS8" s="403"/>
      <c r="BT8" s="403"/>
      <c r="BU8" s="403"/>
      <c r="BV8" s="403"/>
      <c r="BW8" s="403"/>
      <c r="BX8" s="403"/>
      <c r="BY8" s="403"/>
      <c r="BZ8" s="403"/>
    </row>
    <row r="9" s="622" customFormat="true" ht="21" hidden="false" customHeight="false" outlineLevel="0" collapsed="false">
      <c r="A9" s="404" t="s">
        <v>2797</v>
      </c>
      <c r="B9" s="264" t="s">
        <v>1084</v>
      </c>
      <c r="C9" s="399" t="s">
        <v>805</v>
      </c>
      <c r="D9" s="413" t="s">
        <v>1073</v>
      </c>
      <c r="E9" s="406" t="s">
        <v>1074</v>
      </c>
      <c r="F9" s="632"/>
      <c r="G9" s="406" t="s">
        <v>3906</v>
      </c>
      <c r="H9" s="264" t="s">
        <v>3907</v>
      </c>
      <c r="I9" s="413" t="s">
        <v>1068</v>
      </c>
      <c r="J9" s="413" t="s">
        <v>1069</v>
      </c>
      <c r="K9" s="405" t="s">
        <v>1072</v>
      </c>
      <c r="L9" s="406" t="s">
        <v>1070</v>
      </c>
      <c r="M9" s="406" t="n">
        <v>9391154726</v>
      </c>
      <c r="N9" s="406"/>
      <c r="O9" s="399" t="s">
        <v>1834</v>
      </c>
      <c r="P9" s="399" t="s">
        <v>3908</v>
      </c>
      <c r="Q9" s="404"/>
      <c r="R9" s="404"/>
      <c r="S9" s="404"/>
      <c r="T9" s="404"/>
      <c r="U9" s="423" t="s">
        <v>3906</v>
      </c>
      <c r="V9" s="422" t="s">
        <v>3909</v>
      </c>
      <c r="W9" s="399" t="s">
        <v>3894</v>
      </c>
      <c r="X9" s="464" t="s">
        <v>2798</v>
      </c>
      <c r="Y9" s="407" t="s">
        <v>2799</v>
      </c>
      <c r="Z9" s="465" t="s">
        <v>2800</v>
      </c>
      <c r="AA9" s="404" t="s">
        <v>2801</v>
      </c>
      <c r="AB9" s="408" t="s">
        <v>3910</v>
      </c>
      <c r="AC9" s="407" t="s">
        <v>2607</v>
      </c>
      <c r="AD9" s="404" t="s">
        <v>3896</v>
      </c>
      <c r="AE9" s="410" t="n">
        <v>13400000</v>
      </c>
      <c r="AF9" s="410" t="n">
        <v>6800000</v>
      </c>
      <c r="AG9" s="404" t="n">
        <f aca="false">1-((AF9-200000)/(AE9-200000))</f>
        <v>0.5</v>
      </c>
      <c r="AH9" s="404" t="n">
        <v>0</v>
      </c>
      <c r="AI9" s="407" t="n">
        <v>0</v>
      </c>
      <c r="AJ9" s="404" t="n">
        <v>1</v>
      </c>
      <c r="AK9" s="404" t="n">
        <v>4</v>
      </c>
      <c r="AL9" s="404" t="n">
        <v>50</v>
      </c>
      <c r="AM9" s="407" t="s">
        <v>3893</v>
      </c>
      <c r="AN9" s="404" t="n">
        <f aca="false">((AK9*100000)+(AJ9*250000)+(AL9*5000)+(IF(AI9=1,1100000,IF(AI9=2,1900000,IF(AI9=3,2700000,IF(AI9=4,3700000,0))))))*12</f>
        <v>10800000</v>
      </c>
      <c r="AO9" s="404" t="n">
        <f aca="false">(1-AG9)*AN9</f>
        <v>5400000</v>
      </c>
      <c r="AP9" s="403" t="n">
        <f aca="false">AN9*0.7</f>
        <v>7560000</v>
      </c>
      <c r="AQ9" s="403"/>
      <c r="AR9" s="403"/>
      <c r="AS9" s="403"/>
      <c r="AT9" s="403"/>
      <c r="AU9" s="403"/>
      <c r="AV9" s="403"/>
      <c r="AW9" s="403"/>
      <c r="AX9" s="403"/>
      <c r="AY9" s="403"/>
      <c r="AZ9" s="403"/>
      <c r="BA9" s="403"/>
      <c r="BB9" s="403"/>
      <c r="BC9" s="403"/>
      <c r="BD9" s="403"/>
      <c r="BE9" s="403"/>
      <c r="BF9" s="403"/>
      <c r="BG9" s="403"/>
      <c r="BH9" s="403"/>
      <c r="BI9" s="403"/>
      <c r="BJ9" s="403"/>
      <c r="BK9" s="403"/>
      <c r="BL9" s="403"/>
      <c r="BM9" s="403"/>
      <c r="BN9" s="403"/>
      <c r="BO9" s="403"/>
      <c r="BP9" s="403"/>
      <c r="BQ9" s="403"/>
      <c r="BR9" s="403"/>
      <c r="BS9" s="403"/>
      <c r="BT9" s="403"/>
      <c r="BU9" s="403"/>
      <c r="BV9" s="403"/>
      <c r="BW9" s="403"/>
      <c r="BX9" s="403"/>
      <c r="BY9" s="403"/>
      <c r="BZ9" s="403"/>
      <c r="CA9" s="404"/>
      <c r="CB9" s="404"/>
      <c r="CC9" s="404"/>
      <c r="CD9" s="404"/>
      <c r="CE9" s="404"/>
      <c r="CF9" s="404"/>
      <c r="CG9" s="404"/>
      <c r="CH9" s="404"/>
      <c r="CI9" s="404"/>
      <c r="CJ9" s="404"/>
      <c r="CK9" s="404"/>
      <c r="CL9" s="404"/>
      <c r="CM9" s="404"/>
      <c r="CN9" s="404"/>
      <c r="CO9" s="404"/>
      <c r="CP9" s="404"/>
      <c r="CQ9" s="404"/>
      <c r="CR9" s="404"/>
      <c r="CS9" s="404"/>
      <c r="CT9" s="404"/>
      <c r="CU9" s="404"/>
      <c r="CV9" s="404"/>
      <c r="CW9" s="404"/>
      <c r="CX9" s="404"/>
      <c r="CY9" s="404"/>
      <c r="CZ9" s="404"/>
    </row>
    <row r="10" s="404" customFormat="true" ht="21" hidden="false" customHeight="false" outlineLevel="0" collapsed="false">
      <c r="A10" s="404" t="s">
        <v>2802</v>
      </c>
      <c r="B10" s="264" t="s">
        <v>1084</v>
      </c>
      <c r="C10" s="399" t="s">
        <v>805</v>
      </c>
      <c r="D10" s="413" t="s">
        <v>1073</v>
      </c>
      <c r="E10" s="406" t="s">
        <v>1074</v>
      </c>
      <c r="F10" s="632"/>
      <c r="G10" s="406" t="s">
        <v>3906</v>
      </c>
      <c r="H10" s="264" t="s">
        <v>3907</v>
      </c>
      <c r="I10" s="413" t="s">
        <v>1068</v>
      </c>
      <c r="J10" s="413" t="s">
        <v>1069</v>
      </c>
      <c r="K10" s="405" t="s">
        <v>1072</v>
      </c>
      <c r="L10" s="406" t="s">
        <v>1070</v>
      </c>
      <c r="M10" s="406" t="n">
        <v>9391154726</v>
      </c>
      <c r="N10" s="406"/>
      <c r="O10" s="399" t="s">
        <v>1834</v>
      </c>
      <c r="P10" s="399" t="s">
        <v>3908</v>
      </c>
      <c r="U10" s="633" t="s">
        <v>3906</v>
      </c>
      <c r="V10" s="422" t="s">
        <v>3909</v>
      </c>
      <c r="W10" s="399" t="s">
        <v>3894</v>
      </c>
      <c r="X10" s="467" t="s">
        <v>2803</v>
      </c>
      <c r="Y10" s="407" t="s">
        <v>2804</v>
      </c>
      <c r="Z10" s="407" t="s">
        <v>2805</v>
      </c>
      <c r="AA10" s="404" t="s">
        <v>2806</v>
      </c>
      <c r="AB10" s="408" t="s">
        <v>3910</v>
      </c>
      <c r="AC10" s="407" t="s">
        <v>2807</v>
      </c>
      <c r="AD10" s="404" t="s">
        <v>3896</v>
      </c>
      <c r="AE10" s="410" t="n">
        <v>13400000</v>
      </c>
      <c r="AF10" s="410" t="n">
        <v>6800000</v>
      </c>
      <c r="AG10" s="404" t="n">
        <f aca="false">1-((AF10-200000)/(AE10-200000))</f>
        <v>0.5</v>
      </c>
      <c r="AH10" s="407" t="n">
        <v>0</v>
      </c>
      <c r="AI10" s="407" t="n">
        <v>2</v>
      </c>
      <c r="AJ10" s="404" t="n">
        <v>0</v>
      </c>
      <c r="AK10" s="404" t="n">
        <v>4</v>
      </c>
      <c r="AL10" s="404" t="n">
        <v>130</v>
      </c>
      <c r="AM10" s="407" t="s">
        <v>3893</v>
      </c>
      <c r="AN10" s="404" t="n">
        <f aca="false">((AK10*100000)+(AJ10*250000)+(AL10*5000)+(IF(AI10=1,1100000,IF(AI10=2,1900000,IF(AI10=3,2700000,IF(AI10=4,3700000,0))))))*12</f>
        <v>35400000</v>
      </c>
      <c r="AO10" s="404" t="n">
        <f aca="false">(1-AG10)*AN10</f>
        <v>17700000</v>
      </c>
      <c r="AP10" s="403" t="n">
        <f aca="false">AN10*0.7</f>
        <v>24780000</v>
      </c>
      <c r="AQ10" s="403"/>
      <c r="AR10" s="403"/>
      <c r="AS10" s="403"/>
      <c r="AT10" s="403"/>
      <c r="AU10" s="403"/>
      <c r="AV10" s="403"/>
      <c r="AW10" s="403"/>
      <c r="AX10" s="403"/>
      <c r="AY10" s="403"/>
      <c r="AZ10" s="403"/>
      <c r="BA10" s="403"/>
      <c r="BB10" s="403"/>
      <c r="BC10" s="403"/>
      <c r="BD10" s="403"/>
      <c r="BE10" s="403"/>
      <c r="BF10" s="403"/>
      <c r="BG10" s="403"/>
      <c r="BH10" s="403"/>
      <c r="BI10" s="403"/>
      <c r="BJ10" s="403"/>
      <c r="BK10" s="403"/>
      <c r="BL10" s="403"/>
      <c r="BM10" s="403"/>
      <c r="BN10" s="403"/>
      <c r="BO10" s="403"/>
      <c r="BP10" s="403"/>
      <c r="BQ10" s="403"/>
      <c r="BR10" s="403"/>
      <c r="BS10" s="403"/>
      <c r="BT10" s="403"/>
      <c r="BU10" s="403"/>
      <c r="BV10" s="403"/>
      <c r="BW10" s="403"/>
      <c r="BX10" s="403"/>
      <c r="BY10" s="403"/>
      <c r="BZ10" s="403"/>
    </row>
    <row r="11" s="404" customFormat="true" ht="21" hidden="false" customHeight="false" outlineLevel="0" collapsed="false">
      <c r="A11" s="404" t="s">
        <v>2808</v>
      </c>
      <c r="B11" s="264" t="s">
        <v>1084</v>
      </c>
      <c r="C11" s="399" t="s">
        <v>805</v>
      </c>
      <c r="D11" s="413" t="s">
        <v>1073</v>
      </c>
      <c r="E11" s="406" t="s">
        <v>1074</v>
      </c>
      <c r="F11" s="423" t="s">
        <v>3911</v>
      </c>
      <c r="G11" s="406" t="s">
        <v>3906</v>
      </c>
      <c r="H11" s="264" t="s">
        <v>3907</v>
      </c>
      <c r="I11" s="413" t="s">
        <v>1068</v>
      </c>
      <c r="J11" s="413" t="s">
        <v>1069</v>
      </c>
      <c r="K11" s="405" t="s">
        <v>1072</v>
      </c>
      <c r="L11" s="406" t="s">
        <v>1070</v>
      </c>
      <c r="M11" s="406" t="n">
        <v>9391154726</v>
      </c>
      <c r="N11" s="406"/>
      <c r="O11" s="399" t="s">
        <v>723</v>
      </c>
      <c r="P11" s="424" t="s">
        <v>3908</v>
      </c>
      <c r="Q11" s="407"/>
      <c r="R11" s="407"/>
      <c r="S11" s="407"/>
      <c r="T11" s="407"/>
      <c r="U11" s="423" t="s">
        <v>3906</v>
      </c>
      <c r="V11" s="422" t="s">
        <v>3909</v>
      </c>
      <c r="W11" s="399" t="s">
        <v>3894</v>
      </c>
      <c r="X11" s="401" t="s">
        <v>2809</v>
      </c>
      <c r="Y11" s="407" t="s">
        <v>2810</v>
      </c>
      <c r="Z11" s="407" t="s">
        <v>2811</v>
      </c>
      <c r="AA11" s="404" t="s">
        <v>2812</v>
      </c>
      <c r="AB11" s="408" t="s">
        <v>3910</v>
      </c>
      <c r="AC11" s="407" t="s">
        <v>2813</v>
      </c>
      <c r="AD11" s="404" t="s">
        <v>3896</v>
      </c>
      <c r="AE11" s="410" t="n">
        <v>44600000</v>
      </c>
      <c r="AF11" s="410" t="n">
        <v>24200000</v>
      </c>
      <c r="AG11" s="404" t="n">
        <f aca="false">1-((AF11-200000)/(AE11-200000))</f>
        <v>0.459459459459459</v>
      </c>
      <c r="AH11" s="407" t="n">
        <v>0</v>
      </c>
      <c r="AI11" s="407" t="n">
        <v>4</v>
      </c>
      <c r="AJ11" s="407" t="n">
        <v>0</v>
      </c>
      <c r="AK11" s="407"/>
      <c r="AL11" s="407" t="n">
        <v>40</v>
      </c>
      <c r="AM11" s="407" t="s">
        <v>3900</v>
      </c>
      <c r="AN11" s="404" t="n">
        <f aca="false">((AK11*100000)+(AJ11*250000)+(AL11*5000)+(IF(AI11=1,1100000,IF(AI11=2,1900000,IF(AI11=3,2700000,IF(AI11=4,3700000,0))))))*12</f>
        <v>46800000</v>
      </c>
      <c r="AO11" s="404" t="n">
        <f aca="false">(1-AG11)*AN11</f>
        <v>25297297.2972973</v>
      </c>
      <c r="AP11" s="403" t="n">
        <f aca="false">AN11*0.7</f>
        <v>32760000</v>
      </c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3"/>
      <c r="BK11" s="403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</row>
    <row r="12" s="404" customFormat="true" ht="21" hidden="false" customHeight="false" outlineLevel="0" collapsed="false">
      <c r="A12" s="404" t="s">
        <v>2814</v>
      </c>
      <c r="B12" s="264" t="s">
        <v>1084</v>
      </c>
      <c r="C12" s="399" t="s">
        <v>805</v>
      </c>
      <c r="D12" s="413" t="s">
        <v>1073</v>
      </c>
      <c r="E12" s="406" t="s">
        <v>1074</v>
      </c>
      <c r="F12" s="632"/>
      <c r="G12" s="406" t="s">
        <v>3906</v>
      </c>
      <c r="H12" s="264" t="s">
        <v>3907</v>
      </c>
      <c r="I12" s="413" t="s">
        <v>1068</v>
      </c>
      <c r="J12" s="413" t="s">
        <v>1069</v>
      </c>
      <c r="K12" s="405" t="s">
        <v>1072</v>
      </c>
      <c r="L12" s="406" t="s">
        <v>1070</v>
      </c>
      <c r="M12" s="406" t="n">
        <v>9391154726</v>
      </c>
      <c r="N12" s="406"/>
      <c r="O12" s="399" t="s">
        <v>723</v>
      </c>
      <c r="P12" s="424" t="s">
        <v>3908</v>
      </c>
      <c r="Q12" s="407"/>
      <c r="R12" s="407"/>
      <c r="S12" s="407"/>
      <c r="T12" s="407"/>
      <c r="U12" s="423" t="s">
        <v>3906</v>
      </c>
      <c r="V12" s="422" t="s">
        <v>3909</v>
      </c>
      <c r="W12" s="399" t="s">
        <v>3894</v>
      </c>
      <c r="X12" s="467" t="s">
        <v>2815</v>
      </c>
      <c r="Y12" s="407" t="s">
        <v>2816</v>
      </c>
      <c r="Z12" s="407" t="s">
        <v>2817</v>
      </c>
      <c r="AA12" s="404" t="s">
        <v>2818</v>
      </c>
      <c r="AB12" s="408" t="s">
        <v>3910</v>
      </c>
      <c r="AC12" s="407" t="s">
        <v>2637</v>
      </c>
      <c r="AD12" s="404" t="s">
        <v>3896</v>
      </c>
      <c r="AE12" s="410" t="n">
        <v>13400000</v>
      </c>
      <c r="AF12" s="410" t="n">
        <v>6800000</v>
      </c>
      <c r="AG12" s="404" t="n">
        <f aca="false">1-((AF12-200000)/(AE12-200000))</f>
        <v>0.5</v>
      </c>
      <c r="AH12" s="407" t="n">
        <v>0</v>
      </c>
      <c r="AI12" s="407" t="n">
        <v>2</v>
      </c>
      <c r="AJ12" s="407" t="n">
        <v>0</v>
      </c>
      <c r="AK12" s="407" t="n">
        <v>4</v>
      </c>
      <c r="AL12" s="407" t="n">
        <v>105</v>
      </c>
      <c r="AM12" s="407" t="s">
        <v>3893</v>
      </c>
      <c r="AN12" s="404" t="n">
        <f aca="false">((AK12*100000)+(AJ12*250000)+(AL12*5000)+(IF(AI12=1,1100000,IF(AI12=2,1900000,IF(AI12=3,2700000,IF(AI12=4,3700000,0))))))*12</f>
        <v>33900000</v>
      </c>
      <c r="AO12" s="404" t="n">
        <f aca="false">(1-AG12)*AN12</f>
        <v>16950000</v>
      </c>
      <c r="AP12" s="403" t="n">
        <f aca="false">AN12*0.7</f>
        <v>23730000</v>
      </c>
      <c r="AQ12" s="403"/>
      <c r="AR12" s="403"/>
      <c r="AS12" s="403"/>
      <c r="AT12" s="403"/>
      <c r="AU12" s="403"/>
      <c r="AV12" s="403"/>
      <c r="AW12" s="403"/>
      <c r="AX12" s="403"/>
      <c r="AY12" s="403"/>
      <c r="AZ12" s="403"/>
      <c r="BA12" s="403"/>
      <c r="BB12" s="403"/>
      <c r="BC12" s="403"/>
      <c r="BD12" s="403"/>
      <c r="BE12" s="403"/>
      <c r="BF12" s="403"/>
      <c r="BG12" s="403"/>
      <c r="BH12" s="403"/>
      <c r="BI12" s="403"/>
      <c r="BJ12" s="403"/>
      <c r="BK12" s="403"/>
      <c r="BL12" s="403"/>
      <c r="BM12" s="403"/>
      <c r="BN12" s="403"/>
      <c r="BO12" s="403"/>
      <c r="BP12" s="403"/>
      <c r="BQ12" s="403"/>
      <c r="BR12" s="403"/>
      <c r="BS12" s="403"/>
      <c r="BT12" s="403"/>
      <c r="BU12" s="403"/>
      <c r="BV12" s="403"/>
      <c r="BW12" s="403"/>
      <c r="BX12" s="403"/>
      <c r="BY12" s="403"/>
      <c r="BZ12" s="403"/>
    </row>
    <row r="13" s="404" customFormat="true" ht="21" hidden="false" customHeight="false" outlineLevel="0" collapsed="false">
      <c r="A13" s="404" t="s">
        <v>2819</v>
      </c>
      <c r="B13" s="264" t="s">
        <v>1084</v>
      </c>
      <c r="C13" s="399" t="s">
        <v>805</v>
      </c>
      <c r="D13" s="413" t="s">
        <v>1073</v>
      </c>
      <c r="E13" s="406" t="s">
        <v>1074</v>
      </c>
      <c r="F13" s="404" t="n">
        <v>88605091</v>
      </c>
      <c r="G13" s="406" t="s">
        <v>3906</v>
      </c>
      <c r="H13" s="264" t="s">
        <v>3907</v>
      </c>
      <c r="I13" s="413" t="s">
        <v>1068</v>
      </c>
      <c r="J13" s="413" t="s">
        <v>1069</v>
      </c>
      <c r="K13" s="405" t="s">
        <v>1072</v>
      </c>
      <c r="L13" s="406" t="s">
        <v>1070</v>
      </c>
      <c r="M13" s="406" t="n">
        <v>9391154726</v>
      </c>
      <c r="N13" s="406"/>
      <c r="O13" s="424" t="s">
        <v>723</v>
      </c>
      <c r="P13" s="424" t="s">
        <v>3908</v>
      </c>
      <c r="U13" s="423" t="s">
        <v>3906</v>
      </c>
      <c r="V13" s="422" t="s">
        <v>3909</v>
      </c>
      <c r="W13" s="399" t="s">
        <v>3894</v>
      </c>
      <c r="X13" s="464" t="s">
        <v>2820</v>
      </c>
      <c r="Y13" s="404" t="s">
        <v>2821</v>
      </c>
      <c r="Z13" s="404" t="s">
        <v>2822</v>
      </c>
      <c r="AA13" s="404" t="s">
        <v>2823</v>
      </c>
      <c r="AB13" s="408" t="s">
        <v>3910</v>
      </c>
      <c r="AC13" s="404" t="s">
        <v>2824</v>
      </c>
      <c r="AD13" s="404" t="s">
        <v>3896</v>
      </c>
      <c r="AE13" s="410" t="n">
        <v>13400000</v>
      </c>
      <c r="AF13" s="410" t="n">
        <v>6800000</v>
      </c>
      <c r="AG13" s="404" t="n">
        <f aca="false">1-((AF13-200000)/(AE13-200000))</f>
        <v>0.5</v>
      </c>
      <c r="AH13" s="404" t="n">
        <v>0</v>
      </c>
      <c r="AI13" s="404" t="n">
        <v>1</v>
      </c>
      <c r="AJ13" s="407" t="n">
        <v>0</v>
      </c>
      <c r="AK13" s="407" t="n">
        <v>0</v>
      </c>
      <c r="AL13" s="407" t="n">
        <v>0</v>
      </c>
      <c r="AM13" s="407" t="s">
        <v>3893</v>
      </c>
      <c r="AN13" s="404" t="n">
        <f aca="false">((AK13*100000)+(AJ13*250000)+(AL13*5000)+(IF(AI13=1,1100000,IF(AI13=2,1900000,IF(AI13=3,2700000,IF(AI13=4,3700000,0))))))*12</f>
        <v>13200000</v>
      </c>
      <c r="AO13" s="404" t="n">
        <f aca="false">(1-AG13)*AN13</f>
        <v>6600000</v>
      </c>
      <c r="AP13" s="403" t="n">
        <f aca="false">AN13*0.7</f>
        <v>9240000</v>
      </c>
      <c r="AQ13" s="403"/>
      <c r="AR13" s="403"/>
      <c r="AS13" s="403"/>
      <c r="AT13" s="403"/>
      <c r="AU13" s="403"/>
      <c r="AV13" s="403"/>
      <c r="AW13" s="403"/>
      <c r="AX13" s="403"/>
      <c r="AY13" s="403"/>
      <c r="AZ13" s="403"/>
      <c r="BA13" s="403"/>
      <c r="BB13" s="403"/>
      <c r="BC13" s="403"/>
      <c r="BD13" s="403"/>
      <c r="BE13" s="403"/>
      <c r="BF13" s="403"/>
      <c r="BG13" s="403"/>
      <c r="BH13" s="403"/>
      <c r="BI13" s="403"/>
      <c r="BJ13" s="403"/>
      <c r="BK13" s="403"/>
      <c r="BL13" s="403"/>
      <c r="BM13" s="403"/>
      <c r="BN13" s="403"/>
      <c r="BO13" s="403"/>
      <c r="BP13" s="403"/>
      <c r="BQ13" s="403"/>
      <c r="BR13" s="403"/>
      <c r="BS13" s="403"/>
      <c r="BT13" s="403"/>
      <c r="BU13" s="403"/>
      <c r="BV13" s="403"/>
      <c r="BW13" s="403"/>
      <c r="BX13" s="403"/>
      <c r="BY13" s="403"/>
      <c r="BZ13" s="403"/>
    </row>
    <row r="14" s="622" customFormat="true" ht="21" hidden="false" customHeight="false" outlineLevel="0" collapsed="false">
      <c r="A14" s="404" t="s">
        <v>2825</v>
      </c>
      <c r="B14" s="264" t="s">
        <v>1084</v>
      </c>
      <c r="C14" s="399" t="s">
        <v>805</v>
      </c>
      <c r="D14" s="413" t="s">
        <v>1073</v>
      </c>
      <c r="E14" s="406" t="s">
        <v>1074</v>
      </c>
      <c r="F14" s="632"/>
      <c r="G14" s="406" t="s">
        <v>3906</v>
      </c>
      <c r="H14" s="264" t="s">
        <v>3907</v>
      </c>
      <c r="I14" s="413" t="s">
        <v>1068</v>
      </c>
      <c r="J14" s="413" t="s">
        <v>1069</v>
      </c>
      <c r="K14" s="405" t="s">
        <v>1072</v>
      </c>
      <c r="L14" s="406" t="s">
        <v>1070</v>
      </c>
      <c r="M14" s="406" t="n">
        <v>9391154726</v>
      </c>
      <c r="N14" s="406"/>
      <c r="O14" s="399" t="s">
        <v>1834</v>
      </c>
      <c r="P14" s="399" t="s">
        <v>3908</v>
      </c>
      <c r="Q14" s="404"/>
      <c r="R14" s="404"/>
      <c r="S14" s="404"/>
      <c r="T14" s="404"/>
      <c r="U14" s="423" t="s">
        <v>3906</v>
      </c>
      <c r="V14" s="422" t="s">
        <v>3909</v>
      </c>
      <c r="W14" s="399" t="s">
        <v>3894</v>
      </c>
      <c r="X14" s="468" t="s">
        <v>2826</v>
      </c>
      <c r="Y14" s="407" t="s">
        <v>2827</v>
      </c>
      <c r="Z14" s="407" t="s">
        <v>2828</v>
      </c>
      <c r="AA14" s="404" t="s">
        <v>2829</v>
      </c>
      <c r="AB14" s="408" t="s">
        <v>3910</v>
      </c>
      <c r="AC14" s="407" t="s">
        <v>2830</v>
      </c>
      <c r="AD14" s="404" t="s">
        <v>3896</v>
      </c>
      <c r="AE14" s="410" t="n">
        <v>60000000</v>
      </c>
      <c r="AF14" s="410" t="n">
        <v>30000000</v>
      </c>
      <c r="AG14" s="404" t="n">
        <f aca="false">1-(AF14)/(AE14)</f>
        <v>0.5</v>
      </c>
      <c r="AH14" s="407" t="n">
        <v>0</v>
      </c>
      <c r="AI14" s="407" t="n">
        <v>4</v>
      </c>
      <c r="AJ14" s="404" t="n">
        <v>4</v>
      </c>
      <c r="AK14" s="404" t="n">
        <v>16</v>
      </c>
      <c r="AL14" s="404" t="n">
        <v>660</v>
      </c>
      <c r="AM14" s="407" t="s">
        <v>3893</v>
      </c>
      <c r="AN14" s="404" t="n">
        <f aca="false">((AK14*100000)+(AJ14*250000)+(AL14*5000)+(IF(AI14=1,1100000,IF(AI14=2,1900000,IF(AI14=3,2700000,IF(AI14=4,3700000,0))))))*12</f>
        <v>115200000</v>
      </c>
      <c r="AO14" s="404" t="n">
        <f aca="false">(1-AG14)*AN14</f>
        <v>57600000</v>
      </c>
      <c r="AP14" s="403" t="n">
        <f aca="false">AN14*0.7</f>
        <v>80640000</v>
      </c>
      <c r="AQ14" s="403"/>
      <c r="AR14" s="403"/>
      <c r="AS14" s="403"/>
      <c r="AT14" s="403"/>
      <c r="AU14" s="403"/>
      <c r="AV14" s="403"/>
      <c r="AW14" s="403"/>
      <c r="AX14" s="403"/>
      <c r="AY14" s="403"/>
      <c r="AZ14" s="403"/>
      <c r="BA14" s="403"/>
      <c r="BB14" s="403"/>
      <c r="BC14" s="403"/>
      <c r="BD14" s="403"/>
      <c r="BE14" s="403"/>
      <c r="BF14" s="403"/>
      <c r="BG14" s="403"/>
      <c r="BH14" s="403"/>
      <c r="BI14" s="403"/>
      <c r="BJ14" s="403"/>
      <c r="BK14" s="403"/>
      <c r="BL14" s="403"/>
      <c r="BM14" s="403"/>
      <c r="BN14" s="403"/>
      <c r="BO14" s="403"/>
      <c r="BP14" s="403"/>
      <c r="BQ14" s="403"/>
      <c r="BR14" s="403"/>
      <c r="BS14" s="403"/>
      <c r="BT14" s="403"/>
      <c r="BU14" s="403"/>
      <c r="BV14" s="403"/>
      <c r="BW14" s="403"/>
      <c r="BX14" s="403"/>
      <c r="BY14" s="403"/>
      <c r="BZ14" s="403"/>
    </row>
    <row r="15" s="434" customFormat="true" ht="21" hidden="false" customHeight="false" outlineLevel="0" collapsed="false">
      <c r="A15" s="404" t="s">
        <v>2831</v>
      </c>
      <c r="B15" s="264" t="s">
        <v>1084</v>
      </c>
      <c r="C15" s="399" t="s">
        <v>805</v>
      </c>
      <c r="D15" s="399" t="s">
        <v>1073</v>
      </c>
      <c r="E15" s="423" t="s">
        <v>1074</v>
      </c>
      <c r="F15" s="423" t="s">
        <v>3911</v>
      </c>
      <c r="G15" s="423" t="s">
        <v>3906</v>
      </c>
      <c r="H15" s="264" t="s">
        <v>3907</v>
      </c>
      <c r="I15" s="413" t="s">
        <v>1068</v>
      </c>
      <c r="J15" s="413" t="s">
        <v>1069</v>
      </c>
      <c r="K15" s="405" t="s">
        <v>1072</v>
      </c>
      <c r="L15" s="406" t="s">
        <v>1070</v>
      </c>
      <c r="M15" s="406" t="s">
        <v>1071</v>
      </c>
      <c r="N15" s="404"/>
      <c r="O15" s="424" t="s">
        <v>723</v>
      </c>
      <c r="P15" s="424" t="s">
        <v>3908</v>
      </c>
      <c r="Q15" s="407"/>
      <c r="R15" s="407"/>
      <c r="S15" s="407"/>
      <c r="T15" s="407"/>
      <c r="U15" s="407"/>
      <c r="V15" s="422" t="s">
        <v>3909</v>
      </c>
      <c r="W15" s="399" t="s">
        <v>3894</v>
      </c>
      <c r="X15" s="467" t="s">
        <v>2832</v>
      </c>
      <c r="Y15" s="407" t="s">
        <v>2833</v>
      </c>
      <c r="Z15" s="404" t="s">
        <v>2834</v>
      </c>
      <c r="AA15" s="404" t="s">
        <v>2835</v>
      </c>
      <c r="AB15" s="408" t="s">
        <v>3910</v>
      </c>
      <c r="AC15" s="404" t="s">
        <v>2836</v>
      </c>
      <c r="AD15" s="404" t="s">
        <v>3896</v>
      </c>
      <c r="AE15" s="410" t="n">
        <f aca="false">(1900000+20000000)*12</f>
        <v>262800000</v>
      </c>
      <c r="AF15" s="410" t="n">
        <f aca="false">(1500000+20000000)*12</f>
        <v>258000000</v>
      </c>
      <c r="AG15" s="404" t="n">
        <f aca="false">1-(1500000/1900000)</f>
        <v>0.210526315789474</v>
      </c>
      <c r="AH15" s="404" t="n">
        <f aca="false">20000000*12</f>
        <v>240000000</v>
      </c>
      <c r="AI15" s="404" t="n">
        <v>4</v>
      </c>
      <c r="AJ15" s="404" t="n">
        <v>4</v>
      </c>
      <c r="AK15" s="404" t="n">
        <v>16</v>
      </c>
      <c r="AL15" s="404" t="n">
        <v>760</v>
      </c>
      <c r="AM15" s="406" t="s">
        <v>3893</v>
      </c>
      <c r="AN15" s="404" t="n">
        <f aca="false">((AK15*100000)+(AJ15*250000)+(AL15*5000)+(IF(AI15=1,1100000,IF(AI15=2,1900000,IF(AI15=3,2700000,IF(AI15=4,3700000,0))))))*12+AH15</f>
        <v>361200000</v>
      </c>
      <c r="AO15" s="404" t="n">
        <f aca="false">(1-AG15)*AN15</f>
        <v>285157894.736842</v>
      </c>
      <c r="AP15" s="403" t="n">
        <f aca="false">AN15*0.7</f>
        <v>252840000</v>
      </c>
      <c r="AR15" s="634"/>
      <c r="AS15" s="634"/>
      <c r="AT15" s="634"/>
      <c r="AU15" s="634"/>
      <c r="AV15" s="634"/>
      <c r="AW15" s="634"/>
      <c r="AX15" s="634"/>
      <c r="AY15" s="634"/>
      <c r="AZ15" s="634"/>
      <c r="BA15" s="634"/>
      <c r="BB15" s="634"/>
      <c r="BC15" s="634"/>
      <c r="BD15" s="634"/>
      <c r="BE15" s="634"/>
      <c r="BG15" s="634"/>
      <c r="BH15" s="634"/>
      <c r="BI15" s="634"/>
      <c r="BJ15" s="634"/>
      <c r="BK15" s="634"/>
      <c r="BL15" s="634"/>
      <c r="BM15" s="634"/>
      <c r="BN15" s="634"/>
      <c r="BO15" s="634"/>
      <c r="BP15" s="634"/>
      <c r="BQ15" s="634"/>
      <c r="BR15" s="634"/>
      <c r="BS15" s="634"/>
      <c r="BT15" s="634"/>
      <c r="BU15" s="634"/>
      <c r="BV15" s="634"/>
      <c r="BW15" s="634"/>
      <c r="BX15" s="634"/>
      <c r="BY15" s="634"/>
      <c r="BZ15" s="634"/>
      <c r="CA15" s="634"/>
      <c r="CB15" s="634"/>
      <c r="CC15" s="634"/>
      <c r="CD15" s="634"/>
      <c r="CE15" s="634"/>
      <c r="CF15" s="634"/>
      <c r="CG15" s="634"/>
      <c r="CH15" s="634"/>
      <c r="CI15" s="634"/>
      <c r="CJ15" s="634"/>
      <c r="CK15" s="634"/>
      <c r="CL15" s="634"/>
      <c r="CM15" s="634"/>
      <c r="CN15" s="634"/>
      <c r="CO15" s="634"/>
      <c r="CP15" s="634"/>
      <c r="CQ15" s="634"/>
      <c r="CR15" s="634"/>
      <c r="CS15" s="634"/>
      <c r="CT15" s="634"/>
      <c r="CU15" s="634"/>
      <c r="CV15" s="634"/>
      <c r="CW15" s="634"/>
      <c r="CX15" s="634"/>
      <c r="CY15" s="634"/>
      <c r="CZ15" s="634"/>
    </row>
    <row r="16" s="404" customFormat="true" ht="21" hidden="false" customHeight="false" outlineLevel="0" collapsed="false">
      <c r="A16" s="415" t="s">
        <v>2527</v>
      </c>
      <c r="B16" s="289" t="s">
        <v>1813</v>
      </c>
      <c r="C16" s="399" t="s">
        <v>1293</v>
      </c>
      <c r="D16" s="413" t="s">
        <v>1814</v>
      </c>
      <c r="E16" s="406" t="s">
        <v>1815</v>
      </c>
      <c r="F16" s="423" t="s">
        <v>1816</v>
      </c>
      <c r="G16" s="406" t="s">
        <v>1817</v>
      </c>
      <c r="H16" s="264" t="s">
        <v>1818</v>
      </c>
      <c r="I16" s="413" t="s">
        <v>1293</v>
      </c>
      <c r="J16" s="413" t="s">
        <v>1814</v>
      </c>
      <c r="K16" s="469" t="s">
        <v>1818</v>
      </c>
      <c r="L16" s="406" t="s">
        <v>1815</v>
      </c>
      <c r="M16" s="406" t="s">
        <v>1817</v>
      </c>
      <c r="N16" s="406"/>
      <c r="O16" s="424" t="s">
        <v>723</v>
      </c>
      <c r="P16" s="424" t="s">
        <v>3912</v>
      </c>
      <c r="Q16" s="415"/>
      <c r="R16" s="415"/>
      <c r="S16" s="415"/>
      <c r="T16" s="415"/>
      <c r="U16" s="423" t="s">
        <v>1816</v>
      </c>
      <c r="V16" s="422" t="s">
        <v>1820</v>
      </c>
      <c r="W16" s="635" t="s">
        <v>3894</v>
      </c>
      <c r="X16" s="415" t="s">
        <v>2837</v>
      </c>
      <c r="Y16" s="419" t="s">
        <v>2838</v>
      </c>
      <c r="Z16" s="419" t="s">
        <v>2839</v>
      </c>
      <c r="AA16" s="419"/>
      <c r="AB16" s="408" t="s">
        <v>3910</v>
      </c>
      <c r="AC16" s="636" t="s">
        <v>2474</v>
      </c>
      <c r="AD16" s="415"/>
      <c r="AE16" s="409"/>
      <c r="AF16" s="409"/>
      <c r="AG16" s="395" t="n">
        <v>0.3</v>
      </c>
      <c r="AH16" s="415" t="n">
        <v>0</v>
      </c>
      <c r="AI16" s="415" t="n">
        <v>3</v>
      </c>
      <c r="AJ16" s="415" t="n">
        <v>4</v>
      </c>
      <c r="AK16" s="415" t="n">
        <v>10</v>
      </c>
      <c r="AL16" s="415" t="n">
        <v>40</v>
      </c>
      <c r="AM16" s="419" t="s">
        <v>3893</v>
      </c>
      <c r="AN16" s="415" t="n">
        <f aca="false">((AK16*100000)+(AJ16*250000)+(AL16*5000)+(IF(AI16=1,1100000,IF(AI16=2,1900000,IF(AI16=3,2700000,IF(AI16=4,3700000,0))))))*12</f>
        <v>58800000</v>
      </c>
      <c r="AO16" s="415" t="n">
        <f aca="false">(1-AG16)*AN16</f>
        <v>41160000</v>
      </c>
      <c r="AP16" s="403"/>
      <c r="AQ16" s="403"/>
      <c r="AR16" s="403"/>
      <c r="AS16" s="403"/>
      <c r="AT16" s="403"/>
      <c r="AU16" s="403"/>
      <c r="AV16" s="403"/>
      <c r="AW16" s="403"/>
      <c r="AX16" s="403"/>
      <c r="AY16" s="403"/>
      <c r="AZ16" s="403"/>
      <c r="BA16" s="403"/>
      <c r="BB16" s="403"/>
      <c r="BC16" s="403"/>
      <c r="BD16" s="403"/>
      <c r="BE16" s="403"/>
      <c r="BF16" s="403"/>
      <c r="BG16" s="403"/>
      <c r="BH16" s="403"/>
      <c r="BI16" s="403"/>
      <c r="BJ16" s="403"/>
      <c r="BK16" s="403"/>
      <c r="BL16" s="403"/>
      <c r="BM16" s="403"/>
      <c r="BN16" s="403"/>
      <c r="BO16" s="403"/>
      <c r="BP16" s="403"/>
      <c r="BQ16" s="403"/>
      <c r="BR16" s="403"/>
      <c r="BS16" s="403"/>
      <c r="BT16" s="403"/>
      <c r="BU16" s="403"/>
      <c r="BV16" s="403"/>
      <c r="BW16" s="403"/>
      <c r="BX16" s="403"/>
      <c r="BY16" s="403"/>
      <c r="BZ16" s="403"/>
    </row>
    <row r="17" s="404" customFormat="true" ht="21" hidden="false" customHeight="false" outlineLevel="0" collapsed="false">
      <c r="A17" s="415" t="s">
        <v>2527</v>
      </c>
      <c r="B17" s="289" t="s">
        <v>1813</v>
      </c>
      <c r="C17" s="399" t="s">
        <v>1293</v>
      </c>
      <c r="D17" s="413" t="s">
        <v>1814</v>
      </c>
      <c r="E17" s="406" t="s">
        <v>1815</v>
      </c>
      <c r="F17" s="423" t="s">
        <v>1816</v>
      </c>
      <c r="G17" s="406" t="s">
        <v>1817</v>
      </c>
      <c r="H17" s="264" t="s">
        <v>1818</v>
      </c>
      <c r="I17" s="413" t="s">
        <v>1293</v>
      </c>
      <c r="J17" s="413" t="s">
        <v>1814</v>
      </c>
      <c r="K17" s="469" t="s">
        <v>1818</v>
      </c>
      <c r="L17" s="406" t="s">
        <v>1815</v>
      </c>
      <c r="M17" s="406" t="n">
        <v>9111952080</v>
      </c>
      <c r="N17" s="406"/>
      <c r="O17" s="424" t="s">
        <v>723</v>
      </c>
      <c r="P17" s="424" t="s">
        <v>3912</v>
      </c>
      <c r="Q17" s="415"/>
      <c r="R17" s="415"/>
      <c r="S17" s="415"/>
      <c r="T17" s="415"/>
      <c r="U17" s="423" t="s">
        <v>1816</v>
      </c>
      <c r="V17" s="422" t="s">
        <v>1820</v>
      </c>
      <c r="W17" s="635" t="s">
        <v>3894</v>
      </c>
      <c r="X17" s="415" t="s">
        <v>2840</v>
      </c>
      <c r="Y17" s="415" t="s">
        <v>2841</v>
      </c>
      <c r="Z17" s="415" t="s">
        <v>2842</v>
      </c>
      <c r="AA17" s="415"/>
      <c r="AB17" s="408" t="s">
        <v>3910</v>
      </c>
      <c r="AC17" s="415" t="s">
        <v>2843</v>
      </c>
      <c r="AD17" s="419" t="s">
        <v>3896</v>
      </c>
      <c r="AE17" s="409"/>
      <c r="AF17" s="409"/>
      <c r="AG17" s="395" t="n">
        <v>0.3</v>
      </c>
      <c r="AH17" s="415" t="n">
        <v>0</v>
      </c>
      <c r="AI17" s="415" t="n">
        <v>1</v>
      </c>
      <c r="AJ17" s="415" t="n">
        <v>2</v>
      </c>
      <c r="AK17" s="415" t="n">
        <v>14</v>
      </c>
      <c r="AL17" s="415" t="n">
        <v>20</v>
      </c>
      <c r="AM17" s="419" t="s">
        <v>3913</v>
      </c>
      <c r="AN17" s="415" t="n">
        <f aca="false">((AK17*100000)+(AJ17*250000)+(AL17*5000)+(IF(AI17=1,1100000,IF(AI17=2,1900000,IF(AI17=3,2700000,IF(AI17=4,3700000,0))))))*12</f>
        <v>37200000</v>
      </c>
      <c r="AO17" s="415" t="n">
        <f aca="false">(1-AG17)*AN17</f>
        <v>26040000</v>
      </c>
      <c r="AP17" s="624"/>
      <c r="AQ17" s="624"/>
      <c r="AR17" s="403"/>
      <c r="AS17" s="403"/>
      <c r="AT17" s="403"/>
      <c r="AU17" s="403"/>
      <c r="AV17" s="403"/>
      <c r="AW17" s="403"/>
      <c r="AX17" s="403"/>
      <c r="AY17" s="403"/>
      <c r="AZ17" s="403"/>
      <c r="BA17" s="403"/>
      <c r="BB17" s="403"/>
      <c r="BC17" s="403"/>
      <c r="BD17" s="403"/>
      <c r="BE17" s="403"/>
      <c r="BF17" s="624"/>
      <c r="BG17" s="403"/>
      <c r="BH17" s="403"/>
      <c r="BI17" s="403"/>
      <c r="BJ17" s="403"/>
      <c r="BK17" s="403"/>
      <c r="BL17" s="403"/>
      <c r="BM17" s="403"/>
      <c r="BN17" s="403"/>
      <c r="BO17" s="403"/>
      <c r="BP17" s="403"/>
      <c r="BQ17" s="403"/>
      <c r="BR17" s="403"/>
      <c r="BS17" s="403"/>
      <c r="BT17" s="403"/>
      <c r="BU17" s="403"/>
      <c r="BV17" s="403"/>
      <c r="BW17" s="403"/>
      <c r="BX17" s="403"/>
      <c r="BY17" s="403"/>
      <c r="BZ17" s="403"/>
    </row>
    <row r="18" s="395" customFormat="true" ht="21" hidden="false" customHeight="false" outlineLevel="0" collapsed="false">
      <c r="A18" s="404" t="s">
        <v>2844</v>
      </c>
      <c r="B18" s="264" t="s">
        <v>1813</v>
      </c>
      <c r="C18" s="399" t="s">
        <v>1293</v>
      </c>
      <c r="D18" s="413" t="s">
        <v>1814</v>
      </c>
      <c r="E18" s="406" t="s">
        <v>1815</v>
      </c>
      <c r="F18" s="423" t="s">
        <v>1816</v>
      </c>
      <c r="G18" s="406" t="s">
        <v>1817</v>
      </c>
      <c r="H18" s="264" t="s">
        <v>1818</v>
      </c>
      <c r="I18" s="413" t="s">
        <v>1293</v>
      </c>
      <c r="J18" s="413" t="s">
        <v>1814</v>
      </c>
      <c r="K18" s="469" t="s">
        <v>1818</v>
      </c>
      <c r="L18" s="406" t="s">
        <v>1815</v>
      </c>
      <c r="M18" s="406" t="n">
        <v>9111952080</v>
      </c>
      <c r="N18" s="406"/>
      <c r="O18" s="424" t="s">
        <v>723</v>
      </c>
      <c r="P18" s="424" t="s">
        <v>3912</v>
      </c>
      <c r="Q18" s="407"/>
      <c r="R18" s="407"/>
      <c r="S18" s="407"/>
      <c r="T18" s="407"/>
      <c r="U18" s="423" t="s">
        <v>1816</v>
      </c>
      <c r="V18" s="422" t="s">
        <v>1820</v>
      </c>
      <c r="W18" s="399" t="s">
        <v>3894</v>
      </c>
      <c r="X18" s="407" t="s">
        <v>2845</v>
      </c>
      <c r="Y18" s="407" t="s">
        <v>2846</v>
      </c>
      <c r="Z18" s="407" t="s">
        <v>2847</v>
      </c>
      <c r="AA18" s="404" t="s">
        <v>2848</v>
      </c>
      <c r="AB18" s="408" t="s">
        <v>3910</v>
      </c>
      <c r="AC18" s="407" t="s">
        <v>2849</v>
      </c>
      <c r="AD18" s="404" t="s">
        <v>3896</v>
      </c>
      <c r="AE18" s="410" t="n">
        <v>43200000</v>
      </c>
      <c r="AF18" s="410" t="n">
        <v>21600000</v>
      </c>
      <c r="AG18" s="404" t="n">
        <f aca="false">1-((AF18)/(AE18))</f>
        <v>0.5</v>
      </c>
      <c r="AH18" s="407" t="n">
        <v>0</v>
      </c>
      <c r="AI18" s="407" t="n">
        <v>2</v>
      </c>
      <c r="AJ18" s="407"/>
      <c r="AK18" s="407" t="n">
        <v>12</v>
      </c>
      <c r="AL18" s="407" t="n">
        <v>100</v>
      </c>
      <c r="AM18" s="407" t="s">
        <v>3900</v>
      </c>
      <c r="AN18" s="404" t="n">
        <f aca="false">((AK18*100000)+(AJ18*250000)+(AL18*5000)+(IF(AI18=1,1100000,IF(AI18=2,1900000,IF(AI18=3,2700000,IF(AI18=4,3700000,0))))))*12</f>
        <v>43200000</v>
      </c>
      <c r="AO18" s="404" t="n">
        <f aca="false">(1-AG18)*AN18</f>
        <v>21600000</v>
      </c>
      <c r="AP18" s="403"/>
      <c r="AQ18" s="403"/>
      <c r="AR18" s="403"/>
      <c r="AS18" s="403"/>
      <c r="AT18" s="403"/>
      <c r="AU18" s="403"/>
      <c r="AV18" s="403"/>
      <c r="AW18" s="403"/>
      <c r="AX18" s="403"/>
      <c r="AY18" s="403"/>
      <c r="AZ18" s="403"/>
      <c r="BA18" s="403"/>
      <c r="BB18" s="403"/>
      <c r="BC18" s="403"/>
      <c r="BD18" s="403"/>
      <c r="BE18" s="403"/>
      <c r="BF18" s="403"/>
      <c r="BG18" s="403"/>
      <c r="BH18" s="403"/>
      <c r="BI18" s="403"/>
      <c r="BJ18" s="403"/>
      <c r="BK18" s="403"/>
      <c r="BL18" s="403"/>
      <c r="BM18" s="403"/>
      <c r="BN18" s="403"/>
      <c r="BO18" s="403"/>
      <c r="BP18" s="403"/>
      <c r="BQ18" s="403"/>
      <c r="BR18" s="403"/>
      <c r="BS18" s="403"/>
      <c r="BT18" s="403"/>
      <c r="BU18" s="403"/>
      <c r="BV18" s="403"/>
      <c r="BW18" s="403"/>
      <c r="BX18" s="403"/>
      <c r="BY18" s="403"/>
      <c r="BZ18" s="403"/>
      <c r="CA18" s="404"/>
      <c r="CB18" s="404"/>
      <c r="CC18" s="404"/>
      <c r="CD18" s="404"/>
      <c r="CE18" s="404"/>
      <c r="CF18" s="404"/>
      <c r="CG18" s="404"/>
      <c r="CH18" s="404"/>
      <c r="CI18" s="404"/>
      <c r="CJ18" s="404"/>
      <c r="CK18" s="404"/>
      <c r="CL18" s="404"/>
      <c r="CM18" s="404"/>
      <c r="CN18" s="404"/>
      <c r="CO18" s="404"/>
      <c r="CP18" s="404"/>
      <c r="CQ18" s="404"/>
      <c r="CR18" s="404"/>
      <c r="CS18" s="404"/>
      <c r="CT18" s="404"/>
      <c r="CU18" s="404"/>
      <c r="CV18" s="404"/>
      <c r="CW18" s="404"/>
      <c r="CX18" s="404"/>
      <c r="CY18" s="404"/>
      <c r="CZ18" s="404"/>
    </row>
    <row r="19" s="404" customFormat="true" ht="21" hidden="false" customHeight="false" outlineLevel="0" collapsed="false">
      <c r="A19" s="415" t="s">
        <v>2498</v>
      </c>
      <c r="B19" s="258" t="s">
        <v>1822</v>
      </c>
      <c r="C19" s="635" t="s">
        <v>119</v>
      </c>
      <c r="D19" s="416" t="s">
        <v>1823</v>
      </c>
      <c r="E19" s="418" t="n">
        <v>69083274</v>
      </c>
      <c r="F19" s="419" t="n">
        <v>66166648</v>
      </c>
      <c r="G19" s="418" t="s">
        <v>1825</v>
      </c>
      <c r="H19" s="264" t="s">
        <v>1826</v>
      </c>
      <c r="I19" s="416" t="s">
        <v>119</v>
      </c>
      <c r="J19" s="416" t="s">
        <v>2499</v>
      </c>
      <c r="K19" s="417" t="s">
        <v>1826</v>
      </c>
      <c r="L19" s="418" t="n">
        <v>69083274</v>
      </c>
      <c r="M19" s="418" t="s">
        <v>1825</v>
      </c>
      <c r="N19" s="418" t="n">
        <v>66166648</v>
      </c>
      <c r="O19" s="635" t="s">
        <v>52</v>
      </c>
      <c r="P19" s="637" t="s">
        <v>3914</v>
      </c>
      <c r="Q19" s="416" t="s">
        <v>2500</v>
      </c>
      <c r="R19" s="419"/>
      <c r="S19" s="419"/>
      <c r="T19" s="419"/>
      <c r="U19" s="630" t="s">
        <v>1828</v>
      </c>
      <c r="V19" s="638" t="s">
        <v>1829</v>
      </c>
      <c r="W19" s="635" t="s">
        <v>3894</v>
      </c>
      <c r="X19" s="419" t="s">
        <v>2501</v>
      </c>
      <c r="Y19" s="419" t="s">
        <v>2502</v>
      </c>
      <c r="Z19" s="419" t="s">
        <v>2503</v>
      </c>
      <c r="AA19" s="419" t="s">
        <v>2504</v>
      </c>
      <c r="AB19" s="414" t="s">
        <v>3898</v>
      </c>
      <c r="AC19" s="419" t="s">
        <v>2505</v>
      </c>
      <c r="AD19" s="419" t="s">
        <v>3896</v>
      </c>
      <c r="AE19" s="402" t="n">
        <f aca="false">1300000*12</f>
        <v>15600000</v>
      </c>
      <c r="AF19" s="427" t="n">
        <f aca="false">900000*12</f>
        <v>10800000</v>
      </c>
      <c r="AG19" s="395" t="n">
        <f aca="false">1-((AF19)/(AE19))</f>
        <v>0.307692307692308</v>
      </c>
      <c r="AH19" s="419" t="n">
        <v>0</v>
      </c>
      <c r="AI19" s="419" t="n">
        <v>1</v>
      </c>
      <c r="AJ19" s="419"/>
      <c r="AK19" s="419" t="n">
        <v>2</v>
      </c>
      <c r="AL19" s="419"/>
      <c r="AM19" s="419" t="s">
        <v>3900</v>
      </c>
      <c r="AN19" s="415" t="n">
        <f aca="false">((AK19*100000)+(AJ19*250000)+(AL19*5000)+(IF(AI19=1,1100000,IF(AI19=2,1900000,IF(AI19=3,2700000,IF(AI19=4,3700000,0))))))*12</f>
        <v>15600000</v>
      </c>
      <c r="AO19" s="415" t="n">
        <f aca="false">(1-AG19)*AN19</f>
        <v>10800000</v>
      </c>
      <c r="AP19" s="403"/>
      <c r="AQ19" s="403"/>
      <c r="AR19" s="403"/>
      <c r="AS19" s="403"/>
      <c r="AT19" s="403"/>
      <c r="AU19" s="403"/>
      <c r="AV19" s="403"/>
      <c r="AW19" s="403"/>
      <c r="AX19" s="403"/>
      <c r="AY19" s="403"/>
      <c r="AZ19" s="403"/>
      <c r="BA19" s="403"/>
      <c r="BB19" s="403"/>
      <c r="BC19" s="403"/>
      <c r="BD19" s="403"/>
      <c r="BE19" s="403"/>
      <c r="BF19" s="403"/>
      <c r="BG19" s="403"/>
      <c r="BH19" s="403"/>
      <c r="BI19" s="403"/>
      <c r="BJ19" s="403"/>
      <c r="BK19" s="403"/>
      <c r="BL19" s="403"/>
      <c r="BM19" s="403"/>
      <c r="BN19" s="403"/>
      <c r="BO19" s="403"/>
      <c r="BP19" s="403"/>
      <c r="BQ19" s="403"/>
      <c r="BR19" s="403"/>
      <c r="BS19" s="403"/>
      <c r="BT19" s="403"/>
      <c r="BU19" s="403"/>
      <c r="BV19" s="403"/>
      <c r="BW19" s="403"/>
      <c r="BX19" s="403"/>
      <c r="BY19" s="403"/>
      <c r="BZ19" s="403"/>
    </row>
    <row r="20" s="404" customFormat="true" ht="22.5" hidden="false" customHeight="true" outlineLevel="0" collapsed="false">
      <c r="A20" s="404" t="s">
        <v>3088</v>
      </c>
      <c r="B20" s="289" t="s">
        <v>1830</v>
      </c>
      <c r="C20" s="399" t="s">
        <v>787</v>
      </c>
      <c r="D20" s="413" t="s">
        <v>1831</v>
      </c>
      <c r="E20" s="406" t="n">
        <v>4899813066</v>
      </c>
      <c r="F20" s="632" t="n">
        <v>66049573</v>
      </c>
      <c r="G20" s="406" t="s">
        <v>1832</v>
      </c>
      <c r="H20" s="289" t="s">
        <v>1833</v>
      </c>
      <c r="I20" s="486" t="s">
        <v>3089</v>
      </c>
      <c r="J20" s="486" t="s">
        <v>3090</v>
      </c>
      <c r="K20" s="487" t="s">
        <v>3091</v>
      </c>
      <c r="L20" s="488" t="s">
        <v>3092</v>
      </c>
      <c r="M20" s="488" t="s">
        <v>3093</v>
      </c>
      <c r="N20" s="486"/>
      <c r="O20" s="399" t="s">
        <v>1834</v>
      </c>
      <c r="P20" s="413" t="s">
        <v>1835</v>
      </c>
      <c r="Q20" s="424" t="s">
        <v>3094</v>
      </c>
      <c r="R20" s="639" t="n">
        <v>14003913494</v>
      </c>
      <c r="S20" s="639" t="n">
        <v>411568871159</v>
      </c>
      <c r="T20" s="404" t="n">
        <v>513991</v>
      </c>
      <c r="U20" s="423" t="s">
        <v>1836</v>
      </c>
      <c r="V20" s="422" t="s">
        <v>1837</v>
      </c>
      <c r="W20" s="399" t="s">
        <v>3894</v>
      </c>
      <c r="X20" s="404" t="s">
        <v>3095</v>
      </c>
      <c r="Y20" s="407" t="s">
        <v>3096</v>
      </c>
      <c r="Z20" s="407" t="s">
        <v>3097</v>
      </c>
      <c r="AA20" s="404" t="s">
        <v>3098</v>
      </c>
      <c r="AB20" s="408" t="s">
        <v>3915</v>
      </c>
      <c r="AC20" s="407" t="s">
        <v>2457</v>
      </c>
      <c r="AD20" s="404" t="s">
        <v>3896</v>
      </c>
      <c r="AE20" s="410" t="n">
        <v>13200000</v>
      </c>
      <c r="AF20" s="410" t="n">
        <v>8200000</v>
      </c>
      <c r="AG20" s="404" t="n">
        <f aca="false">1-((AF20)/(AE20))</f>
        <v>0.378787878787879</v>
      </c>
      <c r="AH20" s="407" t="n">
        <v>0</v>
      </c>
      <c r="AI20" s="407" t="n">
        <v>1</v>
      </c>
      <c r="AJ20" s="407" t="n">
        <v>2</v>
      </c>
      <c r="AK20" s="407" t="n">
        <v>2</v>
      </c>
      <c r="AL20" s="407" t="n">
        <v>80</v>
      </c>
      <c r="AM20" s="407" t="s">
        <v>3893</v>
      </c>
      <c r="AN20" s="404" t="n">
        <f aca="false">((AK20*100000)+(AJ20*250000)+(AL20*5000)+(IF(AI20=1,1100000,IF(AI20=2,1900000,IF(AI20=3,2700000,IF(AI20=4,3700000,0))))))*12</f>
        <v>26400000</v>
      </c>
      <c r="AO20" s="404" t="n">
        <f aca="false">(1-AG20)*AN20</f>
        <v>16400000</v>
      </c>
      <c r="AP20" s="403"/>
      <c r="AQ20" s="403"/>
      <c r="AR20" s="403"/>
      <c r="AS20" s="403"/>
      <c r="AT20" s="403"/>
      <c r="AU20" s="403"/>
      <c r="AV20" s="403"/>
      <c r="AW20" s="403"/>
      <c r="AX20" s="403"/>
      <c r="AY20" s="403"/>
      <c r="AZ20" s="403"/>
      <c r="BA20" s="403"/>
      <c r="BB20" s="403"/>
      <c r="BC20" s="403"/>
      <c r="BD20" s="403"/>
      <c r="BE20" s="403"/>
      <c r="BF20" s="403"/>
      <c r="BG20" s="403"/>
      <c r="BH20" s="403"/>
      <c r="BI20" s="403"/>
      <c r="BJ20" s="403"/>
      <c r="BK20" s="403"/>
      <c r="BL20" s="403"/>
      <c r="BM20" s="403"/>
      <c r="BN20" s="403"/>
      <c r="BO20" s="403"/>
      <c r="BP20" s="403"/>
      <c r="BQ20" s="403"/>
      <c r="BR20" s="403"/>
      <c r="BS20" s="403"/>
      <c r="BT20" s="403"/>
      <c r="BU20" s="403"/>
      <c r="BV20" s="403"/>
      <c r="BW20" s="403"/>
      <c r="BX20" s="403"/>
      <c r="BY20" s="403"/>
      <c r="BZ20" s="403"/>
    </row>
    <row r="21" s="641" customFormat="true" ht="21" hidden="false" customHeight="false" outlineLevel="0" collapsed="false">
      <c r="A21" s="419" t="s">
        <v>2850</v>
      </c>
      <c r="B21" s="258" t="s">
        <v>1838</v>
      </c>
      <c r="C21" s="635" t="s">
        <v>252</v>
      </c>
      <c r="D21" s="416" t="s">
        <v>1839</v>
      </c>
      <c r="E21" s="418" t="n">
        <v>2538950090</v>
      </c>
      <c r="F21" s="640" t="n">
        <v>66166617</v>
      </c>
      <c r="G21" s="418" t="s">
        <v>1840</v>
      </c>
      <c r="H21" s="258" t="s">
        <v>1841</v>
      </c>
      <c r="I21" s="416" t="s">
        <v>161</v>
      </c>
      <c r="J21" s="416" t="s">
        <v>2851</v>
      </c>
      <c r="K21" s="474" t="s">
        <v>2852</v>
      </c>
      <c r="L21" s="418" t="n">
        <v>82418764</v>
      </c>
      <c r="M21" s="418" t="s">
        <v>2853</v>
      </c>
      <c r="N21" s="418"/>
      <c r="O21" s="415"/>
      <c r="P21" s="416" t="s">
        <v>1842</v>
      </c>
      <c r="Q21" s="419"/>
      <c r="R21" s="419"/>
      <c r="S21" s="419"/>
      <c r="T21" s="419"/>
      <c r="U21" s="419"/>
      <c r="V21" s="419"/>
      <c r="W21" s="635" t="s">
        <v>3894</v>
      </c>
      <c r="X21" s="419" t="s">
        <v>2854</v>
      </c>
      <c r="Y21" s="419" t="s">
        <v>2855</v>
      </c>
      <c r="Z21" s="419" t="s">
        <v>2856</v>
      </c>
      <c r="AA21" s="419" t="s">
        <v>2857</v>
      </c>
      <c r="AB21" s="408" t="s">
        <v>3910</v>
      </c>
      <c r="AC21" s="419" t="s">
        <v>2858</v>
      </c>
      <c r="AD21" s="419" t="s">
        <v>3896</v>
      </c>
      <c r="AE21" s="402" t="n">
        <f aca="false">3700000*12</f>
        <v>44400000</v>
      </c>
      <c r="AF21" s="402" t="n">
        <f aca="false">3500000*12</f>
        <v>42000000</v>
      </c>
      <c r="AG21" s="395" t="n">
        <f aca="false">1-((AF21)/(AE21))</f>
        <v>0.0540540540540541</v>
      </c>
      <c r="AH21" s="419" t="n">
        <v>0</v>
      </c>
      <c r="AI21" s="419" t="n">
        <v>4</v>
      </c>
      <c r="AJ21" s="419"/>
      <c r="AK21" s="419"/>
      <c r="AL21" s="419"/>
      <c r="AM21" s="419" t="s">
        <v>3893</v>
      </c>
      <c r="AN21" s="415" t="n">
        <f aca="false">((AK21*100000)+(AJ21*250000)+(AL21*5000)+(IF(AI21=1,1100000,IF(AI21=2,1900000,IF(AI21=3,2700000,IF(AI21=4,3700000,0))))))*12</f>
        <v>44400000</v>
      </c>
      <c r="AO21" s="415" t="n">
        <f aca="false">(1-AG21)*AN21</f>
        <v>42000000</v>
      </c>
      <c r="AP21" s="403"/>
      <c r="AQ21" s="403"/>
      <c r="AR21" s="403"/>
      <c r="AS21" s="403"/>
      <c r="AT21" s="403"/>
      <c r="AU21" s="403"/>
      <c r="AV21" s="403"/>
      <c r="AW21" s="403"/>
      <c r="AX21" s="403"/>
      <c r="AY21" s="403"/>
      <c r="AZ21" s="403"/>
      <c r="BA21" s="403"/>
      <c r="BB21" s="403"/>
      <c r="BC21" s="403"/>
      <c r="BD21" s="403"/>
      <c r="BE21" s="403"/>
      <c r="BF21" s="403"/>
      <c r="BG21" s="403"/>
      <c r="BH21" s="403"/>
      <c r="BI21" s="403"/>
      <c r="BJ21" s="403"/>
      <c r="BK21" s="403"/>
      <c r="BL21" s="403"/>
      <c r="BM21" s="403"/>
      <c r="BN21" s="403"/>
      <c r="BO21" s="403"/>
      <c r="BP21" s="403"/>
      <c r="BQ21" s="403"/>
      <c r="BR21" s="403"/>
      <c r="BS21" s="403"/>
      <c r="BT21" s="403"/>
      <c r="BU21" s="403"/>
      <c r="BV21" s="403"/>
      <c r="BW21" s="403"/>
      <c r="BX21" s="403"/>
      <c r="BY21" s="403"/>
      <c r="BZ21" s="403"/>
      <c r="CA21" s="622"/>
      <c r="CB21" s="622"/>
      <c r="CC21" s="622"/>
      <c r="CD21" s="622"/>
      <c r="CE21" s="622"/>
      <c r="CF21" s="622"/>
      <c r="CG21" s="622"/>
      <c r="CH21" s="622"/>
      <c r="CI21" s="622"/>
      <c r="CJ21" s="622"/>
      <c r="CK21" s="622"/>
      <c r="CL21" s="622"/>
      <c r="CM21" s="622"/>
      <c r="CN21" s="622"/>
      <c r="CO21" s="622"/>
      <c r="CP21" s="622"/>
      <c r="CQ21" s="622"/>
      <c r="CR21" s="622"/>
      <c r="CS21" s="622"/>
      <c r="CT21" s="622"/>
      <c r="CU21" s="622"/>
      <c r="CV21" s="622"/>
      <c r="CW21" s="622"/>
      <c r="CX21" s="622"/>
      <c r="CY21" s="622"/>
      <c r="CZ21" s="622"/>
    </row>
    <row r="22" s="404" customFormat="true" ht="21" hidden="false" customHeight="false" outlineLevel="0" collapsed="false">
      <c r="A22" s="404" t="s">
        <v>2859</v>
      </c>
      <c r="B22" s="264" t="s">
        <v>1843</v>
      </c>
      <c r="C22" s="642" t="s">
        <v>805</v>
      </c>
      <c r="D22" s="642" t="s">
        <v>1844</v>
      </c>
      <c r="E22" s="643" t="s">
        <v>1845</v>
      </c>
      <c r="F22" s="644" t="s">
        <v>1846</v>
      </c>
      <c r="G22" s="643" t="s">
        <v>1847</v>
      </c>
      <c r="H22" s="264" t="s">
        <v>1848</v>
      </c>
      <c r="I22" s="413" t="s">
        <v>2214</v>
      </c>
      <c r="J22" s="413" t="s">
        <v>1844</v>
      </c>
      <c r="K22" s="405" t="s">
        <v>2860</v>
      </c>
      <c r="L22" s="406" t="n">
        <v>3060427070</v>
      </c>
      <c r="M22" s="406" t="n">
        <v>9101401981</v>
      </c>
      <c r="N22" s="406" t="s">
        <v>2861</v>
      </c>
      <c r="O22" s="399" t="s">
        <v>723</v>
      </c>
      <c r="P22" s="413" t="s">
        <v>3916</v>
      </c>
      <c r="Q22" s="407"/>
      <c r="R22" s="407"/>
      <c r="S22" s="407"/>
      <c r="T22" s="407"/>
      <c r="U22" s="423" t="s">
        <v>1847</v>
      </c>
      <c r="V22" s="422" t="s">
        <v>1849</v>
      </c>
      <c r="W22" s="399" t="s">
        <v>3894</v>
      </c>
      <c r="X22" s="407" t="s">
        <v>2862</v>
      </c>
      <c r="Y22" s="407" t="s">
        <v>2863</v>
      </c>
      <c r="Z22" s="407" t="s">
        <v>2864</v>
      </c>
      <c r="AA22" s="404" t="n">
        <v>3306</v>
      </c>
      <c r="AB22" s="408" t="s">
        <v>3910</v>
      </c>
      <c r="AC22" s="407" t="s">
        <v>2865</v>
      </c>
      <c r="AD22" s="404" t="s">
        <v>3896</v>
      </c>
      <c r="AE22" s="410" t="n">
        <v>23000000</v>
      </c>
      <c r="AF22" s="410" t="n">
        <v>18200000</v>
      </c>
      <c r="AG22" s="404" t="n">
        <f aca="false">1-((AF22-200000)/(AE22-200000))</f>
        <v>0.210526315789474</v>
      </c>
      <c r="AH22" s="407" t="n">
        <v>0</v>
      </c>
      <c r="AI22" s="407" t="n">
        <v>2</v>
      </c>
      <c r="AJ22" s="407" t="n">
        <v>4</v>
      </c>
      <c r="AK22" s="407" t="n">
        <v>4</v>
      </c>
      <c r="AL22" s="407" t="n">
        <v>120</v>
      </c>
      <c r="AM22" s="407" t="s">
        <v>3900</v>
      </c>
      <c r="AN22" s="404" t="n">
        <f aca="false">((AK22*100000)+(AJ22*250000)+(AL22*5000)+(IF(AI22=1,1100000,IF(AI22=2,1900000,IF(AI22=3,2700000,IF(AI22=4,3700000,0))))))*12</f>
        <v>46800000</v>
      </c>
      <c r="AO22" s="404" t="n">
        <f aca="false">(1-AG22)*AN22</f>
        <v>36947368.4210526</v>
      </c>
      <c r="AP22" s="403"/>
      <c r="AQ22" s="403"/>
      <c r="AR22" s="403"/>
      <c r="AS22" s="403"/>
      <c r="AT22" s="403"/>
      <c r="AU22" s="403"/>
      <c r="AV22" s="403"/>
      <c r="AW22" s="403"/>
      <c r="AX22" s="403"/>
      <c r="AY22" s="403"/>
      <c r="AZ22" s="403"/>
      <c r="BA22" s="403"/>
      <c r="BB22" s="403"/>
      <c r="BC22" s="403"/>
      <c r="BD22" s="403"/>
      <c r="BE22" s="403"/>
      <c r="BF22" s="403"/>
      <c r="BG22" s="403"/>
      <c r="BH22" s="403"/>
      <c r="BI22" s="403"/>
      <c r="BJ22" s="403"/>
      <c r="BK22" s="403"/>
      <c r="BL22" s="403"/>
      <c r="BM22" s="403"/>
      <c r="BN22" s="403"/>
      <c r="BO22" s="403"/>
      <c r="BP22" s="403"/>
      <c r="BQ22" s="403"/>
      <c r="BR22" s="403"/>
      <c r="BS22" s="403"/>
      <c r="BT22" s="403"/>
      <c r="BU22" s="403"/>
      <c r="BV22" s="403"/>
      <c r="BW22" s="403"/>
      <c r="BX22" s="403"/>
      <c r="BY22" s="403"/>
      <c r="BZ22" s="403"/>
    </row>
    <row r="23" s="404" customFormat="true" ht="21" hidden="false" customHeight="false" outlineLevel="0" collapsed="false">
      <c r="A23" s="404" t="s">
        <v>3434</v>
      </c>
      <c r="B23" s="264" t="s">
        <v>810</v>
      </c>
      <c r="C23" s="399" t="s">
        <v>805</v>
      </c>
      <c r="D23" s="413" t="s">
        <v>806</v>
      </c>
      <c r="E23" s="406" t="n">
        <v>2594584231</v>
      </c>
      <c r="F23" s="407" t="n">
        <v>22743364</v>
      </c>
      <c r="G23" s="406" t="s">
        <v>809</v>
      </c>
      <c r="H23" s="264" t="s">
        <v>810</v>
      </c>
      <c r="I23" s="413" t="s">
        <v>1996</v>
      </c>
      <c r="J23" s="413" t="s">
        <v>1997</v>
      </c>
      <c r="K23" s="405" t="s">
        <v>1995</v>
      </c>
      <c r="L23" s="406" t="n">
        <v>4580087992</v>
      </c>
      <c r="M23" s="406" t="n">
        <v>9193344570</v>
      </c>
      <c r="N23" s="406" t="s">
        <v>1999</v>
      </c>
      <c r="O23" s="399" t="s">
        <v>1626</v>
      </c>
      <c r="P23" s="413" t="s">
        <v>3917</v>
      </c>
      <c r="Q23" s="407"/>
      <c r="R23" s="407"/>
      <c r="S23" s="407"/>
      <c r="T23" s="407"/>
      <c r="U23" s="423" t="s">
        <v>1852</v>
      </c>
      <c r="V23" s="422" t="s">
        <v>810</v>
      </c>
      <c r="W23" s="399" t="s">
        <v>3894</v>
      </c>
      <c r="X23" s="407" t="s">
        <v>3435</v>
      </c>
      <c r="Y23" s="407" t="s">
        <v>3436</v>
      </c>
      <c r="Z23" s="407" t="s">
        <v>3437</v>
      </c>
      <c r="AA23" s="404" t="s">
        <v>3438</v>
      </c>
      <c r="AB23" s="408" t="s">
        <v>3903</v>
      </c>
      <c r="AC23" s="407" t="s">
        <v>3439</v>
      </c>
      <c r="AD23" s="404" t="s">
        <v>3896</v>
      </c>
      <c r="AE23" s="410" t="n">
        <v>30200000</v>
      </c>
      <c r="AF23" s="410" t="n">
        <v>21800000</v>
      </c>
      <c r="AG23" s="404" t="n">
        <f aca="false">1-((AF23-200000)/(AE23-200000))</f>
        <v>0.28</v>
      </c>
      <c r="AH23" s="407" t="n">
        <v>0</v>
      </c>
      <c r="AI23" s="407" t="n">
        <v>1</v>
      </c>
      <c r="AJ23" s="407"/>
      <c r="AK23" s="407" t="n">
        <v>14</v>
      </c>
      <c r="AL23" s="407"/>
      <c r="AM23" s="407" t="s">
        <v>3900</v>
      </c>
      <c r="AN23" s="404" t="n">
        <f aca="false">((AK23*100000)+(AJ23*250000)+(AL23*5000)+(IF(AI23=1,1100000,IF(AI23=2,1900000,IF(AI23=3,2700000,IF(AI23=4,3700000,0))))))*12</f>
        <v>30000000</v>
      </c>
      <c r="AO23" s="404" t="n">
        <f aca="false">(1-AG23)*AN23</f>
        <v>21600000</v>
      </c>
      <c r="AP23" s="403"/>
      <c r="AQ23" s="403"/>
      <c r="AR23" s="403"/>
      <c r="AS23" s="403"/>
      <c r="AT23" s="403"/>
      <c r="AU23" s="403"/>
      <c r="AV23" s="403"/>
      <c r="AW23" s="403"/>
      <c r="AX23" s="403"/>
      <c r="AY23" s="403"/>
      <c r="AZ23" s="403"/>
      <c r="BA23" s="403"/>
      <c r="BB23" s="403"/>
      <c r="BC23" s="403"/>
      <c r="BD23" s="403"/>
      <c r="BE23" s="403"/>
      <c r="BF23" s="403"/>
      <c r="BG23" s="403"/>
      <c r="BH23" s="403"/>
      <c r="BI23" s="403"/>
      <c r="BJ23" s="403"/>
      <c r="BK23" s="403"/>
      <c r="BL23" s="403"/>
      <c r="BM23" s="403"/>
      <c r="BN23" s="403"/>
      <c r="BO23" s="403"/>
      <c r="BP23" s="403"/>
      <c r="BQ23" s="403"/>
      <c r="BR23" s="403"/>
      <c r="BS23" s="403"/>
      <c r="BT23" s="403"/>
      <c r="BU23" s="403"/>
      <c r="BV23" s="403"/>
      <c r="BW23" s="403"/>
      <c r="BX23" s="403"/>
      <c r="BY23" s="403"/>
      <c r="BZ23" s="403"/>
    </row>
    <row r="24" s="404" customFormat="true" ht="21" hidden="false" customHeight="false" outlineLevel="0" collapsed="false">
      <c r="A24" s="404" t="s">
        <v>2506</v>
      </c>
      <c r="B24" s="264" t="s">
        <v>810</v>
      </c>
      <c r="C24" s="399" t="s">
        <v>805</v>
      </c>
      <c r="D24" s="399" t="s">
        <v>806</v>
      </c>
      <c r="E24" s="423" t="n">
        <v>2594584231</v>
      </c>
      <c r="F24" s="639" t="n">
        <v>66164150</v>
      </c>
      <c r="G24" s="423" t="s">
        <v>809</v>
      </c>
      <c r="H24" s="264" t="s">
        <v>810</v>
      </c>
      <c r="I24" s="399" t="s">
        <v>805</v>
      </c>
      <c r="J24" s="399" t="s">
        <v>806</v>
      </c>
      <c r="K24" s="422" t="s">
        <v>810</v>
      </c>
      <c r="L24" s="423" t="n">
        <v>2594584231</v>
      </c>
      <c r="M24" s="423" t="n">
        <v>9122601799</v>
      </c>
      <c r="N24" s="423" t="n">
        <v>66164150</v>
      </c>
      <c r="O24" s="424" t="s">
        <v>1626</v>
      </c>
      <c r="P24" s="399" t="s">
        <v>3917</v>
      </c>
      <c r="Q24" s="424" t="s">
        <v>2507</v>
      </c>
      <c r="R24" s="639" t="n">
        <v>2594584231</v>
      </c>
      <c r="U24" s="423" t="s">
        <v>809</v>
      </c>
      <c r="V24" s="422" t="s">
        <v>810</v>
      </c>
      <c r="W24" s="399" t="s">
        <v>3894</v>
      </c>
      <c r="X24" s="404" t="s">
        <v>2508</v>
      </c>
      <c r="Y24" s="404" t="s">
        <v>2509</v>
      </c>
      <c r="Z24" s="404" t="s">
        <v>2510</v>
      </c>
      <c r="AA24" s="425" t="n">
        <v>80</v>
      </c>
      <c r="AB24" s="414" t="s">
        <v>3898</v>
      </c>
      <c r="AC24" s="404" t="s">
        <v>2511</v>
      </c>
      <c r="AD24" s="404" t="s">
        <v>3918</v>
      </c>
      <c r="AE24" s="410" t="n">
        <v>4140000</v>
      </c>
      <c r="AF24" s="410" t="n">
        <v>3000000</v>
      </c>
      <c r="AG24" s="404" t="n">
        <f aca="false">1-((AF24)/(AE24))</f>
        <v>0.27536231884058</v>
      </c>
      <c r="AH24" s="404" t="n">
        <v>0</v>
      </c>
      <c r="AI24" s="404" t="n">
        <v>0</v>
      </c>
      <c r="AJ24" s="404" t="n">
        <v>2</v>
      </c>
      <c r="AK24" s="404" t="n">
        <v>4</v>
      </c>
      <c r="AL24" s="404" t="n">
        <v>50</v>
      </c>
      <c r="AM24" s="404" t="s">
        <v>3919</v>
      </c>
      <c r="AN24" s="404" t="n">
        <f aca="false">((AK24*100000)+(AJ24*250000)+(AL24*5000)+(IF(AI24=1,1100000,IF(AI24=2,1900000,IF(AI24=3,2700000,IF(AI24=4,3700000,0))))))*12</f>
        <v>13800000</v>
      </c>
      <c r="AO24" s="404" t="n">
        <f aca="false">(1-AG24)*AN24</f>
        <v>10000000</v>
      </c>
      <c r="AP24" s="403"/>
      <c r="AQ24" s="403"/>
      <c r="AR24" s="403"/>
      <c r="AS24" s="403"/>
      <c r="AT24" s="403"/>
      <c r="AU24" s="403"/>
      <c r="AV24" s="403"/>
      <c r="AW24" s="403"/>
      <c r="AX24" s="403"/>
      <c r="AY24" s="403"/>
      <c r="AZ24" s="403"/>
      <c r="BA24" s="403"/>
      <c r="BB24" s="403"/>
      <c r="BC24" s="403"/>
      <c r="BD24" s="403"/>
      <c r="BE24" s="403"/>
      <c r="BF24" s="403"/>
      <c r="BG24" s="403"/>
      <c r="BH24" s="403"/>
      <c r="BI24" s="403"/>
      <c r="BJ24" s="403"/>
      <c r="BK24" s="403"/>
      <c r="BL24" s="403"/>
      <c r="BM24" s="403"/>
      <c r="BN24" s="403"/>
      <c r="BO24" s="403"/>
      <c r="BP24" s="403"/>
      <c r="BQ24" s="403"/>
      <c r="BR24" s="403"/>
      <c r="BS24" s="403"/>
      <c r="BT24" s="403"/>
      <c r="BU24" s="403"/>
      <c r="BV24" s="403"/>
      <c r="BW24" s="403"/>
      <c r="BX24" s="403"/>
      <c r="BY24" s="403"/>
      <c r="BZ24" s="403"/>
    </row>
    <row r="25" s="404" customFormat="true" ht="21" hidden="false" customHeight="false" outlineLevel="0" collapsed="false">
      <c r="A25" s="404" t="s">
        <v>3104</v>
      </c>
      <c r="B25" s="264" t="s">
        <v>1854</v>
      </c>
      <c r="C25" s="399" t="s">
        <v>1731</v>
      </c>
      <c r="D25" s="413" t="s">
        <v>1855</v>
      </c>
      <c r="E25" s="406" t="s">
        <v>1856</v>
      </c>
      <c r="F25" s="407" t="n">
        <v>77405065</v>
      </c>
      <c r="G25" s="406" t="s">
        <v>1857</v>
      </c>
      <c r="H25" s="264" t="s">
        <v>1858</v>
      </c>
      <c r="I25" s="413" t="s">
        <v>1731</v>
      </c>
      <c r="J25" s="413" t="s">
        <v>1855</v>
      </c>
      <c r="K25" s="405" t="s">
        <v>1858</v>
      </c>
      <c r="L25" s="406" t="s">
        <v>1856</v>
      </c>
      <c r="M25" s="406" t="s">
        <v>1857</v>
      </c>
      <c r="N25" s="406" t="s">
        <v>3105</v>
      </c>
      <c r="O25" s="399" t="s">
        <v>3920</v>
      </c>
      <c r="P25" s="413" t="s">
        <v>3921</v>
      </c>
      <c r="Q25" s="407"/>
      <c r="R25" s="407"/>
      <c r="S25" s="407"/>
      <c r="T25" s="407"/>
      <c r="U25" s="423" t="s">
        <v>1798</v>
      </c>
      <c r="V25" s="422" t="s">
        <v>1860</v>
      </c>
      <c r="W25" s="399" t="s">
        <v>3894</v>
      </c>
      <c r="X25" s="407" t="s">
        <v>3106</v>
      </c>
      <c r="Y25" s="407" t="s">
        <v>3107</v>
      </c>
      <c r="Z25" s="407" t="s">
        <v>3108</v>
      </c>
      <c r="AA25" s="404" t="s">
        <v>3109</v>
      </c>
      <c r="AB25" s="408" t="s">
        <v>3895</v>
      </c>
      <c r="AC25" s="407" t="s">
        <v>413</v>
      </c>
      <c r="AD25" s="404" t="s">
        <v>3896</v>
      </c>
      <c r="AE25" s="410" t="n">
        <v>63800000</v>
      </c>
      <c r="AF25" s="410" t="n">
        <v>36200000</v>
      </c>
      <c r="AG25" s="404" t="n">
        <f aca="false">1-((AF25-200000)/(AE25-200000))</f>
        <v>0.433962264150943</v>
      </c>
      <c r="AH25" s="407" t="n">
        <v>0</v>
      </c>
      <c r="AI25" s="407" t="n">
        <v>2</v>
      </c>
      <c r="AJ25" s="407" t="n">
        <v>2</v>
      </c>
      <c r="AK25" s="407" t="n">
        <v>4</v>
      </c>
      <c r="AL25" s="407" t="n">
        <v>500</v>
      </c>
      <c r="AM25" s="407" t="s">
        <v>3900</v>
      </c>
      <c r="AN25" s="404" t="n">
        <f aca="false">((AK25*100000)+(AJ25*250000)+(AL25*5000)+(IF(AI25=1,1100000,IF(AI25=2,1900000,IF(AI25=3,2700000,IF(AI25=4,3700000,0))))))*12</f>
        <v>63600000</v>
      </c>
      <c r="AO25" s="404" t="n">
        <f aca="false">(1-AG25)*AN25</f>
        <v>36000000</v>
      </c>
      <c r="AP25" s="403"/>
      <c r="AQ25" s="403"/>
      <c r="AR25" s="403"/>
      <c r="AS25" s="403"/>
      <c r="AT25" s="403"/>
      <c r="AU25" s="403"/>
      <c r="AV25" s="403"/>
      <c r="AW25" s="403"/>
      <c r="AX25" s="403"/>
      <c r="AY25" s="403"/>
      <c r="AZ25" s="403"/>
      <c r="BA25" s="403"/>
      <c r="BB25" s="403"/>
      <c r="BC25" s="403"/>
      <c r="BD25" s="403"/>
      <c r="BE25" s="403"/>
      <c r="BF25" s="403"/>
      <c r="BG25" s="403"/>
      <c r="BH25" s="403"/>
      <c r="BI25" s="403"/>
      <c r="BJ25" s="403"/>
      <c r="BK25" s="403"/>
      <c r="BL25" s="403"/>
      <c r="BM25" s="403"/>
      <c r="BN25" s="403"/>
      <c r="BO25" s="403"/>
      <c r="BP25" s="403"/>
      <c r="BQ25" s="403"/>
      <c r="BR25" s="403"/>
      <c r="BS25" s="403"/>
      <c r="BT25" s="403"/>
      <c r="BU25" s="403"/>
      <c r="BV25" s="403"/>
      <c r="BW25" s="403"/>
      <c r="BX25" s="403"/>
      <c r="BY25" s="403"/>
      <c r="BZ25" s="403"/>
    </row>
    <row r="26" s="415" customFormat="true" ht="20.25" hidden="false" customHeight="true" outlineLevel="0" collapsed="false">
      <c r="A26" s="404" t="s">
        <v>2512</v>
      </c>
      <c r="B26" s="264" t="s">
        <v>1861</v>
      </c>
      <c r="C26" s="399" t="s">
        <v>1731</v>
      </c>
      <c r="D26" s="413" t="s">
        <v>280</v>
      </c>
      <c r="E26" s="406" t="s">
        <v>1862</v>
      </c>
      <c r="F26" s="407" t="n">
        <v>66166302</v>
      </c>
      <c r="G26" s="406" t="s">
        <v>1863</v>
      </c>
      <c r="H26" s="264" t="s">
        <v>1734</v>
      </c>
      <c r="I26" s="413" t="s">
        <v>40</v>
      </c>
      <c r="J26" s="413" t="s">
        <v>1690</v>
      </c>
      <c r="K26" s="405" t="s">
        <v>2513</v>
      </c>
      <c r="L26" s="406" t="s">
        <v>2514</v>
      </c>
      <c r="M26" s="406" t="s">
        <v>2515</v>
      </c>
      <c r="N26" s="406" t="n">
        <v>46043194</v>
      </c>
      <c r="O26" s="399" t="s">
        <v>52</v>
      </c>
      <c r="P26" s="413" t="s">
        <v>1864</v>
      </c>
      <c r="Q26" s="407"/>
      <c r="R26" s="407"/>
      <c r="S26" s="407"/>
      <c r="T26" s="407"/>
      <c r="U26" s="423" t="s">
        <v>1865</v>
      </c>
      <c r="V26" s="422" t="s">
        <v>1866</v>
      </c>
      <c r="W26" s="399" t="s">
        <v>3894</v>
      </c>
      <c r="X26" s="404" t="s">
        <v>2516</v>
      </c>
      <c r="Y26" s="407" t="s">
        <v>2517</v>
      </c>
      <c r="Z26" s="404" t="s">
        <v>2518</v>
      </c>
      <c r="AA26" s="404" t="s">
        <v>2519</v>
      </c>
      <c r="AB26" s="414" t="s">
        <v>3898</v>
      </c>
      <c r="AC26" s="404" t="s">
        <v>2520</v>
      </c>
      <c r="AD26" s="426" t="s">
        <v>3899</v>
      </c>
      <c r="AE26" s="410" t="n">
        <f aca="false">1900000*12</f>
        <v>22800000</v>
      </c>
      <c r="AF26" s="410" t="n">
        <v>20400000</v>
      </c>
      <c r="AG26" s="404" t="n">
        <f aca="false">1-((AF26)/(AE26))</f>
        <v>0.105263157894737</v>
      </c>
      <c r="AH26" s="404" t="n">
        <v>0</v>
      </c>
      <c r="AI26" s="404" t="n">
        <v>2</v>
      </c>
      <c r="AJ26" s="404"/>
      <c r="AK26" s="404"/>
      <c r="AL26" s="404"/>
      <c r="AM26" s="407" t="s">
        <v>3893</v>
      </c>
      <c r="AN26" s="404" t="n">
        <f aca="false">((AK26*100000)+(AJ26*250000)+(AL26*5000)+(IF(AI26=1,1100000,IF(AI26=2,1900000,IF(AI26=3,2700000,IF(AI26=4,3700000,0))))))*12</f>
        <v>22800000</v>
      </c>
      <c r="AO26" s="404" t="n">
        <f aca="false">(1-AG26)*AN26</f>
        <v>20400000</v>
      </c>
      <c r="AP26" s="403"/>
      <c r="AQ26" s="403"/>
      <c r="AR26" s="403"/>
      <c r="AS26" s="403"/>
      <c r="AT26" s="403"/>
      <c r="AU26" s="403"/>
      <c r="AV26" s="403"/>
      <c r="AW26" s="403"/>
      <c r="AX26" s="403"/>
      <c r="AY26" s="403"/>
      <c r="AZ26" s="403"/>
      <c r="BA26" s="403"/>
      <c r="BB26" s="403"/>
      <c r="BC26" s="403"/>
      <c r="BD26" s="403"/>
      <c r="BE26" s="403"/>
      <c r="BF26" s="403"/>
      <c r="BG26" s="403"/>
      <c r="BH26" s="403"/>
      <c r="BI26" s="403"/>
      <c r="BJ26" s="403"/>
      <c r="BK26" s="403"/>
      <c r="BL26" s="403"/>
      <c r="BM26" s="403"/>
      <c r="BN26" s="403"/>
      <c r="BO26" s="403"/>
      <c r="BP26" s="403"/>
      <c r="BQ26" s="403"/>
      <c r="BR26" s="403"/>
      <c r="BS26" s="403"/>
      <c r="BT26" s="403"/>
      <c r="BU26" s="403"/>
      <c r="BV26" s="403"/>
      <c r="BW26" s="403"/>
      <c r="BX26" s="403"/>
      <c r="BY26" s="403"/>
      <c r="BZ26" s="403"/>
    </row>
    <row r="27" s="404" customFormat="true" ht="21" hidden="false" customHeight="false" outlineLevel="0" collapsed="false">
      <c r="A27" s="404" t="s">
        <v>2686</v>
      </c>
      <c r="B27" s="264" t="s">
        <v>1867</v>
      </c>
      <c r="C27" s="399" t="s">
        <v>640</v>
      </c>
      <c r="D27" s="413" t="s">
        <v>1868</v>
      </c>
      <c r="E27" s="406" t="s">
        <v>1869</v>
      </c>
      <c r="F27" s="632" t="n">
        <v>22186707</v>
      </c>
      <c r="G27" s="406" t="s">
        <v>1870</v>
      </c>
      <c r="H27" s="264" t="s">
        <v>1871</v>
      </c>
      <c r="I27" s="413" t="s">
        <v>418</v>
      </c>
      <c r="J27" s="413" t="s">
        <v>2687</v>
      </c>
      <c r="K27" s="405" t="s">
        <v>2688</v>
      </c>
      <c r="L27" s="406" t="n">
        <v>1287232868</v>
      </c>
      <c r="M27" s="406" t="n">
        <v>9120235689</v>
      </c>
      <c r="N27" s="406" t="n">
        <v>22186707</v>
      </c>
      <c r="O27" s="399" t="s">
        <v>723</v>
      </c>
      <c r="P27" s="413" t="s">
        <v>1872</v>
      </c>
      <c r="Q27" s="407"/>
      <c r="R27" s="407"/>
      <c r="S27" s="407"/>
      <c r="T27" s="407"/>
      <c r="U27" s="423" t="s">
        <v>1873</v>
      </c>
      <c r="V27" s="623" t="s">
        <v>1871</v>
      </c>
      <c r="W27" s="399" t="s">
        <v>3894</v>
      </c>
      <c r="X27" s="407" t="s">
        <v>2689</v>
      </c>
      <c r="Y27" s="407" t="s">
        <v>2690</v>
      </c>
      <c r="Z27" s="407" t="s">
        <v>2691</v>
      </c>
      <c r="AA27" s="404" t="s">
        <v>2692</v>
      </c>
      <c r="AB27" s="408" t="s">
        <v>3922</v>
      </c>
      <c r="AC27" s="407" t="s">
        <v>2693</v>
      </c>
      <c r="AD27" s="404" t="s">
        <v>3896</v>
      </c>
      <c r="AE27" s="410" t="n">
        <v>15600000</v>
      </c>
      <c r="AF27" s="410" t="n">
        <v>14400000</v>
      </c>
      <c r="AG27" s="404" t="n">
        <f aca="false">1-((AF27)/(AE27))</f>
        <v>0.0769230769230769</v>
      </c>
      <c r="AH27" s="404" t="n">
        <v>0</v>
      </c>
      <c r="AI27" s="404" t="n">
        <v>1</v>
      </c>
      <c r="AJ27" s="407" t="n">
        <v>2</v>
      </c>
      <c r="AK27" s="407" t="n">
        <v>4</v>
      </c>
      <c r="AL27" s="407" t="n">
        <v>80</v>
      </c>
      <c r="AM27" s="407" t="s">
        <v>3893</v>
      </c>
      <c r="AN27" s="404" t="n">
        <f aca="false">((AK27*100000)+(AJ27*250000)+(AL27*5000)+(IF(AI27=1,1100000,IF(AI27=2,1900000,IF(AI27=3,2700000,IF(AI27=4,3700000,0))))))*12</f>
        <v>28800000</v>
      </c>
      <c r="AO27" s="404" t="n">
        <f aca="false">(1-AG27)*AN27</f>
        <v>26584615.3846154</v>
      </c>
      <c r="AP27" s="403"/>
      <c r="AQ27" s="403"/>
      <c r="AR27" s="403"/>
      <c r="AS27" s="403"/>
      <c r="AT27" s="403"/>
      <c r="AU27" s="403"/>
      <c r="AV27" s="403"/>
      <c r="AW27" s="403"/>
      <c r="AX27" s="403"/>
      <c r="AY27" s="403"/>
      <c r="AZ27" s="403"/>
      <c r="BA27" s="403"/>
      <c r="BB27" s="403"/>
      <c r="BC27" s="403"/>
      <c r="BD27" s="403"/>
      <c r="BE27" s="403"/>
      <c r="BF27" s="403"/>
      <c r="BG27" s="403"/>
      <c r="BH27" s="403"/>
      <c r="BI27" s="403"/>
      <c r="BJ27" s="403"/>
      <c r="BK27" s="403"/>
      <c r="BL27" s="403"/>
      <c r="BM27" s="403"/>
      <c r="BN27" s="403"/>
      <c r="BO27" s="403"/>
      <c r="BP27" s="403"/>
      <c r="BQ27" s="403"/>
      <c r="BR27" s="403"/>
      <c r="BS27" s="403"/>
      <c r="BT27" s="403"/>
      <c r="BU27" s="403"/>
      <c r="BV27" s="403"/>
      <c r="BW27" s="403"/>
      <c r="BX27" s="403"/>
      <c r="BY27" s="403"/>
      <c r="BZ27" s="403"/>
      <c r="CA27" s="622"/>
      <c r="CB27" s="622"/>
      <c r="CC27" s="622"/>
      <c r="CD27" s="622"/>
      <c r="CE27" s="622"/>
      <c r="CF27" s="622"/>
      <c r="CG27" s="622"/>
      <c r="CH27" s="622"/>
      <c r="CI27" s="622"/>
      <c r="CJ27" s="622"/>
      <c r="CK27" s="622"/>
      <c r="CL27" s="622"/>
      <c r="CM27" s="622"/>
      <c r="CN27" s="622"/>
      <c r="CO27" s="622"/>
      <c r="CP27" s="622"/>
      <c r="CQ27" s="622"/>
      <c r="CR27" s="622"/>
      <c r="CS27" s="622"/>
      <c r="CT27" s="622"/>
      <c r="CU27" s="622"/>
      <c r="CV27" s="622"/>
      <c r="CW27" s="622"/>
      <c r="CX27" s="622"/>
      <c r="CY27" s="622"/>
      <c r="CZ27" s="622"/>
    </row>
    <row r="28" s="622" customFormat="true" ht="21" hidden="false" customHeight="false" outlineLevel="0" collapsed="false">
      <c r="A28" s="404" t="s">
        <v>2668</v>
      </c>
      <c r="B28" s="264" t="s">
        <v>1874</v>
      </c>
      <c r="C28" s="399" t="s">
        <v>1875</v>
      </c>
      <c r="D28" s="413" t="s">
        <v>1876</v>
      </c>
      <c r="E28" s="406" t="n">
        <v>1570396574</v>
      </c>
      <c r="F28" s="632"/>
      <c r="G28" s="406" t="s">
        <v>1877</v>
      </c>
      <c r="H28" s="264" t="s">
        <v>1878</v>
      </c>
      <c r="I28" s="413" t="s">
        <v>46</v>
      </c>
      <c r="J28" s="413" t="s">
        <v>2669</v>
      </c>
      <c r="K28" s="405" t="s">
        <v>2670</v>
      </c>
      <c r="L28" s="406" t="s">
        <v>2671</v>
      </c>
      <c r="M28" s="406" t="n">
        <v>9196855227</v>
      </c>
      <c r="N28" s="406"/>
      <c r="O28" s="399" t="s">
        <v>52</v>
      </c>
      <c r="P28" s="413" t="s">
        <v>1879</v>
      </c>
      <c r="Q28" s="424" t="s">
        <v>2672</v>
      </c>
      <c r="R28" s="407"/>
      <c r="S28" s="407"/>
      <c r="T28" s="407"/>
      <c r="U28" s="423" t="s">
        <v>1880</v>
      </c>
      <c r="V28" s="422" t="s">
        <v>1881</v>
      </c>
      <c r="W28" s="399" t="s">
        <v>3894</v>
      </c>
      <c r="X28" s="404" t="s">
        <v>2673</v>
      </c>
      <c r="Y28" s="407" t="s">
        <v>2674</v>
      </c>
      <c r="Z28" s="407" t="s">
        <v>2675</v>
      </c>
      <c r="AA28" s="404" t="s">
        <v>412</v>
      </c>
      <c r="AB28" s="408" t="s">
        <v>3923</v>
      </c>
      <c r="AC28" s="407" t="s">
        <v>2676</v>
      </c>
      <c r="AD28" s="404" t="s">
        <v>3924</v>
      </c>
      <c r="AE28" s="410" t="n">
        <v>5950000</v>
      </c>
      <c r="AF28" s="410" t="n">
        <v>4950000</v>
      </c>
      <c r="AG28" s="404" t="n">
        <f aca="false">1-((AF28-150000)/(AE28-150000))</f>
        <v>0.172413793103448</v>
      </c>
      <c r="AH28" s="407" t="n">
        <v>0</v>
      </c>
      <c r="AI28" s="407" t="n">
        <v>0</v>
      </c>
      <c r="AJ28" s="404" t="n">
        <v>4</v>
      </c>
      <c r="AK28" s="404" t="n">
        <v>2</v>
      </c>
      <c r="AL28" s="404" t="n">
        <v>40</v>
      </c>
      <c r="AM28" s="407" t="s">
        <v>3893</v>
      </c>
      <c r="AN28" s="404" t="n">
        <f aca="false">((AK28*100000)+(AJ28*250000)+(AL28*5000)+(IF(AI28=1,1100000,IF(AI28=2,1900000,IF(AI28=3,2700000,IF(AI28=4,3700000,0))))))*12</f>
        <v>16800000</v>
      </c>
      <c r="AO28" s="404" t="n">
        <f aca="false">(1-AG28)*AN28</f>
        <v>13903448.2758621</v>
      </c>
      <c r="AP28" s="403"/>
      <c r="AQ28" s="403"/>
      <c r="AR28" s="403"/>
      <c r="AS28" s="403"/>
      <c r="AT28" s="403"/>
      <c r="AU28" s="403"/>
      <c r="AV28" s="403"/>
      <c r="AW28" s="403"/>
      <c r="AX28" s="403"/>
      <c r="AY28" s="403"/>
      <c r="AZ28" s="403"/>
      <c r="BA28" s="403"/>
      <c r="BB28" s="403"/>
      <c r="BC28" s="403"/>
      <c r="BD28" s="403"/>
      <c r="BE28" s="403"/>
      <c r="BF28" s="403"/>
      <c r="BG28" s="403"/>
      <c r="BH28" s="403"/>
      <c r="BI28" s="403"/>
      <c r="BJ28" s="403"/>
      <c r="BK28" s="403"/>
      <c r="BL28" s="403"/>
      <c r="BM28" s="403"/>
      <c r="BN28" s="403"/>
      <c r="BO28" s="403"/>
      <c r="BP28" s="403"/>
      <c r="BQ28" s="403"/>
      <c r="BR28" s="403"/>
      <c r="BS28" s="403"/>
      <c r="BT28" s="403"/>
      <c r="BU28" s="403"/>
      <c r="BV28" s="403"/>
      <c r="BW28" s="403"/>
      <c r="BX28" s="403"/>
      <c r="BY28" s="403"/>
      <c r="BZ28" s="403"/>
    </row>
    <row r="29" s="625" customFormat="true" ht="21" hidden="false" customHeight="false" outlineLevel="0" collapsed="false">
      <c r="A29" s="404" t="s">
        <v>2677</v>
      </c>
      <c r="B29" s="264" t="s">
        <v>1874</v>
      </c>
      <c r="C29" s="399" t="s">
        <v>1875</v>
      </c>
      <c r="D29" s="413" t="s">
        <v>1876</v>
      </c>
      <c r="E29" s="406" t="n">
        <v>1570396574</v>
      </c>
      <c r="F29" s="632" t="n">
        <v>66165781</v>
      </c>
      <c r="G29" s="406" t="s">
        <v>1877</v>
      </c>
      <c r="H29" s="264" t="s">
        <v>1878</v>
      </c>
      <c r="I29" s="413" t="s">
        <v>2678</v>
      </c>
      <c r="J29" s="413" t="s">
        <v>2679</v>
      </c>
      <c r="K29" s="405" t="s">
        <v>2680</v>
      </c>
      <c r="L29" s="406" t="s">
        <v>2681</v>
      </c>
      <c r="M29" s="406" t="n">
        <v>9368857499</v>
      </c>
      <c r="N29" s="406" t="n">
        <v>66165781</v>
      </c>
      <c r="O29" s="424" t="s">
        <v>52</v>
      </c>
      <c r="P29" s="413" t="s">
        <v>1879</v>
      </c>
      <c r="Q29" s="407"/>
      <c r="R29" s="407"/>
      <c r="S29" s="407"/>
      <c r="T29" s="407"/>
      <c r="U29" s="423" t="s">
        <v>1880</v>
      </c>
      <c r="V29" s="422" t="s">
        <v>1881</v>
      </c>
      <c r="W29" s="399" t="s">
        <v>3894</v>
      </c>
      <c r="X29" s="407" t="s">
        <v>2682</v>
      </c>
      <c r="Y29" s="407" t="s">
        <v>2683</v>
      </c>
      <c r="Z29" s="407" t="s">
        <v>2684</v>
      </c>
      <c r="AA29" s="404" t="s">
        <v>2685</v>
      </c>
      <c r="AB29" s="408" t="s">
        <v>3923</v>
      </c>
      <c r="AC29" s="407" t="s">
        <v>193</v>
      </c>
      <c r="AD29" s="407" t="s">
        <v>3899</v>
      </c>
      <c r="AE29" s="410" t="n">
        <v>12270000</v>
      </c>
      <c r="AF29" s="410" t="n">
        <v>8634000</v>
      </c>
      <c r="AG29" s="404" t="n">
        <f aca="false">1-((AF29-150000)/(AE29-150000))</f>
        <v>0.3</v>
      </c>
      <c r="AH29" s="407" t="n">
        <v>0</v>
      </c>
      <c r="AI29" s="407" t="n">
        <v>0</v>
      </c>
      <c r="AJ29" s="407" t="n">
        <v>2</v>
      </c>
      <c r="AK29" s="407" t="n">
        <v>3</v>
      </c>
      <c r="AL29" s="407" t="n">
        <v>30</v>
      </c>
      <c r="AM29" s="407" t="s">
        <v>3919</v>
      </c>
      <c r="AN29" s="404" t="n">
        <f aca="false">((AK29*100000)+(AJ29*250000)+(AL29*5000)+(IF(AI29=1,1100000,IF(AI29=2,1900000,IF(AI29=3,2700000,IF(AI29=4,3700000,0))))))*12</f>
        <v>11400000</v>
      </c>
      <c r="AO29" s="404" t="n">
        <f aca="false">(1-AG29)*AN29</f>
        <v>7980000</v>
      </c>
      <c r="AP29" s="403"/>
      <c r="AQ29" s="403"/>
      <c r="AR29" s="403"/>
      <c r="AS29" s="403"/>
      <c r="AT29" s="403"/>
      <c r="AU29" s="403"/>
      <c r="AV29" s="403"/>
      <c r="AW29" s="403"/>
      <c r="AX29" s="403"/>
      <c r="AY29" s="403"/>
      <c r="AZ29" s="403"/>
      <c r="BA29" s="403"/>
      <c r="BB29" s="403"/>
      <c r="BC29" s="403"/>
      <c r="BD29" s="403"/>
      <c r="BE29" s="403"/>
      <c r="BF29" s="403"/>
      <c r="BG29" s="403"/>
      <c r="BH29" s="403"/>
      <c r="BI29" s="403"/>
      <c r="BJ29" s="403"/>
      <c r="BK29" s="403"/>
      <c r="BL29" s="403"/>
      <c r="BM29" s="403"/>
      <c r="BN29" s="403"/>
      <c r="BO29" s="403"/>
      <c r="BP29" s="403"/>
      <c r="BQ29" s="403"/>
      <c r="BR29" s="403"/>
      <c r="BS29" s="403"/>
      <c r="BT29" s="403"/>
      <c r="BU29" s="403"/>
      <c r="BV29" s="403"/>
      <c r="BW29" s="403"/>
      <c r="BX29" s="403"/>
      <c r="BY29" s="403"/>
      <c r="BZ29" s="403"/>
      <c r="CA29" s="403"/>
      <c r="CB29" s="403"/>
      <c r="CC29" s="403"/>
      <c r="CD29" s="403"/>
      <c r="CE29" s="403"/>
      <c r="CF29" s="403"/>
      <c r="CG29" s="403"/>
      <c r="CH29" s="403"/>
      <c r="CI29" s="403"/>
      <c r="CJ29" s="403"/>
      <c r="CK29" s="403"/>
      <c r="CL29" s="403"/>
      <c r="CM29" s="403"/>
      <c r="CN29" s="403"/>
      <c r="CO29" s="403"/>
      <c r="CP29" s="403"/>
      <c r="CQ29" s="403"/>
      <c r="CR29" s="403"/>
      <c r="CS29" s="403"/>
      <c r="CT29" s="403"/>
      <c r="CU29" s="403"/>
      <c r="CV29" s="403"/>
      <c r="CW29" s="403"/>
      <c r="CX29" s="403"/>
      <c r="CY29" s="403"/>
      <c r="CZ29" s="403"/>
    </row>
    <row r="30" s="625" customFormat="true" ht="36.6" hidden="false" customHeight="false" outlineLevel="0" collapsed="false">
      <c r="A30" s="404" t="s">
        <v>3209</v>
      </c>
      <c r="B30" s="264" t="s">
        <v>1882</v>
      </c>
      <c r="C30" s="399" t="s">
        <v>805</v>
      </c>
      <c r="D30" s="413" t="s">
        <v>1883</v>
      </c>
      <c r="E30" s="406" t="n">
        <v>2790195511</v>
      </c>
      <c r="F30" s="407" t="n">
        <v>66373738</v>
      </c>
      <c r="G30" s="406" t="s">
        <v>1884</v>
      </c>
      <c r="H30" s="264" t="s">
        <v>1885</v>
      </c>
      <c r="I30" s="413" t="s">
        <v>805</v>
      </c>
      <c r="J30" s="413" t="s">
        <v>1883</v>
      </c>
      <c r="K30" s="405" t="s">
        <v>1885</v>
      </c>
      <c r="L30" s="406" t="n">
        <v>2790195511</v>
      </c>
      <c r="M30" s="406" t="s">
        <v>1884</v>
      </c>
      <c r="N30" s="406" t="n">
        <v>66373738</v>
      </c>
      <c r="O30" s="399" t="s">
        <v>1626</v>
      </c>
      <c r="P30" s="645" t="s">
        <v>1886</v>
      </c>
      <c r="Q30" s="413" t="s">
        <v>3210</v>
      </c>
      <c r="R30" s="407"/>
      <c r="S30" s="407"/>
      <c r="T30" s="407"/>
      <c r="U30" s="423" t="s">
        <v>1887</v>
      </c>
      <c r="V30" s="623" t="s">
        <v>1888</v>
      </c>
      <c r="W30" s="399" t="s">
        <v>3894</v>
      </c>
      <c r="X30" s="404" t="s">
        <v>3211</v>
      </c>
      <c r="Y30" s="407" t="s">
        <v>3212</v>
      </c>
      <c r="Z30" s="404" t="s">
        <v>3213</v>
      </c>
      <c r="AA30" s="404" t="s">
        <v>3214</v>
      </c>
      <c r="AB30" s="414" t="s">
        <v>3925</v>
      </c>
      <c r="AC30" s="404" t="s">
        <v>3215</v>
      </c>
      <c r="AD30" s="404" t="s">
        <v>3926</v>
      </c>
      <c r="AE30" s="410" t="n">
        <v>176400000</v>
      </c>
      <c r="AF30" s="410" t="n">
        <v>176400000</v>
      </c>
      <c r="AG30" s="404" t="n">
        <f aca="false">1-((AF30-200000)/(AE30-200000))</f>
        <v>0</v>
      </c>
      <c r="AH30" s="404" t="n">
        <v>0</v>
      </c>
      <c r="AI30" s="404" t="n">
        <v>4</v>
      </c>
      <c r="AJ30" s="404"/>
      <c r="AK30" s="404"/>
      <c r="AL30" s="404"/>
      <c r="AM30" s="407" t="s">
        <v>3893</v>
      </c>
      <c r="AN30" s="404" t="n">
        <f aca="false">((AK30*100000)+(AJ30*250000)+(AL30*5000)+(IF(AI30=1,1100000,IF(AI30=2,1900000,IF(AI30=3,2700000,IF(AI30=4,3700000,0))))))*12</f>
        <v>44400000</v>
      </c>
      <c r="AO30" s="404" t="n">
        <f aca="false">(1-AG30)*AN30</f>
        <v>44400000</v>
      </c>
      <c r="AP30" s="646"/>
      <c r="AQ30" s="403"/>
      <c r="AR30" s="403"/>
      <c r="AS30" s="403"/>
      <c r="AT30" s="403"/>
      <c r="AU30" s="403"/>
      <c r="AV30" s="403"/>
      <c r="AW30" s="403"/>
      <c r="AX30" s="403"/>
      <c r="AY30" s="403"/>
      <c r="AZ30" s="403"/>
      <c r="BA30" s="403"/>
      <c r="BB30" s="403"/>
      <c r="BC30" s="403"/>
      <c r="BD30" s="403"/>
      <c r="BE30" s="403"/>
      <c r="BF30" s="403"/>
      <c r="BG30" s="403"/>
      <c r="BH30" s="403"/>
      <c r="BI30" s="403"/>
      <c r="BJ30" s="403"/>
      <c r="BK30" s="403"/>
      <c r="BL30" s="403"/>
      <c r="BM30" s="403"/>
      <c r="BN30" s="403"/>
      <c r="BO30" s="403"/>
      <c r="BP30" s="403"/>
      <c r="BQ30" s="403"/>
      <c r="BR30" s="403"/>
      <c r="BS30" s="403"/>
      <c r="BT30" s="403"/>
      <c r="BU30" s="403"/>
      <c r="BV30" s="403"/>
      <c r="BW30" s="403"/>
      <c r="BX30" s="403"/>
      <c r="BY30" s="403"/>
      <c r="BZ30" s="403"/>
      <c r="CA30" s="404"/>
      <c r="CB30" s="404"/>
      <c r="CC30" s="404"/>
      <c r="CD30" s="404"/>
      <c r="CE30" s="404"/>
      <c r="CF30" s="404"/>
      <c r="CG30" s="404"/>
      <c r="CH30" s="404"/>
      <c r="CI30" s="404"/>
      <c r="CJ30" s="404"/>
      <c r="CK30" s="404"/>
      <c r="CL30" s="404"/>
      <c r="CM30" s="404"/>
      <c r="CN30" s="404"/>
      <c r="CO30" s="404"/>
      <c r="CP30" s="404"/>
      <c r="CQ30" s="404"/>
      <c r="CR30" s="404"/>
      <c r="CS30" s="404"/>
      <c r="CT30" s="404"/>
      <c r="CU30" s="404"/>
      <c r="CV30" s="404"/>
      <c r="CW30" s="404"/>
      <c r="CX30" s="404"/>
      <c r="CY30" s="404"/>
      <c r="CZ30" s="404"/>
    </row>
    <row r="31" s="622" customFormat="true" ht="21" hidden="false" customHeight="false" outlineLevel="0" collapsed="false">
      <c r="A31" s="409" t="s">
        <v>2521</v>
      </c>
      <c r="B31" s="264" t="s">
        <v>1882</v>
      </c>
      <c r="C31" s="427" t="s">
        <v>805</v>
      </c>
      <c r="D31" s="427" t="s">
        <v>1883</v>
      </c>
      <c r="E31" s="429" t="n">
        <v>2790195511</v>
      </c>
      <c r="F31" s="431" t="n">
        <v>88863059</v>
      </c>
      <c r="G31" s="429" t="s">
        <v>1887</v>
      </c>
      <c r="H31" s="264" t="s">
        <v>1885</v>
      </c>
      <c r="I31" s="427" t="s">
        <v>805</v>
      </c>
      <c r="J31" s="427" t="s">
        <v>1883</v>
      </c>
      <c r="K31" s="428" t="s">
        <v>1885</v>
      </c>
      <c r="L31" s="429" t="n">
        <v>2790195511</v>
      </c>
      <c r="M31" s="429" t="s">
        <v>1887</v>
      </c>
      <c r="N31" s="429" t="n">
        <v>66677307</v>
      </c>
      <c r="O31" s="504"/>
      <c r="P31" s="647" t="s">
        <v>1886</v>
      </c>
      <c r="Q31" s="430" t="s">
        <v>2522</v>
      </c>
      <c r="R31" s="431"/>
      <c r="S31" s="431"/>
      <c r="T31" s="431"/>
      <c r="U31" s="423" t="s">
        <v>1887</v>
      </c>
      <c r="V31" s="623" t="s">
        <v>1888</v>
      </c>
      <c r="W31" s="648" t="s">
        <v>3894</v>
      </c>
      <c r="X31" s="431" t="s">
        <v>2523</v>
      </c>
      <c r="Y31" s="431" t="s">
        <v>2524</v>
      </c>
      <c r="Z31" s="431" t="s">
        <v>2525</v>
      </c>
      <c r="AA31" s="431" t="s">
        <v>2526</v>
      </c>
      <c r="AB31" s="414" t="s">
        <v>3898</v>
      </c>
      <c r="AC31" s="431" t="s">
        <v>413</v>
      </c>
      <c r="AD31" s="431" t="s">
        <v>3927</v>
      </c>
      <c r="AE31" s="431" t="s">
        <v>2527</v>
      </c>
      <c r="AF31" s="433" t="n">
        <v>176600000</v>
      </c>
      <c r="AG31" s="409" t="e">
        <f aca="false">1-((AF31)/(AE31))</f>
        <v>#VALUE!</v>
      </c>
      <c r="AH31" s="431" t="n">
        <v>0</v>
      </c>
      <c r="AI31" s="431" t="n">
        <v>4</v>
      </c>
      <c r="AJ31" s="431" t="n">
        <v>8</v>
      </c>
      <c r="AK31" s="431" t="n">
        <v>8</v>
      </c>
      <c r="AL31" s="431" t="n">
        <f aca="false">2240-240</f>
        <v>2000</v>
      </c>
      <c r="AM31" s="431" t="s">
        <v>3893</v>
      </c>
      <c r="AN31" s="409" t="n">
        <f aca="false">((AK31*100000)+(AJ31*250000)+(AL31*5000)+(IF(AI31=1,1100000,IF(AI31=2,1900000,IF(AI31=3,2700000,IF(AI31=4,3700000,0))))))*12</f>
        <v>198000000</v>
      </c>
      <c r="AO31" s="409" t="e">
        <f aca="false">(1-AG31)*AN31</f>
        <v>#VALUE!</v>
      </c>
      <c r="AP31" s="403"/>
      <c r="AQ31" s="403"/>
      <c r="AR31" s="403"/>
      <c r="AS31" s="403"/>
      <c r="AT31" s="403"/>
      <c r="AU31" s="403"/>
      <c r="AV31" s="403"/>
      <c r="AW31" s="403"/>
      <c r="AX31" s="403"/>
      <c r="AY31" s="403"/>
      <c r="AZ31" s="403"/>
      <c r="BA31" s="403"/>
      <c r="BB31" s="403"/>
      <c r="BC31" s="403"/>
      <c r="BD31" s="403"/>
      <c r="BE31" s="403"/>
      <c r="BF31" s="403"/>
      <c r="BG31" s="403"/>
      <c r="BH31" s="403"/>
      <c r="BI31" s="403"/>
      <c r="BJ31" s="403"/>
      <c r="BK31" s="403"/>
      <c r="BL31" s="403"/>
      <c r="BM31" s="403"/>
      <c r="BN31" s="403"/>
      <c r="BO31" s="403"/>
      <c r="BP31" s="403"/>
      <c r="BQ31" s="403"/>
      <c r="BR31" s="403"/>
      <c r="BS31" s="403"/>
      <c r="BT31" s="403"/>
      <c r="BU31" s="403"/>
      <c r="BV31" s="403"/>
      <c r="BW31" s="403"/>
      <c r="BX31" s="403"/>
      <c r="BY31" s="403"/>
      <c r="BZ31" s="403"/>
      <c r="CA31" s="404"/>
      <c r="CB31" s="404"/>
      <c r="CC31" s="404"/>
      <c r="CD31" s="404"/>
      <c r="CE31" s="404"/>
      <c r="CF31" s="404"/>
      <c r="CG31" s="404"/>
      <c r="CH31" s="404"/>
      <c r="CI31" s="404"/>
      <c r="CJ31" s="404"/>
      <c r="CK31" s="404"/>
      <c r="CL31" s="404"/>
      <c r="CM31" s="404"/>
      <c r="CN31" s="404"/>
      <c r="CO31" s="404"/>
      <c r="CP31" s="404"/>
      <c r="CQ31" s="404"/>
      <c r="CR31" s="404"/>
      <c r="CS31" s="404"/>
      <c r="CT31" s="404"/>
      <c r="CU31" s="404"/>
      <c r="CV31" s="404"/>
      <c r="CW31" s="404"/>
      <c r="CX31" s="404"/>
      <c r="CY31" s="404"/>
      <c r="CZ31" s="404"/>
    </row>
    <row r="32" s="404" customFormat="true" ht="22.5" hidden="false" customHeight="true" outlineLevel="0" collapsed="false">
      <c r="A32" s="635" t="s">
        <v>3440</v>
      </c>
      <c r="B32" s="264" t="s">
        <v>1890</v>
      </c>
      <c r="C32" s="635" t="s">
        <v>990</v>
      </c>
      <c r="D32" s="416" t="s">
        <v>1891</v>
      </c>
      <c r="E32" s="418" t="n">
        <v>1750588544</v>
      </c>
      <c r="F32" s="419" t="n">
        <v>56790059</v>
      </c>
      <c r="G32" s="418" t="s">
        <v>1892</v>
      </c>
      <c r="H32" s="264" t="s">
        <v>1893</v>
      </c>
      <c r="I32" s="416" t="s">
        <v>3441</v>
      </c>
      <c r="J32" s="416" t="s">
        <v>3442</v>
      </c>
      <c r="K32" s="417" t="s">
        <v>3443</v>
      </c>
      <c r="L32" s="418" t="n">
        <v>2110082038</v>
      </c>
      <c r="M32" s="418" t="s">
        <v>3444</v>
      </c>
      <c r="N32" s="418"/>
      <c r="O32" s="635" t="s">
        <v>723</v>
      </c>
      <c r="P32" s="416" t="s">
        <v>1894</v>
      </c>
      <c r="Q32" s="419"/>
      <c r="R32" s="419"/>
      <c r="S32" s="419"/>
      <c r="T32" s="419"/>
      <c r="U32" s="419"/>
      <c r="V32" s="419"/>
      <c r="W32" s="635" t="s">
        <v>3894</v>
      </c>
      <c r="X32" s="415" t="s">
        <v>3445</v>
      </c>
      <c r="Y32" s="419" t="s">
        <v>3446</v>
      </c>
      <c r="Z32" s="415" t="s">
        <v>3447</v>
      </c>
      <c r="AA32" s="415"/>
      <c r="AB32" s="408" t="s">
        <v>3903</v>
      </c>
      <c r="AC32" s="415" t="s">
        <v>1174</v>
      </c>
      <c r="AD32" s="419" t="s">
        <v>3896</v>
      </c>
      <c r="AE32" s="402" t="n">
        <f aca="false">1900000*12</f>
        <v>22800000</v>
      </c>
      <c r="AF32" s="427" t="n">
        <f aca="false">1800000*12</f>
        <v>21600000</v>
      </c>
      <c r="AG32" s="395" t="n">
        <f aca="false">1-((AF32)/(AE32))</f>
        <v>0.0526315789473685</v>
      </c>
      <c r="AH32" s="415" t="n">
        <v>0</v>
      </c>
      <c r="AI32" s="415" t="n">
        <v>2</v>
      </c>
      <c r="AJ32" s="415"/>
      <c r="AK32" s="415"/>
      <c r="AL32" s="415"/>
      <c r="AM32" s="419" t="s">
        <v>3893</v>
      </c>
      <c r="AN32" s="415" t="n">
        <f aca="false">((AK32*100000)+(AJ32*250000)+(AL32*5000)+(IF(AI32=1,1100000,IF(AI32=2,1900000,IF(AI32=3,2700000,IF(AI32=4,3700000,0))))))*12</f>
        <v>22800000</v>
      </c>
      <c r="AO32" s="415" t="n">
        <f aca="false">(1-AG32)*AN32</f>
        <v>21600000</v>
      </c>
      <c r="AP32" s="403"/>
      <c r="AQ32" s="403"/>
      <c r="AR32" s="403"/>
      <c r="AS32" s="403"/>
      <c r="AT32" s="403"/>
      <c r="AU32" s="403"/>
      <c r="AV32" s="403"/>
      <c r="AW32" s="403"/>
      <c r="AX32" s="403"/>
      <c r="AY32" s="403"/>
      <c r="AZ32" s="403"/>
      <c r="BA32" s="403"/>
      <c r="BB32" s="403"/>
      <c r="BC32" s="403"/>
      <c r="BD32" s="403"/>
      <c r="BE32" s="403"/>
      <c r="BF32" s="403"/>
      <c r="BG32" s="403"/>
      <c r="BH32" s="403"/>
      <c r="BI32" s="403"/>
      <c r="BJ32" s="403"/>
      <c r="BK32" s="403"/>
      <c r="BL32" s="403"/>
      <c r="BM32" s="403"/>
      <c r="BN32" s="403"/>
      <c r="BO32" s="403"/>
      <c r="BP32" s="403"/>
      <c r="BQ32" s="403"/>
      <c r="BR32" s="403"/>
      <c r="BS32" s="403"/>
      <c r="BT32" s="403"/>
      <c r="BU32" s="403"/>
      <c r="BV32" s="403"/>
      <c r="BW32" s="403"/>
      <c r="BX32" s="403"/>
      <c r="BY32" s="403"/>
      <c r="BZ32" s="403"/>
    </row>
    <row r="33" s="404" customFormat="true" ht="21" hidden="false" customHeight="false" outlineLevel="0" collapsed="false">
      <c r="A33" s="404" t="s">
        <v>3110</v>
      </c>
      <c r="B33" s="264" t="s">
        <v>1895</v>
      </c>
      <c r="C33" s="399" t="s">
        <v>805</v>
      </c>
      <c r="D33" s="413" t="s">
        <v>1896</v>
      </c>
      <c r="E33" s="406" t="n">
        <v>2539894021</v>
      </c>
      <c r="F33" s="407" t="n">
        <v>66651930</v>
      </c>
      <c r="G33" s="406" t="s">
        <v>1897</v>
      </c>
      <c r="H33" s="264" t="s">
        <v>1898</v>
      </c>
      <c r="I33" s="413" t="s">
        <v>3111</v>
      </c>
      <c r="J33" s="413" t="s">
        <v>3112</v>
      </c>
      <c r="K33" s="405" t="s">
        <v>3113</v>
      </c>
      <c r="L33" s="406" t="n">
        <v>1382600119</v>
      </c>
      <c r="M33" s="406" t="s">
        <v>3114</v>
      </c>
      <c r="N33" s="406"/>
      <c r="O33" s="399" t="s">
        <v>723</v>
      </c>
      <c r="P33" s="413" t="s">
        <v>1899</v>
      </c>
      <c r="Q33" s="407"/>
      <c r="R33" s="407"/>
      <c r="S33" s="407"/>
      <c r="T33" s="407"/>
      <c r="U33" s="643" t="s">
        <v>1798</v>
      </c>
      <c r="V33" s="407"/>
      <c r="W33" s="399" t="s">
        <v>3894</v>
      </c>
      <c r="X33" s="404" t="s">
        <v>3115</v>
      </c>
      <c r="Y33" s="407" t="s">
        <v>3116</v>
      </c>
      <c r="Z33" s="404" t="s">
        <v>3117</v>
      </c>
      <c r="AA33" s="404" t="s">
        <v>2795</v>
      </c>
      <c r="AB33" s="414" t="s">
        <v>3895</v>
      </c>
      <c r="AC33" s="404" t="s">
        <v>2549</v>
      </c>
      <c r="AD33" s="426" t="s">
        <v>3899</v>
      </c>
      <c r="AE33" s="410" t="n">
        <v>13400000</v>
      </c>
      <c r="AF33" s="410" t="n">
        <v>9800000</v>
      </c>
      <c r="AG33" s="404" t="n">
        <f aca="false">1-((AF33-200000)/(AE33-200000))</f>
        <v>0.272727272727273</v>
      </c>
      <c r="AH33" s="404" t="n">
        <v>0</v>
      </c>
      <c r="AI33" s="404" t="n">
        <v>1</v>
      </c>
      <c r="AM33" s="407" t="s">
        <v>3893</v>
      </c>
      <c r="AN33" s="404" t="n">
        <f aca="false">((AK33*100000)+(AJ33*250000)+(AL33*5000)+(IF(AI33=1,1100000,IF(AI33=2,1900000,IF(AI33=3,2700000,IF(AI33=4,3700000,0))))))*12</f>
        <v>13200000</v>
      </c>
      <c r="AO33" s="404" t="n">
        <f aca="false">(1-AG33)*AN33</f>
        <v>9600000</v>
      </c>
      <c r="AP33" s="403"/>
      <c r="AQ33" s="403"/>
      <c r="AR33" s="624"/>
      <c r="AS33" s="624"/>
      <c r="AT33" s="624"/>
      <c r="AU33" s="624"/>
      <c r="AV33" s="624"/>
      <c r="AW33" s="624"/>
      <c r="AX33" s="624"/>
      <c r="AY33" s="624"/>
      <c r="AZ33" s="624"/>
      <c r="BA33" s="624"/>
      <c r="BB33" s="624"/>
      <c r="BC33" s="624"/>
      <c r="BD33" s="624"/>
      <c r="BE33" s="624"/>
      <c r="BF33" s="403"/>
      <c r="BG33" s="624"/>
      <c r="BH33" s="624"/>
      <c r="BI33" s="624"/>
      <c r="BJ33" s="624"/>
      <c r="BK33" s="624"/>
      <c r="BL33" s="624"/>
      <c r="BM33" s="624"/>
      <c r="BN33" s="624"/>
      <c r="BO33" s="624"/>
      <c r="BP33" s="624"/>
      <c r="BQ33" s="624"/>
      <c r="BR33" s="624"/>
      <c r="BS33" s="624"/>
      <c r="BT33" s="624"/>
      <c r="BU33" s="624"/>
      <c r="BV33" s="624"/>
      <c r="BW33" s="624"/>
      <c r="BX33" s="624"/>
      <c r="BY33" s="624"/>
      <c r="BZ33" s="624"/>
      <c r="CA33" s="625"/>
      <c r="CB33" s="625"/>
      <c r="CC33" s="625"/>
      <c r="CD33" s="625"/>
      <c r="CE33" s="625"/>
      <c r="CF33" s="625"/>
      <c r="CG33" s="625"/>
      <c r="CH33" s="625"/>
      <c r="CI33" s="625"/>
      <c r="CJ33" s="625"/>
      <c r="CK33" s="625"/>
      <c r="CL33" s="625"/>
      <c r="CM33" s="625"/>
      <c r="CN33" s="625"/>
      <c r="CO33" s="625"/>
      <c r="CP33" s="625"/>
      <c r="CQ33" s="625"/>
      <c r="CR33" s="625"/>
      <c r="CS33" s="625"/>
      <c r="CT33" s="625"/>
      <c r="CU33" s="625"/>
      <c r="CV33" s="625"/>
      <c r="CW33" s="625"/>
      <c r="CX33" s="625"/>
      <c r="CY33" s="625"/>
      <c r="CZ33" s="625"/>
    </row>
    <row r="34" s="404" customFormat="true" ht="21.75" hidden="false" customHeight="true" outlineLevel="0" collapsed="false">
      <c r="A34" s="649" t="s">
        <v>2528</v>
      </c>
      <c r="B34" s="289" t="s">
        <v>1900</v>
      </c>
      <c r="C34" s="650" t="s">
        <v>1901</v>
      </c>
      <c r="D34" s="435" t="s">
        <v>1902</v>
      </c>
      <c r="E34" s="437" t="s">
        <v>1903</v>
      </c>
      <c r="F34" s="438" t="n">
        <v>66166249</v>
      </c>
      <c r="G34" s="437" t="s">
        <v>1904</v>
      </c>
      <c r="H34" s="264" t="s">
        <v>1905</v>
      </c>
      <c r="I34" s="435" t="s">
        <v>279</v>
      </c>
      <c r="J34" s="435" t="s">
        <v>2529</v>
      </c>
      <c r="K34" s="436" t="s">
        <v>2530</v>
      </c>
      <c r="L34" s="437" t="n">
        <v>4420479825</v>
      </c>
      <c r="M34" s="437" t="s">
        <v>2531</v>
      </c>
      <c r="N34" s="437" t="s">
        <v>1798</v>
      </c>
      <c r="O34" s="651" t="s">
        <v>723</v>
      </c>
      <c r="P34" s="651" t="s">
        <v>1906</v>
      </c>
      <c r="Q34" s="438"/>
      <c r="R34" s="438"/>
      <c r="S34" s="438"/>
      <c r="T34" s="438"/>
      <c r="U34" s="652" t="s">
        <v>1904</v>
      </c>
      <c r="V34" s="653" t="s">
        <v>1905</v>
      </c>
      <c r="W34" s="650" t="s">
        <v>3894</v>
      </c>
      <c r="X34" s="438" t="s">
        <v>2532</v>
      </c>
      <c r="Y34" s="438" t="s">
        <v>2533</v>
      </c>
      <c r="Z34" s="438" t="s">
        <v>2534</v>
      </c>
      <c r="AA34" s="649" t="s">
        <v>2535</v>
      </c>
      <c r="AB34" s="414" t="s">
        <v>3898</v>
      </c>
      <c r="AC34" s="438" t="s">
        <v>2536</v>
      </c>
      <c r="AD34" s="434" t="s">
        <v>3896</v>
      </c>
      <c r="AE34" s="410" t="n">
        <v>69200000</v>
      </c>
      <c r="AF34" s="410" t="n">
        <v>42200000</v>
      </c>
      <c r="AG34" s="434" t="n">
        <f aca="false">1-((AF34-200000)/(AE34-200000))</f>
        <v>0.391304347826087</v>
      </c>
      <c r="AH34" s="438" t="n">
        <v>0</v>
      </c>
      <c r="AI34" s="438" t="n">
        <v>4</v>
      </c>
      <c r="AJ34" s="438"/>
      <c r="AK34" s="438" t="n">
        <v>8</v>
      </c>
      <c r="AL34" s="438" t="n">
        <v>250</v>
      </c>
      <c r="AM34" s="438" t="s">
        <v>3900</v>
      </c>
      <c r="AN34" s="434" t="n">
        <f aca="false">((AK34*100000)+(AJ34*250000)+(AL34*5000)+(IF(AI34=1,1100000,IF(AI34=2,1900000,IF(AI34=3,2700000,IF(AI34=4,3700000,0))))))*12</f>
        <v>69000000</v>
      </c>
      <c r="AO34" s="434" t="n">
        <f aca="false">(1-AG34)*AN34</f>
        <v>42000000</v>
      </c>
      <c r="AP34" s="403"/>
      <c r="AQ34" s="403"/>
      <c r="AR34" s="403"/>
      <c r="AS34" s="403"/>
      <c r="AT34" s="403"/>
      <c r="AU34" s="403"/>
      <c r="AV34" s="403"/>
      <c r="AW34" s="403"/>
      <c r="AX34" s="403"/>
      <c r="AY34" s="403"/>
      <c r="AZ34" s="403"/>
      <c r="BA34" s="403"/>
      <c r="BB34" s="403"/>
      <c r="BC34" s="403"/>
      <c r="BD34" s="403"/>
      <c r="BE34" s="403"/>
      <c r="BF34" s="403"/>
      <c r="BG34" s="403"/>
      <c r="BH34" s="403"/>
      <c r="BI34" s="403"/>
      <c r="BJ34" s="403"/>
      <c r="BK34" s="403"/>
      <c r="BL34" s="403"/>
      <c r="BM34" s="403"/>
      <c r="BN34" s="403"/>
      <c r="BO34" s="403"/>
      <c r="BP34" s="403"/>
      <c r="BQ34" s="403"/>
      <c r="BR34" s="403"/>
      <c r="BS34" s="403"/>
      <c r="BT34" s="403"/>
      <c r="BU34" s="403"/>
      <c r="BV34" s="403"/>
      <c r="BW34" s="403"/>
      <c r="BX34" s="403"/>
      <c r="BY34" s="403"/>
      <c r="BZ34" s="403"/>
      <c r="CA34" s="403"/>
      <c r="CB34" s="403"/>
      <c r="CC34" s="403"/>
      <c r="CD34" s="403"/>
      <c r="CE34" s="403"/>
      <c r="CF34" s="403"/>
      <c r="CG34" s="403"/>
      <c r="CH34" s="403"/>
      <c r="CI34" s="403"/>
      <c r="CJ34" s="403"/>
      <c r="CK34" s="403"/>
      <c r="CL34" s="403"/>
      <c r="CM34" s="403"/>
      <c r="CN34" s="403"/>
      <c r="CO34" s="403"/>
      <c r="CP34" s="403"/>
      <c r="CQ34" s="403"/>
      <c r="CR34" s="403"/>
      <c r="CS34" s="403"/>
      <c r="CT34" s="403"/>
      <c r="CU34" s="403"/>
      <c r="CV34" s="403"/>
      <c r="CW34" s="403"/>
      <c r="CX34" s="403"/>
      <c r="CY34" s="403"/>
      <c r="CZ34" s="403"/>
    </row>
    <row r="35" s="425" customFormat="true" ht="21" hidden="false" customHeight="false" outlineLevel="0" collapsed="false">
      <c r="A35" s="404" t="s">
        <v>2537</v>
      </c>
      <c r="B35" s="264" t="s">
        <v>1907</v>
      </c>
      <c r="C35" s="399" t="s">
        <v>1908</v>
      </c>
      <c r="D35" s="413" t="s">
        <v>1909</v>
      </c>
      <c r="E35" s="406" t="n">
        <v>1271607621</v>
      </c>
      <c r="F35" s="407" t="n">
        <v>66089083</v>
      </c>
      <c r="G35" s="406" t="s">
        <v>1910</v>
      </c>
      <c r="H35" s="264" t="s">
        <v>1911</v>
      </c>
      <c r="I35" s="413" t="s">
        <v>1908</v>
      </c>
      <c r="J35" s="413" t="s">
        <v>1909</v>
      </c>
      <c r="K35" s="405" t="s">
        <v>1911</v>
      </c>
      <c r="L35" s="406" t="n">
        <v>1271607621</v>
      </c>
      <c r="M35" s="406" t="s">
        <v>1910</v>
      </c>
      <c r="N35" s="406" t="n">
        <v>66089083</v>
      </c>
      <c r="O35" s="399" t="s">
        <v>723</v>
      </c>
      <c r="P35" s="413" t="s">
        <v>3928</v>
      </c>
      <c r="Q35" s="407"/>
      <c r="R35" s="407"/>
      <c r="S35" s="407"/>
      <c r="T35" s="407"/>
      <c r="U35" s="423" t="s">
        <v>1798</v>
      </c>
      <c r="V35" s="422" t="s">
        <v>1913</v>
      </c>
      <c r="W35" s="399" t="s">
        <v>3894</v>
      </c>
      <c r="X35" s="407" t="s">
        <v>2538</v>
      </c>
      <c r="Y35" s="407" t="s">
        <v>2539</v>
      </c>
      <c r="Z35" s="407" t="s">
        <v>2540</v>
      </c>
      <c r="AA35" s="404" t="n">
        <v>443</v>
      </c>
      <c r="AB35" s="414" t="s">
        <v>3898</v>
      </c>
      <c r="AC35" s="407" t="s">
        <v>1239</v>
      </c>
      <c r="AD35" s="404" t="s">
        <v>3896</v>
      </c>
      <c r="AE35" s="410" t="n">
        <v>23000000</v>
      </c>
      <c r="AF35" s="410" t="n">
        <v>15600000</v>
      </c>
      <c r="AG35" s="404" t="n">
        <f aca="false">1-((AF35-200000)/(AE35-200000))</f>
        <v>0.324561403508772</v>
      </c>
      <c r="AH35" s="407" t="n">
        <v>0</v>
      </c>
      <c r="AI35" s="407" t="n">
        <v>2</v>
      </c>
      <c r="AJ35" s="407"/>
      <c r="AK35" s="407"/>
      <c r="AL35" s="407"/>
      <c r="AM35" s="407" t="s">
        <v>3929</v>
      </c>
      <c r="AN35" s="404" t="n">
        <f aca="false">((AK35*100000)+(AJ35*250000)+(AL35*5000)+(IF(AI35=1,1100000,IF(AI35=2,1900000,IF(AI35=3,2700000,IF(AI35=4,3700000,0))))))*12</f>
        <v>22800000</v>
      </c>
      <c r="AO35" s="404" t="n">
        <f aca="false">(1-AG35)*AN35</f>
        <v>15400000</v>
      </c>
      <c r="AP35" s="403"/>
      <c r="AQ35" s="403"/>
      <c r="AR35" s="403"/>
      <c r="AS35" s="403"/>
      <c r="AT35" s="403"/>
      <c r="AU35" s="403"/>
      <c r="AV35" s="403"/>
      <c r="AW35" s="403"/>
      <c r="AX35" s="403"/>
      <c r="AY35" s="403"/>
      <c r="AZ35" s="403"/>
      <c r="BA35" s="403"/>
      <c r="BB35" s="403"/>
      <c r="BC35" s="403"/>
      <c r="BD35" s="403"/>
      <c r="BE35" s="403"/>
      <c r="BF35" s="403"/>
      <c r="BG35" s="403"/>
      <c r="BH35" s="403"/>
      <c r="BI35" s="403"/>
      <c r="BJ35" s="403"/>
      <c r="BK35" s="403"/>
      <c r="BL35" s="403"/>
      <c r="BM35" s="403"/>
      <c r="BN35" s="403"/>
      <c r="BO35" s="403"/>
      <c r="BP35" s="403"/>
      <c r="BQ35" s="403"/>
      <c r="BR35" s="403"/>
      <c r="BS35" s="403"/>
      <c r="BT35" s="403"/>
      <c r="BU35" s="403"/>
      <c r="BV35" s="403"/>
      <c r="BW35" s="403"/>
      <c r="BX35" s="403"/>
      <c r="BY35" s="403"/>
      <c r="BZ35" s="403"/>
      <c r="CA35" s="404"/>
      <c r="CB35" s="404"/>
      <c r="CC35" s="404"/>
      <c r="CD35" s="404"/>
      <c r="CE35" s="404"/>
      <c r="CF35" s="404"/>
      <c r="CG35" s="404"/>
      <c r="CH35" s="404"/>
      <c r="CI35" s="404"/>
      <c r="CJ35" s="404"/>
      <c r="CK35" s="404"/>
      <c r="CL35" s="404"/>
      <c r="CM35" s="404"/>
      <c r="CN35" s="404"/>
      <c r="CO35" s="404"/>
      <c r="CP35" s="404"/>
      <c r="CQ35" s="404"/>
      <c r="CR35" s="404"/>
      <c r="CS35" s="404"/>
      <c r="CT35" s="404"/>
      <c r="CU35" s="404"/>
      <c r="CV35" s="404"/>
      <c r="CW35" s="404"/>
      <c r="CX35" s="404"/>
      <c r="CY35" s="404"/>
      <c r="CZ35" s="404"/>
    </row>
    <row r="36" s="415" customFormat="true" ht="21" hidden="false" customHeight="false" outlineLevel="0" collapsed="false">
      <c r="A36" s="460" t="s">
        <v>2866</v>
      </c>
      <c r="B36" s="264" t="s">
        <v>1915</v>
      </c>
      <c r="C36" s="399" t="s">
        <v>1916</v>
      </c>
      <c r="D36" s="413" t="s">
        <v>1917</v>
      </c>
      <c r="E36" s="406" t="s">
        <v>1918</v>
      </c>
      <c r="F36" s="407" t="n">
        <v>66031915</v>
      </c>
      <c r="G36" s="406" t="s">
        <v>1919</v>
      </c>
      <c r="H36" s="264" t="s">
        <v>1920</v>
      </c>
      <c r="I36" s="413" t="s">
        <v>1916</v>
      </c>
      <c r="J36" s="413" t="s">
        <v>1917</v>
      </c>
      <c r="K36" s="405" t="s">
        <v>1920</v>
      </c>
      <c r="L36" s="406" t="s">
        <v>1918</v>
      </c>
      <c r="M36" s="406" t="s">
        <v>1919</v>
      </c>
      <c r="N36" s="406" t="n">
        <v>66031915</v>
      </c>
      <c r="O36" s="399" t="s">
        <v>723</v>
      </c>
      <c r="P36" s="413" t="s">
        <v>1921</v>
      </c>
      <c r="Q36" s="413" t="s">
        <v>2867</v>
      </c>
      <c r="R36" s="639" t="n">
        <v>14008049270</v>
      </c>
      <c r="S36" s="639"/>
      <c r="T36" s="404" t="n">
        <v>535859</v>
      </c>
      <c r="U36" s="423" t="s">
        <v>1922</v>
      </c>
      <c r="V36" s="422" t="s">
        <v>1923</v>
      </c>
      <c r="W36" s="399" t="s">
        <v>3894</v>
      </c>
      <c r="X36" s="404" t="s">
        <v>2868</v>
      </c>
      <c r="Y36" s="407" t="s">
        <v>2869</v>
      </c>
      <c r="Z36" s="404" t="s">
        <v>2870</v>
      </c>
      <c r="AA36" s="404" t="s">
        <v>2871</v>
      </c>
      <c r="AB36" s="408" t="s">
        <v>3910</v>
      </c>
      <c r="AC36" s="404" t="s">
        <v>1310</v>
      </c>
      <c r="AD36" s="404" t="s">
        <v>3896</v>
      </c>
      <c r="AE36" s="410" t="n">
        <v>25200000</v>
      </c>
      <c r="AF36" s="410" t="n">
        <v>21600000</v>
      </c>
      <c r="AG36" s="404" t="n">
        <f aca="false">1-((AF36)/(AE36))</f>
        <v>0.142857142857143</v>
      </c>
      <c r="AH36" s="404" t="n">
        <v>0</v>
      </c>
      <c r="AI36" s="404" t="n">
        <v>2</v>
      </c>
      <c r="AJ36" s="404"/>
      <c r="AK36" s="404" t="n">
        <v>2</v>
      </c>
      <c r="AL36" s="404"/>
      <c r="AM36" s="407" t="s">
        <v>3893</v>
      </c>
      <c r="AN36" s="404" t="n">
        <f aca="false">((AK36*100000)+(AJ36*250000)+(AL36*5000)+(IF(AI36=1,1100000,IF(AI36=2,1900000,IF(AI36=3,2700000,IF(AI36=4,3700000,0))))))*12</f>
        <v>25200000</v>
      </c>
      <c r="AO36" s="404" t="n">
        <f aca="false">(1-AG36)*AN36</f>
        <v>21600000</v>
      </c>
    </row>
    <row r="37" s="415" customFormat="true" ht="21" hidden="false" customHeight="false" outlineLevel="0" collapsed="false">
      <c r="A37" s="404" t="s">
        <v>2872</v>
      </c>
      <c r="B37" s="264" t="s">
        <v>1915</v>
      </c>
      <c r="C37" s="399" t="s">
        <v>1916</v>
      </c>
      <c r="D37" s="413" t="s">
        <v>1917</v>
      </c>
      <c r="E37" s="406" t="s">
        <v>1918</v>
      </c>
      <c r="F37" s="407" t="n">
        <v>66031915</v>
      </c>
      <c r="G37" s="406" t="s">
        <v>1919</v>
      </c>
      <c r="H37" s="264" t="s">
        <v>1920</v>
      </c>
      <c r="I37" s="413" t="s">
        <v>1916</v>
      </c>
      <c r="J37" s="413" t="s">
        <v>1917</v>
      </c>
      <c r="K37" s="405" t="s">
        <v>1920</v>
      </c>
      <c r="L37" s="406" t="s">
        <v>1918</v>
      </c>
      <c r="M37" s="406" t="s">
        <v>1919</v>
      </c>
      <c r="N37" s="406" t="n">
        <v>66031915</v>
      </c>
      <c r="O37" s="399" t="s">
        <v>723</v>
      </c>
      <c r="P37" s="413" t="s">
        <v>1921</v>
      </c>
      <c r="Q37" s="413" t="s">
        <v>2873</v>
      </c>
      <c r="R37" s="639" t="n">
        <v>14008049270</v>
      </c>
      <c r="S37" s="639"/>
      <c r="T37" s="404" t="n">
        <v>535859</v>
      </c>
      <c r="U37" s="423" t="s">
        <v>1922</v>
      </c>
      <c r="V37" s="422" t="s">
        <v>1923</v>
      </c>
      <c r="W37" s="399" t="s">
        <v>3894</v>
      </c>
      <c r="X37" s="404" t="s">
        <v>2874</v>
      </c>
      <c r="Y37" s="407" t="s">
        <v>2875</v>
      </c>
      <c r="Z37" s="404" t="s">
        <v>2876</v>
      </c>
      <c r="AA37" s="404" t="s">
        <v>2877</v>
      </c>
      <c r="AB37" s="408" t="s">
        <v>3910</v>
      </c>
      <c r="AC37" s="404" t="s">
        <v>1310</v>
      </c>
      <c r="AD37" s="404" t="s">
        <v>3896</v>
      </c>
      <c r="AE37" s="410" t="n">
        <v>25200000</v>
      </c>
      <c r="AF37" s="410" t="n">
        <v>21600000</v>
      </c>
      <c r="AG37" s="404" t="n">
        <f aca="false">1-((AF37)/(AE37))</f>
        <v>0.142857142857143</v>
      </c>
      <c r="AH37" s="404" t="n">
        <v>0</v>
      </c>
      <c r="AI37" s="404" t="n">
        <v>2</v>
      </c>
      <c r="AJ37" s="404" t="n">
        <v>4</v>
      </c>
      <c r="AK37" s="404" t="n">
        <v>6</v>
      </c>
      <c r="AL37" s="404" t="n">
        <v>120</v>
      </c>
      <c r="AM37" s="407" t="s">
        <v>3893</v>
      </c>
      <c r="AN37" s="404" t="n">
        <f aca="false">((AK37*100000)+(AJ37*250000)+(AL37*5000)+(IF(AI37=1,1100000,IF(AI37=2,1900000,IF(AI37=3,2700000,IF(AI37=4,3700000,0))))))*12</f>
        <v>49200000</v>
      </c>
      <c r="AO37" s="404" t="n">
        <f aca="false">(1-AG37)*AN37</f>
        <v>42171428.5714286</v>
      </c>
    </row>
    <row r="38" s="415" customFormat="true" ht="23.25" hidden="false" customHeight="true" outlineLevel="0" collapsed="false">
      <c r="A38" s="460" t="s">
        <v>3216</v>
      </c>
      <c r="B38" s="264" t="s">
        <v>1924</v>
      </c>
      <c r="C38" s="399" t="s">
        <v>1925</v>
      </c>
      <c r="D38" s="413" t="s">
        <v>1926</v>
      </c>
      <c r="E38" s="406" t="n">
        <v>1467441831</v>
      </c>
      <c r="F38" s="407" t="n">
        <v>66166249</v>
      </c>
      <c r="G38" s="406" t="s">
        <v>1927</v>
      </c>
      <c r="H38" s="264" t="s">
        <v>1928</v>
      </c>
      <c r="I38" s="413" t="s">
        <v>3217</v>
      </c>
      <c r="J38" s="413" t="s">
        <v>3218</v>
      </c>
      <c r="K38" s="405" t="s">
        <v>3219</v>
      </c>
      <c r="L38" s="406" t="n">
        <v>5069931032</v>
      </c>
      <c r="M38" s="406" t="s">
        <v>3220</v>
      </c>
      <c r="N38" s="406" t="n">
        <v>66166249</v>
      </c>
      <c r="O38" s="399" t="s">
        <v>723</v>
      </c>
      <c r="P38" s="413" t="s">
        <v>1929</v>
      </c>
      <c r="Q38" s="407"/>
      <c r="R38" s="407"/>
      <c r="S38" s="407"/>
      <c r="T38" s="407"/>
      <c r="U38" s="423" t="s">
        <v>1798</v>
      </c>
      <c r="V38" s="631" t="s">
        <v>1930</v>
      </c>
      <c r="W38" s="399" t="s">
        <v>3894</v>
      </c>
      <c r="X38" s="404" t="s">
        <v>3221</v>
      </c>
      <c r="Y38" s="407" t="s">
        <v>3222</v>
      </c>
      <c r="Z38" s="404" t="s">
        <v>3223</v>
      </c>
      <c r="AA38" s="404" t="s">
        <v>3224</v>
      </c>
      <c r="AB38" s="414" t="s">
        <v>3925</v>
      </c>
      <c r="AC38" s="404" t="s">
        <v>3179</v>
      </c>
      <c r="AD38" s="404" t="s">
        <v>3896</v>
      </c>
      <c r="AE38" s="410" t="n">
        <f aca="false">3700000*12</f>
        <v>44400000</v>
      </c>
      <c r="AF38" s="410" t="n">
        <v>31000000</v>
      </c>
      <c r="AG38" s="404" t="n">
        <f aca="false">1-((AF38)/(AE38))</f>
        <v>0.301801801801802</v>
      </c>
      <c r="AH38" s="404" t="n">
        <v>0</v>
      </c>
      <c r="AI38" s="404" t="n">
        <v>4</v>
      </c>
      <c r="AJ38" s="404"/>
      <c r="AK38" s="404"/>
      <c r="AL38" s="404"/>
      <c r="AM38" s="407" t="s">
        <v>3893</v>
      </c>
      <c r="AN38" s="404" t="n">
        <f aca="false">((AK38*100000)+(AJ38*250000)+(AL38*5000)+(IF(AI38=1,1100000,IF(AI38=2,1900000,IF(AI38=3,2700000,IF(AI38=4,3700000,0))))))*12</f>
        <v>44400000</v>
      </c>
      <c r="AO38" s="404" t="n">
        <f aca="false">(1-AG38)*AN38</f>
        <v>31000000</v>
      </c>
      <c r="AR38" s="440"/>
      <c r="AS38" s="440"/>
      <c r="AT38" s="440"/>
      <c r="AU38" s="440"/>
      <c r="AV38" s="440"/>
      <c r="AW38" s="440"/>
      <c r="AX38" s="440"/>
      <c r="AY38" s="440"/>
      <c r="AZ38" s="440"/>
      <c r="BA38" s="440"/>
      <c r="BB38" s="440"/>
      <c r="BC38" s="440"/>
      <c r="BD38" s="440"/>
      <c r="BE38" s="440"/>
      <c r="BG38" s="440"/>
      <c r="BH38" s="440"/>
      <c r="BI38" s="440"/>
      <c r="BJ38" s="440"/>
      <c r="BK38" s="440"/>
      <c r="BL38" s="440"/>
      <c r="BM38" s="440"/>
      <c r="BN38" s="440"/>
      <c r="BO38" s="440"/>
      <c r="BP38" s="440"/>
      <c r="BQ38" s="440"/>
      <c r="BR38" s="440"/>
      <c r="BS38" s="440"/>
      <c r="BT38" s="440"/>
      <c r="BU38" s="440"/>
      <c r="BV38" s="440"/>
      <c r="BW38" s="440"/>
      <c r="BX38" s="440"/>
      <c r="BY38" s="440"/>
      <c r="BZ38" s="440"/>
      <c r="CA38" s="440"/>
      <c r="CB38" s="440"/>
      <c r="CC38" s="440"/>
      <c r="CD38" s="440"/>
      <c r="CE38" s="440"/>
      <c r="CF38" s="440"/>
      <c r="CG38" s="440"/>
      <c r="CH38" s="440"/>
      <c r="CI38" s="440"/>
      <c r="CJ38" s="440"/>
      <c r="CK38" s="440"/>
      <c r="CL38" s="440"/>
      <c r="CM38" s="440"/>
      <c r="CN38" s="440"/>
      <c r="CO38" s="440"/>
      <c r="CP38" s="440"/>
      <c r="CQ38" s="440"/>
      <c r="CR38" s="440"/>
      <c r="CS38" s="440"/>
      <c r="CT38" s="440"/>
      <c r="CU38" s="440"/>
      <c r="CV38" s="440"/>
      <c r="CW38" s="440"/>
      <c r="CX38" s="440"/>
      <c r="CY38" s="440"/>
      <c r="CZ38" s="440"/>
    </row>
    <row r="39" s="415" customFormat="true" ht="21" hidden="false" customHeight="false" outlineLevel="0" collapsed="false">
      <c r="A39" s="404" t="s">
        <v>2541</v>
      </c>
      <c r="B39" s="292" t="s">
        <v>1932</v>
      </c>
      <c r="C39" s="399" t="s">
        <v>1933</v>
      </c>
      <c r="D39" s="413" t="s">
        <v>1934</v>
      </c>
      <c r="E39" s="406" t="n">
        <v>2281850102</v>
      </c>
      <c r="F39" s="407" t="n">
        <v>28424018</v>
      </c>
      <c r="G39" s="406" t="s">
        <v>1935</v>
      </c>
      <c r="H39" s="264" t="s">
        <v>1936</v>
      </c>
      <c r="I39" s="413" t="s">
        <v>2542</v>
      </c>
      <c r="J39" s="413" t="s">
        <v>2543</v>
      </c>
      <c r="K39" s="405" t="s">
        <v>2544</v>
      </c>
      <c r="L39" s="406" t="n">
        <v>4640139519</v>
      </c>
      <c r="M39" s="406" t="s">
        <v>2545</v>
      </c>
      <c r="N39" s="406"/>
      <c r="O39" s="399" t="s">
        <v>723</v>
      </c>
      <c r="P39" s="413" t="s">
        <v>1937</v>
      </c>
      <c r="Q39" s="407"/>
      <c r="R39" s="407"/>
      <c r="S39" s="407"/>
      <c r="T39" s="407"/>
      <c r="U39" s="423" t="s">
        <v>1938</v>
      </c>
      <c r="V39" s="631" t="s">
        <v>1939</v>
      </c>
      <c r="W39" s="399" t="s">
        <v>3894</v>
      </c>
      <c r="X39" s="404" t="s">
        <v>2546</v>
      </c>
      <c r="Y39" s="407" t="s">
        <v>2547</v>
      </c>
      <c r="Z39" s="404" t="s">
        <v>2548</v>
      </c>
      <c r="AA39" s="404"/>
      <c r="AB39" s="414" t="s">
        <v>3898</v>
      </c>
      <c r="AC39" s="404" t="s">
        <v>2549</v>
      </c>
      <c r="AD39" s="426" t="s">
        <v>3899</v>
      </c>
      <c r="AE39" s="410" t="n">
        <v>23000000</v>
      </c>
      <c r="AF39" s="410" t="n">
        <v>16400000</v>
      </c>
      <c r="AG39" s="404" t="n">
        <f aca="false">1-((AF39-200000)/(AE39-200000))</f>
        <v>0.289473684210526</v>
      </c>
      <c r="AH39" s="404" t="n">
        <v>0</v>
      </c>
      <c r="AI39" s="404" t="n">
        <v>2</v>
      </c>
      <c r="AJ39" s="404"/>
      <c r="AK39" s="404"/>
      <c r="AL39" s="404"/>
      <c r="AM39" s="407" t="s">
        <v>3930</v>
      </c>
      <c r="AN39" s="404" t="n">
        <f aca="false">((AK39*100000)+(AJ39*250000)+(AL39*5000)+(IF(AI39=1,1100000,IF(AI39=2,1900000,IF(AI39=3,2700000,IF(AI39=4,3700000,0))))))*12</f>
        <v>22800000</v>
      </c>
      <c r="AO39" s="404" t="n">
        <f aca="false">(1-AG39)*AN39</f>
        <v>16200000</v>
      </c>
    </row>
    <row r="40" s="395" customFormat="true" ht="23.25" hidden="false" customHeight="true" outlineLevel="0" collapsed="false">
      <c r="A40" s="404" t="s">
        <v>3448</v>
      </c>
      <c r="B40" s="292" t="s">
        <v>1940</v>
      </c>
      <c r="C40" s="399" t="s">
        <v>418</v>
      </c>
      <c r="D40" s="413" t="s">
        <v>1941</v>
      </c>
      <c r="E40" s="406" t="n">
        <v>2219789381</v>
      </c>
      <c r="F40" s="407" t="n">
        <v>66165185</v>
      </c>
      <c r="G40" s="406" t="s">
        <v>1942</v>
      </c>
      <c r="H40" s="264" t="s">
        <v>1943</v>
      </c>
      <c r="I40" s="413" t="s">
        <v>3449</v>
      </c>
      <c r="J40" s="413" t="s">
        <v>3450</v>
      </c>
      <c r="K40" s="405" t="s">
        <v>3451</v>
      </c>
      <c r="L40" s="406" t="n">
        <v>2031675699</v>
      </c>
      <c r="M40" s="406" t="n">
        <v>9121771941</v>
      </c>
      <c r="N40" s="406" t="s">
        <v>1945</v>
      </c>
      <c r="O40" s="399" t="s">
        <v>723</v>
      </c>
      <c r="P40" s="413" t="s">
        <v>1944</v>
      </c>
      <c r="Q40" s="407"/>
      <c r="R40" s="407"/>
      <c r="S40" s="407"/>
      <c r="T40" s="407"/>
      <c r="U40" s="423" t="s">
        <v>1945</v>
      </c>
      <c r="V40" s="422" t="s">
        <v>1946</v>
      </c>
      <c r="W40" s="399" t="s">
        <v>3894</v>
      </c>
      <c r="X40" s="407" t="s">
        <v>3452</v>
      </c>
      <c r="Y40" s="407" t="s">
        <v>3453</v>
      </c>
      <c r="Z40" s="407" t="s">
        <v>3454</v>
      </c>
      <c r="AA40" s="404" t="s">
        <v>2662</v>
      </c>
      <c r="AB40" s="408" t="s">
        <v>3903</v>
      </c>
      <c r="AC40" s="407" t="s">
        <v>3455</v>
      </c>
      <c r="AD40" s="404" t="s">
        <v>3896</v>
      </c>
      <c r="AE40" s="410" t="n">
        <v>15600000</v>
      </c>
      <c r="AF40" s="410" t="n">
        <v>14040000</v>
      </c>
      <c r="AG40" s="404" t="n">
        <f aca="false">1-(AF40/AE40)</f>
        <v>0.1</v>
      </c>
      <c r="AH40" s="407" t="n">
        <v>0</v>
      </c>
      <c r="AI40" s="407" t="n">
        <v>1</v>
      </c>
      <c r="AJ40" s="407"/>
      <c r="AK40" s="407" t="n">
        <v>2</v>
      </c>
      <c r="AL40" s="407"/>
      <c r="AM40" s="407" t="s">
        <v>3893</v>
      </c>
      <c r="AN40" s="404" t="n">
        <f aca="false">((AK40*100000)+(AJ40*250000)+(AL40*5000)+(IF(AI40=1,1100000,IF(AI40=2,1900000,IF(AI40=3,2700000,IF(AI40=4,3700000,0))))))*12</f>
        <v>15600000</v>
      </c>
      <c r="AO40" s="404" t="n">
        <f aca="false">(1-AG40)*AN40</f>
        <v>14040000</v>
      </c>
    </row>
    <row r="41" s="415" customFormat="true" ht="21" hidden="false" customHeight="false" outlineLevel="0" collapsed="false">
      <c r="A41" s="419" t="s">
        <v>2878</v>
      </c>
      <c r="B41" s="258" t="s">
        <v>1947</v>
      </c>
      <c r="C41" s="635" t="s">
        <v>1948</v>
      </c>
      <c r="D41" s="416" t="s">
        <v>1949</v>
      </c>
      <c r="E41" s="418" t="n">
        <v>49481290</v>
      </c>
      <c r="F41" s="640" t="n">
        <v>66164506</v>
      </c>
      <c r="G41" s="418" t="s">
        <v>1950</v>
      </c>
      <c r="H41" s="264" t="s">
        <v>1951</v>
      </c>
      <c r="I41" s="416" t="s">
        <v>2879</v>
      </c>
      <c r="J41" s="416" t="s">
        <v>2880</v>
      </c>
      <c r="K41" s="417" t="s">
        <v>2881</v>
      </c>
      <c r="L41" s="418" t="n">
        <v>20838816</v>
      </c>
      <c r="M41" s="418" t="s">
        <v>2882</v>
      </c>
      <c r="N41" s="418" t="n">
        <v>66401560</v>
      </c>
      <c r="O41" s="635" t="s">
        <v>52</v>
      </c>
      <c r="P41" s="416" t="s">
        <v>537</v>
      </c>
      <c r="Q41" s="419"/>
      <c r="R41" s="419"/>
      <c r="S41" s="419"/>
      <c r="T41" s="419"/>
      <c r="U41" s="419"/>
      <c r="V41" s="419"/>
      <c r="W41" s="635" t="s">
        <v>3894</v>
      </c>
      <c r="X41" s="419" t="s">
        <v>2883</v>
      </c>
      <c r="Y41" s="419" t="s">
        <v>2884</v>
      </c>
      <c r="Z41" s="419" t="s">
        <v>2885</v>
      </c>
      <c r="AA41" s="419" t="s">
        <v>2886</v>
      </c>
      <c r="AB41" s="408" t="s">
        <v>3910</v>
      </c>
      <c r="AC41" s="419" t="s">
        <v>2887</v>
      </c>
      <c r="AD41" s="419" t="s">
        <v>3896</v>
      </c>
      <c r="AE41" s="427" t="n">
        <f aca="false">4500000*12</f>
        <v>54000000</v>
      </c>
      <c r="AF41" s="402" t="n">
        <f aca="false">4350000*12</f>
        <v>52200000</v>
      </c>
      <c r="AG41" s="395" t="n">
        <f aca="false">1-((AF41)/(AE41))</f>
        <v>0.0333333333333333</v>
      </c>
      <c r="AH41" s="419" t="n">
        <v>0</v>
      </c>
      <c r="AI41" s="419" t="n">
        <v>0</v>
      </c>
      <c r="AJ41" s="419" t="n">
        <v>1</v>
      </c>
      <c r="AK41" s="419" t="n">
        <v>1</v>
      </c>
      <c r="AL41" s="419" t="n">
        <v>10</v>
      </c>
      <c r="AM41" s="419" t="s">
        <v>3893</v>
      </c>
      <c r="AN41" s="415" t="n">
        <f aca="false">((AK41*100000)+(AJ41*250000)+(AL41*5000)+(IF(AI41=1,1100000,IF(AI41=2,1900000,IF(AI41=3,2700000,IF(AI41=4,3700000,0))))))*12</f>
        <v>4800000</v>
      </c>
      <c r="AO41" s="415" t="n">
        <f aca="false">(1-AG41)*AN41</f>
        <v>4640000</v>
      </c>
    </row>
    <row r="42" s="647" customFormat="true" ht="21" hidden="false" customHeight="false" outlineLevel="0" collapsed="false">
      <c r="A42" s="460" t="s">
        <v>3082</v>
      </c>
      <c r="B42" s="264" t="s">
        <v>1953</v>
      </c>
      <c r="C42" s="399" t="s">
        <v>1954</v>
      </c>
      <c r="D42" s="413" t="s">
        <v>1955</v>
      </c>
      <c r="E42" s="406" t="n">
        <v>5820022815</v>
      </c>
      <c r="F42" s="632" t="n">
        <v>66088310</v>
      </c>
      <c r="G42" s="406" t="s">
        <v>1956</v>
      </c>
      <c r="H42" s="264" t="s">
        <v>1957</v>
      </c>
      <c r="I42" s="413" t="s">
        <v>1954</v>
      </c>
      <c r="J42" s="413" t="s">
        <v>1955</v>
      </c>
      <c r="K42" s="405" t="s">
        <v>1957</v>
      </c>
      <c r="L42" s="406" t="n">
        <v>5820022815</v>
      </c>
      <c r="M42" s="406" t="n">
        <v>9120292554</v>
      </c>
      <c r="N42" s="406" t="n">
        <v>66088310</v>
      </c>
      <c r="O42" s="399" t="s">
        <v>1834</v>
      </c>
      <c r="P42" s="407" t="s">
        <v>1953</v>
      </c>
      <c r="Q42" s="407"/>
      <c r="R42" s="407"/>
      <c r="S42" s="407"/>
      <c r="T42" s="407"/>
      <c r="U42" s="423" t="s">
        <v>1956</v>
      </c>
      <c r="V42" s="422" t="s">
        <v>1958</v>
      </c>
      <c r="W42" s="399" t="s">
        <v>3894</v>
      </c>
      <c r="X42" s="404" t="s">
        <v>3083</v>
      </c>
      <c r="Y42" s="407" t="s">
        <v>3084</v>
      </c>
      <c r="Z42" s="407" t="s">
        <v>3085</v>
      </c>
      <c r="AA42" s="460" t="s">
        <v>3086</v>
      </c>
      <c r="AB42" s="408" t="s">
        <v>3931</v>
      </c>
      <c r="AC42" s="404" t="s">
        <v>3087</v>
      </c>
      <c r="AD42" s="404" t="s">
        <v>3896</v>
      </c>
      <c r="AE42" s="410" t="n">
        <v>19200000</v>
      </c>
      <c r="AF42" s="410" t="n">
        <v>9600000</v>
      </c>
      <c r="AG42" s="404" t="n">
        <f aca="false">1-((AF42)/(AE42))</f>
        <v>0.5</v>
      </c>
      <c r="AH42" s="404" t="n">
        <v>0</v>
      </c>
      <c r="AI42" s="404" t="n">
        <v>1</v>
      </c>
      <c r="AJ42" s="407" t="n">
        <v>1</v>
      </c>
      <c r="AK42" s="407" t="n">
        <v>1</v>
      </c>
      <c r="AL42" s="407" t="n">
        <v>300</v>
      </c>
      <c r="AM42" s="407" t="s">
        <v>3929</v>
      </c>
      <c r="AN42" s="404" t="n">
        <f aca="false">((AK42*100000)+(AJ42*250000)+(AL42*5000)+(IF(AI42=1,1100000,IF(AI42=2,1900000,IF(AI42=3,2700000,IF(AI42=4,3700000,0))))))*12</f>
        <v>35400000</v>
      </c>
      <c r="AO42" s="404" t="n">
        <f aca="false">(1-AG42)*AN42</f>
        <v>17700000</v>
      </c>
      <c r="AP42" s="409"/>
    </row>
    <row r="43" s="415" customFormat="true" ht="21" hidden="false" customHeight="false" outlineLevel="0" collapsed="false">
      <c r="A43" s="419" t="s">
        <v>2888</v>
      </c>
      <c r="B43" s="654" t="s">
        <v>3932</v>
      </c>
      <c r="C43" s="635" t="s">
        <v>3933</v>
      </c>
      <c r="D43" s="416" t="s">
        <v>2055</v>
      </c>
      <c r="E43" s="418" t="n">
        <v>3873489384</v>
      </c>
      <c r="F43" s="640" t="n">
        <v>66166302</v>
      </c>
      <c r="G43" s="418" t="s">
        <v>3934</v>
      </c>
      <c r="H43" s="655" t="s">
        <v>3935</v>
      </c>
      <c r="I43" s="416" t="s">
        <v>2889</v>
      </c>
      <c r="J43" s="416" t="s">
        <v>2890</v>
      </c>
      <c r="K43" s="417" t="s">
        <v>2891</v>
      </c>
      <c r="L43" s="418" t="n">
        <v>923842306</v>
      </c>
      <c r="M43" s="418" t="n">
        <v>9109302057</v>
      </c>
      <c r="N43" s="418" t="n">
        <v>2632730812</v>
      </c>
      <c r="O43" s="399" t="s">
        <v>52</v>
      </c>
      <c r="P43" s="656" t="s">
        <v>3936</v>
      </c>
      <c r="Q43" s="419"/>
      <c r="R43" s="419"/>
      <c r="S43" s="419"/>
      <c r="T43" s="419"/>
      <c r="U43" s="419"/>
      <c r="V43" s="654" t="s">
        <v>1736</v>
      </c>
      <c r="W43" s="635" t="s">
        <v>3894</v>
      </c>
      <c r="X43" s="419" t="s">
        <v>2892</v>
      </c>
      <c r="Y43" s="419" t="s">
        <v>2893</v>
      </c>
      <c r="Z43" s="419" t="s">
        <v>2894</v>
      </c>
      <c r="AA43" s="419" t="s">
        <v>2895</v>
      </c>
      <c r="AB43" s="408" t="s">
        <v>3910</v>
      </c>
      <c r="AC43" s="419" t="s">
        <v>2865</v>
      </c>
      <c r="AD43" s="419" t="s">
        <v>3896</v>
      </c>
      <c r="AE43" s="402" t="n">
        <f aca="false">1900000*12</f>
        <v>22800000</v>
      </c>
      <c r="AF43" s="427" t="n">
        <f aca="false">1500000*12</f>
        <v>18000000</v>
      </c>
      <c r="AG43" s="395" t="n">
        <f aca="false">1-((AF43)/(AE43))</f>
        <v>0.210526315789474</v>
      </c>
      <c r="AH43" s="419" t="n">
        <v>0</v>
      </c>
      <c r="AI43" s="419" t="n">
        <v>2</v>
      </c>
      <c r="AJ43" s="419"/>
      <c r="AK43" s="419"/>
      <c r="AL43" s="419"/>
      <c r="AM43" s="419" t="s">
        <v>3900</v>
      </c>
      <c r="AN43" s="415" t="n">
        <f aca="false">((AK43*100000)+(AJ43*250000)+(AL43*5000)+(IF(AI43=1,1100000,IF(AI43=2,1900000,IF(AI43=3,2700000,IF(AI43=4,3700000,0))))))*12</f>
        <v>22800000</v>
      </c>
      <c r="AO43" s="415" t="n">
        <f aca="false">(1-AG43)*AN43</f>
        <v>18000000</v>
      </c>
      <c r="AP43" s="657"/>
      <c r="AQ43" s="657"/>
      <c r="BF43" s="657"/>
    </row>
    <row r="44" s="415" customFormat="true" ht="21" hidden="false" customHeight="false" outlineLevel="0" collapsed="false">
      <c r="A44" s="404" t="s">
        <v>2772</v>
      </c>
      <c r="B44" s="258" t="s">
        <v>3932</v>
      </c>
      <c r="C44" s="399" t="s">
        <v>3933</v>
      </c>
      <c r="D44" s="413" t="s">
        <v>2055</v>
      </c>
      <c r="E44" s="406" t="n">
        <v>3873489384</v>
      </c>
      <c r="F44" s="632" t="n">
        <v>66012898</v>
      </c>
      <c r="G44" s="406" t="s">
        <v>3934</v>
      </c>
      <c r="H44" s="264" t="s">
        <v>3935</v>
      </c>
      <c r="I44" s="413" t="s">
        <v>418</v>
      </c>
      <c r="J44" s="413" t="s">
        <v>2773</v>
      </c>
      <c r="K44" s="405" t="s">
        <v>2774</v>
      </c>
      <c r="L44" s="406" t="n">
        <v>5400024246</v>
      </c>
      <c r="M44" s="406" t="n">
        <v>9396378489</v>
      </c>
      <c r="N44" s="406" t="n">
        <v>66012898</v>
      </c>
      <c r="O44" s="399" t="s">
        <v>52</v>
      </c>
      <c r="P44" s="656" t="s">
        <v>3936</v>
      </c>
      <c r="Q44" s="407"/>
      <c r="R44" s="407"/>
      <c r="S44" s="407"/>
      <c r="T44" s="407"/>
      <c r="U44" s="423" t="s">
        <v>3937</v>
      </c>
      <c r="V44" s="654" t="s">
        <v>1736</v>
      </c>
      <c r="W44" s="399" t="s">
        <v>3894</v>
      </c>
      <c r="X44" s="407" t="s">
        <v>2775</v>
      </c>
      <c r="Y44" s="407" t="s">
        <v>2776</v>
      </c>
      <c r="Z44" s="404" t="s">
        <v>2777</v>
      </c>
      <c r="AA44" s="404" t="s">
        <v>2778</v>
      </c>
      <c r="AB44" s="408" t="s">
        <v>3938</v>
      </c>
      <c r="AC44" s="407" t="s">
        <v>2440</v>
      </c>
      <c r="AD44" s="407" t="s">
        <v>3899</v>
      </c>
      <c r="AE44" s="410" t="n">
        <v>43800000</v>
      </c>
      <c r="AF44" s="410" t="n">
        <v>34800000</v>
      </c>
      <c r="AG44" s="404" t="n">
        <f aca="false">1-((AF44)/(AE44))</f>
        <v>0.205479452054795</v>
      </c>
      <c r="AH44" s="407" t="n">
        <v>0</v>
      </c>
      <c r="AI44" s="407" t="n">
        <v>1</v>
      </c>
      <c r="AJ44" s="407"/>
      <c r="AK44" s="407" t="n">
        <v>4</v>
      </c>
      <c r="AL44" s="407" t="n">
        <v>420</v>
      </c>
      <c r="AM44" s="407" t="s">
        <v>3919</v>
      </c>
      <c r="AN44" s="404" t="n">
        <f aca="false">((AK44*100000)+(AJ44*250000)+(AL44*5000)+(IF(AI44=1,1100000,IF(AI44=2,1900000,IF(AI44=3,2700000,IF(AI44=4,3700000,0))))))*12</f>
        <v>43200000</v>
      </c>
      <c r="AO44" s="404" t="n">
        <f aca="false">(1-AG44)*AN44</f>
        <v>34323287.6712329</v>
      </c>
    </row>
    <row r="45" s="440" customFormat="true" ht="21" hidden="false" customHeight="false" outlineLevel="0" collapsed="false">
      <c r="A45" s="404" t="s">
        <v>2550</v>
      </c>
      <c r="B45" s="289" t="s">
        <v>1960</v>
      </c>
      <c r="C45" s="399" t="s">
        <v>1961</v>
      </c>
      <c r="D45" s="413" t="s">
        <v>1962</v>
      </c>
      <c r="E45" s="406" t="s">
        <v>1963</v>
      </c>
      <c r="F45" s="407" t="n">
        <v>5933</v>
      </c>
      <c r="G45" s="406" t="s">
        <v>1964</v>
      </c>
      <c r="H45" s="289" t="s">
        <v>1965</v>
      </c>
      <c r="I45" s="413" t="s">
        <v>125</v>
      </c>
      <c r="J45" s="413" t="s">
        <v>2551</v>
      </c>
      <c r="K45" s="405" t="s">
        <v>2552</v>
      </c>
      <c r="L45" s="406" t="n">
        <v>2142258875</v>
      </c>
      <c r="M45" s="406" t="n">
        <v>9038079187</v>
      </c>
      <c r="N45" s="406" t="s">
        <v>2553</v>
      </c>
      <c r="O45" s="399" t="s">
        <v>52</v>
      </c>
      <c r="P45" s="413" t="s">
        <v>1966</v>
      </c>
      <c r="Q45" s="407"/>
      <c r="R45" s="407"/>
      <c r="S45" s="407"/>
      <c r="T45" s="407"/>
      <c r="U45" s="423" t="s">
        <v>1967</v>
      </c>
      <c r="V45" s="422" t="s">
        <v>1968</v>
      </c>
      <c r="W45" s="399" t="s">
        <v>3894</v>
      </c>
      <c r="X45" s="404" t="s">
        <v>2554</v>
      </c>
      <c r="Y45" s="407" t="s">
        <v>2555</v>
      </c>
      <c r="Z45" s="404" t="s">
        <v>2556</v>
      </c>
      <c r="AA45" s="404" t="s">
        <v>2557</v>
      </c>
      <c r="AB45" s="414" t="s">
        <v>3898</v>
      </c>
      <c r="AC45" s="404" t="s">
        <v>2558</v>
      </c>
      <c r="AD45" s="404" t="s">
        <v>3896</v>
      </c>
      <c r="AE45" s="410" t="n">
        <f aca="false">(1100000*12)+200000</f>
        <v>13400000</v>
      </c>
      <c r="AF45" s="410" t="n">
        <v>11600000</v>
      </c>
      <c r="AG45" s="404" t="n">
        <f aca="false">1-((AF45-200000)/(AE45-200000))</f>
        <v>0.136363636363636</v>
      </c>
      <c r="AH45" s="404" t="n">
        <v>0</v>
      </c>
      <c r="AI45" s="404" t="n">
        <v>1</v>
      </c>
      <c r="AJ45" s="404"/>
      <c r="AK45" s="404"/>
      <c r="AL45" s="404"/>
      <c r="AM45" s="407" t="s">
        <v>3893</v>
      </c>
      <c r="AN45" s="404" t="n">
        <f aca="false">((AK45*100000)+(AJ45*250000)+(AL45*5000)+(IF(AI45=1,1100000,IF(AI45=2,1900000,IF(AI45=3,2700000,IF(AI45=4,3700000,0))))))*12</f>
        <v>13200000</v>
      </c>
      <c r="AO45" s="404" t="n">
        <f aca="false">(1-AG45)*AN45</f>
        <v>11400000</v>
      </c>
    </row>
    <row r="46" s="404" customFormat="true" ht="21" hidden="false" customHeight="false" outlineLevel="0" collapsed="false">
      <c r="A46" s="403"/>
      <c r="B46" s="658"/>
      <c r="C46" s="403"/>
      <c r="D46" s="624"/>
      <c r="E46" s="659"/>
      <c r="F46" s="659"/>
      <c r="G46" s="659"/>
      <c r="H46" s="658"/>
      <c r="I46" s="624"/>
      <c r="J46" s="624"/>
      <c r="K46" s="660"/>
      <c r="L46" s="658"/>
      <c r="M46" s="658"/>
      <c r="N46" s="658"/>
      <c r="O46" s="624"/>
      <c r="P46" s="624"/>
      <c r="Q46" s="624"/>
      <c r="R46" s="624"/>
      <c r="S46" s="624"/>
      <c r="T46" s="624"/>
      <c r="U46" s="624"/>
      <c r="V46" s="661"/>
      <c r="W46" s="403"/>
      <c r="X46" s="624"/>
      <c r="Y46" s="662"/>
      <c r="Z46" s="662"/>
      <c r="AA46" s="662"/>
      <c r="AB46" s="663"/>
      <c r="AC46" s="624"/>
      <c r="AD46" s="624"/>
      <c r="AE46" s="664"/>
      <c r="AF46" s="664"/>
      <c r="AG46" s="624"/>
      <c r="AH46" s="624"/>
      <c r="AI46" s="624"/>
      <c r="AJ46" s="624"/>
      <c r="AK46" s="624"/>
      <c r="AL46" s="624"/>
      <c r="AM46" s="624"/>
      <c r="AN46" s="403"/>
      <c r="AO46" s="403"/>
      <c r="AP46" s="403"/>
      <c r="AQ46" s="403"/>
      <c r="AR46" s="403"/>
      <c r="AS46" s="403"/>
      <c r="AT46" s="403"/>
      <c r="AU46" s="403"/>
      <c r="AV46" s="403"/>
      <c r="AW46" s="403"/>
      <c r="AX46" s="403"/>
      <c r="AY46" s="403"/>
      <c r="AZ46" s="403"/>
      <c r="BA46" s="403"/>
      <c r="BB46" s="403"/>
      <c r="BC46" s="403"/>
      <c r="BD46" s="403"/>
      <c r="BE46" s="403"/>
      <c r="BF46" s="403"/>
      <c r="BG46" s="403"/>
      <c r="BH46" s="403"/>
      <c r="BI46" s="403"/>
      <c r="BJ46" s="403"/>
      <c r="BK46" s="403"/>
      <c r="BL46" s="403"/>
      <c r="BM46" s="403"/>
      <c r="BN46" s="403"/>
      <c r="BO46" s="403"/>
      <c r="BP46" s="403"/>
      <c r="BQ46" s="403"/>
      <c r="BR46" s="403"/>
      <c r="BS46" s="403"/>
      <c r="BT46" s="403"/>
      <c r="BU46" s="403"/>
      <c r="BV46" s="403"/>
      <c r="BW46" s="403"/>
      <c r="BX46" s="403"/>
      <c r="BY46" s="403"/>
      <c r="BZ46" s="403"/>
    </row>
    <row r="47" s="622" customFormat="true" ht="21" hidden="false" customHeight="false" outlineLevel="0" collapsed="false">
      <c r="A47" s="403"/>
      <c r="B47" s="665"/>
      <c r="C47" s="403"/>
      <c r="D47" s="403"/>
      <c r="E47" s="665"/>
      <c r="F47" s="666"/>
      <c r="G47" s="665"/>
      <c r="H47" s="665"/>
      <c r="I47" s="403"/>
      <c r="J47" s="403"/>
      <c r="K47" s="667"/>
      <c r="L47" s="665"/>
      <c r="M47" s="665"/>
      <c r="N47" s="665"/>
      <c r="O47" s="403"/>
      <c r="P47" s="403"/>
      <c r="Q47" s="403"/>
      <c r="R47" s="403"/>
      <c r="S47" s="403"/>
      <c r="T47" s="403"/>
      <c r="U47" s="403"/>
      <c r="V47" s="668"/>
      <c r="W47" s="403"/>
      <c r="X47" s="403"/>
      <c r="Y47" s="646"/>
      <c r="Z47" s="646"/>
      <c r="AA47" s="646"/>
      <c r="AB47" s="669"/>
      <c r="AC47" s="403"/>
      <c r="AD47" s="403"/>
      <c r="AE47" s="647"/>
      <c r="AF47" s="647"/>
      <c r="AG47" s="403"/>
      <c r="AH47" s="403"/>
      <c r="AI47" s="403"/>
      <c r="AJ47" s="403"/>
      <c r="AK47" s="403"/>
      <c r="AL47" s="403"/>
      <c r="AM47" s="403"/>
      <c r="AN47" s="403"/>
      <c r="AO47" s="403"/>
      <c r="AP47" s="403"/>
      <c r="AQ47" s="403"/>
      <c r="AR47" s="403"/>
      <c r="AS47" s="403"/>
      <c r="AT47" s="403"/>
      <c r="AU47" s="403"/>
      <c r="AV47" s="403"/>
      <c r="AW47" s="403"/>
      <c r="AX47" s="403"/>
      <c r="AY47" s="403"/>
      <c r="AZ47" s="403"/>
      <c r="BA47" s="403"/>
      <c r="BB47" s="403"/>
      <c r="BC47" s="403"/>
      <c r="BD47" s="403"/>
      <c r="BE47" s="403"/>
      <c r="BF47" s="403"/>
      <c r="BG47" s="403"/>
      <c r="BH47" s="403"/>
      <c r="BI47" s="403"/>
      <c r="BJ47" s="403"/>
      <c r="BK47" s="403"/>
      <c r="BL47" s="403"/>
      <c r="BM47" s="403"/>
      <c r="BN47" s="403"/>
      <c r="BO47" s="403"/>
      <c r="BP47" s="403"/>
      <c r="BQ47" s="403"/>
      <c r="BR47" s="403"/>
      <c r="BS47" s="403"/>
      <c r="BT47" s="403"/>
      <c r="BU47" s="403"/>
      <c r="BV47" s="403"/>
      <c r="BW47" s="403"/>
      <c r="BX47" s="403"/>
      <c r="BY47" s="403"/>
      <c r="BZ47" s="403"/>
    </row>
    <row r="48" s="622" customFormat="true" ht="21" hidden="false" customHeight="false" outlineLevel="0" collapsed="false">
      <c r="A48" s="403"/>
      <c r="B48" s="665"/>
      <c r="C48" s="403"/>
      <c r="D48" s="403"/>
      <c r="E48" s="665"/>
      <c r="F48" s="666"/>
      <c r="G48" s="665"/>
      <c r="H48" s="665"/>
      <c r="I48" s="403"/>
      <c r="J48" s="403"/>
      <c r="K48" s="667"/>
      <c r="L48" s="665"/>
      <c r="M48" s="665"/>
      <c r="N48" s="665"/>
      <c r="O48" s="403"/>
      <c r="P48" s="403"/>
      <c r="Q48" s="403"/>
      <c r="R48" s="403"/>
      <c r="S48" s="403"/>
      <c r="T48" s="403"/>
      <c r="U48" s="403"/>
      <c r="V48" s="668"/>
      <c r="W48" s="403"/>
      <c r="X48" s="403"/>
      <c r="Y48" s="403"/>
      <c r="Z48" s="403"/>
      <c r="AA48" s="403"/>
      <c r="AB48" s="669"/>
      <c r="AC48" s="403"/>
      <c r="AD48" s="403"/>
      <c r="AE48" s="647"/>
      <c r="AF48" s="647"/>
      <c r="AG48" s="403"/>
      <c r="AH48" s="403"/>
      <c r="AI48" s="403"/>
      <c r="AJ48" s="403"/>
      <c r="AK48" s="403"/>
      <c r="AL48" s="403"/>
      <c r="AM48" s="403"/>
      <c r="AN48" s="403"/>
      <c r="AO48" s="403"/>
      <c r="AP48" s="403"/>
      <c r="AQ48" s="403"/>
      <c r="AR48" s="403"/>
      <c r="AS48" s="403"/>
      <c r="AT48" s="403"/>
      <c r="AU48" s="403"/>
      <c r="AV48" s="403"/>
      <c r="AW48" s="403"/>
      <c r="AX48" s="403"/>
      <c r="AY48" s="403"/>
      <c r="AZ48" s="403"/>
      <c r="BA48" s="403"/>
      <c r="BB48" s="403"/>
      <c r="BC48" s="403"/>
      <c r="BD48" s="403"/>
      <c r="BE48" s="403"/>
      <c r="BF48" s="403"/>
      <c r="BG48" s="403"/>
      <c r="BH48" s="403"/>
      <c r="BI48" s="403"/>
      <c r="BJ48" s="403"/>
      <c r="BK48" s="403"/>
      <c r="BL48" s="403"/>
      <c r="BM48" s="403"/>
      <c r="BN48" s="403"/>
      <c r="BO48" s="403"/>
      <c r="BP48" s="403"/>
      <c r="BQ48" s="403"/>
      <c r="BR48" s="403"/>
      <c r="BS48" s="403"/>
      <c r="BT48" s="403"/>
      <c r="BU48" s="403"/>
      <c r="BV48" s="403"/>
      <c r="BW48" s="403"/>
      <c r="BX48" s="403"/>
      <c r="BY48" s="403"/>
      <c r="BZ48" s="403"/>
    </row>
    <row r="49" customFormat="false" ht="21.6" hidden="false" customHeight="false" outlineLevel="0" collapsed="false">
      <c r="A49" s="670"/>
      <c r="B49" s="671"/>
      <c r="C49" s="670"/>
      <c r="D49" s="670"/>
      <c r="E49" s="671"/>
      <c r="F49" s="672"/>
      <c r="G49" s="671"/>
      <c r="H49" s="671"/>
      <c r="I49" s="670"/>
      <c r="J49" s="670"/>
      <c r="K49" s="673"/>
      <c r="L49" s="671"/>
      <c r="M49" s="671"/>
      <c r="N49" s="671"/>
      <c r="O49" s="670"/>
      <c r="P49" s="670"/>
      <c r="Q49" s="670"/>
      <c r="R49" s="670"/>
      <c r="S49" s="670"/>
      <c r="T49" s="670"/>
      <c r="U49" s="670"/>
      <c r="V49" s="674"/>
      <c r="W49" s="670"/>
      <c r="X49" s="670"/>
      <c r="Y49" s="670"/>
      <c r="Z49" s="670"/>
      <c r="AA49" s="670"/>
      <c r="AB49" s="675"/>
      <c r="AC49" s="670"/>
      <c r="AD49" s="670"/>
      <c r="AG49" s="670"/>
      <c r="AH49" s="670"/>
      <c r="AI49" s="670"/>
      <c r="AJ49" s="670"/>
      <c r="AK49" s="670"/>
      <c r="AL49" s="670"/>
      <c r="AM49" s="670"/>
      <c r="AN49" s="670"/>
      <c r="AO49" s="670"/>
      <c r="AP49" s="670"/>
      <c r="AQ49" s="670"/>
      <c r="AR49" s="670"/>
      <c r="AS49" s="670"/>
      <c r="AT49" s="670"/>
      <c r="AU49" s="670"/>
      <c r="AV49" s="670"/>
      <c r="AW49" s="670"/>
      <c r="AX49" s="670"/>
      <c r="AY49" s="670"/>
      <c r="AZ49" s="670"/>
      <c r="BA49" s="670"/>
      <c r="BB49" s="670"/>
      <c r="BC49" s="670"/>
      <c r="BD49" s="670"/>
      <c r="BE49" s="670"/>
      <c r="BF49" s="670"/>
      <c r="BG49" s="670"/>
      <c r="BH49" s="670"/>
      <c r="BI49" s="670"/>
      <c r="BJ49" s="670"/>
      <c r="BK49" s="670"/>
      <c r="BL49" s="670"/>
      <c r="BM49" s="670"/>
      <c r="BN49" s="670"/>
      <c r="BO49" s="670"/>
      <c r="BP49" s="670"/>
      <c r="BQ49" s="670"/>
      <c r="BR49" s="670"/>
      <c r="BS49" s="670"/>
      <c r="BT49" s="670"/>
      <c r="BU49" s="670"/>
      <c r="BV49" s="670"/>
      <c r="BW49" s="670"/>
      <c r="BX49" s="670"/>
      <c r="BY49" s="670"/>
      <c r="BZ49" s="670"/>
    </row>
    <row r="50" customFormat="false" ht="21.6" hidden="false" customHeight="false" outlineLevel="0" collapsed="false">
      <c r="A50" s="670"/>
      <c r="B50" s="671"/>
      <c r="C50" s="670"/>
      <c r="D50" s="670"/>
      <c r="E50" s="671"/>
      <c r="F50" s="672"/>
      <c r="G50" s="671"/>
      <c r="H50" s="671"/>
      <c r="I50" s="670"/>
      <c r="J50" s="670"/>
      <c r="K50" s="673"/>
      <c r="L50" s="671"/>
      <c r="M50" s="671"/>
      <c r="N50" s="671"/>
      <c r="O50" s="670"/>
      <c r="P50" s="670"/>
      <c r="Q50" s="670"/>
      <c r="R50" s="670"/>
      <c r="S50" s="670"/>
      <c r="T50" s="670"/>
      <c r="U50" s="670"/>
      <c r="V50" s="674"/>
      <c r="W50" s="670"/>
      <c r="X50" s="670"/>
      <c r="Y50" s="670"/>
      <c r="Z50" s="670"/>
      <c r="AA50" s="670"/>
      <c r="AB50" s="675"/>
      <c r="AC50" s="670"/>
      <c r="AD50" s="670"/>
      <c r="AG50" s="670"/>
      <c r="AH50" s="670"/>
      <c r="AI50" s="670"/>
      <c r="AJ50" s="670"/>
      <c r="AK50" s="670"/>
      <c r="AL50" s="670"/>
      <c r="AM50" s="670"/>
      <c r="AN50" s="670"/>
      <c r="AO50" s="670"/>
      <c r="AP50" s="670"/>
      <c r="AQ50" s="670"/>
      <c r="AR50" s="670"/>
      <c r="AS50" s="670"/>
      <c r="AT50" s="670"/>
      <c r="AU50" s="670"/>
      <c r="AV50" s="670"/>
      <c r="AW50" s="670"/>
      <c r="AX50" s="670"/>
      <c r="AY50" s="670"/>
      <c r="AZ50" s="670"/>
      <c r="BA50" s="670"/>
      <c r="BB50" s="670"/>
      <c r="BC50" s="670"/>
      <c r="BD50" s="670"/>
      <c r="BE50" s="670"/>
      <c r="BF50" s="670"/>
      <c r="BG50" s="670"/>
      <c r="BH50" s="670"/>
      <c r="BI50" s="670"/>
      <c r="BJ50" s="670"/>
      <c r="BK50" s="670"/>
      <c r="BL50" s="670"/>
      <c r="BM50" s="670"/>
      <c r="BN50" s="670"/>
      <c r="BO50" s="670"/>
      <c r="BP50" s="670"/>
      <c r="BQ50" s="670"/>
      <c r="BR50" s="670"/>
      <c r="BS50" s="670"/>
      <c r="BT50" s="670"/>
      <c r="BU50" s="670"/>
      <c r="BV50" s="670"/>
      <c r="BW50" s="670"/>
      <c r="BX50" s="670"/>
      <c r="BY50" s="670"/>
      <c r="BZ50" s="670"/>
    </row>
    <row r="51" customFormat="false" ht="21.6" hidden="false" customHeight="false" outlineLevel="0" collapsed="false">
      <c r="A51" s="670"/>
      <c r="B51" s="671"/>
      <c r="C51" s="670"/>
      <c r="D51" s="670"/>
      <c r="E51" s="671"/>
      <c r="F51" s="672"/>
      <c r="G51" s="671"/>
      <c r="H51" s="671"/>
      <c r="I51" s="670"/>
      <c r="J51" s="670"/>
      <c r="K51" s="673"/>
      <c r="L51" s="671"/>
      <c r="M51" s="671"/>
      <c r="N51" s="671"/>
      <c r="O51" s="670"/>
      <c r="P51" s="670"/>
      <c r="Q51" s="670"/>
      <c r="R51" s="670"/>
      <c r="S51" s="670"/>
      <c r="T51" s="670"/>
      <c r="U51" s="670"/>
      <c r="V51" s="674"/>
      <c r="W51" s="670"/>
      <c r="X51" s="670"/>
      <c r="Y51" s="670"/>
      <c r="Z51" s="670"/>
      <c r="AA51" s="670"/>
      <c r="AB51" s="675"/>
      <c r="AC51" s="670"/>
      <c r="AD51" s="670"/>
      <c r="AG51" s="670"/>
      <c r="AH51" s="670"/>
      <c r="AI51" s="670"/>
      <c r="AJ51" s="670"/>
      <c r="AK51" s="670"/>
      <c r="AL51" s="670"/>
      <c r="AM51" s="670"/>
      <c r="AN51" s="670"/>
      <c r="AO51" s="670"/>
      <c r="AP51" s="670"/>
      <c r="AQ51" s="670"/>
      <c r="AR51" s="670"/>
      <c r="AS51" s="670"/>
      <c r="AT51" s="670"/>
      <c r="AU51" s="670"/>
      <c r="AV51" s="670"/>
      <c r="AW51" s="670"/>
      <c r="AX51" s="670"/>
      <c r="AY51" s="670"/>
      <c r="AZ51" s="670"/>
      <c r="BA51" s="670"/>
      <c r="BB51" s="670"/>
      <c r="BC51" s="670"/>
      <c r="BD51" s="670"/>
      <c r="BE51" s="670"/>
      <c r="BF51" s="670"/>
      <c r="BG51" s="670"/>
      <c r="BH51" s="670"/>
      <c r="BI51" s="670"/>
      <c r="BJ51" s="670"/>
      <c r="BK51" s="670"/>
      <c r="BL51" s="670"/>
      <c r="BM51" s="670"/>
      <c r="BN51" s="670"/>
      <c r="BO51" s="670"/>
      <c r="BP51" s="670"/>
      <c r="BQ51" s="670"/>
      <c r="BR51" s="670"/>
      <c r="BS51" s="670"/>
      <c r="BT51" s="670"/>
      <c r="BU51" s="670"/>
      <c r="BV51" s="670"/>
      <c r="BW51" s="670"/>
      <c r="BX51" s="670"/>
      <c r="BY51" s="670"/>
      <c r="BZ51" s="670"/>
    </row>
    <row r="52" customFormat="false" ht="21.6" hidden="false" customHeight="false" outlineLevel="0" collapsed="false">
      <c r="A52" s="670"/>
      <c r="B52" s="671"/>
      <c r="C52" s="670"/>
      <c r="D52" s="670"/>
      <c r="E52" s="671"/>
      <c r="F52" s="672"/>
      <c r="G52" s="671"/>
      <c r="H52" s="671"/>
      <c r="I52" s="670"/>
      <c r="J52" s="670"/>
      <c r="K52" s="673"/>
      <c r="L52" s="671"/>
      <c r="M52" s="671"/>
      <c r="N52" s="671"/>
      <c r="O52" s="670"/>
      <c r="P52" s="670"/>
      <c r="Q52" s="670"/>
      <c r="R52" s="670"/>
      <c r="S52" s="670"/>
      <c r="T52" s="670"/>
      <c r="U52" s="670"/>
      <c r="V52" s="674"/>
      <c r="W52" s="670"/>
      <c r="X52" s="670"/>
      <c r="Y52" s="670"/>
      <c r="Z52" s="670"/>
      <c r="AA52" s="670"/>
      <c r="AB52" s="675"/>
      <c r="AC52" s="670"/>
      <c r="AD52" s="670"/>
      <c r="AG52" s="670"/>
      <c r="AH52" s="670"/>
      <c r="AI52" s="670"/>
      <c r="AJ52" s="670"/>
      <c r="AK52" s="670"/>
      <c r="AL52" s="670"/>
      <c r="AM52" s="670"/>
      <c r="AN52" s="670"/>
      <c r="AO52" s="670"/>
      <c r="AP52" s="670"/>
      <c r="AQ52" s="670"/>
      <c r="AR52" s="670"/>
      <c r="AS52" s="670"/>
      <c r="AT52" s="670"/>
      <c r="AU52" s="670"/>
      <c r="AV52" s="670"/>
      <c r="AW52" s="670"/>
      <c r="AX52" s="670"/>
      <c r="AY52" s="670"/>
      <c r="AZ52" s="670"/>
      <c r="BA52" s="670"/>
      <c r="BB52" s="670"/>
      <c r="BC52" s="670"/>
      <c r="BD52" s="670"/>
      <c r="BE52" s="670"/>
      <c r="BF52" s="670"/>
      <c r="BG52" s="670"/>
      <c r="BH52" s="670"/>
      <c r="BI52" s="670"/>
      <c r="BJ52" s="670"/>
      <c r="BK52" s="670"/>
      <c r="BL52" s="670"/>
      <c r="BM52" s="670"/>
      <c r="BN52" s="670"/>
      <c r="BO52" s="670"/>
      <c r="BP52" s="670"/>
      <c r="BQ52" s="670"/>
      <c r="BR52" s="670"/>
      <c r="BS52" s="670"/>
      <c r="BT52" s="670"/>
      <c r="BU52" s="670"/>
      <c r="BV52" s="670"/>
      <c r="BW52" s="670"/>
      <c r="BX52" s="670"/>
      <c r="BY52" s="670"/>
      <c r="BZ52" s="670"/>
    </row>
    <row r="53" customFormat="false" ht="21.6" hidden="false" customHeight="false" outlineLevel="0" collapsed="false">
      <c r="A53" s="670"/>
      <c r="B53" s="671"/>
      <c r="C53" s="670"/>
      <c r="D53" s="670"/>
      <c r="E53" s="671"/>
      <c r="F53" s="672"/>
      <c r="G53" s="671"/>
      <c r="H53" s="671"/>
      <c r="I53" s="670"/>
      <c r="J53" s="670"/>
      <c r="K53" s="673"/>
      <c r="L53" s="671"/>
      <c r="M53" s="671"/>
      <c r="N53" s="671"/>
      <c r="O53" s="670"/>
      <c r="P53" s="670"/>
      <c r="Q53" s="670"/>
      <c r="R53" s="670"/>
      <c r="S53" s="670"/>
      <c r="T53" s="670"/>
      <c r="U53" s="670"/>
      <c r="V53" s="674"/>
      <c r="W53" s="670"/>
      <c r="X53" s="670"/>
      <c r="Y53" s="670"/>
      <c r="Z53" s="670"/>
      <c r="AA53" s="670"/>
      <c r="AB53" s="675"/>
      <c r="AC53" s="670"/>
      <c r="AD53" s="670"/>
      <c r="AG53" s="670"/>
      <c r="AH53" s="670"/>
      <c r="AI53" s="670"/>
      <c r="AJ53" s="670"/>
      <c r="AK53" s="670"/>
      <c r="AL53" s="670"/>
      <c r="AM53" s="670"/>
      <c r="AN53" s="670"/>
      <c r="AO53" s="670"/>
      <c r="AP53" s="670"/>
      <c r="AQ53" s="670"/>
      <c r="AR53" s="670"/>
      <c r="AS53" s="670"/>
      <c r="AT53" s="670"/>
      <c r="AU53" s="670"/>
      <c r="AV53" s="670"/>
      <c r="AW53" s="670"/>
      <c r="AX53" s="670"/>
      <c r="AY53" s="670"/>
      <c r="AZ53" s="670"/>
      <c r="BA53" s="670"/>
      <c r="BB53" s="670"/>
      <c r="BC53" s="670"/>
      <c r="BD53" s="670"/>
      <c r="BE53" s="670"/>
      <c r="BF53" s="670"/>
      <c r="BG53" s="670"/>
      <c r="BH53" s="670"/>
      <c r="BI53" s="670"/>
      <c r="BJ53" s="670"/>
      <c r="BK53" s="670"/>
      <c r="BL53" s="670"/>
      <c r="BM53" s="670"/>
      <c r="BN53" s="670"/>
      <c r="BO53" s="670"/>
      <c r="BP53" s="670"/>
      <c r="BQ53" s="670"/>
      <c r="BR53" s="670"/>
      <c r="BS53" s="670"/>
      <c r="BT53" s="670"/>
      <c r="BU53" s="670"/>
      <c r="BV53" s="670"/>
      <c r="BW53" s="670"/>
      <c r="BX53" s="670"/>
      <c r="BY53" s="670"/>
      <c r="BZ53" s="670"/>
    </row>
    <row r="54" customFormat="false" ht="21.6" hidden="false" customHeight="false" outlineLevel="0" collapsed="false">
      <c r="A54" s="670"/>
      <c r="B54" s="671"/>
      <c r="C54" s="670"/>
      <c r="D54" s="670"/>
      <c r="E54" s="671"/>
      <c r="F54" s="672"/>
      <c r="G54" s="671"/>
      <c r="H54" s="671"/>
      <c r="I54" s="670"/>
      <c r="J54" s="670"/>
      <c r="K54" s="673"/>
      <c r="L54" s="671"/>
      <c r="M54" s="671"/>
      <c r="N54" s="671"/>
      <c r="O54" s="670"/>
      <c r="P54" s="670"/>
      <c r="Q54" s="670"/>
      <c r="R54" s="670"/>
      <c r="S54" s="670"/>
      <c r="T54" s="670"/>
      <c r="U54" s="670"/>
      <c r="V54" s="674"/>
      <c r="W54" s="670"/>
      <c r="X54" s="670"/>
      <c r="Y54" s="670"/>
      <c r="Z54" s="670"/>
      <c r="AA54" s="670"/>
      <c r="AB54" s="675"/>
      <c r="AC54" s="670"/>
      <c r="AD54" s="670"/>
      <c r="AG54" s="670"/>
      <c r="AH54" s="670"/>
      <c r="AI54" s="670"/>
      <c r="AJ54" s="670"/>
      <c r="AK54" s="670"/>
      <c r="AL54" s="670"/>
      <c r="AM54" s="670"/>
      <c r="AN54" s="670"/>
      <c r="AO54" s="670"/>
      <c r="AP54" s="670"/>
      <c r="AQ54" s="670"/>
      <c r="AR54" s="670"/>
      <c r="AS54" s="670"/>
      <c r="AT54" s="670"/>
      <c r="AU54" s="670"/>
      <c r="AV54" s="670"/>
      <c r="AW54" s="670"/>
      <c r="AX54" s="670"/>
      <c r="AY54" s="670"/>
      <c r="AZ54" s="670"/>
      <c r="BA54" s="670"/>
      <c r="BB54" s="670"/>
      <c r="BC54" s="670"/>
      <c r="BD54" s="670"/>
      <c r="BE54" s="670"/>
      <c r="BF54" s="670"/>
      <c r="BG54" s="670"/>
      <c r="BH54" s="670"/>
      <c r="BI54" s="670"/>
      <c r="BJ54" s="670"/>
      <c r="BK54" s="670"/>
      <c r="BL54" s="670"/>
      <c r="BM54" s="670"/>
      <c r="BN54" s="670"/>
      <c r="BO54" s="670"/>
      <c r="BP54" s="670"/>
      <c r="BQ54" s="670"/>
      <c r="BR54" s="670"/>
      <c r="BS54" s="670"/>
      <c r="BT54" s="670"/>
      <c r="BU54" s="670"/>
      <c r="BV54" s="670"/>
      <c r="BW54" s="670"/>
      <c r="BX54" s="670"/>
      <c r="BY54" s="670"/>
      <c r="BZ54" s="670"/>
    </row>
    <row r="55" customFormat="false" ht="21.6" hidden="false" customHeight="false" outlineLevel="0" collapsed="false">
      <c r="A55" s="670"/>
      <c r="B55" s="671"/>
      <c r="C55" s="670"/>
      <c r="D55" s="670"/>
      <c r="E55" s="671"/>
      <c r="F55" s="672"/>
      <c r="G55" s="671"/>
      <c r="H55" s="671"/>
      <c r="I55" s="670"/>
      <c r="J55" s="670"/>
      <c r="K55" s="673"/>
      <c r="L55" s="671"/>
      <c r="M55" s="671"/>
      <c r="N55" s="671"/>
      <c r="O55" s="670"/>
      <c r="P55" s="670"/>
      <c r="Q55" s="670"/>
      <c r="R55" s="670"/>
      <c r="S55" s="670"/>
      <c r="T55" s="670"/>
      <c r="U55" s="670"/>
      <c r="V55" s="674"/>
      <c r="W55" s="670"/>
      <c r="X55" s="670"/>
      <c r="Y55" s="670"/>
      <c r="Z55" s="670"/>
      <c r="AA55" s="670"/>
      <c r="AB55" s="675"/>
      <c r="AC55" s="670"/>
      <c r="AD55" s="670"/>
      <c r="AG55" s="670"/>
      <c r="AH55" s="670"/>
      <c r="AI55" s="670"/>
      <c r="AJ55" s="670"/>
      <c r="AK55" s="670"/>
      <c r="AL55" s="670"/>
      <c r="AM55" s="670"/>
      <c r="AN55" s="670"/>
      <c r="AO55" s="670"/>
      <c r="AP55" s="670"/>
      <c r="AQ55" s="670"/>
      <c r="AR55" s="670"/>
      <c r="AS55" s="670"/>
      <c r="AT55" s="670"/>
      <c r="AU55" s="670"/>
      <c r="AV55" s="670"/>
      <c r="AW55" s="670"/>
      <c r="AX55" s="670"/>
      <c r="AY55" s="670"/>
      <c r="AZ55" s="670"/>
      <c r="BA55" s="670"/>
      <c r="BB55" s="670"/>
      <c r="BC55" s="670"/>
      <c r="BD55" s="670"/>
      <c r="BE55" s="670"/>
      <c r="BF55" s="670"/>
      <c r="BG55" s="670"/>
      <c r="BH55" s="670"/>
      <c r="BI55" s="670"/>
      <c r="BJ55" s="670"/>
      <c r="BK55" s="670"/>
      <c r="BL55" s="670"/>
      <c r="BM55" s="670"/>
      <c r="BN55" s="670"/>
      <c r="BO55" s="670"/>
      <c r="BP55" s="670"/>
      <c r="BQ55" s="670"/>
      <c r="BR55" s="670"/>
      <c r="BS55" s="670"/>
      <c r="BT55" s="670"/>
      <c r="BU55" s="670"/>
      <c r="BV55" s="670"/>
      <c r="BW55" s="670"/>
      <c r="BX55" s="670"/>
      <c r="BY55" s="670"/>
      <c r="BZ55" s="670"/>
    </row>
    <row r="56" customFormat="false" ht="21.6" hidden="false" customHeight="false" outlineLevel="0" collapsed="false">
      <c r="A56" s="670"/>
      <c r="B56" s="671"/>
      <c r="C56" s="670"/>
      <c r="D56" s="670"/>
      <c r="E56" s="671"/>
      <c r="F56" s="672"/>
      <c r="G56" s="671"/>
      <c r="H56" s="671"/>
      <c r="I56" s="670"/>
      <c r="J56" s="670"/>
      <c r="K56" s="673"/>
      <c r="L56" s="671"/>
      <c r="M56" s="671"/>
      <c r="N56" s="671"/>
      <c r="O56" s="670"/>
      <c r="P56" s="670"/>
      <c r="Q56" s="670"/>
      <c r="R56" s="670"/>
      <c r="S56" s="670"/>
      <c r="T56" s="670"/>
      <c r="U56" s="670"/>
      <c r="V56" s="674"/>
      <c r="W56" s="670"/>
      <c r="X56" s="670"/>
      <c r="Y56" s="670"/>
      <c r="Z56" s="670"/>
      <c r="AA56" s="670"/>
      <c r="AB56" s="675"/>
      <c r="AC56" s="670"/>
      <c r="AD56" s="670"/>
      <c r="AG56" s="670"/>
      <c r="AH56" s="670"/>
      <c r="AI56" s="670"/>
      <c r="AJ56" s="670"/>
      <c r="AK56" s="670"/>
      <c r="AL56" s="670"/>
      <c r="AM56" s="670"/>
      <c r="AN56" s="670"/>
      <c r="AO56" s="670"/>
      <c r="AP56" s="670"/>
      <c r="AQ56" s="670"/>
      <c r="AR56" s="670"/>
      <c r="AS56" s="670"/>
      <c r="AT56" s="670"/>
      <c r="AU56" s="670"/>
      <c r="AV56" s="670"/>
      <c r="AW56" s="670"/>
      <c r="AX56" s="670"/>
      <c r="AY56" s="670"/>
      <c r="AZ56" s="670"/>
      <c r="BA56" s="670"/>
      <c r="BB56" s="670"/>
      <c r="BC56" s="670"/>
      <c r="BD56" s="670"/>
      <c r="BE56" s="670"/>
      <c r="BF56" s="670"/>
      <c r="BG56" s="670"/>
      <c r="BH56" s="670"/>
      <c r="BI56" s="670"/>
      <c r="BJ56" s="670"/>
      <c r="BK56" s="670"/>
      <c r="BL56" s="670"/>
      <c r="BM56" s="670"/>
      <c r="BN56" s="670"/>
      <c r="BO56" s="670"/>
      <c r="BP56" s="670"/>
      <c r="BQ56" s="670"/>
      <c r="BR56" s="670"/>
      <c r="BS56" s="670"/>
      <c r="BT56" s="670"/>
      <c r="BU56" s="670"/>
      <c r="BV56" s="670"/>
      <c r="BW56" s="670"/>
      <c r="BX56" s="670"/>
      <c r="BY56" s="670"/>
      <c r="BZ56" s="670"/>
    </row>
    <row r="57" customFormat="false" ht="21.6" hidden="false" customHeight="false" outlineLevel="0" collapsed="false">
      <c r="A57" s="670"/>
      <c r="B57" s="671"/>
      <c r="C57" s="670"/>
      <c r="D57" s="670"/>
      <c r="E57" s="671"/>
      <c r="F57" s="672"/>
      <c r="G57" s="671"/>
      <c r="H57" s="671"/>
      <c r="I57" s="670"/>
      <c r="J57" s="670"/>
      <c r="K57" s="673"/>
      <c r="L57" s="671"/>
      <c r="M57" s="671"/>
      <c r="N57" s="671"/>
      <c r="O57" s="670"/>
      <c r="P57" s="670"/>
      <c r="Q57" s="670"/>
      <c r="R57" s="670"/>
      <c r="S57" s="670"/>
      <c r="T57" s="670"/>
      <c r="U57" s="670"/>
      <c r="V57" s="674"/>
      <c r="W57" s="670"/>
      <c r="X57" s="670"/>
      <c r="Y57" s="670"/>
      <c r="Z57" s="670"/>
      <c r="AA57" s="670"/>
      <c r="AB57" s="675"/>
      <c r="AC57" s="670"/>
      <c r="AD57" s="670"/>
      <c r="AG57" s="670"/>
      <c r="AH57" s="670"/>
      <c r="AI57" s="670"/>
      <c r="AJ57" s="670"/>
      <c r="AK57" s="670"/>
      <c r="AL57" s="670"/>
      <c r="AM57" s="670"/>
      <c r="AN57" s="670"/>
      <c r="AO57" s="670"/>
      <c r="AP57" s="670"/>
      <c r="AQ57" s="670"/>
      <c r="AR57" s="670"/>
      <c r="AS57" s="670"/>
      <c r="AT57" s="670"/>
      <c r="AU57" s="670"/>
      <c r="AV57" s="670"/>
      <c r="AW57" s="670"/>
      <c r="AX57" s="670"/>
      <c r="AY57" s="670"/>
      <c r="AZ57" s="670"/>
      <c r="BA57" s="670"/>
      <c r="BB57" s="670"/>
      <c r="BC57" s="670"/>
      <c r="BD57" s="670"/>
      <c r="BE57" s="670"/>
      <c r="BF57" s="670"/>
      <c r="BG57" s="670"/>
      <c r="BH57" s="670"/>
      <c r="BI57" s="670"/>
      <c r="BJ57" s="670"/>
      <c r="BK57" s="670"/>
      <c r="BL57" s="670"/>
      <c r="BM57" s="670"/>
      <c r="BN57" s="670"/>
      <c r="BO57" s="670"/>
      <c r="BP57" s="670"/>
      <c r="BQ57" s="670"/>
      <c r="BR57" s="670"/>
      <c r="BS57" s="670"/>
      <c r="BT57" s="670"/>
      <c r="BU57" s="670"/>
      <c r="BV57" s="670"/>
      <c r="BW57" s="670"/>
      <c r="BX57" s="670"/>
      <c r="BY57" s="670"/>
      <c r="BZ57" s="670"/>
    </row>
    <row r="58" customFormat="false" ht="21.6" hidden="false" customHeight="false" outlineLevel="0" collapsed="false">
      <c r="A58" s="670"/>
      <c r="B58" s="671"/>
      <c r="C58" s="670"/>
      <c r="D58" s="670"/>
      <c r="E58" s="671"/>
      <c r="F58" s="672"/>
      <c r="G58" s="671"/>
      <c r="H58" s="671"/>
      <c r="I58" s="670"/>
      <c r="J58" s="670"/>
      <c r="K58" s="673"/>
      <c r="L58" s="671"/>
      <c r="M58" s="671"/>
      <c r="N58" s="671"/>
      <c r="O58" s="670"/>
      <c r="P58" s="670"/>
      <c r="Q58" s="670"/>
      <c r="R58" s="670"/>
      <c r="S58" s="670"/>
      <c r="T58" s="670"/>
      <c r="U58" s="670"/>
      <c r="V58" s="674"/>
      <c r="W58" s="670"/>
      <c r="X58" s="670"/>
      <c r="Y58" s="670"/>
      <c r="Z58" s="670"/>
      <c r="AA58" s="670"/>
      <c r="AB58" s="675"/>
      <c r="AC58" s="670"/>
      <c r="AD58" s="670"/>
      <c r="AG58" s="670"/>
      <c r="AH58" s="670"/>
      <c r="AI58" s="670"/>
      <c r="AJ58" s="670"/>
      <c r="AK58" s="670"/>
      <c r="AL58" s="670"/>
      <c r="AM58" s="670"/>
      <c r="AN58" s="670"/>
      <c r="AO58" s="670"/>
      <c r="AP58" s="670"/>
      <c r="AQ58" s="670"/>
      <c r="AR58" s="670"/>
      <c r="AS58" s="670"/>
      <c r="AT58" s="670"/>
      <c r="AU58" s="670"/>
      <c r="AV58" s="670"/>
      <c r="AW58" s="670"/>
      <c r="AX58" s="670"/>
      <c r="AY58" s="670"/>
      <c r="AZ58" s="670"/>
      <c r="BA58" s="670"/>
      <c r="BB58" s="670"/>
      <c r="BC58" s="670"/>
      <c r="BD58" s="670"/>
      <c r="BE58" s="670"/>
      <c r="BF58" s="670"/>
      <c r="BG58" s="670"/>
      <c r="BH58" s="670"/>
      <c r="BI58" s="670"/>
      <c r="BJ58" s="670"/>
      <c r="BK58" s="670"/>
      <c r="BL58" s="670"/>
      <c r="BM58" s="670"/>
      <c r="BN58" s="670"/>
      <c r="BO58" s="670"/>
      <c r="BP58" s="670"/>
      <c r="BQ58" s="670"/>
      <c r="BR58" s="670"/>
      <c r="BS58" s="670"/>
      <c r="BT58" s="670"/>
      <c r="BU58" s="670"/>
      <c r="BV58" s="670"/>
      <c r="BW58" s="670"/>
      <c r="BX58" s="670"/>
      <c r="BY58" s="670"/>
      <c r="BZ58" s="670"/>
    </row>
    <row r="59" customFormat="false" ht="21.6" hidden="false" customHeight="false" outlineLevel="0" collapsed="false">
      <c r="A59" s="670"/>
      <c r="B59" s="671"/>
      <c r="C59" s="670"/>
      <c r="D59" s="670"/>
      <c r="E59" s="671"/>
      <c r="F59" s="672"/>
      <c r="G59" s="671"/>
      <c r="H59" s="671"/>
      <c r="I59" s="670"/>
      <c r="J59" s="670"/>
      <c r="K59" s="673"/>
      <c r="L59" s="671"/>
      <c r="M59" s="671"/>
      <c r="N59" s="671"/>
      <c r="O59" s="670"/>
      <c r="P59" s="670"/>
      <c r="Q59" s="670"/>
      <c r="R59" s="670"/>
      <c r="S59" s="670"/>
      <c r="T59" s="670"/>
      <c r="U59" s="670"/>
      <c r="V59" s="674"/>
      <c r="W59" s="670"/>
      <c r="X59" s="670"/>
      <c r="Y59" s="670"/>
      <c r="Z59" s="670"/>
      <c r="AA59" s="670"/>
      <c r="AB59" s="675"/>
      <c r="AC59" s="670"/>
      <c r="AD59" s="670"/>
      <c r="AG59" s="670"/>
      <c r="AH59" s="670"/>
      <c r="AI59" s="670"/>
      <c r="AJ59" s="670"/>
      <c r="AK59" s="670"/>
      <c r="AL59" s="670"/>
      <c r="AM59" s="670"/>
      <c r="AN59" s="670"/>
      <c r="AO59" s="670"/>
      <c r="AP59" s="670"/>
      <c r="AQ59" s="670"/>
      <c r="AR59" s="670"/>
      <c r="AS59" s="670"/>
      <c r="AT59" s="670"/>
      <c r="AU59" s="670"/>
      <c r="AV59" s="670"/>
      <c r="AW59" s="670"/>
      <c r="AX59" s="670"/>
      <c r="AY59" s="670"/>
      <c r="AZ59" s="670"/>
      <c r="BA59" s="670"/>
      <c r="BB59" s="670"/>
      <c r="BC59" s="670"/>
      <c r="BD59" s="670"/>
      <c r="BE59" s="670"/>
      <c r="BF59" s="670"/>
      <c r="BG59" s="670"/>
      <c r="BH59" s="670"/>
      <c r="BI59" s="670"/>
      <c r="BJ59" s="670"/>
      <c r="BK59" s="670"/>
      <c r="BL59" s="670"/>
      <c r="BM59" s="670"/>
      <c r="BN59" s="670"/>
      <c r="BO59" s="670"/>
      <c r="BP59" s="670"/>
      <c r="BQ59" s="670"/>
      <c r="BR59" s="670"/>
      <c r="BS59" s="670"/>
      <c r="BT59" s="670"/>
      <c r="BU59" s="670"/>
      <c r="BV59" s="670"/>
      <c r="BW59" s="670"/>
      <c r="BX59" s="670"/>
      <c r="BY59" s="670"/>
      <c r="BZ59" s="670"/>
    </row>
    <row r="60" customFormat="false" ht="21.6" hidden="false" customHeight="false" outlineLevel="0" collapsed="false">
      <c r="A60" s="670"/>
      <c r="B60" s="671"/>
      <c r="C60" s="670"/>
      <c r="D60" s="670"/>
      <c r="E60" s="671"/>
      <c r="F60" s="672"/>
      <c r="G60" s="671"/>
      <c r="H60" s="671"/>
      <c r="I60" s="670"/>
      <c r="J60" s="670"/>
      <c r="K60" s="673"/>
      <c r="L60" s="671"/>
      <c r="M60" s="671"/>
      <c r="N60" s="671"/>
      <c r="O60" s="670"/>
      <c r="P60" s="670"/>
      <c r="Q60" s="670"/>
      <c r="R60" s="670"/>
      <c r="S60" s="670"/>
      <c r="T60" s="670"/>
      <c r="U60" s="670"/>
      <c r="V60" s="674"/>
      <c r="W60" s="670"/>
      <c r="X60" s="670"/>
      <c r="Y60" s="670"/>
      <c r="Z60" s="670"/>
      <c r="AA60" s="670"/>
      <c r="AB60" s="675"/>
      <c r="AC60" s="670"/>
      <c r="AD60" s="670"/>
      <c r="AG60" s="670"/>
      <c r="AH60" s="670"/>
      <c r="AI60" s="670"/>
      <c r="AJ60" s="670"/>
      <c r="AK60" s="670"/>
      <c r="AL60" s="670"/>
      <c r="AM60" s="670"/>
      <c r="AN60" s="670"/>
      <c r="AO60" s="670"/>
      <c r="AP60" s="670"/>
      <c r="AQ60" s="670"/>
      <c r="AR60" s="670"/>
      <c r="AS60" s="670"/>
      <c r="AT60" s="670"/>
      <c r="AU60" s="670"/>
      <c r="AV60" s="670"/>
      <c r="AW60" s="670"/>
      <c r="AX60" s="670"/>
      <c r="AY60" s="670"/>
      <c r="AZ60" s="670"/>
      <c r="BA60" s="670"/>
      <c r="BB60" s="670"/>
      <c r="BC60" s="670"/>
      <c r="BD60" s="670"/>
      <c r="BE60" s="670"/>
      <c r="BF60" s="670"/>
      <c r="BG60" s="670"/>
      <c r="BH60" s="670"/>
      <c r="BI60" s="670"/>
      <c r="BJ60" s="670"/>
      <c r="BK60" s="670"/>
      <c r="BL60" s="670"/>
      <c r="BM60" s="670"/>
      <c r="BN60" s="670"/>
      <c r="BO60" s="670"/>
      <c r="BP60" s="670"/>
      <c r="BQ60" s="670"/>
      <c r="BR60" s="670"/>
      <c r="BS60" s="670"/>
      <c r="BT60" s="670"/>
      <c r="BU60" s="670"/>
      <c r="BV60" s="670"/>
      <c r="BW60" s="670"/>
      <c r="BX60" s="670"/>
      <c r="BY60" s="670"/>
      <c r="BZ60" s="670"/>
    </row>
    <row r="61" customFormat="false" ht="21.6" hidden="false" customHeight="false" outlineLevel="0" collapsed="false">
      <c r="A61" s="670"/>
      <c r="B61" s="671"/>
      <c r="C61" s="670"/>
      <c r="D61" s="670"/>
      <c r="E61" s="671"/>
      <c r="F61" s="672"/>
      <c r="G61" s="671"/>
      <c r="H61" s="671"/>
      <c r="I61" s="670"/>
      <c r="J61" s="670"/>
      <c r="K61" s="673"/>
      <c r="L61" s="671"/>
      <c r="M61" s="671"/>
      <c r="N61" s="671"/>
      <c r="O61" s="670"/>
      <c r="P61" s="670"/>
      <c r="Q61" s="670"/>
      <c r="R61" s="670"/>
      <c r="S61" s="670"/>
      <c r="T61" s="670"/>
      <c r="U61" s="670"/>
      <c r="V61" s="674"/>
      <c r="W61" s="670"/>
      <c r="X61" s="670"/>
      <c r="Y61" s="670"/>
      <c r="Z61" s="670"/>
      <c r="AA61" s="670"/>
      <c r="AB61" s="675"/>
      <c r="AC61" s="670"/>
      <c r="AD61" s="670"/>
      <c r="AG61" s="670"/>
      <c r="AH61" s="670"/>
      <c r="AI61" s="670"/>
      <c r="AJ61" s="670"/>
      <c r="AK61" s="670"/>
      <c r="AL61" s="670"/>
      <c r="AM61" s="670"/>
      <c r="AN61" s="670"/>
      <c r="AO61" s="670"/>
      <c r="AP61" s="670"/>
      <c r="AQ61" s="670"/>
      <c r="AR61" s="670"/>
      <c r="AS61" s="670"/>
      <c r="AT61" s="670"/>
      <c r="AU61" s="670"/>
      <c r="AV61" s="670"/>
      <c r="AW61" s="670"/>
      <c r="AX61" s="670"/>
      <c r="AY61" s="670"/>
      <c r="AZ61" s="670"/>
      <c r="BA61" s="670"/>
      <c r="BB61" s="670"/>
      <c r="BC61" s="670"/>
      <c r="BD61" s="670"/>
      <c r="BE61" s="670"/>
      <c r="BF61" s="670"/>
      <c r="BG61" s="670"/>
      <c r="BH61" s="670"/>
      <c r="BI61" s="670"/>
      <c r="BJ61" s="670"/>
      <c r="BK61" s="670"/>
      <c r="BL61" s="670"/>
      <c r="BM61" s="670"/>
      <c r="BN61" s="670"/>
      <c r="BO61" s="670"/>
      <c r="BP61" s="670"/>
      <c r="BQ61" s="670"/>
      <c r="BR61" s="670"/>
      <c r="BS61" s="670"/>
      <c r="BT61" s="670"/>
      <c r="BU61" s="670"/>
      <c r="BV61" s="670"/>
      <c r="BW61" s="670"/>
      <c r="BX61" s="670"/>
      <c r="BY61" s="670"/>
      <c r="BZ61" s="670"/>
    </row>
    <row r="62" customFormat="false" ht="21.6" hidden="false" customHeight="false" outlineLevel="0" collapsed="false">
      <c r="A62" s="670"/>
      <c r="B62" s="671"/>
      <c r="C62" s="670"/>
      <c r="D62" s="670"/>
      <c r="E62" s="671"/>
      <c r="F62" s="672"/>
      <c r="G62" s="671"/>
      <c r="H62" s="671"/>
      <c r="I62" s="670"/>
      <c r="J62" s="670"/>
      <c r="K62" s="673"/>
      <c r="L62" s="671"/>
      <c r="M62" s="671"/>
      <c r="N62" s="671"/>
      <c r="O62" s="670"/>
      <c r="P62" s="670"/>
      <c r="Q62" s="670"/>
      <c r="R62" s="670"/>
      <c r="S62" s="670"/>
      <c r="T62" s="670"/>
      <c r="U62" s="670"/>
      <c r="V62" s="674"/>
      <c r="W62" s="670"/>
      <c r="X62" s="670"/>
      <c r="Y62" s="670"/>
      <c r="Z62" s="670"/>
      <c r="AA62" s="670"/>
      <c r="AB62" s="675"/>
      <c r="AC62" s="670"/>
      <c r="AD62" s="670"/>
      <c r="AG62" s="670"/>
      <c r="AH62" s="670"/>
      <c r="AI62" s="670"/>
      <c r="AJ62" s="670"/>
      <c r="AK62" s="670"/>
      <c r="AL62" s="670"/>
      <c r="AM62" s="670"/>
      <c r="AN62" s="670"/>
      <c r="AO62" s="670"/>
      <c r="AP62" s="670"/>
      <c r="AQ62" s="670"/>
      <c r="AR62" s="670"/>
      <c r="AS62" s="670"/>
      <c r="AT62" s="670"/>
      <c r="AU62" s="670"/>
      <c r="AV62" s="670"/>
      <c r="AW62" s="670"/>
      <c r="AX62" s="670"/>
      <c r="AY62" s="670"/>
      <c r="AZ62" s="670"/>
      <c r="BA62" s="670"/>
      <c r="BB62" s="670"/>
      <c r="BC62" s="670"/>
      <c r="BD62" s="670"/>
      <c r="BE62" s="670"/>
      <c r="BF62" s="670"/>
      <c r="BG62" s="670"/>
      <c r="BH62" s="670"/>
      <c r="BI62" s="670"/>
      <c r="BJ62" s="670"/>
      <c r="BK62" s="670"/>
      <c r="BL62" s="670"/>
      <c r="BM62" s="670"/>
      <c r="BN62" s="670"/>
      <c r="BO62" s="670"/>
      <c r="BP62" s="670"/>
      <c r="BQ62" s="670"/>
      <c r="BR62" s="670"/>
      <c r="BS62" s="670"/>
      <c r="BT62" s="670"/>
      <c r="BU62" s="670"/>
      <c r="BV62" s="670"/>
      <c r="BW62" s="670"/>
      <c r="BX62" s="670"/>
      <c r="BY62" s="670"/>
      <c r="BZ62" s="670"/>
    </row>
    <row r="63" customFormat="false" ht="21.6" hidden="false" customHeight="false" outlineLevel="0" collapsed="false">
      <c r="A63" s="670"/>
      <c r="B63" s="671"/>
      <c r="C63" s="670"/>
      <c r="D63" s="670"/>
      <c r="E63" s="671"/>
      <c r="F63" s="672"/>
      <c r="G63" s="671"/>
      <c r="H63" s="671"/>
      <c r="I63" s="670"/>
      <c r="J63" s="670"/>
      <c r="K63" s="673"/>
      <c r="L63" s="671"/>
      <c r="M63" s="671"/>
      <c r="N63" s="671"/>
      <c r="O63" s="670"/>
      <c r="P63" s="670"/>
      <c r="Q63" s="670"/>
      <c r="R63" s="670"/>
      <c r="S63" s="670"/>
      <c r="T63" s="670"/>
      <c r="U63" s="670"/>
      <c r="V63" s="674"/>
      <c r="W63" s="670"/>
      <c r="X63" s="670"/>
      <c r="Y63" s="670"/>
      <c r="Z63" s="670"/>
      <c r="AA63" s="670"/>
      <c r="AB63" s="675"/>
      <c r="AC63" s="670"/>
      <c r="AD63" s="670"/>
      <c r="AG63" s="670"/>
      <c r="AH63" s="670"/>
      <c r="AI63" s="670"/>
      <c r="AJ63" s="670"/>
      <c r="AK63" s="670"/>
      <c r="AL63" s="670"/>
      <c r="AM63" s="670"/>
      <c r="AN63" s="670"/>
      <c r="AO63" s="670"/>
      <c r="AP63" s="670"/>
      <c r="AQ63" s="670"/>
      <c r="AR63" s="670"/>
      <c r="AS63" s="670"/>
      <c r="AT63" s="670"/>
      <c r="AU63" s="670"/>
      <c r="AV63" s="670"/>
      <c r="AW63" s="670"/>
      <c r="AX63" s="670"/>
      <c r="AY63" s="670"/>
      <c r="AZ63" s="670"/>
      <c r="BA63" s="670"/>
      <c r="BB63" s="670"/>
      <c r="BC63" s="670"/>
      <c r="BD63" s="670"/>
      <c r="BE63" s="670"/>
      <c r="BF63" s="670"/>
      <c r="BG63" s="670"/>
      <c r="BH63" s="670"/>
      <c r="BI63" s="670"/>
      <c r="BJ63" s="670"/>
      <c r="BK63" s="670"/>
      <c r="BL63" s="670"/>
      <c r="BM63" s="670"/>
      <c r="BN63" s="670"/>
      <c r="BO63" s="670"/>
      <c r="BP63" s="670"/>
      <c r="BQ63" s="670"/>
      <c r="BR63" s="670"/>
      <c r="BS63" s="670"/>
      <c r="BT63" s="670"/>
      <c r="BU63" s="670"/>
      <c r="BV63" s="670"/>
      <c r="BW63" s="670"/>
      <c r="BX63" s="670"/>
      <c r="BY63" s="670"/>
      <c r="BZ63" s="670"/>
    </row>
    <row r="64" customFormat="false" ht="21.6" hidden="false" customHeight="false" outlineLevel="0" collapsed="false">
      <c r="A64" s="670"/>
      <c r="B64" s="671"/>
      <c r="C64" s="670"/>
      <c r="D64" s="670"/>
      <c r="E64" s="671"/>
      <c r="F64" s="672"/>
      <c r="G64" s="671"/>
      <c r="H64" s="671"/>
      <c r="I64" s="670"/>
      <c r="J64" s="670"/>
      <c r="K64" s="673"/>
      <c r="L64" s="671"/>
      <c r="M64" s="671"/>
      <c r="N64" s="671"/>
      <c r="O64" s="670"/>
      <c r="P64" s="670"/>
      <c r="Q64" s="670"/>
      <c r="R64" s="670"/>
      <c r="S64" s="670"/>
      <c r="T64" s="670"/>
      <c r="U64" s="670"/>
      <c r="V64" s="674"/>
      <c r="W64" s="670"/>
      <c r="X64" s="670"/>
      <c r="Y64" s="670"/>
      <c r="Z64" s="670"/>
      <c r="AA64" s="670"/>
      <c r="AB64" s="675"/>
      <c r="AC64" s="670"/>
      <c r="AD64" s="670"/>
      <c r="AG64" s="670"/>
      <c r="AH64" s="670"/>
      <c r="AI64" s="670"/>
      <c r="AJ64" s="670"/>
      <c r="AK64" s="670"/>
      <c r="AL64" s="670"/>
      <c r="AM64" s="670"/>
      <c r="AN64" s="670"/>
      <c r="AO64" s="670"/>
      <c r="AP64" s="670"/>
      <c r="AQ64" s="670"/>
      <c r="AR64" s="670"/>
      <c r="AS64" s="670"/>
      <c r="AT64" s="670"/>
      <c r="AU64" s="670"/>
      <c r="AV64" s="670"/>
      <c r="AW64" s="670"/>
      <c r="AX64" s="670"/>
      <c r="AY64" s="670"/>
      <c r="AZ64" s="670"/>
      <c r="BA64" s="670"/>
      <c r="BB64" s="670"/>
      <c r="BC64" s="670"/>
      <c r="BD64" s="670"/>
      <c r="BE64" s="670"/>
      <c r="BF64" s="670"/>
      <c r="BG64" s="670"/>
      <c r="BH64" s="670"/>
      <c r="BI64" s="670"/>
      <c r="BJ64" s="670"/>
      <c r="BK64" s="670"/>
      <c r="BL64" s="670"/>
      <c r="BM64" s="670"/>
      <c r="BN64" s="670"/>
      <c r="BO64" s="670"/>
      <c r="BP64" s="670"/>
      <c r="BQ64" s="670"/>
      <c r="BR64" s="670"/>
      <c r="BS64" s="670"/>
      <c r="BT64" s="670"/>
      <c r="BU64" s="670"/>
      <c r="BV64" s="670"/>
      <c r="BW64" s="670"/>
      <c r="BX64" s="670"/>
      <c r="BY64" s="670"/>
      <c r="BZ64" s="670"/>
    </row>
    <row r="65" customFormat="false" ht="21.6" hidden="false" customHeight="false" outlineLevel="0" collapsed="false">
      <c r="A65" s="670"/>
      <c r="B65" s="671"/>
      <c r="C65" s="670"/>
      <c r="D65" s="670"/>
      <c r="E65" s="671"/>
      <c r="F65" s="672"/>
      <c r="G65" s="671"/>
      <c r="H65" s="671"/>
      <c r="I65" s="670"/>
      <c r="J65" s="670"/>
      <c r="K65" s="673"/>
      <c r="L65" s="671"/>
      <c r="M65" s="671"/>
      <c r="N65" s="671"/>
      <c r="O65" s="670"/>
      <c r="P65" s="670"/>
      <c r="Q65" s="670"/>
      <c r="R65" s="670"/>
      <c r="S65" s="670"/>
      <c r="T65" s="670"/>
      <c r="U65" s="670"/>
      <c r="V65" s="674"/>
      <c r="W65" s="670"/>
      <c r="X65" s="670"/>
      <c r="Y65" s="670"/>
      <c r="Z65" s="670"/>
      <c r="AA65" s="670"/>
      <c r="AB65" s="675"/>
      <c r="AC65" s="670"/>
      <c r="AD65" s="670"/>
      <c r="AG65" s="670"/>
      <c r="AH65" s="670"/>
      <c r="AI65" s="670"/>
      <c r="AJ65" s="670"/>
      <c r="AK65" s="670"/>
      <c r="AL65" s="670"/>
      <c r="AM65" s="670"/>
      <c r="AN65" s="670"/>
      <c r="AO65" s="670"/>
      <c r="AP65" s="670"/>
      <c r="AQ65" s="670"/>
      <c r="AR65" s="670"/>
      <c r="AS65" s="670"/>
      <c r="AT65" s="670"/>
      <c r="AU65" s="670"/>
      <c r="AV65" s="670"/>
      <c r="AW65" s="670"/>
      <c r="AX65" s="670"/>
      <c r="AY65" s="670"/>
      <c r="AZ65" s="670"/>
      <c r="BA65" s="670"/>
      <c r="BB65" s="670"/>
      <c r="BC65" s="670"/>
      <c r="BD65" s="670"/>
      <c r="BE65" s="670"/>
      <c r="BF65" s="670"/>
      <c r="BG65" s="670"/>
      <c r="BH65" s="670"/>
      <c r="BI65" s="670"/>
      <c r="BJ65" s="670"/>
      <c r="BK65" s="670"/>
      <c r="BL65" s="670"/>
      <c r="BM65" s="670"/>
      <c r="BN65" s="670"/>
      <c r="BO65" s="670"/>
      <c r="BP65" s="670"/>
      <c r="BQ65" s="670"/>
      <c r="BR65" s="670"/>
      <c r="BS65" s="670"/>
      <c r="BT65" s="670"/>
      <c r="BU65" s="670"/>
      <c r="BV65" s="670"/>
      <c r="BW65" s="670"/>
      <c r="BX65" s="670"/>
      <c r="BY65" s="670"/>
      <c r="BZ65" s="670"/>
    </row>
    <row r="66" customFormat="false" ht="21.6" hidden="false" customHeight="false" outlineLevel="0" collapsed="false">
      <c r="A66" s="670"/>
      <c r="B66" s="671"/>
      <c r="C66" s="670"/>
      <c r="D66" s="670"/>
      <c r="E66" s="671"/>
      <c r="F66" s="672"/>
      <c r="G66" s="671"/>
      <c r="H66" s="671"/>
      <c r="I66" s="670"/>
      <c r="J66" s="670"/>
      <c r="K66" s="673"/>
      <c r="L66" s="671"/>
      <c r="M66" s="671"/>
      <c r="N66" s="671"/>
      <c r="O66" s="670"/>
      <c r="P66" s="670"/>
      <c r="Q66" s="670"/>
      <c r="R66" s="670"/>
      <c r="S66" s="670"/>
      <c r="T66" s="670"/>
      <c r="U66" s="670"/>
      <c r="V66" s="674"/>
      <c r="W66" s="670"/>
      <c r="X66" s="670"/>
      <c r="Y66" s="670"/>
      <c r="Z66" s="670"/>
      <c r="AA66" s="670"/>
      <c r="AB66" s="675"/>
      <c r="AC66" s="670"/>
      <c r="AD66" s="670"/>
      <c r="AG66" s="670"/>
      <c r="AH66" s="670"/>
      <c r="AI66" s="670"/>
      <c r="AJ66" s="670"/>
      <c r="AK66" s="670"/>
      <c r="AL66" s="670"/>
      <c r="AM66" s="670"/>
      <c r="AN66" s="670"/>
      <c r="AO66" s="670"/>
      <c r="AP66" s="670"/>
      <c r="AQ66" s="670"/>
      <c r="AR66" s="670"/>
      <c r="AS66" s="670"/>
      <c r="AT66" s="670"/>
      <c r="AU66" s="670"/>
      <c r="AV66" s="670"/>
      <c r="AW66" s="670"/>
      <c r="AX66" s="670"/>
      <c r="AY66" s="670"/>
      <c r="AZ66" s="670"/>
      <c r="BA66" s="670"/>
      <c r="BB66" s="670"/>
      <c r="BC66" s="670"/>
      <c r="BD66" s="670"/>
      <c r="BE66" s="670"/>
      <c r="BF66" s="670"/>
      <c r="BG66" s="670"/>
      <c r="BH66" s="670"/>
      <c r="BI66" s="670"/>
      <c r="BJ66" s="670"/>
      <c r="BK66" s="670"/>
      <c r="BL66" s="670"/>
      <c r="BM66" s="670"/>
      <c r="BN66" s="670"/>
      <c r="BO66" s="670"/>
      <c r="BP66" s="670"/>
      <c r="BQ66" s="670"/>
      <c r="BR66" s="670"/>
      <c r="BS66" s="670"/>
      <c r="BT66" s="670"/>
      <c r="BU66" s="670"/>
      <c r="BV66" s="670"/>
      <c r="BW66" s="670"/>
      <c r="BX66" s="670"/>
      <c r="BY66" s="670"/>
      <c r="BZ66" s="670"/>
    </row>
    <row r="67" customFormat="false" ht="21.6" hidden="false" customHeight="false" outlineLevel="0" collapsed="false">
      <c r="A67" s="670"/>
      <c r="B67" s="671"/>
      <c r="C67" s="670"/>
      <c r="D67" s="670"/>
      <c r="E67" s="671"/>
      <c r="F67" s="672"/>
      <c r="G67" s="671"/>
      <c r="H67" s="671"/>
      <c r="I67" s="670"/>
      <c r="J67" s="670"/>
      <c r="K67" s="673"/>
      <c r="L67" s="671"/>
      <c r="M67" s="671"/>
      <c r="N67" s="671"/>
      <c r="O67" s="670"/>
      <c r="P67" s="670"/>
      <c r="Q67" s="670"/>
      <c r="R67" s="670"/>
      <c r="S67" s="670"/>
      <c r="T67" s="670"/>
      <c r="U67" s="670"/>
      <c r="V67" s="674"/>
      <c r="W67" s="670"/>
      <c r="X67" s="670"/>
      <c r="Y67" s="670"/>
      <c r="Z67" s="670"/>
      <c r="AA67" s="670"/>
      <c r="AB67" s="675"/>
      <c r="AC67" s="670"/>
      <c r="AD67" s="670"/>
      <c r="AG67" s="670"/>
      <c r="AH67" s="670"/>
      <c r="AI67" s="670"/>
      <c r="AJ67" s="670"/>
      <c r="AK67" s="670"/>
      <c r="AL67" s="670"/>
      <c r="AM67" s="670"/>
      <c r="AN67" s="670"/>
      <c r="AO67" s="670"/>
      <c r="AP67" s="670"/>
      <c r="AQ67" s="670"/>
      <c r="AR67" s="670"/>
      <c r="AS67" s="670"/>
      <c r="AT67" s="670"/>
      <c r="AU67" s="670"/>
      <c r="AV67" s="670"/>
      <c r="AW67" s="670"/>
      <c r="AX67" s="670"/>
      <c r="AY67" s="670"/>
      <c r="AZ67" s="670"/>
      <c r="BA67" s="670"/>
      <c r="BB67" s="670"/>
      <c r="BC67" s="670"/>
      <c r="BD67" s="670"/>
      <c r="BE67" s="670"/>
      <c r="BF67" s="670"/>
      <c r="BG67" s="670"/>
      <c r="BH67" s="670"/>
      <c r="BI67" s="670"/>
      <c r="BJ67" s="670"/>
      <c r="BK67" s="670"/>
      <c r="BL67" s="670"/>
      <c r="BM67" s="670"/>
      <c r="BN67" s="670"/>
      <c r="BO67" s="670"/>
      <c r="BP67" s="670"/>
      <c r="BQ67" s="670"/>
      <c r="BR67" s="670"/>
      <c r="BS67" s="670"/>
      <c r="BT67" s="670"/>
      <c r="BU67" s="670"/>
      <c r="BV67" s="670"/>
      <c r="BW67" s="670"/>
      <c r="BX67" s="670"/>
      <c r="BY67" s="670"/>
      <c r="BZ67" s="670"/>
    </row>
    <row r="68" customFormat="false" ht="21.6" hidden="false" customHeight="false" outlineLevel="0" collapsed="false">
      <c r="A68" s="670"/>
      <c r="B68" s="671"/>
      <c r="C68" s="670"/>
      <c r="D68" s="670"/>
      <c r="E68" s="671"/>
      <c r="F68" s="672"/>
      <c r="G68" s="671"/>
      <c r="H68" s="671"/>
      <c r="I68" s="670"/>
      <c r="J68" s="670"/>
      <c r="K68" s="673"/>
      <c r="L68" s="671"/>
      <c r="M68" s="671"/>
      <c r="N68" s="671"/>
      <c r="O68" s="670"/>
      <c r="P68" s="670"/>
      <c r="Q68" s="670"/>
      <c r="R68" s="670"/>
      <c r="S68" s="670"/>
      <c r="T68" s="670"/>
      <c r="U68" s="670"/>
      <c r="V68" s="674"/>
      <c r="W68" s="670"/>
      <c r="X68" s="670"/>
      <c r="Y68" s="670"/>
      <c r="Z68" s="670"/>
      <c r="AA68" s="670"/>
      <c r="AB68" s="675"/>
      <c r="AC68" s="670"/>
      <c r="AD68" s="670"/>
      <c r="AG68" s="670"/>
      <c r="AH68" s="670"/>
      <c r="AI68" s="670"/>
      <c r="AJ68" s="670"/>
      <c r="AK68" s="670"/>
      <c r="AL68" s="670"/>
      <c r="AM68" s="670"/>
      <c r="AN68" s="670"/>
      <c r="AO68" s="670"/>
      <c r="AP68" s="670"/>
      <c r="AQ68" s="670"/>
      <c r="AR68" s="670"/>
      <c r="AS68" s="670"/>
      <c r="AT68" s="670"/>
      <c r="AU68" s="670"/>
      <c r="AV68" s="670"/>
      <c r="AW68" s="670"/>
      <c r="AX68" s="670"/>
      <c r="AY68" s="670"/>
      <c r="AZ68" s="670"/>
      <c r="BA68" s="670"/>
      <c r="BB68" s="670"/>
      <c r="BC68" s="670"/>
      <c r="BD68" s="670"/>
      <c r="BE68" s="670"/>
      <c r="BF68" s="670"/>
      <c r="BG68" s="670"/>
      <c r="BH68" s="670"/>
      <c r="BI68" s="670"/>
      <c r="BJ68" s="670"/>
      <c r="BK68" s="670"/>
      <c r="BL68" s="670"/>
      <c r="BM68" s="670"/>
      <c r="BN68" s="670"/>
      <c r="BO68" s="670"/>
      <c r="BP68" s="670"/>
      <c r="BQ68" s="670"/>
      <c r="BR68" s="670"/>
      <c r="BS68" s="670"/>
      <c r="BT68" s="670"/>
      <c r="BU68" s="670"/>
      <c r="BV68" s="670"/>
      <c r="BW68" s="670"/>
      <c r="BX68" s="670"/>
      <c r="BY68" s="670"/>
      <c r="BZ68" s="670"/>
    </row>
    <row r="69" customFormat="false" ht="21.6" hidden="false" customHeight="false" outlineLevel="0" collapsed="false">
      <c r="A69" s="670"/>
      <c r="B69" s="671"/>
      <c r="C69" s="670"/>
      <c r="D69" s="670"/>
      <c r="E69" s="671"/>
      <c r="F69" s="672"/>
      <c r="G69" s="671"/>
      <c r="H69" s="671"/>
      <c r="I69" s="670"/>
      <c r="J69" s="670"/>
      <c r="K69" s="673"/>
      <c r="L69" s="671"/>
      <c r="M69" s="671"/>
      <c r="N69" s="671"/>
      <c r="O69" s="670"/>
      <c r="P69" s="670"/>
      <c r="Q69" s="670"/>
      <c r="R69" s="670"/>
      <c r="S69" s="670"/>
      <c r="T69" s="670"/>
      <c r="U69" s="670"/>
      <c r="V69" s="674"/>
      <c r="W69" s="670"/>
      <c r="X69" s="670"/>
      <c r="Y69" s="670"/>
      <c r="Z69" s="670"/>
      <c r="AA69" s="670"/>
      <c r="AB69" s="675"/>
      <c r="AC69" s="670"/>
      <c r="AD69" s="670"/>
      <c r="AG69" s="670"/>
      <c r="AH69" s="670"/>
      <c r="AI69" s="670"/>
      <c r="AJ69" s="670"/>
      <c r="AK69" s="670"/>
      <c r="AL69" s="670"/>
      <c r="AM69" s="670"/>
      <c r="AN69" s="670"/>
      <c r="AO69" s="670"/>
      <c r="AP69" s="670"/>
      <c r="AQ69" s="670"/>
      <c r="AR69" s="670"/>
      <c r="AS69" s="670"/>
      <c r="AT69" s="670"/>
      <c r="AU69" s="670"/>
      <c r="AV69" s="670"/>
      <c r="AW69" s="670"/>
      <c r="AX69" s="670"/>
      <c r="AY69" s="670"/>
      <c r="AZ69" s="670"/>
      <c r="BA69" s="670"/>
      <c r="BB69" s="670"/>
      <c r="BC69" s="670"/>
      <c r="BD69" s="670"/>
      <c r="BE69" s="670"/>
      <c r="BF69" s="670"/>
      <c r="BG69" s="670"/>
      <c r="BH69" s="670"/>
      <c r="BI69" s="670"/>
      <c r="BJ69" s="670"/>
      <c r="BK69" s="670"/>
      <c r="BL69" s="670"/>
      <c r="BM69" s="670"/>
      <c r="BN69" s="670"/>
      <c r="BO69" s="670"/>
      <c r="BP69" s="670"/>
      <c r="BQ69" s="670"/>
      <c r="BR69" s="670"/>
      <c r="BS69" s="670"/>
      <c r="BT69" s="670"/>
      <c r="BU69" s="670"/>
      <c r="BV69" s="670"/>
      <c r="BW69" s="670"/>
      <c r="BX69" s="670"/>
      <c r="BY69" s="670"/>
      <c r="BZ69" s="670"/>
    </row>
    <row r="70" customFormat="false" ht="21.6" hidden="false" customHeight="false" outlineLevel="0" collapsed="false">
      <c r="A70" s="670"/>
      <c r="B70" s="671"/>
      <c r="C70" s="670"/>
      <c r="D70" s="670"/>
      <c r="E70" s="671"/>
      <c r="F70" s="672"/>
      <c r="G70" s="671"/>
      <c r="H70" s="671"/>
      <c r="I70" s="670"/>
      <c r="J70" s="670"/>
      <c r="K70" s="673"/>
      <c r="L70" s="671"/>
      <c r="M70" s="671"/>
      <c r="N70" s="671"/>
      <c r="O70" s="670"/>
      <c r="P70" s="670"/>
      <c r="Q70" s="670"/>
      <c r="R70" s="670"/>
      <c r="S70" s="670"/>
      <c r="T70" s="670"/>
      <c r="U70" s="670"/>
      <c r="V70" s="674"/>
      <c r="W70" s="670"/>
      <c r="X70" s="670"/>
      <c r="Y70" s="670"/>
      <c r="Z70" s="670"/>
      <c r="AA70" s="670"/>
      <c r="AB70" s="675"/>
      <c r="AC70" s="670"/>
      <c r="AD70" s="670"/>
      <c r="AG70" s="670"/>
      <c r="AH70" s="670"/>
      <c r="AI70" s="670"/>
      <c r="AJ70" s="670"/>
      <c r="AK70" s="670"/>
      <c r="AL70" s="670"/>
      <c r="AM70" s="670"/>
      <c r="AN70" s="670"/>
      <c r="AO70" s="670"/>
      <c r="AP70" s="670"/>
      <c r="AQ70" s="670"/>
      <c r="AR70" s="670"/>
      <c r="AS70" s="670"/>
      <c r="AT70" s="670"/>
      <c r="AU70" s="670"/>
      <c r="AV70" s="670"/>
      <c r="AW70" s="670"/>
      <c r="AX70" s="670"/>
      <c r="AY70" s="670"/>
      <c r="AZ70" s="670"/>
      <c r="BA70" s="670"/>
      <c r="BB70" s="670"/>
      <c r="BC70" s="670"/>
      <c r="BD70" s="670"/>
      <c r="BE70" s="670"/>
      <c r="BF70" s="670"/>
      <c r="BG70" s="670"/>
      <c r="BH70" s="670"/>
      <c r="BI70" s="670"/>
      <c r="BJ70" s="670"/>
      <c r="BK70" s="670"/>
      <c r="BL70" s="670"/>
      <c r="BM70" s="670"/>
      <c r="BN70" s="670"/>
      <c r="BO70" s="670"/>
      <c r="BP70" s="670"/>
      <c r="BQ70" s="670"/>
      <c r="BR70" s="670"/>
      <c r="BS70" s="670"/>
      <c r="BT70" s="670"/>
      <c r="BU70" s="670"/>
      <c r="BV70" s="670"/>
      <c r="BW70" s="670"/>
      <c r="BX70" s="670"/>
      <c r="BY70" s="670"/>
      <c r="BZ70" s="670"/>
    </row>
    <row r="71" customFormat="false" ht="21.6" hidden="false" customHeight="false" outlineLevel="0" collapsed="false">
      <c r="A71" s="670"/>
      <c r="B71" s="671"/>
      <c r="C71" s="670"/>
      <c r="D71" s="670"/>
      <c r="E71" s="671"/>
      <c r="F71" s="672"/>
      <c r="G71" s="671"/>
      <c r="H71" s="671"/>
      <c r="I71" s="670"/>
      <c r="J71" s="670"/>
      <c r="K71" s="673"/>
      <c r="L71" s="671"/>
      <c r="M71" s="671"/>
      <c r="N71" s="671"/>
      <c r="O71" s="670"/>
      <c r="P71" s="670"/>
      <c r="Q71" s="670"/>
      <c r="R71" s="670"/>
      <c r="S71" s="670"/>
      <c r="T71" s="670"/>
      <c r="U71" s="670"/>
      <c r="V71" s="674"/>
      <c r="W71" s="670"/>
      <c r="X71" s="670"/>
      <c r="Y71" s="670"/>
      <c r="Z71" s="670"/>
      <c r="AA71" s="670"/>
      <c r="AB71" s="675"/>
      <c r="AC71" s="670"/>
      <c r="AD71" s="670"/>
      <c r="AG71" s="670"/>
      <c r="AH71" s="670"/>
      <c r="AI71" s="670"/>
      <c r="AJ71" s="670"/>
      <c r="AK71" s="670"/>
      <c r="AL71" s="670"/>
      <c r="AM71" s="670"/>
      <c r="AN71" s="670"/>
      <c r="AO71" s="670"/>
      <c r="AP71" s="670"/>
      <c r="AQ71" s="670"/>
      <c r="AR71" s="670"/>
      <c r="AS71" s="670"/>
      <c r="AT71" s="670"/>
      <c r="AU71" s="670"/>
      <c r="AV71" s="670"/>
      <c r="AW71" s="670"/>
      <c r="AX71" s="670"/>
      <c r="AY71" s="670"/>
      <c r="AZ71" s="670"/>
      <c r="BA71" s="670"/>
      <c r="BB71" s="670"/>
      <c r="BC71" s="670"/>
      <c r="BD71" s="670"/>
      <c r="BE71" s="670"/>
      <c r="BF71" s="670"/>
      <c r="BG71" s="670"/>
      <c r="BH71" s="670"/>
      <c r="BI71" s="670"/>
      <c r="BJ71" s="670"/>
      <c r="BK71" s="670"/>
      <c r="BL71" s="670"/>
      <c r="BM71" s="670"/>
      <c r="BN71" s="670"/>
      <c r="BO71" s="670"/>
      <c r="BP71" s="670"/>
      <c r="BQ71" s="670"/>
      <c r="BR71" s="670"/>
      <c r="BS71" s="670"/>
      <c r="BT71" s="670"/>
      <c r="BU71" s="670"/>
      <c r="BV71" s="670"/>
      <c r="BW71" s="670"/>
      <c r="BX71" s="670"/>
      <c r="BY71" s="670"/>
      <c r="BZ71" s="670"/>
    </row>
    <row r="72" customFormat="false" ht="21.6" hidden="false" customHeight="false" outlineLevel="0" collapsed="false">
      <c r="A72" s="670"/>
      <c r="B72" s="671"/>
      <c r="C72" s="670"/>
      <c r="D72" s="670"/>
      <c r="E72" s="671"/>
      <c r="F72" s="672"/>
      <c r="G72" s="671"/>
      <c r="H72" s="671"/>
      <c r="I72" s="670"/>
      <c r="J72" s="670"/>
      <c r="K72" s="673"/>
      <c r="L72" s="671"/>
      <c r="M72" s="671"/>
      <c r="N72" s="671"/>
      <c r="O72" s="670"/>
      <c r="P72" s="670"/>
      <c r="Q72" s="670"/>
      <c r="R72" s="670"/>
      <c r="S72" s="670"/>
      <c r="T72" s="670"/>
      <c r="U72" s="670"/>
      <c r="V72" s="674"/>
      <c r="W72" s="670"/>
      <c r="X72" s="670"/>
      <c r="Y72" s="670"/>
      <c r="Z72" s="670"/>
      <c r="AA72" s="670"/>
      <c r="AB72" s="675"/>
      <c r="AC72" s="670"/>
      <c r="AD72" s="670"/>
      <c r="AG72" s="670"/>
      <c r="AH72" s="670"/>
      <c r="AI72" s="670"/>
      <c r="AJ72" s="670"/>
      <c r="AK72" s="670"/>
      <c r="AL72" s="670"/>
      <c r="AM72" s="670"/>
      <c r="AN72" s="670"/>
      <c r="AO72" s="670"/>
      <c r="AP72" s="670"/>
      <c r="AQ72" s="670"/>
      <c r="AR72" s="670"/>
      <c r="AS72" s="670"/>
      <c r="AT72" s="670"/>
      <c r="AU72" s="670"/>
      <c r="AV72" s="670"/>
      <c r="AW72" s="670"/>
      <c r="AX72" s="670"/>
      <c r="AY72" s="670"/>
      <c r="AZ72" s="670"/>
      <c r="BA72" s="670"/>
      <c r="BB72" s="670"/>
      <c r="BC72" s="670"/>
      <c r="BD72" s="670"/>
      <c r="BE72" s="670"/>
      <c r="BF72" s="670"/>
      <c r="BG72" s="670"/>
      <c r="BH72" s="670"/>
      <c r="BI72" s="670"/>
      <c r="BJ72" s="670"/>
      <c r="BK72" s="670"/>
      <c r="BL72" s="670"/>
      <c r="BM72" s="670"/>
      <c r="BN72" s="670"/>
      <c r="BO72" s="670"/>
      <c r="BP72" s="670"/>
      <c r="BQ72" s="670"/>
      <c r="BR72" s="670"/>
      <c r="BS72" s="670"/>
      <c r="BT72" s="670"/>
      <c r="BU72" s="670"/>
      <c r="BV72" s="670"/>
      <c r="BW72" s="670"/>
      <c r="BX72" s="670"/>
      <c r="BY72" s="670"/>
      <c r="BZ72" s="670"/>
    </row>
    <row r="73" customFormat="false" ht="21.6" hidden="false" customHeight="false" outlineLevel="0" collapsed="false">
      <c r="A73" s="670"/>
      <c r="B73" s="671"/>
      <c r="C73" s="670"/>
      <c r="D73" s="670"/>
      <c r="E73" s="671"/>
      <c r="F73" s="672"/>
      <c r="G73" s="671"/>
      <c r="H73" s="671"/>
      <c r="I73" s="670"/>
      <c r="J73" s="670"/>
      <c r="K73" s="673"/>
      <c r="L73" s="671"/>
      <c r="M73" s="671"/>
      <c r="N73" s="671"/>
      <c r="O73" s="670"/>
      <c r="P73" s="670"/>
      <c r="Q73" s="670"/>
      <c r="R73" s="670"/>
      <c r="S73" s="670"/>
      <c r="T73" s="670"/>
      <c r="U73" s="670"/>
      <c r="V73" s="674"/>
      <c r="W73" s="670"/>
      <c r="X73" s="670"/>
      <c r="Y73" s="670"/>
      <c r="Z73" s="670"/>
      <c r="AA73" s="670"/>
      <c r="AB73" s="675"/>
      <c r="AC73" s="670"/>
      <c r="AD73" s="670"/>
      <c r="AG73" s="670"/>
      <c r="AH73" s="670"/>
      <c r="AI73" s="670"/>
      <c r="AJ73" s="670"/>
      <c r="AK73" s="670"/>
      <c r="AL73" s="670"/>
      <c r="AM73" s="670"/>
      <c r="AN73" s="670"/>
      <c r="AO73" s="670"/>
      <c r="AP73" s="670"/>
      <c r="AQ73" s="670"/>
      <c r="AR73" s="670"/>
      <c r="AS73" s="670"/>
      <c r="AT73" s="670"/>
      <c r="AU73" s="670"/>
      <c r="AV73" s="670"/>
      <c r="AW73" s="670"/>
      <c r="AX73" s="670"/>
      <c r="AY73" s="670"/>
      <c r="AZ73" s="670"/>
      <c r="BA73" s="670"/>
      <c r="BB73" s="670"/>
      <c r="BC73" s="670"/>
      <c r="BD73" s="670"/>
      <c r="BE73" s="670"/>
      <c r="BF73" s="670"/>
      <c r="BG73" s="670"/>
      <c r="BH73" s="670"/>
      <c r="BI73" s="670"/>
      <c r="BJ73" s="670"/>
      <c r="BK73" s="670"/>
      <c r="BL73" s="670"/>
      <c r="BM73" s="670"/>
      <c r="BN73" s="670"/>
      <c r="BO73" s="670"/>
      <c r="BP73" s="670"/>
      <c r="BQ73" s="670"/>
      <c r="BR73" s="670"/>
      <c r="BS73" s="670"/>
      <c r="BT73" s="670"/>
      <c r="BU73" s="670"/>
      <c r="BV73" s="670"/>
      <c r="BW73" s="670"/>
      <c r="BX73" s="670"/>
      <c r="BY73" s="670"/>
      <c r="BZ73" s="670"/>
    </row>
    <row r="74" customFormat="false" ht="21.6" hidden="false" customHeight="false" outlineLevel="0" collapsed="false">
      <c r="A74" s="670"/>
      <c r="B74" s="671"/>
      <c r="C74" s="670"/>
      <c r="D74" s="670"/>
      <c r="E74" s="671"/>
      <c r="F74" s="672"/>
      <c r="G74" s="671"/>
      <c r="H74" s="671"/>
      <c r="I74" s="670"/>
      <c r="J74" s="670"/>
      <c r="K74" s="673"/>
      <c r="L74" s="671"/>
      <c r="M74" s="671"/>
      <c r="N74" s="671"/>
      <c r="O74" s="670"/>
      <c r="P74" s="670"/>
      <c r="Q74" s="670"/>
      <c r="R74" s="670"/>
      <c r="S74" s="670"/>
      <c r="T74" s="670"/>
      <c r="U74" s="670"/>
      <c r="V74" s="674"/>
      <c r="W74" s="670"/>
      <c r="X74" s="670"/>
      <c r="Y74" s="670"/>
      <c r="Z74" s="670"/>
      <c r="AA74" s="670"/>
      <c r="AB74" s="675"/>
      <c r="AC74" s="670"/>
      <c r="AD74" s="670"/>
      <c r="AG74" s="670"/>
      <c r="AH74" s="670"/>
      <c r="AI74" s="670"/>
      <c r="AJ74" s="670"/>
      <c r="AK74" s="670"/>
      <c r="AL74" s="670"/>
      <c r="AM74" s="670"/>
      <c r="AN74" s="670"/>
      <c r="AO74" s="670"/>
      <c r="AP74" s="670"/>
      <c r="AQ74" s="670"/>
      <c r="AR74" s="670"/>
      <c r="AS74" s="670"/>
      <c r="AT74" s="670"/>
      <c r="AU74" s="670"/>
      <c r="AV74" s="670"/>
      <c r="AW74" s="670"/>
      <c r="AX74" s="670"/>
      <c r="AY74" s="670"/>
      <c r="AZ74" s="670"/>
      <c r="BA74" s="670"/>
      <c r="BB74" s="670"/>
      <c r="BC74" s="670"/>
      <c r="BD74" s="670"/>
      <c r="BE74" s="670"/>
      <c r="BF74" s="670"/>
      <c r="BG74" s="670"/>
      <c r="BH74" s="670"/>
      <c r="BI74" s="670"/>
      <c r="BJ74" s="670"/>
      <c r="BK74" s="670"/>
      <c r="BL74" s="670"/>
      <c r="BM74" s="670"/>
      <c r="BN74" s="670"/>
      <c r="BO74" s="670"/>
      <c r="BP74" s="670"/>
      <c r="BQ74" s="670"/>
      <c r="BR74" s="670"/>
      <c r="BS74" s="670"/>
      <c r="BT74" s="670"/>
      <c r="BU74" s="670"/>
      <c r="BV74" s="670"/>
      <c r="BW74" s="670"/>
      <c r="BX74" s="670"/>
      <c r="BY74" s="670"/>
      <c r="BZ74" s="670"/>
    </row>
    <row r="75" customFormat="false" ht="21.6" hidden="false" customHeight="false" outlineLevel="0" collapsed="false">
      <c r="A75" s="670"/>
      <c r="B75" s="671"/>
      <c r="C75" s="670"/>
      <c r="D75" s="670"/>
      <c r="E75" s="671"/>
      <c r="F75" s="672"/>
      <c r="G75" s="671"/>
      <c r="H75" s="671"/>
      <c r="I75" s="670"/>
      <c r="J75" s="670"/>
      <c r="K75" s="673"/>
      <c r="L75" s="671"/>
      <c r="M75" s="671"/>
      <c r="N75" s="671"/>
      <c r="O75" s="670"/>
      <c r="P75" s="670"/>
      <c r="Q75" s="670"/>
      <c r="R75" s="670"/>
      <c r="S75" s="670"/>
      <c r="T75" s="670"/>
      <c r="U75" s="670"/>
      <c r="V75" s="674"/>
      <c r="W75" s="670"/>
      <c r="X75" s="670"/>
      <c r="Y75" s="670"/>
      <c r="Z75" s="670"/>
      <c r="AA75" s="670"/>
      <c r="AB75" s="675"/>
      <c r="AC75" s="670"/>
      <c r="AD75" s="670"/>
      <c r="AG75" s="670"/>
      <c r="AH75" s="670"/>
      <c r="AI75" s="670"/>
      <c r="AJ75" s="670"/>
      <c r="AK75" s="670"/>
      <c r="AL75" s="670"/>
      <c r="AM75" s="670"/>
      <c r="AN75" s="670"/>
      <c r="AO75" s="670"/>
      <c r="AP75" s="670"/>
      <c r="AQ75" s="670"/>
      <c r="AR75" s="670"/>
      <c r="AS75" s="670"/>
      <c r="AT75" s="670"/>
      <c r="AU75" s="670"/>
      <c r="AV75" s="670"/>
      <c r="AW75" s="670"/>
      <c r="AX75" s="670"/>
      <c r="AY75" s="670"/>
      <c r="AZ75" s="670"/>
      <c r="BA75" s="670"/>
      <c r="BB75" s="670"/>
      <c r="BC75" s="670"/>
      <c r="BD75" s="670"/>
      <c r="BE75" s="670"/>
      <c r="BF75" s="670"/>
      <c r="BG75" s="670"/>
      <c r="BH75" s="670"/>
      <c r="BI75" s="670"/>
      <c r="BJ75" s="670"/>
      <c r="BK75" s="670"/>
      <c r="BL75" s="670"/>
      <c r="BM75" s="670"/>
      <c r="BN75" s="670"/>
      <c r="BO75" s="670"/>
      <c r="BP75" s="670"/>
      <c r="BQ75" s="670"/>
      <c r="BR75" s="670"/>
      <c r="BS75" s="670"/>
      <c r="BT75" s="670"/>
      <c r="BU75" s="670"/>
      <c r="BV75" s="670"/>
      <c r="BW75" s="670"/>
      <c r="BX75" s="670"/>
      <c r="BY75" s="670"/>
      <c r="BZ75" s="670"/>
    </row>
    <row r="76" customFormat="false" ht="21.6" hidden="false" customHeight="false" outlineLevel="0" collapsed="false">
      <c r="A76" s="670"/>
      <c r="B76" s="671"/>
      <c r="C76" s="670"/>
      <c r="D76" s="670"/>
      <c r="E76" s="671"/>
      <c r="F76" s="672"/>
      <c r="G76" s="671"/>
      <c r="H76" s="671"/>
      <c r="I76" s="670"/>
      <c r="J76" s="670"/>
      <c r="K76" s="673"/>
      <c r="L76" s="671"/>
      <c r="M76" s="671"/>
      <c r="N76" s="671"/>
      <c r="O76" s="670"/>
      <c r="P76" s="670"/>
      <c r="Q76" s="670"/>
      <c r="R76" s="670"/>
      <c r="S76" s="670"/>
      <c r="T76" s="670"/>
      <c r="U76" s="670"/>
      <c r="V76" s="674"/>
      <c r="W76" s="670"/>
      <c r="X76" s="670"/>
      <c r="Y76" s="670"/>
      <c r="Z76" s="670"/>
      <c r="AA76" s="670"/>
      <c r="AB76" s="675"/>
      <c r="AC76" s="670"/>
      <c r="AD76" s="670"/>
      <c r="AG76" s="670"/>
      <c r="AH76" s="670"/>
      <c r="AI76" s="670"/>
      <c r="AJ76" s="670"/>
      <c r="AK76" s="670"/>
      <c r="AL76" s="670"/>
      <c r="AM76" s="670"/>
      <c r="AN76" s="670"/>
      <c r="AO76" s="670"/>
      <c r="AP76" s="670"/>
      <c r="AQ76" s="670"/>
      <c r="AR76" s="670"/>
      <c r="AS76" s="670"/>
      <c r="AT76" s="670"/>
      <c r="AU76" s="670"/>
      <c r="AV76" s="670"/>
      <c r="AW76" s="670"/>
      <c r="AX76" s="670"/>
      <c r="AY76" s="670"/>
      <c r="AZ76" s="670"/>
      <c r="BA76" s="670"/>
      <c r="BB76" s="670"/>
      <c r="BC76" s="670"/>
      <c r="BD76" s="670"/>
      <c r="BE76" s="670"/>
      <c r="BF76" s="670"/>
      <c r="BG76" s="670"/>
      <c r="BH76" s="670"/>
      <c r="BI76" s="670"/>
      <c r="BJ76" s="670"/>
      <c r="BK76" s="670"/>
      <c r="BL76" s="670"/>
      <c r="BM76" s="670"/>
      <c r="BN76" s="670"/>
      <c r="BO76" s="670"/>
      <c r="BP76" s="670"/>
      <c r="BQ76" s="670"/>
      <c r="BR76" s="670"/>
      <c r="BS76" s="670"/>
      <c r="BT76" s="670"/>
      <c r="BU76" s="670"/>
      <c r="BV76" s="670"/>
      <c r="BW76" s="670"/>
      <c r="BX76" s="670"/>
      <c r="BY76" s="670"/>
      <c r="BZ76" s="670"/>
    </row>
    <row r="77" customFormat="false" ht="21.6" hidden="false" customHeight="false" outlineLevel="0" collapsed="false">
      <c r="A77" s="670"/>
      <c r="B77" s="671"/>
      <c r="C77" s="670"/>
      <c r="D77" s="670"/>
      <c r="E77" s="671"/>
      <c r="F77" s="672"/>
      <c r="G77" s="671"/>
      <c r="H77" s="671"/>
      <c r="I77" s="670"/>
      <c r="J77" s="670"/>
      <c r="K77" s="673"/>
      <c r="L77" s="671"/>
      <c r="M77" s="671"/>
      <c r="N77" s="671"/>
      <c r="O77" s="670"/>
      <c r="P77" s="670"/>
      <c r="Q77" s="670"/>
      <c r="R77" s="670"/>
      <c r="S77" s="670"/>
      <c r="T77" s="670"/>
      <c r="U77" s="670"/>
      <c r="V77" s="674"/>
      <c r="W77" s="670"/>
      <c r="X77" s="670"/>
      <c r="Y77" s="670"/>
      <c r="Z77" s="670"/>
      <c r="AA77" s="670"/>
      <c r="AB77" s="675"/>
      <c r="AC77" s="670"/>
      <c r="AD77" s="670"/>
      <c r="AG77" s="670"/>
      <c r="AH77" s="670"/>
      <c r="AI77" s="670"/>
      <c r="AJ77" s="670"/>
      <c r="AK77" s="670"/>
      <c r="AL77" s="670"/>
      <c r="AM77" s="670"/>
      <c r="AN77" s="670"/>
      <c r="AO77" s="670"/>
      <c r="AP77" s="670"/>
      <c r="AQ77" s="670"/>
      <c r="AR77" s="670"/>
      <c r="AS77" s="670"/>
      <c r="AT77" s="670"/>
      <c r="AU77" s="670"/>
      <c r="AV77" s="670"/>
      <c r="AW77" s="670"/>
      <c r="AX77" s="670"/>
      <c r="AY77" s="670"/>
      <c r="AZ77" s="670"/>
      <c r="BA77" s="670"/>
      <c r="BB77" s="670"/>
      <c r="BC77" s="670"/>
      <c r="BD77" s="670"/>
      <c r="BE77" s="670"/>
      <c r="BF77" s="670"/>
      <c r="BG77" s="670"/>
      <c r="BH77" s="670"/>
      <c r="BI77" s="670"/>
      <c r="BJ77" s="670"/>
      <c r="BK77" s="670"/>
      <c r="BL77" s="670"/>
      <c r="BM77" s="670"/>
      <c r="BN77" s="670"/>
      <c r="BO77" s="670"/>
      <c r="BP77" s="670"/>
      <c r="BQ77" s="670"/>
      <c r="BR77" s="670"/>
      <c r="BS77" s="670"/>
      <c r="BT77" s="670"/>
      <c r="BU77" s="670"/>
      <c r="BV77" s="670"/>
      <c r="BW77" s="670"/>
      <c r="BX77" s="670"/>
      <c r="BY77" s="670"/>
      <c r="BZ77" s="670"/>
    </row>
    <row r="78" customFormat="false" ht="21.6" hidden="false" customHeight="false" outlineLevel="0" collapsed="false">
      <c r="A78" s="670"/>
      <c r="B78" s="671"/>
      <c r="C78" s="670"/>
      <c r="D78" s="670"/>
      <c r="E78" s="671"/>
      <c r="F78" s="672"/>
      <c r="G78" s="671"/>
      <c r="H78" s="671"/>
      <c r="I78" s="670"/>
      <c r="J78" s="670"/>
      <c r="K78" s="673"/>
      <c r="L78" s="671"/>
      <c r="M78" s="671"/>
      <c r="N78" s="671"/>
      <c r="O78" s="670"/>
      <c r="P78" s="670"/>
      <c r="Q78" s="670"/>
      <c r="R78" s="670"/>
      <c r="S78" s="670"/>
      <c r="T78" s="670"/>
      <c r="U78" s="670"/>
      <c r="V78" s="674"/>
      <c r="W78" s="670"/>
      <c r="X78" s="670"/>
      <c r="Y78" s="670"/>
      <c r="Z78" s="670"/>
      <c r="AA78" s="670"/>
      <c r="AB78" s="675"/>
      <c r="AC78" s="670"/>
      <c r="AD78" s="670"/>
      <c r="AG78" s="670"/>
      <c r="AH78" s="670"/>
      <c r="AI78" s="670"/>
      <c r="AJ78" s="670"/>
      <c r="AK78" s="670"/>
      <c r="AL78" s="670"/>
      <c r="AM78" s="670"/>
      <c r="AN78" s="670"/>
      <c r="AO78" s="670"/>
      <c r="AP78" s="670"/>
      <c r="AQ78" s="670"/>
      <c r="AR78" s="670"/>
      <c r="AS78" s="670"/>
      <c r="AT78" s="670"/>
      <c r="AU78" s="670"/>
      <c r="AV78" s="670"/>
      <c r="AW78" s="670"/>
      <c r="AX78" s="670"/>
      <c r="AY78" s="670"/>
      <c r="AZ78" s="670"/>
      <c r="BA78" s="670"/>
      <c r="BB78" s="670"/>
      <c r="BC78" s="670"/>
      <c r="BD78" s="670"/>
      <c r="BE78" s="670"/>
      <c r="BF78" s="670"/>
      <c r="BG78" s="670"/>
      <c r="BH78" s="670"/>
      <c r="BI78" s="670"/>
      <c r="BJ78" s="670"/>
      <c r="BK78" s="670"/>
      <c r="BL78" s="670"/>
      <c r="BM78" s="670"/>
      <c r="BN78" s="670"/>
      <c r="BO78" s="670"/>
      <c r="BP78" s="670"/>
      <c r="BQ78" s="670"/>
      <c r="BR78" s="670"/>
      <c r="BS78" s="670"/>
      <c r="BT78" s="670"/>
      <c r="BU78" s="670"/>
      <c r="BV78" s="670"/>
      <c r="BW78" s="670"/>
      <c r="BX78" s="670"/>
      <c r="BY78" s="670"/>
      <c r="BZ78" s="670"/>
    </row>
    <row r="79" customFormat="false" ht="21.6" hidden="false" customHeight="false" outlineLevel="0" collapsed="false">
      <c r="A79" s="670"/>
      <c r="B79" s="671"/>
      <c r="C79" s="670"/>
      <c r="D79" s="670"/>
      <c r="E79" s="671"/>
      <c r="F79" s="672"/>
      <c r="G79" s="671"/>
      <c r="H79" s="671"/>
      <c r="I79" s="670"/>
      <c r="J79" s="670"/>
      <c r="K79" s="673"/>
      <c r="L79" s="671"/>
      <c r="M79" s="671"/>
      <c r="N79" s="671"/>
      <c r="O79" s="670"/>
      <c r="P79" s="670"/>
      <c r="Q79" s="670"/>
      <c r="R79" s="670"/>
      <c r="S79" s="670"/>
      <c r="T79" s="670"/>
      <c r="U79" s="670"/>
      <c r="V79" s="674"/>
      <c r="W79" s="670"/>
      <c r="X79" s="670"/>
      <c r="Y79" s="670"/>
      <c r="Z79" s="670"/>
      <c r="AA79" s="670"/>
      <c r="AB79" s="675"/>
      <c r="AC79" s="670"/>
      <c r="AD79" s="670"/>
      <c r="AG79" s="670"/>
      <c r="AH79" s="670"/>
      <c r="AI79" s="670"/>
      <c r="AJ79" s="670"/>
      <c r="AK79" s="670"/>
      <c r="AL79" s="670"/>
      <c r="AM79" s="670"/>
      <c r="AN79" s="670"/>
      <c r="AO79" s="670"/>
      <c r="AP79" s="670"/>
      <c r="AQ79" s="670"/>
      <c r="AR79" s="670"/>
      <c r="AS79" s="670"/>
      <c r="AT79" s="670"/>
      <c r="AU79" s="670"/>
      <c r="AV79" s="670"/>
      <c r="AW79" s="670"/>
      <c r="AX79" s="670"/>
      <c r="AY79" s="670"/>
      <c r="AZ79" s="670"/>
      <c r="BA79" s="670"/>
      <c r="BB79" s="670"/>
      <c r="BC79" s="670"/>
      <c r="BD79" s="670"/>
      <c r="BE79" s="670"/>
      <c r="BF79" s="670"/>
      <c r="BG79" s="670"/>
      <c r="BH79" s="670"/>
      <c r="BI79" s="670"/>
      <c r="BJ79" s="670"/>
      <c r="BK79" s="670"/>
      <c r="BL79" s="670"/>
      <c r="BM79" s="670"/>
      <c r="BN79" s="670"/>
      <c r="BO79" s="670"/>
      <c r="BP79" s="670"/>
      <c r="BQ79" s="670"/>
      <c r="BR79" s="670"/>
      <c r="BS79" s="670"/>
      <c r="BT79" s="670"/>
      <c r="BU79" s="670"/>
      <c r="BV79" s="670"/>
      <c r="BW79" s="670"/>
      <c r="BX79" s="670"/>
      <c r="BY79" s="670"/>
      <c r="BZ79" s="670"/>
    </row>
    <row r="80" customFormat="false" ht="21.6" hidden="false" customHeight="false" outlineLevel="0" collapsed="false">
      <c r="A80" s="670"/>
      <c r="B80" s="671"/>
      <c r="C80" s="670"/>
      <c r="D80" s="670"/>
      <c r="E80" s="671"/>
      <c r="F80" s="672"/>
      <c r="G80" s="671"/>
      <c r="H80" s="671"/>
      <c r="I80" s="670"/>
      <c r="J80" s="670"/>
      <c r="K80" s="673"/>
      <c r="L80" s="671"/>
      <c r="M80" s="671"/>
      <c r="N80" s="671"/>
      <c r="O80" s="670"/>
      <c r="P80" s="670"/>
      <c r="Q80" s="670"/>
      <c r="R80" s="670"/>
      <c r="S80" s="670"/>
      <c r="T80" s="670"/>
      <c r="U80" s="670"/>
      <c r="V80" s="674"/>
      <c r="W80" s="670"/>
      <c r="X80" s="670"/>
      <c r="Y80" s="670"/>
      <c r="Z80" s="670"/>
      <c r="AA80" s="670"/>
      <c r="AB80" s="675"/>
      <c r="AC80" s="670"/>
      <c r="AD80" s="670"/>
      <c r="AG80" s="670"/>
      <c r="AH80" s="670"/>
      <c r="AI80" s="670"/>
      <c r="AJ80" s="670"/>
      <c r="AK80" s="670"/>
      <c r="AL80" s="670"/>
      <c r="AM80" s="670"/>
      <c r="AN80" s="670"/>
      <c r="AO80" s="670"/>
      <c r="AP80" s="670"/>
      <c r="AQ80" s="670"/>
      <c r="AR80" s="670"/>
      <c r="AS80" s="670"/>
      <c r="AT80" s="670"/>
      <c r="AU80" s="670"/>
      <c r="AV80" s="670"/>
      <c r="AW80" s="670"/>
      <c r="AX80" s="670"/>
      <c r="AY80" s="670"/>
      <c r="AZ80" s="670"/>
      <c r="BA80" s="670"/>
      <c r="BB80" s="670"/>
      <c r="BC80" s="670"/>
      <c r="BD80" s="670"/>
      <c r="BE80" s="670"/>
      <c r="BF80" s="670"/>
      <c r="BG80" s="670"/>
      <c r="BH80" s="670"/>
      <c r="BI80" s="670"/>
      <c r="BJ80" s="670"/>
      <c r="BK80" s="670"/>
      <c r="BL80" s="670"/>
      <c r="BM80" s="670"/>
      <c r="BN80" s="670"/>
      <c r="BO80" s="670"/>
      <c r="BP80" s="670"/>
      <c r="BQ80" s="670"/>
      <c r="BR80" s="670"/>
      <c r="BS80" s="670"/>
      <c r="BT80" s="670"/>
      <c r="BU80" s="670"/>
      <c r="BV80" s="670"/>
      <c r="BW80" s="670"/>
      <c r="BX80" s="670"/>
      <c r="BY80" s="670"/>
      <c r="BZ80" s="670"/>
    </row>
    <row r="81" customFormat="false" ht="21.6" hidden="false" customHeight="false" outlineLevel="0" collapsed="false">
      <c r="A81" s="670"/>
      <c r="B81" s="671"/>
      <c r="C81" s="670"/>
      <c r="D81" s="670"/>
      <c r="E81" s="671"/>
      <c r="F81" s="672"/>
      <c r="G81" s="671"/>
      <c r="H81" s="671"/>
      <c r="I81" s="670"/>
      <c r="J81" s="670"/>
      <c r="K81" s="673"/>
      <c r="L81" s="671"/>
      <c r="M81" s="671"/>
      <c r="N81" s="671"/>
      <c r="O81" s="670"/>
      <c r="P81" s="670"/>
      <c r="Q81" s="670"/>
      <c r="R81" s="670"/>
      <c r="S81" s="670"/>
      <c r="T81" s="670"/>
      <c r="U81" s="670"/>
      <c r="V81" s="674"/>
      <c r="W81" s="670"/>
      <c r="X81" s="670"/>
      <c r="Y81" s="670"/>
      <c r="Z81" s="670"/>
      <c r="AA81" s="670"/>
      <c r="AB81" s="675"/>
      <c r="AC81" s="670"/>
      <c r="AD81" s="670"/>
      <c r="AG81" s="670"/>
      <c r="AH81" s="670"/>
      <c r="AI81" s="670"/>
      <c r="AJ81" s="670"/>
      <c r="AK81" s="670"/>
      <c r="AL81" s="670"/>
      <c r="AM81" s="670"/>
      <c r="AN81" s="670"/>
      <c r="AO81" s="670"/>
      <c r="AP81" s="670"/>
      <c r="AQ81" s="670"/>
      <c r="AR81" s="670"/>
      <c r="AS81" s="670"/>
      <c r="AT81" s="670"/>
      <c r="AU81" s="670"/>
      <c r="AV81" s="670"/>
      <c r="AW81" s="670"/>
      <c r="AX81" s="670"/>
      <c r="AY81" s="670"/>
      <c r="AZ81" s="670"/>
      <c r="BA81" s="670"/>
      <c r="BB81" s="670"/>
      <c r="BC81" s="670"/>
      <c r="BD81" s="670"/>
      <c r="BE81" s="670"/>
      <c r="BF81" s="670"/>
      <c r="BG81" s="670"/>
      <c r="BH81" s="670"/>
      <c r="BI81" s="670"/>
      <c r="BJ81" s="670"/>
      <c r="BK81" s="670"/>
      <c r="BL81" s="670"/>
      <c r="BM81" s="670"/>
      <c r="BN81" s="670"/>
      <c r="BO81" s="670"/>
      <c r="BP81" s="670"/>
      <c r="BQ81" s="670"/>
      <c r="BR81" s="670"/>
      <c r="BS81" s="670"/>
      <c r="BT81" s="670"/>
      <c r="BU81" s="670"/>
      <c r="BV81" s="670"/>
      <c r="BW81" s="670"/>
      <c r="BX81" s="670"/>
      <c r="BY81" s="670"/>
      <c r="BZ81" s="670"/>
    </row>
    <row r="82" customFormat="false" ht="21.6" hidden="false" customHeight="false" outlineLevel="0" collapsed="false">
      <c r="A82" s="670"/>
      <c r="B82" s="671"/>
      <c r="C82" s="670"/>
      <c r="D82" s="670"/>
      <c r="E82" s="671"/>
      <c r="F82" s="672"/>
      <c r="G82" s="671"/>
      <c r="H82" s="671"/>
      <c r="I82" s="670"/>
      <c r="J82" s="670"/>
      <c r="K82" s="673"/>
      <c r="L82" s="671"/>
      <c r="M82" s="671"/>
      <c r="N82" s="671"/>
      <c r="O82" s="670"/>
      <c r="P82" s="670"/>
      <c r="Q82" s="670"/>
      <c r="R82" s="670"/>
      <c r="S82" s="670"/>
      <c r="T82" s="670"/>
      <c r="U82" s="670"/>
      <c r="V82" s="674"/>
      <c r="W82" s="670"/>
      <c r="X82" s="670"/>
      <c r="Y82" s="670"/>
      <c r="Z82" s="670"/>
      <c r="AA82" s="670"/>
      <c r="AB82" s="675"/>
      <c r="AC82" s="670"/>
      <c r="AD82" s="670"/>
      <c r="AG82" s="670"/>
      <c r="AH82" s="670"/>
      <c r="AI82" s="670"/>
      <c r="AJ82" s="670"/>
      <c r="AK82" s="670"/>
      <c r="AL82" s="670"/>
      <c r="AM82" s="670"/>
      <c r="AN82" s="670"/>
      <c r="AO82" s="670"/>
      <c r="AP82" s="670"/>
      <c r="AQ82" s="670"/>
      <c r="AR82" s="670"/>
      <c r="AS82" s="670"/>
      <c r="AT82" s="670"/>
      <c r="AU82" s="670"/>
      <c r="AV82" s="670"/>
      <c r="AW82" s="670"/>
      <c r="AX82" s="670"/>
      <c r="AY82" s="670"/>
      <c r="AZ82" s="670"/>
      <c r="BA82" s="670"/>
      <c r="BB82" s="670"/>
      <c r="BC82" s="670"/>
      <c r="BD82" s="670"/>
      <c r="BE82" s="670"/>
      <c r="BF82" s="670"/>
      <c r="BG82" s="670"/>
      <c r="BH82" s="670"/>
      <c r="BI82" s="670"/>
      <c r="BJ82" s="670"/>
      <c r="BK82" s="670"/>
      <c r="BL82" s="670"/>
      <c r="BM82" s="670"/>
      <c r="BN82" s="670"/>
      <c r="BO82" s="670"/>
      <c r="BP82" s="670"/>
      <c r="BQ82" s="670"/>
      <c r="BR82" s="670"/>
      <c r="BS82" s="670"/>
      <c r="BT82" s="670"/>
      <c r="BU82" s="670"/>
      <c r="BV82" s="670"/>
      <c r="BW82" s="670"/>
      <c r="BX82" s="670"/>
      <c r="BY82" s="670"/>
      <c r="BZ82" s="670"/>
    </row>
    <row r="83" customFormat="false" ht="21.6" hidden="false" customHeight="false" outlineLevel="0" collapsed="false">
      <c r="A83" s="670"/>
      <c r="B83" s="671"/>
      <c r="C83" s="670"/>
      <c r="D83" s="670"/>
      <c r="E83" s="671"/>
      <c r="F83" s="672"/>
      <c r="G83" s="671"/>
      <c r="H83" s="671"/>
      <c r="I83" s="670"/>
      <c r="J83" s="670"/>
      <c r="K83" s="673"/>
      <c r="L83" s="671"/>
      <c r="M83" s="671"/>
      <c r="N83" s="671"/>
      <c r="O83" s="670"/>
      <c r="P83" s="670"/>
      <c r="Q83" s="670"/>
      <c r="R83" s="670"/>
      <c r="S83" s="670"/>
      <c r="T83" s="670"/>
      <c r="U83" s="670"/>
      <c r="V83" s="674"/>
      <c r="W83" s="670"/>
      <c r="X83" s="670"/>
      <c r="Y83" s="670"/>
      <c r="Z83" s="670"/>
      <c r="AA83" s="670"/>
      <c r="AB83" s="675"/>
      <c r="AC83" s="670"/>
      <c r="AD83" s="670"/>
      <c r="AG83" s="670"/>
      <c r="AH83" s="670"/>
      <c r="AI83" s="670"/>
      <c r="AJ83" s="670"/>
      <c r="AK83" s="670"/>
      <c r="AL83" s="670"/>
      <c r="AM83" s="670"/>
      <c r="AN83" s="670"/>
      <c r="AO83" s="670"/>
      <c r="AP83" s="670"/>
      <c r="AQ83" s="670"/>
      <c r="AR83" s="670"/>
      <c r="AS83" s="670"/>
      <c r="AT83" s="670"/>
      <c r="AU83" s="670"/>
      <c r="AV83" s="670"/>
      <c r="AW83" s="670"/>
      <c r="AX83" s="670"/>
      <c r="AY83" s="670"/>
      <c r="AZ83" s="670"/>
      <c r="BA83" s="670"/>
      <c r="BB83" s="670"/>
      <c r="BC83" s="670"/>
      <c r="BD83" s="670"/>
      <c r="BE83" s="670"/>
      <c r="BF83" s="670"/>
      <c r="BG83" s="670"/>
      <c r="BH83" s="670"/>
      <c r="BI83" s="670"/>
      <c r="BJ83" s="670"/>
      <c r="BK83" s="670"/>
      <c r="BL83" s="670"/>
      <c r="BM83" s="670"/>
      <c r="BN83" s="670"/>
      <c r="BO83" s="670"/>
      <c r="BP83" s="670"/>
      <c r="BQ83" s="670"/>
      <c r="BR83" s="670"/>
      <c r="BS83" s="670"/>
      <c r="BT83" s="670"/>
      <c r="BU83" s="670"/>
      <c r="BV83" s="670"/>
      <c r="BW83" s="670"/>
      <c r="BX83" s="670"/>
      <c r="BY83" s="670"/>
      <c r="BZ83" s="670"/>
    </row>
    <row r="84" customFormat="false" ht="21.6" hidden="false" customHeight="false" outlineLevel="0" collapsed="false">
      <c r="A84" s="670"/>
      <c r="B84" s="671"/>
      <c r="C84" s="670"/>
      <c r="D84" s="670"/>
      <c r="E84" s="671"/>
      <c r="F84" s="672"/>
      <c r="G84" s="671"/>
      <c r="H84" s="671"/>
      <c r="I84" s="670"/>
      <c r="J84" s="670"/>
      <c r="K84" s="673"/>
      <c r="L84" s="671"/>
      <c r="M84" s="671"/>
      <c r="N84" s="671"/>
      <c r="O84" s="670"/>
      <c r="P84" s="670"/>
      <c r="Q84" s="670"/>
      <c r="R84" s="670"/>
      <c r="S84" s="670"/>
      <c r="T84" s="670"/>
      <c r="U84" s="670"/>
      <c r="V84" s="674"/>
      <c r="W84" s="670"/>
      <c r="X84" s="670"/>
      <c r="Y84" s="670"/>
      <c r="Z84" s="670"/>
      <c r="AA84" s="670"/>
      <c r="AB84" s="675"/>
      <c r="AC84" s="670"/>
      <c r="AD84" s="670"/>
      <c r="AG84" s="670"/>
      <c r="AH84" s="670"/>
      <c r="AI84" s="670"/>
      <c r="AJ84" s="670"/>
      <c r="AK84" s="670"/>
      <c r="AL84" s="670"/>
      <c r="AM84" s="670"/>
      <c r="AN84" s="670"/>
      <c r="AO84" s="670"/>
      <c r="AP84" s="670"/>
      <c r="AQ84" s="670"/>
      <c r="AR84" s="670"/>
      <c r="AS84" s="670"/>
      <c r="AT84" s="670"/>
      <c r="AU84" s="670"/>
      <c r="AV84" s="670"/>
      <c r="AW84" s="670"/>
      <c r="AX84" s="670"/>
      <c r="AY84" s="670"/>
      <c r="AZ84" s="670"/>
      <c r="BA84" s="670"/>
      <c r="BB84" s="670"/>
      <c r="BC84" s="670"/>
      <c r="BD84" s="670"/>
      <c r="BE84" s="670"/>
      <c r="BF84" s="670"/>
      <c r="BG84" s="670"/>
      <c r="BH84" s="670"/>
      <c r="BI84" s="670"/>
      <c r="BJ84" s="670"/>
      <c r="BK84" s="670"/>
      <c r="BL84" s="670"/>
      <c r="BM84" s="670"/>
      <c r="BN84" s="670"/>
      <c r="BO84" s="670"/>
      <c r="BP84" s="670"/>
      <c r="BQ84" s="670"/>
      <c r="BR84" s="670"/>
      <c r="BS84" s="670"/>
      <c r="BT84" s="670"/>
      <c r="BU84" s="670"/>
      <c r="BV84" s="670"/>
      <c r="BW84" s="670"/>
      <c r="BX84" s="670"/>
      <c r="BY84" s="670"/>
      <c r="BZ84" s="670"/>
    </row>
    <row r="85" customFormat="false" ht="21.6" hidden="false" customHeight="false" outlineLevel="0" collapsed="false">
      <c r="A85" s="670"/>
      <c r="B85" s="671"/>
      <c r="C85" s="670"/>
      <c r="D85" s="670"/>
      <c r="E85" s="671"/>
      <c r="F85" s="672"/>
      <c r="G85" s="671"/>
      <c r="H85" s="671"/>
      <c r="I85" s="670"/>
      <c r="J85" s="670"/>
      <c r="K85" s="673"/>
      <c r="L85" s="671"/>
      <c r="M85" s="671"/>
      <c r="N85" s="671"/>
      <c r="O85" s="670"/>
      <c r="P85" s="670"/>
      <c r="Q85" s="670"/>
      <c r="R85" s="670"/>
      <c r="S85" s="670"/>
      <c r="T85" s="670"/>
      <c r="U85" s="670"/>
      <c r="V85" s="674"/>
      <c r="W85" s="670"/>
      <c r="X85" s="670"/>
      <c r="Y85" s="670"/>
      <c r="Z85" s="670"/>
      <c r="AA85" s="670"/>
      <c r="AB85" s="675"/>
      <c r="AC85" s="670"/>
      <c r="AD85" s="670"/>
      <c r="AG85" s="670"/>
      <c r="AH85" s="670"/>
      <c r="AI85" s="670"/>
      <c r="AJ85" s="670"/>
      <c r="AK85" s="670"/>
      <c r="AL85" s="670"/>
      <c r="AM85" s="670"/>
      <c r="AN85" s="670"/>
      <c r="AO85" s="670"/>
      <c r="AP85" s="670"/>
      <c r="AQ85" s="670"/>
      <c r="AR85" s="670"/>
      <c r="AS85" s="670"/>
      <c r="AT85" s="670"/>
      <c r="AU85" s="670"/>
      <c r="AV85" s="670"/>
      <c r="AW85" s="670"/>
      <c r="AX85" s="670"/>
      <c r="AY85" s="670"/>
      <c r="AZ85" s="670"/>
      <c r="BA85" s="670"/>
      <c r="BB85" s="670"/>
      <c r="BC85" s="670"/>
      <c r="BD85" s="670"/>
      <c r="BE85" s="670"/>
      <c r="BF85" s="670"/>
      <c r="BG85" s="670"/>
      <c r="BH85" s="670"/>
      <c r="BI85" s="670"/>
      <c r="BJ85" s="670"/>
      <c r="BK85" s="670"/>
      <c r="BL85" s="670"/>
      <c r="BM85" s="670"/>
      <c r="BN85" s="670"/>
      <c r="BO85" s="670"/>
      <c r="BP85" s="670"/>
      <c r="BQ85" s="670"/>
      <c r="BR85" s="670"/>
      <c r="BS85" s="670"/>
      <c r="BT85" s="670"/>
      <c r="BU85" s="670"/>
      <c r="BV85" s="670"/>
      <c r="BW85" s="670"/>
      <c r="BX85" s="670"/>
      <c r="BY85" s="670"/>
      <c r="BZ85" s="670"/>
    </row>
    <row r="86" customFormat="false" ht="21.6" hidden="false" customHeight="false" outlineLevel="0" collapsed="false">
      <c r="A86" s="670"/>
      <c r="B86" s="671"/>
      <c r="C86" s="670"/>
      <c r="D86" s="670"/>
      <c r="E86" s="671"/>
      <c r="F86" s="672"/>
      <c r="G86" s="671"/>
      <c r="H86" s="671"/>
      <c r="I86" s="670"/>
      <c r="J86" s="670"/>
      <c r="K86" s="673"/>
      <c r="L86" s="671"/>
      <c r="M86" s="671"/>
      <c r="N86" s="671"/>
      <c r="O86" s="670"/>
      <c r="P86" s="670"/>
      <c r="Q86" s="670"/>
      <c r="R86" s="670"/>
      <c r="S86" s="670"/>
      <c r="T86" s="670"/>
      <c r="U86" s="670"/>
      <c r="V86" s="674"/>
      <c r="W86" s="670"/>
      <c r="X86" s="670"/>
      <c r="Y86" s="670"/>
      <c r="Z86" s="670"/>
      <c r="AA86" s="670"/>
      <c r="AB86" s="675"/>
      <c r="AC86" s="670"/>
      <c r="AD86" s="670"/>
      <c r="AG86" s="670"/>
      <c r="AH86" s="670"/>
      <c r="AI86" s="670"/>
      <c r="AJ86" s="670"/>
      <c r="AK86" s="670"/>
      <c r="AL86" s="670"/>
      <c r="AM86" s="670"/>
      <c r="AN86" s="670"/>
      <c r="AO86" s="670"/>
      <c r="AP86" s="670"/>
      <c r="AQ86" s="670"/>
      <c r="AR86" s="670"/>
      <c r="AS86" s="670"/>
      <c r="AT86" s="670"/>
      <c r="AU86" s="670"/>
      <c r="AV86" s="670"/>
      <c r="AW86" s="670"/>
      <c r="AX86" s="670"/>
      <c r="AY86" s="670"/>
      <c r="AZ86" s="670"/>
      <c r="BA86" s="670"/>
      <c r="BB86" s="670"/>
      <c r="BC86" s="670"/>
      <c r="BD86" s="670"/>
      <c r="BE86" s="670"/>
      <c r="BF86" s="670"/>
      <c r="BG86" s="670"/>
      <c r="BH86" s="670"/>
      <c r="BI86" s="670"/>
      <c r="BJ86" s="670"/>
      <c r="BK86" s="670"/>
      <c r="BL86" s="670"/>
      <c r="BM86" s="670"/>
      <c r="BN86" s="670"/>
      <c r="BO86" s="670"/>
      <c r="BP86" s="670"/>
      <c r="BQ86" s="670"/>
      <c r="BR86" s="670"/>
      <c r="BS86" s="670"/>
      <c r="BT86" s="670"/>
      <c r="BU86" s="670"/>
      <c r="BV86" s="670"/>
      <c r="BW86" s="670"/>
      <c r="BX86" s="670"/>
      <c r="BY86" s="670"/>
      <c r="BZ86" s="670"/>
    </row>
    <row r="87" customFormat="false" ht="21.6" hidden="false" customHeight="false" outlineLevel="0" collapsed="false">
      <c r="A87" s="670"/>
      <c r="B87" s="671"/>
      <c r="C87" s="670"/>
      <c r="D87" s="670"/>
      <c r="E87" s="671"/>
      <c r="F87" s="672"/>
      <c r="G87" s="671"/>
      <c r="H87" s="671"/>
      <c r="I87" s="670"/>
      <c r="J87" s="670"/>
      <c r="K87" s="673"/>
      <c r="L87" s="671"/>
      <c r="M87" s="671"/>
      <c r="N87" s="671"/>
      <c r="O87" s="670"/>
      <c r="P87" s="670"/>
      <c r="Q87" s="670"/>
      <c r="R87" s="670"/>
      <c r="S87" s="670"/>
      <c r="T87" s="670"/>
      <c r="U87" s="670"/>
      <c r="V87" s="674"/>
      <c r="W87" s="670"/>
      <c r="X87" s="670"/>
      <c r="Y87" s="670"/>
      <c r="Z87" s="670"/>
      <c r="AA87" s="670"/>
      <c r="AB87" s="675"/>
      <c r="AC87" s="670"/>
      <c r="AD87" s="670"/>
      <c r="AG87" s="670"/>
      <c r="AH87" s="670"/>
      <c r="AI87" s="670"/>
      <c r="AJ87" s="670"/>
      <c r="AK87" s="670"/>
      <c r="AL87" s="670"/>
      <c r="AM87" s="670"/>
      <c r="AN87" s="670"/>
      <c r="AO87" s="670"/>
      <c r="AP87" s="670"/>
      <c r="AQ87" s="670"/>
      <c r="AR87" s="670"/>
      <c r="AS87" s="670"/>
      <c r="AT87" s="670"/>
      <c r="AU87" s="670"/>
      <c r="AV87" s="670"/>
      <c r="AW87" s="670"/>
      <c r="AX87" s="670"/>
      <c r="AY87" s="670"/>
      <c r="AZ87" s="670"/>
      <c r="BA87" s="670"/>
      <c r="BB87" s="670"/>
      <c r="BC87" s="670"/>
      <c r="BD87" s="670"/>
      <c r="BE87" s="670"/>
      <c r="BF87" s="670"/>
      <c r="BG87" s="670"/>
      <c r="BH87" s="670"/>
      <c r="BI87" s="670"/>
      <c r="BJ87" s="670"/>
      <c r="BK87" s="670"/>
      <c r="BL87" s="670"/>
      <c r="BM87" s="670"/>
      <c r="BN87" s="670"/>
      <c r="BO87" s="670"/>
      <c r="BP87" s="670"/>
      <c r="BQ87" s="670"/>
      <c r="BR87" s="670"/>
      <c r="BS87" s="670"/>
      <c r="BT87" s="670"/>
      <c r="BU87" s="670"/>
      <c r="BV87" s="670"/>
      <c r="BW87" s="670"/>
      <c r="BX87" s="670"/>
      <c r="BY87" s="670"/>
      <c r="BZ87" s="670"/>
    </row>
    <row r="88" customFormat="false" ht="21.6" hidden="false" customHeight="false" outlineLevel="0" collapsed="false">
      <c r="A88" s="670"/>
      <c r="B88" s="671"/>
      <c r="C88" s="670"/>
      <c r="D88" s="670"/>
      <c r="E88" s="671"/>
      <c r="F88" s="672"/>
      <c r="G88" s="671"/>
      <c r="H88" s="671"/>
      <c r="I88" s="670"/>
      <c r="J88" s="670"/>
      <c r="K88" s="673"/>
      <c r="L88" s="671"/>
      <c r="M88" s="671"/>
      <c r="N88" s="671"/>
      <c r="O88" s="670"/>
      <c r="P88" s="670"/>
      <c r="Q88" s="670"/>
      <c r="R88" s="670"/>
      <c r="S88" s="670"/>
      <c r="T88" s="670"/>
      <c r="U88" s="670"/>
      <c r="V88" s="674"/>
      <c r="W88" s="670"/>
      <c r="X88" s="670"/>
      <c r="Y88" s="670"/>
      <c r="Z88" s="670"/>
      <c r="AA88" s="670"/>
      <c r="AB88" s="675"/>
      <c r="AC88" s="670"/>
      <c r="AD88" s="670"/>
      <c r="AG88" s="670"/>
      <c r="AH88" s="670"/>
      <c r="AI88" s="670"/>
      <c r="AJ88" s="670"/>
      <c r="AK88" s="670"/>
      <c r="AL88" s="670"/>
      <c r="AM88" s="670"/>
      <c r="AN88" s="670"/>
      <c r="AO88" s="670"/>
      <c r="AP88" s="670"/>
      <c r="AQ88" s="670"/>
      <c r="AR88" s="670"/>
      <c r="AS88" s="670"/>
      <c r="AT88" s="670"/>
      <c r="AU88" s="670"/>
      <c r="AV88" s="670"/>
      <c r="AW88" s="670"/>
      <c r="AX88" s="670"/>
      <c r="AY88" s="670"/>
      <c r="AZ88" s="670"/>
      <c r="BA88" s="670"/>
      <c r="BB88" s="670"/>
      <c r="BC88" s="670"/>
      <c r="BD88" s="670"/>
      <c r="BE88" s="670"/>
      <c r="BF88" s="670"/>
      <c r="BG88" s="670"/>
      <c r="BH88" s="670"/>
      <c r="BI88" s="670"/>
      <c r="BJ88" s="670"/>
      <c r="BK88" s="670"/>
      <c r="BL88" s="670"/>
      <c r="BM88" s="670"/>
      <c r="BN88" s="670"/>
      <c r="BO88" s="670"/>
      <c r="BP88" s="670"/>
      <c r="BQ88" s="670"/>
      <c r="BR88" s="670"/>
      <c r="BS88" s="670"/>
      <c r="BT88" s="670"/>
      <c r="BU88" s="670"/>
      <c r="BV88" s="670"/>
      <c r="BW88" s="670"/>
      <c r="BX88" s="670"/>
      <c r="BY88" s="670"/>
      <c r="BZ88" s="670"/>
    </row>
    <row r="89" customFormat="false" ht="21.6" hidden="false" customHeight="false" outlineLevel="0" collapsed="false">
      <c r="A89" s="670"/>
      <c r="B89" s="671"/>
      <c r="C89" s="670"/>
      <c r="D89" s="670"/>
      <c r="E89" s="671"/>
      <c r="F89" s="672"/>
      <c r="G89" s="671"/>
      <c r="H89" s="671"/>
      <c r="I89" s="670"/>
      <c r="J89" s="670"/>
      <c r="K89" s="673"/>
      <c r="L89" s="671"/>
      <c r="M89" s="671"/>
      <c r="N89" s="671"/>
      <c r="O89" s="670"/>
      <c r="P89" s="670"/>
      <c r="Q89" s="670"/>
      <c r="R89" s="670"/>
      <c r="S89" s="670"/>
      <c r="T89" s="670"/>
      <c r="U89" s="670"/>
      <c r="V89" s="674"/>
      <c r="W89" s="670"/>
      <c r="X89" s="670"/>
      <c r="Y89" s="670"/>
      <c r="Z89" s="670"/>
      <c r="AA89" s="670"/>
      <c r="AB89" s="675"/>
      <c r="AC89" s="670"/>
      <c r="AD89" s="670"/>
      <c r="AG89" s="670"/>
      <c r="AH89" s="670"/>
      <c r="AI89" s="670"/>
      <c r="AJ89" s="670"/>
      <c r="AK89" s="670"/>
      <c r="AL89" s="670"/>
      <c r="AM89" s="670"/>
      <c r="AN89" s="670"/>
      <c r="AO89" s="670"/>
      <c r="AP89" s="670"/>
      <c r="AQ89" s="670"/>
      <c r="AR89" s="670"/>
      <c r="AS89" s="670"/>
      <c r="AT89" s="670"/>
      <c r="AU89" s="670"/>
      <c r="AV89" s="670"/>
      <c r="AW89" s="670"/>
      <c r="AX89" s="670"/>
      <c r="AY89" s="670"/>
      <c r="AZ89" s="670"/>
      <c r="BA89" s="670"/>
      <c r="BB89" s="670"/>
      <c r="BC89" s="670"/>
      <c r="BD89" s="670"/>
      <c r="BE89" s="670"/>
      <c r="BF89" s="670"/>
      <c r="BG89" s="670"/>
      <c r="BH89" s="670"/>
      <c r="BI89" s="670"/>
      <c r="BJ89" s="670"/>
      <c r="BK89" s="670"/>
      <c r="BL89" s="670"/>
      <c r="BM89" s="670"/>
      <c r="BN89" s="670"/>
      <c r="BO89" s="670"/>
      <c r="BP89" s="670"/>
      <c r="BQ89" s="670"/>
      <c r="BR89" s="670"/>
      <c r="BS89" s="670"/>
      <c r="BT89" s="670"/>
      <c r="BU89" s="670"/>
      <c r="BV89" s="670"/>
      <c r="BW89" s="670"/>
      <c r="BX89" s="670"/>
      <c r="BY89" s="670"/>
      <c r="BZ89" s="670"/>
    </row>
    <row r="90" customFormat="false" ht="21.6" hidden="false" customHeight="false" outlineLevel="0" collapsed="false">
      <c r="A90" s="670"/>
      <c r="B90" s="671"/>
      <c r="C90" s="670"/>
      <c r="D90" s="670"/>
      <c r="E90" s="671"/>
      <c r="F90" s="672"/>
      <c r="G90" s="671"/>
      <c r="H90" s="671"/>
      <c r="I90" s="670"/>
      <c r="J90" s="670"/>
      <c r="K90" s="673"/>
      <c r="L90" s="671"/>
      <c r="M90" s="671"/>
      <c r="N90" s="671"/>
      <c r="O90" s="670"/>
      <c r="P90" s="670"/>
      <c r="Q90" s="670"/>
      <c r="R90" s="670"/>
      <c r="S90" s="670"/>
      <c r="T90" s="670"/>
      <c r="U90" s="670"/>
      <c r="V90" s="674"/>
      <c r="W90" s="670"/>
      <c r="X90" s="670"/>
      <c r="Y90" s="670"/>
      <c r="Z90" s="670"/>
      <c r="AA90" s="670"/>
      <c r="AB90" s="675"/>
      <c r="AC90" s="670"/>
      <c r="AD90" s="670"/>
      <c r="AG90" s="670"/>
      <c r="AH90" s="670"/>
      <c r="AI90" s="670"/>
      <c r="AJ90" s="670"/>
      <c r="AK90" s="670"/>
      <c r="AL90" s="670"/>
      <c r="AM90" s="670"/>
      <c r="AN90" s="670"/>
      <c r="AO90" s="670"/>
      <c r="AP90" s="670"/>
      <c r="AQ90" s="670"/>
      <c r="AR90" s="670"/>
      <c r="AS90" s="670"/>
      <c r="AT90" s="670"/>
      <c r="AU90" s="670"/>
      <c r="AV90" s="670"/>
      <c r="AW90" s="670"/>
      <c r="AX90" s="670"/>
      <c r="AY90" s="670"/>
      <c r="AZ90" s="670"/>
      <c r="BA90" s="670"/>
      <c r="BB90" s="670"/>
      <c r="BC90" s="670"/>
      <c r="BD90" s="670"/>
      <c r="BE90" s="670"/>
      <c r="BF90" s="670"/>
      <c r="BG90" s="670"/>
      <c r="BH90" s="670"/>
      <c r="BI90" s="670"/>
      <c r="BJ90" s="670"/>
      <c r="BK90" s="670"/>
      <c r="BL90" s="670"/>
      <c r="BM90" s="670"/>
      <c r="BN90" s="670"/>
      <c r="BO90" s="670"/>
      <c r="BP90" s="670"/>
      <c r="BQ90" s="670"/>
      <c r="BR90" s="670"/>
      <c r="BS90" s="670"/>
      <c r="BT90" s="670"/>
      <c r="BU90" s="670"/>
      <c r="BV90" s="670"/>
      <c r="BW90" s="670"/>
      <c r="BX90" s="670"/>
      <c r="BY90" s="670"/>
      <c r="BZ90" s="670"/>
    </row>
    <row r="91" customFormat="false" ht="21.6" hidden="false" customHeight="false" outlineLevel="0" collapsed="false">
      <c r="A91" s="670"/>
      <c r="B91" s="671"/>
      <c r="C91" s="670"/>
      <c r="D91" s="670"/>
      <c r="E91" s="671"/>
      <c r="F91" s="672"/>
      <c r="G91" s="671"/>
      <c r="H91" s="671"/>
      <c r="I91" s="670"/>
      <c r="J91" s="670"/>
      <c r="K91" s="673"/>
      <c r="L91" s="671"/>
      <c r="M91" s="671"/>
      <c r="N91" s="671"/>
      <c r="O91" s="670"/>
      <c r="P91" s="670"/>
      <c r="Q91" s="670"/>
      <c r="R91" s="670"/>
      <c r="S91" s="670"/>
      <c r="T91" s="670"/>
      <c r="U91" s="670"/>
      <c r="V91" s="674"/>
      <c r="W91" s="670"/>
      <c r="X91" s="670"/>
      <c r="Y91" s="670"/>
      <c r="Z91" s="670"/>
      <c r="AA91" s="670"/>
      <c r="AB91" s="675"/>
      <c r="AC91" s="670"/>
      <c r="AD91" s="670"/>
      <c r="AG91" s="670"/>
      <c r="AH91" s="670"/>
      <c r="AI91" s="670"/>
      <c r="AJ91" s="670"/>
      <c r="AK91" s="670"/>
      <c r="AL91" s="670"/>
      <c r="AM91" s="670"/>
      <c r="AN91" s="670"/>
      <c r="AO91" s="670"/>
      <c r="AP91" s="670"/>
      <c r="AQ91" s="670"/>
      <c r="AR91" s="670"/>
      <c r="AS91" s="670"/>
      <c r="AT91" s="670"/>
      <c r="AU91" s="670"/>
      <c r="AV91" s="670"/>
      <c r="AW91" s="670"/>
      <c r="AX91" s="670"/>
      <c r="AY91" s="670"/>
      <c r="AZ91" s="670"/>
      <c r="BA91" s="670"/>
      <c r="BB91" s="670"/>
      <c r="BC91" s="670"/>
      <c r="BD91" s="670"/>
      <c r="BE91" s="670"/>
      <c r="BF91" s="670"/>
      <c r="BG91" s="670"/>
      <c r="BH91" s="670"/>
      <c r="BI91" s="670"/>
      <c r="BJ91" s="670"/>
      <c r="BK91" s="670"/>
      <c r="BL91" s="670"/>
      <c r="BM91" s="670"/>
      <c r="BN91" s="670"/>
      <c r="BO91" s="670"/>
      <c r="BP91" s="670"/>
      <c r="BQ91" s="670"/>
      <c r="BR91" s="670"/>
      <c r="BS91" s="670"/>
      <c r="BT91" s="670"/>
      <c r="BU91" s="670"/>
      <c r="BV91" s="670"/>
      <c r="BW91" s="670"/>
      <c r="BX91" s="670"/>
      <c r="BY91" s="670"/>
      <c r="BZ91" s="670"/>
    </row>
    <row r="92" customFormat="false" ht="21.6" hidden="false" customHeight="false" outlineLevel="0" collapsed="false">
      <c r="A92" s="670"/>
      <c r="B92" s="671"/>
      <c r="C92" s="670"/>
      <c r="D92" s="670"/>
      <c r="E92" s="671"/>
      <c r="F92" s="672"/>
      <c r="G92" s="671"/>
      <c r="H92" s="671"/>
      <c r="I92" s="670"/>
      <c r="J92" s="670"/>
      <c r="K92" s="673"/>
      <c r="L92" s="671"/>
      <c r="M92" s="671"/>
      <c r="N92" s="671"/>
      <c r="O92" s="670"/>
      <c r="P92" s="670"/>
      <c r="Q92" s="670"/>
      <c r="R92" s="670"/>
      <c r="S92" s="670"/>
      <c r="T92" s="670"/>
      <c r="U92" s="670"/>
      <c r="V92" s="674"/>
      <c r="W92" s="670"/>
      <c r="X92" s="670"/>
      <c r="Y92" s="670"/>
      <c r="Z92" s="670"/>
      <c r="AA92" s="670"/>
      <c r="AB92" s="675"/>
      <c r="AC92" s="670"/>
      <c r="AD92" s="670"/>
      <c r="AG92" s="670"/>
      <c r="AH92" s="670"/>
      <c r="AI92" s="670"/>
      <c r="AJ92" s="670"/>
      <c r="AK92" s="670"/>
      <c r="AL92" s="670"/>
      <c r="AM92" s="670"/>
      <c r="AN92" s="670"/>
      <c r="AO92" s="670"/>
      <c r="AP92" s="670"/>
      <c r="AQ92" s="670"/>
      <c r="AR92" s="670"/>
      <c r="AS92" s="670"/>
      <c r="AT92" s="670"/>
      <c r="AU92" s="670"/>
      <c r="AV92" s="670"/>
      <c r="AW92" s="670"/>
      <c r="AX92" s="670"/>
      <c r="AY92" s="670"/>
      <c r="AZ92" s="670"/>
      <c r="BA92" s="670"/>
      <c r="BB92" s="670"/>
      <c r="BC92" s="670"/>
      <c r="BD92" s="670"/>
      <c r="BE92" s="670"/>
      <c r="BF92" s="670"/>
      <c r="BG92" s="670"/>
      <c r="BH92" s="670"/>
      <c r="BI92" s="670"/>
      <c r="BJ92" s="670"/>
      <c r="BK92" s="670"/>
      <c r="BL92" s="670"/>
      <c r="BM92" s="670"/>
      <c r="BN92" s="670"/>
      <c r="BO92" s="670"/>
      <c r="BP92" s="670"/>
      <c r="BQ92" s="670"/>
      <c r="BR92" s="670"/>
      <c r="BS92" s="670"/>
      <c r="BT92" s="670"/>
      <c r="BU92" s="670"/>
      <c r="BV92" s="670"/>
      <c r="BW92" s="670"/>
      <c r="BX92" s="670"/>
      <c r="BY92" s="670"/>
      <c r="BZ92" s="670"/>
    </row>
    <row r="93" customFormat="false" ht="21.6" hidden="false" customHeight="false" outlineLevel="0" collapsed="false">
      <c r="A93" s="670"/>
      <c r="B93" s="671"/>
      <c r="C93" s="670"/>
      <c r="D93" s="670"/>
      <c r="E93" s="671"/>
      <c r="F93" s="672"/>
      <c r="G93" s="671"/>
      <c r="H93" s="671"/>
      <c r="I93" s="670"/>
      <c r="J93" s="670"/>
      <c r="K93" s="673"/>
      <c r="L93" s="671"/>
      <c r="M93" s="671"/>
      <c r="N93" s="671"/>
      <c r="O93" s="670"/>
      <c r="P93" s="670"/>
      <c r="Q93" s="670"/>
      <c r="R93" s="670"/>
      <c r="S93" s="670"/>
      <c r="T93" s="670"/>
      <c r="U93" s="670"/>
      <c r="V93" s="674"/>
      <c r="W93" s="670"/>
      <c r="X93" s="670"/>
      <c r="Y93" s="670"/>
      <c r="Z93" s="670"/>
      <c r="AA93" s="670"/>
      <c r="AB93" s="675"/>
      <c r="AC93" s="670"/>
      <c r="AD93" s="670"/>
      <c r="AG93" s="670"/>
      <c r="AH93" s="670"/>
      <c r="AI93" s="670"/>
      <c r="AJ93" s="670"/>
      <c r="AK93" s="670"/>
      <c r="AL93" s="670"/>
      <c r="AM93" s="670"/>
      <c r="AN93" s="670"/>
      <c r="AO93" s="670"/>
      <c r="AP93" s="670"/>
      <c r="AQ93" s="670"/>
      <c r="AR93" s="670"/>
      <c r="AS93" s="670"/>
      <c r="AT93" s="670"/>
      <c r="AU93" s="670"/>
      <c r="AV93" s="670"/>
      <c r="AW93" s="670"/>
      <c r="AX93" s="670"/>
      <c r="AY93" s="670"/>
      <c r="AZ93" s="670"/>
      <c r="BA93" s="670"/>
      <c r="BB93" s="670"/>
      <c r="BC93" s="670"/>
      <c r="BD93" s="670"/>
      <c r="BE93" s="670"/>
      <c r="BF93" s="670"/>
      <c r="BG93" s="670"/>
      <c r="BH93" s="670"/>
      <c r="BI93" s="670"/>
      <c r="BJ93" s="670"/>
      <c r="BK93" s="670"/>
      <c r="BL93" s="670"/>
      <c r="BM93" s="670"/>
      <c r="BN93" s="670"/>
      <c r="BO93" s="670"/>
      <c r="BP93" s="670"/>
      <c r="BQ93" s="670"/>
      <c r="BR93" s="670"/>
      <c r="BS93" s="670"/>
      <c r="BT93" s="670"/>
      <c r="BU93" s="670"/>
      <c r="BV93" s="670"/>
      <c r="BW93" s="670"/>
      <c r="BX93" s="670"/>
      <c r="BY93" s="670"/>
      <c r="BZ93" s="670"/>
    </row>
    <row r="94" customFormat="false" ht="21.6" hidden="false" customHeight="false" outlineLevel="0" collapsed="false">
      <c r="A94" s="670"/>
      <c r="B94" s="671"/>
      <c r="C94" s="670"/>
      <c r="D94" s="670"/>
      <c r="E94" s="671"/>
      <c r="F94" s="672"/>
      <c r="G94" s="671"/>
      <c r="H94" s="671"/>
      <c r="I94" s="670"/>
      <c r="J94" s="670"/>
      <c r="K94" s="673"/>
      <c r="L94" s="671"/>
      <c r="M94" s="671"/>
      <c r="N94" s="671"/>
      <c r="O94" s="670"/>
      <c r="P94" s="670"/>
      <c r="Q94" s="670"/>
      <c r="R94" s="670"/>
      <c r="S94" s="670"/>
      <c r="T94" s="670"/>
      <c r="U94" s="670"/>
      <c r="V94" s="674"/>
      <c r="W94" s="670"/>
      <c r="X94" s="670"/>
      <c r="Y94" s="670"/>
      <c r="Z94" s="670"/>
      <c r="AA94" s="670"/>
      <c r="AB94" s="675"/>
      <c r="AC94" s="670"/>
      <c r="AD94" s="670"/>
      <c r="AG94" s="670"/>
      <c r="AH94" s="670"/>
      <c r="AI94" s="670"/>
      <c r="AJ94" s="670"/>
      <c r="AK94" s="670"/>
      <c r="AL94" s="670"/>
      <c r="AM94" s="670"/>
      <c r="AN94" s="670"/>
      <c r="AO94" s="670"/>
      <c r="AP94" s="670"/>
      <c r="AQ94" s="670"/>
      <c r="AR94" s="670"/>
      <c r="AS94" s="670"/>
      <c r="AT94" s="670"/>
      <c r="AU94" s="670"/>
      <c r="AV94" s="670"/>
      <c r="AW94" s="670"/>
      <c r="AX94" s="670"/>
      <c r="AY94" s="670"/>
      <c r="AZ94" s="670"/>
      <c r="BA94" s="670"/>
      <c r="BB94" s="670"/>
      <c r="BC94" s="670"/>
      <c r="BD94" s="670"/>
      <c r="BE94" s="670"/>
      <c r="BF94" s="670"/>
      <c r="BG94" s="670"/>
      <c r="BH94" s="670"/>
      <c r="BI94" s="670"/>
      <c r="BJ94" s="670"/>
      <c r="BK94" s="670"/>
      <c r="BL94" s="670"/>
      <c r="BM94" s="670"/>
      <c r="BN94" s="670"/>
      <c r="BO94" s="670"/>
      <c r="BP94" s="670"/>
      <c r="BQ94" s="670"/>
      <c r="BR94" s="670"/>
      <c r="BS94" s="670"/>
      <c r="BT94" s="670"/>
      <c r="BU94" s="670"/>
      <c r="BV94" s="670"/>
      <c r="BW94" s="670"/>
      <c r="BX94" s="670"/>
      <c r="BY94" s="670"/>
      <c r="BZ94" s="670"/>
    </row>
    <row r="95" customFormat="false" ht="21.6" hidden="false" customHeight="false" outlineLevel="0" collapsed="false">
      <c r="A95" s="670"/>
      <c r="B95" s="671"/>
      <c r="C95" s="670"/>
      <c r="D95" s="670"/>
      <c r="E95" s="671"/>
      <c r="F95" s="672"/>
      <c r="G95" s="671"/>
      <c r="H95" s="671"/>
      <c r="I95" s="670"/>
      <c r="J95" s="670"/>
      <c r="K95" s="673"/>
      <c r="L95" s="671"/>
      <c r="M95" s="671"/>
      <c r="N95" s="671"/>
      <c r="O95" s="670"/>
      <c r="P95" s="670"/>
      <c r="Q95" s="670"/>
      <c r="R95" s="670"/>
      <c r="S95" s="670"/>
      <c r="T95" s="670"/>
      <c r="U95" s="670"/>
      <c r="V95" s="674"/>
      <c r="W95" s="670"/>
      <c r="X95" s="670"/>
      <c r="Y95" s="670"/>
      <c r="Z95" s="670"/>
      <c r="AA95" s="670"/>
      <c r="AB95" s="675"/>
      <c r="AC95" s="670"/>
      <c r="AD95" s="670"/>
      <c r="AG95" s="670"/>
      <c r="AH95" s="670"/>
      <c r="AI95" s="670"/>
      <c r="AJ95" s="670"/>
      <c r="AK95" s="670"/>
      <c r="AL95" s="670"/>
      <c r="AM95" s="670"/>
      <c r="AN95" s="670"/>
      <c r="AO95" s="670"/>
      <c r="AP95" s="670"/>
      <c r="AQ95" s="670"/>
      <c r="AR95" s="670"/>
      <c r="AS95" s="670"/>
      <c r="AT95" s="670"/>
      <c r="AU95" s="670"/>
      <c r="AV95" s="670"/>
      <c r="AW95" s="670"/>
      <c r="AX95" s="670"/>
      <c r="AY95" s="670"/>
      <c r="AZ95" s="670"/>
      <c r="BA95" s="670"/>
      <c r="BB95" s="670"/>
      <c r="BC95" s="670"/>
      <c r="BD95" s="670"/>
      <c r="BE95" s="670"/>
      <c r="BF95" s="670"/>
      <c r="BG95" s="670"/>
      <c r="BH95" s="670"/>
      <c r="BI95" s="670"/>
      <c r="BJ95" s="670"/>
      <c r="BK95" s="670"/>
      <c r="BL95" s="670"/>
      <c r="BM95" s="670"/>
      <c r="BN95" s="670"/>
      <c r="BO95" s="670"/>
      <c r="BP95" s="670"/>
      <c r="BQ95" s="670"/>
      <c r="BR95" s="670"/>
      <c r="BS95" s="670"/>
      <c r="BT95" s="670"/>
      <c r="BU95" s="670"/>
      <c r="BV95" s="670"/>
      <c r="BW95" s="670"/>
      <c r="BX95" s="670"/>
      <c r="BY95" s="670"/>
      <c r="BZ95" s="670"/>
    </row>
    <row r="96" customFormat="false" ht="21.6" hidden="false" customHeight="false" outlineLevel="0" collapsed="false">
      <c r="A96" s="670"/>
      <c r="B96" s="671"/>
      <c r="C96" s="670"/>
      <c r="D96" s="670"/>
      <c r="E96" s="671"/>
      <c r="F96" s="672"/>
      <c r="G96" s="671"/>
      <c r="H96" s="671"/>
      <c r="I96" s="670"/>
      <c r="J96" s="670"/>
      <c r="K96" s="673"/>
      <c r="L96" s="671"/>
      <c r="M96" s="671"/>
      <c r="N96" s="671"/>
      <c r="O96" s="670"/>
      <c r="P96" s="670"/>
      <c r="Q96" s="670"/>
      <c r="R96" s="670"/>
      <c r="S96" s="670"/>
      <c r="T96" s="670"/>
      <c r="U96" s="670"/>
      <c r="V96" s="674"/>
      <c r="W96" s="670"/>
      <c r="X96" s="670"/>
      <c r="Y96" s="670"/>
      <c r="Z96" s="670"/>
      <c r="AA96" s="670"/>
      <c r="AB96" s="675"/>
      <c r="AC96" s="670"/>
      <c r="AD96" s="670"/>
      <c r="AG96" s="670"/>
      <c r="AH96" s="670"/>
      <c r="AI96" s="670"/>
      <c r="AJ96" s="670"/>
      <c r="AK96" s="670"/>
      <c r="AL96" s="670"/>
      <c r="AM96" s="670"/>
      <c r="AN96" s="670"/>
      <c r="AO96" s="670"/>
      <c r="AP96" s="670"/>
      <c r="AQ96" s="670"/>
      <c r="AR96" s="670"/>
      <c r="AS96" s="670"/>
      <c r="AT96" s="670"/>
      <c r="AU96" s="670"/>
      <c r="AV96" s="670"/>
      <c r="AW96" s="670"/>
      <c r="AX96" s="670"/>
      <c r="AY96" s="670"/>
      <c r="AZ96" s="670"/>
      <c r="BA96" s="670"/>
      <c r="BB96" s="670"/>
      <c r="BC96" s="670"/>
      <c r="BD96" s="670"/>
      <c r="BE96" s="670"/>
      <c r="BF96" s="670"/>
      <c r="BG96" s="670"/>
      <c r="BH96" s="670"/>
      <c r="BI96" s="670"/>
      <c r="BJ96" s="670"/>
      <c r="BK96" s="670"/>
      <c r="BL96" s="670"/>
      <c r="BM96" s="670"/>
      <c r="BN96" s="670"/>
      <c r="BO96" s="670"/>
      <c r="BP96" s="670"/>
      <c r="BQ96" s="670"/>
      <c r="BR96" s="670"/>
      <c r="BS96" s="670"/>
      <c r="BT96" s="670"/>
      <c r="BU96" s="670"/>
      <c r="BV96" s="670"/>
      <c r="BW96" s="670"/>
      <c r="BX96" s="670"/>
      <c r="BY96" s="670"/>
      <c r="BZ96" s="670"/>
    </row>
    <row r="97" customFormat="false" ht="21.6" hidden="false" customHeight="false" outlineLevel="0" collapsed="false">
      <c r="A97" s="670"/>
      <c r="B97" s="671"/>
      <c r="C97" s="670"/>
      <c r="D97" s="670"/>
      <c r="E97" s="671"/>
      <c r="F97" s="672"/>
      <c r="G97" s="671"/>
      <c r="H97" s="671"/>
      <c r="I97" s="670"/>
      <c r="J97" s="670"/>
      <c r="K97" s="673"/>
      <c r="L97" s="671"/>
      <c r="M97" s="671"/>
      <c r="N97" s="671"/>
      <c r="O97" s="670"/>
      <c r="P97" s="670"/>
      <c r="Q97" s="670"/>
      <c r="R97" s="670"/>
      <c r="S97" s="670"/>
      <c r="T97" s="670"/>
      <c r="U97" s="670"/>
      <c r="V97" s="674"/>
      <c r="W97" s="670"/>
      <c r="X97" s="670"/>
      <c r="Y97" s="670"/>
      <c r="Z97" s="670"/>
      <c r="AA97" s="670"/>
      <c r="AB97" s="675"/>
      <c r="AC97" s="670"/>
      <c r="AD97" s="670"/>
      <c r="AG97" s="670"/>
      <c r="AH97" s="670"/>
      <c r="AI97" s="670"/>
      <c r="AJ97" s="670"/>
      <c r="AK97" s="670"/>
      <c r="AL97" s="670"/>
      <c r="AM97" s="670"/>
      <c r="AN97" s="670"/>
      <c r="AO97" s="670"/>
      <c r="AP97" s="670"/>
      <c r="AQ97" s="670"/>
      <c r="AR97" s="670"/>
      <c r="AS97" s="670"/>
      <c r="AT97" s="670"/>
      <c r="AU97" s="670"/>
      <c r="AV97" s="670"/>
      <c r="AW97" s="670"/>
      <c r="AX97" s="670"/>
      <c r="AY97" s="670"/>
      <c r="AZ97" s="670"/>
      <c r="BA97" s="670"/>
      <c r="BB97" s="670"/>
      <c r="BC97" s="670"/>
      <c r="BD97" s="670"/>
      <c r="BE97" s="670"/>
      <c r="BF97" s="670"/>
      <c r="BG97" s="670"/>
      <c r="BH97" s="670"/>
      <c r="BI97" s="670"/>
      <c r="BJ97" s="670"/>
      <c r="BK97" s="670"/>
      <c r="BL97" s="670"/>
      <c r="BM97" s="670"/>
      <c r="BN97" s="670"/>
      <c r="BO97" s="670"/>
      <c r="BP97" s="670"/>
      <c r="BQ97" s="670"/>
      <c r="BR97" s="670"/>
      <c r="BS97" s="670"/>
      <c r="BT97" s="670"/>
      <c r="BU97" s="670"/>
      <c r="BV97" s="670"/>
      <c r="BW97" s="670"/>
      <c r="BX97" s="670"/>
      <c r="BY97" s="670"/>
      <c r="BZ97" s="670"/>
    </row>
    <row r="98" customFormat="false" ht="21.6" hidden="false" customHeight="false" outlineLevel="0" collapsed="false">
      <c r="A98" s="670"/>
      <c r="B98" s="671"/>
      <c r="C98" s="670"/>
      <c r="D98" s="670"/>
      <c r="E98" s="671"/>
      <c r="F98" s="672"/>
      <c r="G98" s="671"/>
      <c r="H98" s="671"/>
      <c r="I98" s="670"/>
      <c r="J98" s="670"/>
      <c r="K98" s="673"/>
      <c r="L98" s="671"/>
      <c r="M98" s="671"/>
      <c r="N98" s="671"/>
      <c r="O98" s="670"/>
      <c r="P98" s="670"/>
      <c r="Q98" s="670"/>
      <c r="R98" s="670"/>
      <c r="S98" s="670"/>
      <c r="T98" s="670"/>
      <c r="U98" s="670"/>
      <c r="V98" s="674"/>
      <c r="W98" s="670"/>
      <c r="X98" s="670"/>
      <c r="Y98" s="670"/>
      <c r="Z98" s="670"/>
      <c r="AA98" s="670"/>
      <c r="AB98" s="675"/>
      <c r="AC98" s="670"/>
      <c r="AD98" s="670"/>
      <c r="AG98" s="670"/>
      <c r="AH98" s="670"/>
      <c r="AI98" s="670"/>
      <c r="AJ98" s="670"/>
      <c r="AK98" s="670"/>
      <c r="AL98" s="670"/>
      <c r="AM98" s="670"/>
      <c r="AN98" s="670"/>
      <c r="AO98" s="670"/>
      <c r="AP98" s="670"/>
      <c r="AQ98" s="670"/>
      <c r="AR98" s="670"/>
      <c r="AS98" s="670"/>
      <c r="AT98" s="670"/>
      <c r="AU98" s="670"/>
      <c r="AV98" s="670"/>
      <c r="AW98" s="670"/>
      <c r="AX98" s="670"/>
      <c r="AY98" s="670"/>
      <c r="AZ98" s="670"/>
      <c r="BA98" s="670"/>
      <c r="BB98" s="670"/>
      <c r="BC98" s="670"/>
      <c r="BD98" s="670"/>
      <c r="BE98" s="670"/>
      <c r="BF98" s="670"/>
      <c r="BG98" s="670"/>
      <c r="BH98" s="670"/>
      <c r="BI98" s="670"/>
      <c r="BJ98" s="670"/>
      <c r="BK98" s="670"/>
      <c r="BL98" s="670"/>
      <c r="BM98" s="670"/>
      <c r="BN98" s="670"/>
      <c r="BO98" s="670"/>
      <c r="BP98" s="670"/>
      <c r="BQ98" s="670"/>
      <c r="BR98" s="670"/>
      <c r="BS98" s="670"/>
      <c r="BT98" s="670"/>
      <c r="BU98" s="670"/>
      <c r="BV98" s="670"/>
      <c r="BW98" s="670"/>
      <c r="BX98" s="670"/>
      <c r="BY98" s="670"/>
      <c r="BZ98" s="670"/>
    </row>
    <row r="99" customFormat="false" ht="21.6" hidden="false" customHeight="false" outlineLevel="0" collapsed="false">
      <c r="A99" s="670"/>
      <c r="B99" s="671"/>
      <c r="C99" s="670"/>
      <c r="D99" s="670"/>
      <c r="E99" s="671"/>
      <c r="F99" s="672"/>
      <c r="G99" s="671"/>
      <c r="H99" s="671"/>
      <c r="I99" s="670"/>
      <c r="J99" s="670"/>
      <c r="K99" s="673"/>
      <c r="L99" s="671"/>
      <c r="M99" s="671"/>
      <c r="N99" s="671"/>
      <c r="O99" s="670"/>
      <c r="P99" s="670"/>
      <c r="Q99" s="670"/>
      <c r="R99" s="670"/>
      <c r="S99" s="670"/>
      <c r="T99" s="670"/>
      <c r="U99" s="670"/>
      <c r="V99" s="674"/>
      <c r="W99" s="670"/>
      <c r="X99" s="670"/>
      <c r="Y99" s="670"/>
      <c r="Z99" s="670"/>
      <c r="AA99" s="670"/>
      <c r="AB99" s="675"/>
      <c r="AC99" s="670"/>
      <c r="AD99" s="670"/>
      <c r="AG99" s="670"/>
      <c r="AH99" s="670"/>
      <c r="AI99" s="670"/>
      <c r="AJ99" s="670"/>
      <c r="AK99" s="670"/>
      <c r="AL99" s="670"/>
      <c r="AM99" s="670"/>
      <c r="AN99" s="670"/>
      <c r="AO99" s="670"/>
      <c r="AP99" s="670"/>
      <c r="AQ99" s="670"/>
      <c r="AR99" s="670"/>
      <c r="AS99" s="670"/>
      <c r="AT99" s="670"/>
      <c r="AU99" s="670"/>
      <c r="AV99" s="670"/>
      <c r="AW99" s="670"/>
      <c r="AX99" s="670"/>
      <c r="AY99" s="670"/>
      <c r="AZ99" s="670"/>
      <c r="BA99" s="670"/>
      <c r="BB99" s="670"/>
      <c r="BC99" s="670"/>
      <c r="BD99" s="670"/>
      <c r="BE99" s="670"/>
      <c r="BF99" s="670"/>
      <c r="BG99" s="670"/>
      <c r="BH99" s="670"/>
      <c r="BI99" s="670"/>
      <c r="BJ99" s="670"/>
      <c r="BK99" s="670"/>
      <c r="BL99" s="670"/>
      <c r="BM99" s="670"/>
      <c r="BN99" s="670"/>
      <c r="BO99" s="670"/>
      <c r="BP99" s="670"/>
      <c r="BQ99" s="670"/>
      <c r="BR99" s="670"/>
      <c r="BS99" s="670"/>
      <c r="BT99" s="670"/>
      <c r="BU99" s="670"/>
      <c r="BV99" s="670"/>
      <c r="BW99" s="670"/>
      <c r="BX99" s="670"/>
      <c r="BY99" s="670"/>
      <c r="BZ99" s="670"/>
    </row>
    <row r="100" customFormat="false" ht="21.6" hidden="false" customHeight="false" outlineLevel="0" collapsed="false">
      <c r="A100" s="670"/>
      <c r="B100" s="671"/>
      <c r="C100" s="670"/>
      <c r="D100" s="670"/>
      <c r="E100" s="671"/>
      <c r="F100" s="672"/>
      <c r="G100" s="671"/>
      <c r="H100" s="671"/>
      <c r="I100" s="670"/>
      <c r="J100" s="670"/>
      <c r="K100" s="673"/>
      <c r="L100" s="671"/>
      <c r="M100" s="671"/>
      <c r="N100" s="671"/>
      <c r="O100" s="670"/>
      <c r="P100" s="670"/>
      <c r="Q100" s="670"/>
      <c r="R100" s="670"/>
      <c r="S100" s="670"/>
      <c r="T100" s="670"/>
      <c r="U100" s="670"/>
      <c r="V100" s="674"/>
      <c r="W100" s="670"/>
      <c r="X100" s="670"/>
      <c r="Y100" s="670"/>
      <c r="Z100" s="670"/>
      <c r="AA100" s="670"/>
      <c r="AB100" s="675"/>
      <c r="AC100" s="670"/>
      <c r="AD100" s="670"/>
      <c r="AG100" s="670"/>
      <c r="AH100" s="670"/>
      <c r="AI100" s="670"/>
      <c r="AJ100" s="670"/>
      <c r="AK100" s="670"/>
      <c r="AL100" s="670"/>
      <c r="AM100" s="670"/>
      <c r="AN100" s="670"/>
      <c r="AO100" s="670"/>
      <c r="AP100" s="670"/>
      <c r="AQ100" s="670"/>
      <c r="AR100" s="670"/>
      <c r="AS100" s="670"/>
      <c r="AT100" s="670"/>
      <c r="AU100" s="670"/>
      <c r="AV100" s="670"/>
      <c r="AW100" s="670"/>
      <c r="AX100" s="670"/>
      <c r="AY100" s="670"/>
      <c r="AZ100" s="670"/>
      <c r="BA100" s="670"/>
      <c r="BB100" s="670"/>
      <c r="BC100" s="670"/>
      <c r="BD100" s="670"/>
      <c r="BE100" s="670"/>
      <c r="BF100" s="670"/>
      <c r="BG100" s="670"/>
      <c r="BH100" s="670"/>
      <c r="BI100" s="670"/>
      <c r="BJ100" s="670"/>
      <c r="BK100" s="670"/>
      <c r="BL100" s="670"/>
      <c r="BM100" s="670"/>
      <c r="BN100" s="670"/>
      <c r="BO100" s="670"/>
      <c r="BP100" s="670"/>
      <c r="BQ100" s="670"/>
      <c r="BR100" s="670"/>
      <c r="BS100" s="670"/>
      <c r="BT100" s="670"/>
      <c r="BU100" s="670"/>
      <c r="BV100" s="670"/>
      <c r="BW100" s="670"/>
      <c r="BX100" s="670"/>
      <c r="BY100" s="670"/>
      <c r="BZ100" s="670"/>
    </row>
    <row r="101" customFormat="false" ht="21.6" hidden="false" customHeight="false" outlineLevel="0" collapsed="false">
      <c r="A101" s="670"/>
      <c r="B101" s="671"/>
      <c r="C101" s="670"/>
      <c r="D101" s="670"/>
      <c r="E101" s="671"/>
      <c r="F101" s="672"/>
      <c r="G101" s="671"/>
      <c r="H101" s="671"/>
      <c r="I101" s="670"/>
      <c r="J101" s="670"/>
      <c r="K101" s="673"/>
      <c r="L101" s="671"/>
      <c r="M101" s="671"/>
      <c r="N101" s="671"/>
      <c r="O101" s="670"/>
      <c r="P101" s="670"/>
      <c r="Q101" s="670"/>
      <c r="R101" s="670"/>
      <c r="S101" s="670"/>
      <c r="T101" s="670"/>
      <c r="U101" s="670"/>
      <c r="V101" s="674"/>
      <c r="W101" s="670"/>
      <c r="X101" s="670"/>
      <c r="Y101" s="670"/>
      <c r="Z101" s="670"/>
      <c r="AA101" s="670"/>
      <c r="AB101" s="675"/>
      <c r="AC101" s="670"/>
      <c r="AD101" s="670"/>
      <c r="AG101" s="670"/>
      <c r="AH101" s="670"/>
      <c r="AI101" s="670"/>
      <c r="AJ101" s="670"/>
      <c r="AK101" s="670"/>
      <c r="AL101" s="670"/>
      <c r="AM101" s="670"/>
      <c r="AN101" s="670"/>
      <c r="AO101" s="670"/>
      <c r="AP101" s="670"/>
      <c r="AQ101" s="670"/>
      <c r="AR101" s="670"/>
      <c r="AS101" s="670"/>
      <c r="AT101" s="670"/>
      <c r="AU101" s="670"/>
      <c r="AV101" s="670"/>
      <c r="AW101" s="670"/>
      <c r="AX101" s="670"/>
      <c r="AY101" s="670"/>
      <c r="AZ101" s="670"/>
      <c r="BA101" s="670"/>
      <c r="BB101" s="670"/>
      <c r="BC101" s="670"/>
      <c r="BD101" s="670"/>
      <c r="BE101" s="670"/>
      <c r="BF101" s="670"/>
      <c r="BG101" s="670"/>
      <c r="BH101" s="670"/>
      <c r="BI101" s="670"/>
      <c r="BJ101" s="670"/>
      <c r="BK101" s="670"/>
      <c r="BL101" s="670"/>
      <c r="BM101" s="670"/>
      <c r="BN101" s="670"/>
      <c r="BO101" s="670"/>
      <c r="BP101" s="670"/>
      <c r="BQ101" s="670"/>
      <c r="BR101" s="670"/>
      <c r="BS101" s="670"/>
      <c r="BT101" s="670"/>
      <c r="BU101" s="670"/>
      <c r="BV101" s="670"/>
      <c r="BW101" s="670"/>
      <c r="BX101" s="670"/>
      <c r="BY101" s="670"/>
      <c r="BZ101" s="670"/>
    </row>
    <row r="102" customFormat="false" ht="21.6" hidden="false" customHeight="false" outlineLevel="0" collapsed="false">
      <c r="A102" s="670"/>
      <c r="B102" s="671"/>
      <c r="C102" s="670"/>
      <c r="D102" s="670"/>
      <c r="E102" s="671"/>
      <c r="F102" s="672"/>
      <c r="G102" s="671"/>
      <c r="H102" s="671"/>
      <c r="I102" s="670"/>
      <c r="J102" s="670"/>
      <c r="K102" s="673"/>
      <c r="L102" s="671"/>
      <c r="M102" s="671"/>
      <c r="N102" s="671"/>
      <c r="O102" s="670"/>
      <c r="P102" s="670"/>
      <c r="Q102" s="670"/>
      <c r="R102" s="670"/>
      <c r="S102" s="670"/>
      <c r="T102" s="670"/>
      <c r="U102" s="670"/>
      <c r="V102" s="674"/>
      <c r="W102" s="670"/>
      <c r="X102" s="670"/>
      <c r="Y102" s="670"/>
      <c r="Z102" s="670"/>
      <c r="AA102" s="670"/>
      <c r="AB102" s="675"/>
      <c r="AC102" s="670"/>
      <c r="AD102" s="670"/>
      <c r="AG102" s="670"/>
      <c r="AH102" s="670"/>
      <c r="AI102" s="670"/>
      <c r="AJ102" s="670"/>
      <c r="AK102" s="670"/>
      <c r="AL102" s="670"/>
      <c r="AM102" s="670"/>
      <c r="AN102" s="670"/>
      <c r="AO102" s="670"/>
      <c r="AP102" s="670"/>
      <c r="AQ102" s="670"/>
      <c r="AR102" s="670"/>
      <c r="AS102" s="670"/>
      <c r="AT102" s="670"/>
      <c r="AU102" s="670"/>
      <c r="AV102" s="670"/>
      <c r="AW102" s="670"/>
      <c r="AX102" s="670"/>
      <c r="AY102" s="670"/>
      <c r="AZ102" s="670"/>
      <c r="BA102" s="670"/>
      <c r="BB102" s="670"/>
      <c r="BC102" s="670"/>
      <c r="BD102" s="670"/>
      <c r="BE102" s="670"/>
      <c r="BF102" s="670"/>
      <c r="BG102" s="670"/>
      <c r="BH102" s="670"/>
      <c r="BI102" s="670"/>
      <c r="BJ102" s="670"/>
      <c r="BK102" s="670"/>
      <c r="BL102" s="670"/>
      <c r="BM102" s="670"/>
      <c r="BN102" s="670"/>
      <c r="BO102" s="670"/>
      <c r="BP102" s="670"/>
      <c r="BQ102" s="670"/>
      <c r="BR102" s="670"/>
      <c r="BS102" s="670"/>
      <c r="BT102" s="670"/>
      <c r="BU102" s="670"/>
      <c r="BV102" s="670"/>
      <c r="BW102" s="670"/>
      <c r="BX102" s="670"/>
      <c r="BY102" s="670"/>
      <c r="BZ102" s="670"/>
    </row>
    <row r="103" customFormat="false" ht="21.6" hidden="false" customHeight="false" outlineLevel="0" collapsed="false">
      <c r="A103" s="670"/>
      <c r="B103" s="671"/>
      <c r="C103" s="670"/>
      <c r="D103" s="670"/>
      <c r="E103" s="671"/>
      <c r="F103" s="672"/>
      <c r="G103" s="671"/>
      <c r="H103" s="671"/>
      <c r="I103" s="670"/>
      <c r="J103" s="670"/>
      <c r="K103" s="673"/>
      <c r="L103" s="671"/>
      <c r="M103" s="671"/>
      <c r="N103" s="671"/>
      <c r="O103" s="670"/>
      <c r="P103" s="670"/>
      <c r="Q103" s="670"/>
      <c r="R103" s="670"/>
      <c r="S103" s="670"/>
      <c r="T103" s="670"/>
      <c r="U103" s="670"/>
      <c r="V103" s="674"/>
      <c r="W103" s="670"/>
      <c r="X103" s="670"/>
      <c r="Y103" s="670"/>
      <c r="Z103" s="670"/>
      <c r="AA103" s="670"/>
      <c r="AB103" s="675"/>
      <c r="AC103" s="670"/>
      <c r="AD103" s="670"/>
      <c r="AG103" s="670"/>
      <c r="AH103" s="670"/>
      <c r="AI103" s="670"/>
      <c r="AJ103" s="670"/>
      <c r="AK103" s="670"/>
      <c r="AL103" s="670"/>
      <c r="AM103" s="670"/>
      <c r="AN103" s="670"/>
      <c r="AO103" s="670"/>
      <c r="AP103" s="670"/>
      <c r="AQ103" s="670"/>
      <c r="AR103" s="670"/>
      <c r="AS103" s="670"/>
      <c r="AT103" s="670"/>
      <c r="AU103" s="670"/>
      <c r="AV103" s="670"/>
      <c r="AW103" s="670"/>
      <c r="AX103" s="670"/>
      <c r="AY103" s="670"/>
      <c r="AZ103" s="670"/>
      <c r="BA103" s="670"/>
      <c r="BB103" s="670"/>
      <c r="BC103" s="670"/>
      <c r="BD103" s="670"/>
      <c r="BE103" s="670"/>
      <c r="BF103" s="670"/>
      <c r="BG103" s="670"/>
      <c r="BH103" s="670"/>
      <c r="BI103" s="670"/>
      <c r="BJ103" s="670"/>
      <c r="BK103" s="670"/>
      <c r="BL103" s="670"/>
      <c r="BM103" s="670"/>
      <c r="BN103" s="670"/>
      <c r="BO103" s="670"/>
      <c r="BP103" s="670"/>
      <c r="BQ103" s="670"/>
      <c r="BR103" s="670"/>
      <c r="BS103" s="670"/>
      <c r="BT103" s="670"/>
      <c r="BU103" s="670"/>
      <c r="BV103" s="670"/>
      <c r="BW103" s="670"/>
      <c r="BX103" s="670"/>
      <c r="BY103" s="670"/>
      <c r="BZ103" s="670"/>
    </row>
    <row r="104" customFormat="false" ht="21.6" hidden="false" customHeight="false" outlineLevel="0" collapsed="false">
      <c r="A104" s="670"/>
      <c r="B104" s="671"/>
      <c r="C104" s="670"/>
      <c r="D104" s="670"/>
      <c r="E104" s="671"/>
      <c r="F104" s="672"/>
      <c r="G104" s="671"/>
      <c r="H104" s="671"/>
      <c r="I104" s="670"/>
      <c r="J104" s="670"/>
      <c r="K104" s="673"/>
      <c r="L104" s="671"/>
      <c r="M104" s="671"/>
      <c r="N104" s="671"/>
      <c r="O104" s="670"/>
      <c r="P104" s="670"/>
      <c r="Q104" s="670"/>
      <c r="R104" s="670"/>
      <c r="S104" s="670"/>
      <c r="T104" s="670"/>
      <c r="U104" s="670"/>
      <c r="V104" s="674"/>
      <c r="W104" s="670"/>
      <c r="X104" s="670"/>
      <c r="Y104" s="670"/>
      <c r="Z104" s="670"/>
      <c r="AA104" s="670"/>
      <c r="AB104" s="675"/>
      <c r="AC104" s="670"/>
      <c r="AD104" s="670"/>
      <c r="AG104" s="670"/>
      <c r="AH104" s="670"/>
      <c r="AI104" s="670"/>
      <c r="AJ104" s="670"/>
      <c r="AK104" s="670"/>
      <c r="AL104" s="670"/>
      <c r="AM104" s="670"/>
      <c r="AN104" s="670"/>
      <c r="AO104" s="670"/>
      <c r="AP104" s="670"/>
      <c r="AQ104" s="670"/>
      <c r="AR104" s="670"/>
      <c r="AS104" s="670"/>
      <c r="AT104" s="670"/>
      <c r="AU104" s="670"/>
      <c r="AV104" s="670"/>
      <c r="AW104" s="670"/>
      <c r="AX104" s="670"/>
      <c r="AY104" s="670"/>
      <c r="AZ104" s="670"/>
      <c r="BA104" s="670"/>
      <c r="BB104" s="670"/>
      <c r="BC104" s="670"/>
      <c r="BD104" s="670"/>
      <c r="BE104" s="670"/>
      <c r="BF104" s="670"/>
      <c r="BG104" s="670"/>
      <c r="BH104" s="670"/>
      <c r="BI104" s="670"/>
      <c r="BJ104" s="670"/>
      <c r="BK104" s="670"/>
      <c r="BL104" s="670"/>
      <c r="BM104" s="670"/>
      <c r="BN104" s="670"/>
      <c r="BO104" s="670"/>
      <c r="BP104" s="670"/>
      <c r="BQ104" s="670"/>
      <c r="BR104" s="670"/>
      <c r="BS104" s="670"/>
      <c r="BT104" s="670"/>
      <c r="BU104" s="670"/>
      <c r="BV104" s="670"/>
      <c r="BW104" s="670"/>
      <c r="BX104" s="670"/>
      <c r="BY104" s="670"/>
      <c r="BZ104" s="670"/>
    </row>
    <row r="105" customFormat="false" ht="21.6" hidden="false" customHeight="false" outlineLevel="0" collapsed="false">
      <c r="A105" s="670"/>
      <c r="B105" s="671"/>
      <c r="C105" s="670"/>
      <c r="D105" s="670"/>
      <c r="E105" s="671"/>
      <c r="F105" s="672"/>
      <c r="G105" s="671"/>
      <c r="H105" s="671"/>
      <c r="I105" s="670"/>
      <c r="J105" s="670"/>
      <c r="K105" s="673"/>
      <c r="L105" s="671"/>
      <c r="M105" s="671"/>
      <c r="N105" s="671"/>
      <c r="O105" s="670"/>
      <c r="P105" s="670"/>
      <c r="Q105" s="670"/>
      <c r="R105" s="670"/>
      <c r="S105" s="670"/>
      <c r="T105" s="670"/>
      <c r="U105" s="670"/>
      <c r="V105" s="674"/>
      <c r="W105" s="670"/>
      <c r="X105" s="670"/>
      <c r="Y105" s="670"/>
      <c r="Z105" s="670"/>
      <c r="AA105" s="670"/>
      <c r="AB105" s="675"/>
      <c r="AC105" s="670"/>
      <c r="AD105" s="670"/>
      <c r="AG105" s="670"/>
      <c r="AH105" s="670"/>
      <c r="AI105" s="670"/>
      <c r="AJ105" s="670"/>
      <c r="AK105" s="670"/>
      <c r="AL105" s="670"/>
      <c r="AM105" s="670"/>
      <c r="AN105" s="670"/>
      <c r="AO105" s="670"/>
      <c r="AP105" s="670"/>
      <c r="AQ105" s="670"/>
      <c r="AR105" s="670"/>
      <c r="AS105" s="670"/>
      <c r="AT105" s="670"/>
      <c r="AU105" s="670"/>
      <c r="AV105" s="670"/>
      <c r="AW105" s="670"/>
      <c r="AX105" s="670"/>
      <c r="AY105" s="670"/>
      <c r="AZ105" s="670"/>
      <c r="BA105" s="670"/>
      <c r="BB105" s="670"/>
      <c r="BC105" s="670"/>
      <c r="BD105" s="670"/>
      <c r="BE105" s="670"/>
      <c r="BF105" s="670"/>
      <c r="BG105" s="670"/>
      <c r="BH105" s="670"/>
      <c r="BI105" s="670"/>
      <c r="BJ105" s="670"/>
      <c r="BK105" s="670"/>
      <c r="BL105" s="670"/>
      <c r="BM105" s="670"/>
      <c r="BN105" s="670"/>
      <c r="BO105" s="670"/>
      <c r="BP105" s="670"/>
      <c r="BQ105" s="670"/>
      <c r="BR105" s="670"/>
      <c r="BS105" s="670"/>
      <c r="BT105" s="670"/>
      <c r="BU105" s="670"/>
      <c r="BV105" s="670"/>
      <c r="BW105" s="670"/>
      <c r="BX105" s="670"/>
      <c r="BY105" s="670"/>
      <c r="BZ105" s="670"/>
    </row>
    <row r="106" customFormat="false" ht="21.6" hidden="false" customHeight="false" outlineLevel="0" collapsed="false">
      <c r="A106" s="670"/>
      <c r="B106" s="671"/>
      <c r="C106" s="670"/>
      <c r="D106" s="670"/>
      <c r="E106" s="671"/>
      <c r="F106" s="672"/>
      <c r="G106" s="671"/>
      <c r="H106" s="671"/>
      <c r="I106" s="670"/>
      <c r="J106" s="670"/>
      <c r="K106" s="673"/>
      <c r="L106" s="671"/>
      <c r="M106" s="671"/>
      <c r="N106" s="671"/>
      <c r="O106" s="670"/>
      <c r="P106" s="670"/>
      <c r="Q106" s="670"/>
      <c r="R106" s="670"/>
      <c r="S106" s="670"/>
      <c r="T106" s="670"/>
      <c r="U106" s="670"/>
      <c r="V106" s="674"/>
      <c r="W106" s="670"/>
      <c r="X106" s="670"/>
      <c r="Y106" s="670"/>
      <c r="Z106" s="670"/>
      <c r="AA106" s="670"/>
      <c r="AB106" s="675"/>
      <c r="AC106" s="670"/>
      <c r="AD106" s="670"/>
      <c r="AG106" s="670"/>
      <c r="AH106" s="670"/>
      <c r="AI106" s="670"/>
      <c r="AJ106" s="670"/>
      <c r="AK106" s="670"/>
      <c r="AL106" s="670"/>
      <c r="AM106" s="670"/>
      <c r="AN106" s="670"/>
      <c r="AO106" s="670"/>
      <c r="AP106" s="670"/>
      <c r="AQ106" s="670"/>
      <c r="AR106" s="670"/>
      <c r="AS106" s="670"/>
      <c r="AT106" s="670"/>
      <c r="AU106" s="670"/>
      <c r="AV106" s="670"/>
      <c r="AW106" s="670"/>
      <c r="AX106" s="670"/>
      <c r="AY106" s="670"/>
      <c r="AZ106" s="670"/>
      <c r="BA106" s="670"/>
      <c r="BB106" s="670"/>
      <c r="BC106" s="670"/>
      <c r="BD106" s="670"/>
      <c r="BE106" s="670"/>
      <c r="BF106" s="670"/>
      <c r="BG106" s="670"/>
      <c r="BH106" s="670"/>
      <c r="BI106" s="670"/>
      <c r="BJ106" s="670"/>
      <c r="BK106" s="670"/>
      <c r="BL106" s="670"/>
      <c r="BM106" s="670"/>
      <c r="BN106" s="670"/>
      <c r="BO106" s="670"/>
      <c r="BP106" s="670"/>
      <c r="BQ106" s="670"/>
      <c r="BR106" s="670"/>
      <c r="BS106" s="670"/>
      <c r="BT106" s="670"/>
      <c r="BU106" s="670"/>
      <c r="BV106" s="670"/>
      <c r="BW106" s="670"/>
      <c r="BX106" s="670"/>
      <c r="BY106" s="670"/>
      <c r="BZ106" s="670"/>
    </row>
    <row r="107" customFormat="false" ht="21.6" hidden="false" customHeight="false" outlineLevel="0" collapsed="false">
      <c r="A107" s="670"/>
      <c r="B107" s="671"/>
      <c r="C107" s="670"/>
      <c r="D107" s="670"/>
      <c r="E107" s="671"/>
      <c r="F107" s="672"/>
      <c r="G107" s="671"/>
      <c r="H107" s="671"/>
      <c r="I107" s="670"/>
      <c r="J107" s="670"/>
      <c r="K107" s="673"/>
      <c r="L107" s="671"/>
      <c r="M107" s="671"/>
      <c r="N107" s="671"/>
      <c r="O107" s="670"/>
      <c r="P107" s="670"/>
      <c r="Q107" s="670"/>
      <c r="R107" s="670"/>
      <c r="S107" s="670"/>
      <c r="T107" s="670"/>
      <c r="U107" s="670"/>
      <c r="V107" s="674"/>
      <c r="W107" s="670"/>
      <c r="X107" s="670"/>
      <c r="Y107" s="670"/>
      <c r="Z107" s="670"/>
      <c r="AA107" s="670"/>
      <c r="AB107" s="675"/>
      <c r="AC107" s="670"/>
      <c r="AD107" s="670"/>
      <c r="AG107" s="670"/>
      <c r="AH107" s="670"/>
      <c r="AI107" s="670"/>
      <c r="AJ107" s="670"/>
      <c r="AK107" s="670"/>
      <c r="AL107" s="670"/>
      <c r="AM107" s="670"/>
      <c r="AN107" s="670"/>
      <c r="AO107" s="670"/>
      <c r="AP107" s="670"/>
      <c r="AQ107" s="670"/>
      <c r="AR107" s="670"/>
      <c r="AS107" s="670"/>
      <c r="AT107" s="670"/>
      <c r="AU107" s="670"/>
      <c r="AV107" s="670"/>
      <c r="AW107" s="670"/>
      <c r="AX107" s="670"/>
      <c r="AY107" s="670"/>
      <c r="AZ107" s="670"/>
      <c r="BA107" s="670"/>
      <c r="BB107" s="670"/>
      <c r="BC107" s="670"/>
      <c r="BD107" s="670"/>
      <c r="BE107" s="670"/>
      <c r="BF107" s="670"/>
      <c r="BG107" s="670"/>
      <c r="BH107" s="670"/>
      <c r="BI107" s="670"/>
      <c r="BJ107" s="670"/>
      <c r="BK107" s="670"/>
      <c r="BL107" s="670"/>
      <c r="BM107" s="670"/>
      <c r="BN107" s="670"/>
      <c r="BO107" s="670"/>
      <c r="BP107" s="670"/>
      <c r="BQ107" s="670"/>
      <c r="BR107" s="670"/>
      <c r="BS107" s="670"/>
      <c r="BT107" s="670"/>
      <c r="BU107" s="670"/>
      <c r="BV107" s="670"/>
      <c r="BW107" s="670"/>
      <c r="BX107" s="670"/>
      <c r="BY107" s="670"/>
      <c r="BZ107" s="670"/>
    </row>
    <row r="108" customFormat="false" ht="21.6" hidden="false" customHeight="false" outlineLevel="0" collapsed="false">
      <c r="A108" s="670"/>
      <c r="B108" s="671"/>
      <c r="C108" s="670"/>
      <c r="D108" s="670"/>
      <c r="E108" s="671"/>
      <c r="F108" s="672"/>
      <c r="G108" s="671"/>
      <c r="H108" s="671"/>
      <c r="I108" s="670"/>
      <c r="J108" s="670"/>
      <c r="K108" s="673"/>
      <c r="L108" s="671"/>
      <c r="M108" s="671"/>
      <c r="N108" s="671"/>
      <c r="O108" s="670"/>
      <c r="P108" s="670"/>
      <c r="Q108" s="670"/>
      <c r="R108" s="670"/>
      <c r="S108" s="670"/>
      <c r="T108" s="670"/>
      <c r="U108" s="670"/>
      <c r="V108" s="674"/>
      <c r="W108" s="670"/>
      <c r="X108" s="670"/>
      <c r="Y108" s="670"/>
      <c r="Z108" s="670"/>
      <c r="AA108" s="670"/>
      <c r="AB108" s="675"/>
      <c r="AC108" s="670"/>
      <c r="AD108" s="670"/>
      <c r="AG108" s="670"/>
      <c r="AH108" s="670"/>
      <c r="AI108" s="670"/>
      <c r="AJ108" s="670"/>
      <c r="AK108" s="670"/>
      <c r="AL108" s="670"/>
      <c r="AM108" s="670"/>
      <c r="AN108" s="670"/>
      <c r="AO108" s="670"/>
      <c r="AP108" s="670"/>
      <c r="AQ108" s="670"/>
      <c r="AR108" s="670"/>
      <c r="AS108" s="670"/>
      <c r="AT108" s="670"/>
      <c r="AU108" s="670"/>
      <c r="AV108" s="670"/>
      <c r="AW108" s="670"/>
      <c r="AX108" s="670"/>
      <c r="AY108" s="670"/>
      <c r="AZ108" s="670"/>
      <c r="BA108" s="670"/>
      <c r="BB108" s="670"/>
      <c r="BC108" s="670"/>
      <c r="BD108" s="670"/>
      <c r="BE108" s="670"/>
      <c r="BF108" s="670"/>
      <c r="BG108" s="670"/>
      <c r="BH108" s="670"/>
      <c r="BI108" s="670"/>
      <c r="BJ108" s="670"/>
      <c r="BK108" s="670"/>
      <c r="BL108" s="670"/>
      <c r="BM108" s="670"/>
      <c r="BN108" s="670"/>
      <c r="BO108" s="670"/>
      <c r="BP108" s="670"/>
      <c r="BQ108" s="670"/>
      <c r="BR108" s="670"/>
      <c r="BS108" s="670"/>
      <c r="BT108" s="670"/>
      <c r="BU108" s="670"/>
      <c r="BV108" s="670"/>
      <c r="BW108" s="670"/>
      <c r="BX108" s="670"/>
      <c r="BY108" s="670"/>
      <c r="BZ108" s="670"/>
    </row>
    <row r="109" customFormat="false" ht="21.6" hidden="false" customHeight="false" outlineLevel="0" collapsed="false">
      <c r="A109" s="670"/>
      <c r="B109" s="671"/>
      <c r="C109" s="670"/>
      <c r="D109" s="670"/>
      <c r="E109" s="671"/>
      <c r="F109" s="672"/>
      <c r="G109" s="671"/>
      <c r="H109" s="671"/>
      <c r="I109" s="670"/>
      <c r="J109" s="670"/>
      <c r="K109" s="673"/>
      <c r="L109" s="671"/>
      <c r="M109" s="671"/>
      <c r="N109" s="671"/>
      <c r="O109" s="670"/>
      <c r="P109" s="670"/>
      <c r="Q109" s="670"/>
      <c r="R109" s="670"/>
      <c r="S109" s="670"/>
      <c r="T109" s="670"/>
      <c r="U109" s="670"/>
      <c r="V109" s="674"/>
      <c r="W109" s="670"/>
      <c r="X109" s="670"/>
      <c r="Y109" s="670"/>
      <c r="Z109" s="670"/>
      <c r="AA109" s="670"/>
      <c r="AB109" s="675"/>
      <c r="AC109" s="670"/>
      <c r="AD109" s="670"/>
      <c r="AG109" s="670"/>
      <c r="AH109" s="670"/>
      <c r="AI109" s="670"/>
      <c r="AJ109" s="670"/>
      <c r="AK109" s="670"/>
      <c r="AL109" s="670"/>
      <c r="AM109" s="670"/>
      <c r="AN109" s="670"/>
      <c r="AO109" s="670"/>
      <c r="AP109" s="670"/>
      <c r="AQ109" s="670"/>
      <c r="AR109" s="670"/>
      <c r="AS109" s="670"/>
      <c r="AT109" s="670"/>
      <c r="AU109" s="670"/>
      <c r="AV109" s="670"/>
      <c r="AW109" s="670"/>
      <c r="AX109" s="670"/>
      <c r="AY109" s="670"/>
      <c r="AZ109" s="670"/>
      <c r="BA109" s="670"/>
      <c r="BB109" s="670"/>
      <c r="BC109" s="670"/>
      <c r="BD109" s="670"/>
      <c r="BE109" s="670"/>
      <c r="BF109" s="670"/>
      <c r="BG109" s="670"/>
      <c r="BH109" s="670"/>
      <c r="BI109" s="670"/>
      <c r="BJ109" s="670"/>
      <c r="BK109" s="670"/>
      <c r="BL109" s="670"/>
      <c r="BM109" s="670"/>
      <c r="BN109" s="670"/>
      <c r="BO109" s="670"/>
      <c r="BP109" s="670"/>
      <c r="BQ109" s="670"/>
      <c r="BR109" s="670"/>
      <c r="BS109" s="670"/>
      <c r="BT109" s="670"/>
      <c r="BU109" s="670"/>
      <c r="BV109" s="670"/>
      <c r="BW109" s="670"/>
      <c r="BX109" s="670"/>
      <c r="BY109" s="670"/>
      <c r="BZ109" s="670"/>
    </row>
    <row r="110" customFormat="false" ht="21.6" hidden="false" customHeight="false" outlineLevel="0" collapsed="false">
      <c r="A110" s="670"/>
      <c r="B110" s="671"/>
      <c r="C110" s="670"/>
      <c r="D110" s="670"/>
      <c r="E110" s="671"/>
      <c r="F110" s="672"/>
      <c r="G110" s="671"/>
      <c r="H110" s="671"/>
      <c r="I110" s="670"/>
      <c r="J110" s="670"/>
      <c r="K110" s="673"/>
      <c r="L110" s="671"/>
      <c r="M110" s="671"/>
      <c r="N110" s="671"/>
      <c r="O110" s="670"/>
      <c r="P110" s="670"/>
      <c r="Q110" s="670"/>
      <c r="R110" s="670"/>
      <c r="S110" s="670"/>
      <c r="T110" s="670"/>
      <c r="U110" s="670"/>
      <c r="V110" s="674"/>
      <c r="W110" s="670"/>
      <c r="X110" s="670"/>
      <c r="Y110" s="670"/>
      <c r="Z110" s="670"/>
      <c r="AA110" s="670"/>
      <c r="AB110" s="675"/>
      <c r="AC110" s="670"/>
      <c r="AD110" s="670"/>
      <c r="AG110" s="670"/>
      <c r="AH110" s="670"/>
      <c r="AI110" s="670"/>
      <c r="AJ110" s="670"/>
      <c r="AK110" s="670"/>
      <c r="AL110" s="670"/>
      <c r="AM110" s="670"/>
      <c r="AN110" s="670"/>
      <c r="AO110" s="670"/>
      <c r="AP110" s="670"/>
      <c r="AQ110" s="670"/>
      <c r="AR110" s="670"/>
      <c r="AS110" s="670"/>
      <c r="AT110" s="670"/>
      <c r="AU110" s="670"/>
      <c r="AV110" s="670"/>
      <c r="AW110" s="670"/>
      <c r="AX110" s="670"/>
      <c r="AY110" s="670"/>
      <c r="AZ110" s="670"/>
      <c r="BA110" s="670"/>
      <c r="BB110" s="670"/>
      <c r="BC110" s="670"/>
      <c r="BD110" s="670"/>
      <c r="BE110" s="670"/>
      <c r="BF110" s="670"/>
      <c r="BG110" s="670"/>
      <c r="BH110" s="670"/>
      <c r="BI110" s="670"/>
      <c r="BJ110" s="670"/>
      <c r="BK110" s="670"/>
      <c r="BL110" s="670"/>
      <c r="BM110" s="670"/>
      <c r="BN110" s="670"/>
      <c r="BO110" s="670"/>
      <c r="BP110" s="670"/>
      <c r="BQ110" s="670"/>
      <c r="BR110" s="670"/>
      <c r="BS110" s="670"/>
      <c r="BT110" s="670"/>
      <c r="BU110" s="670"/>
      <c r="BV110" s="670"/>
      <c r="BW110" s="670"/>
      <c r="BX110" s="670"/>
      <c r="BY110" s="670"/>
      <c r="BZ110" s="670"/>
    </row>
    <row r="111" customFormat="false" ht="21.6" hidden="false" customHeight="false" outlineLevel="0" collapsed="false">
      <c r="A111" s="670"/>
      <c r="B111" s="671"/>
      <c r="C111" s="670"/>
      <c r="D111" s="670"/>
      <c r="E111" s="671"/>
      <c r="F111" s="672"/>
      <c r="G111" s="671"/>
      <c r="H111" s="671"/>
      <c r="I111" s="670"/>
      <c r="J111" s="670"/>
      <c r="K111" s="673"/>
      <c r="L111" s="671"/>
      <c r="M111" s="671"/>
      <c r="N111" s="671"/>
      <c r="O111" s="670"/>
      <c r="P111" s="670"/>
      <c r="Q111" s="670"/>
      <c r="R111" s="670"/>
      <c r="S111" s="670"/>
      <c r="T111" s="670"/>
      <c r="U111" s="670"/>
      <c r="V111" s="674"/>
      <c r="W111" s="670"/>
      <c r="X111" s="670"/>
      <c r="Y111" s="670"/>
      <c r="Z111" s="670"/>
      <c r="AA111" s="670"/>
      <c r="AB111" s="675"/>
      <c r="AC111" s="670"/>
      <c r="AD111" s="670"/>
      <c r="AG111" s="670"/>
      <c r="AH111" s="670"/>
      <c r="AI111" s="670"/>
      <c r="AJ111" s="670"/>
      <c r="AK111" s="670"/>
      <c r="AL111" s="670"/>
      <c r="AM111" s="670"/>
      <c r="AN111" s="670"/>
      <c r="AO111" s="670"/>
      <c r="AP111" s="670"/>
      <c r="AQ111" s="670"/>
      <c r="AR111" s="670"/>
      <c r="AS111" s="670"/>
      <c r="AT111" s="670"/>
      <c r="AU111" s="670"/>
      <c r="AV111" s="670"/>
      <c r="AW111" s="670"/>
      <c r="AX111" s="670"/>
      <c r="AY111" s="670"/>
      <c r="AZ111" s="670"/>
      <c r="BA111" s="670"/>
      <c r="BB111" s="670"/>
      <c r="BC111" s="670"/>
      <c r="BD111" s="670"/>
      <c r="BE111" s="670"/>
      <c r="BF111" s="670"/>
      <c r="BG111" s="670"/>
      <c r="BH111" s="670"/>
      <c r="BI111" s="670"/>
      <c r="BJ111" s="670"/>
      <c r="BK111" s="670"/>
      <c r="BL111" s="670"/>
      <c r="BM111" s="670"/>
      <c r="BN111" s="670"/>
      <c r="BO111" s="670"/>
      <c r="BP111" s="670"/>
      <c r="BQ111" s="670"/>
      <c r="BR111" s="670"/>
      <c r="BS111" s="670"/>
      <c r="BT111" s="670"/>
      <c r="BU111" s="670"/>
      <c r="BV111" s="670"/>
      <c r="BW111" s="670"/>
      <c r="BX111" s="670"/>
      <c r="BY111" s="670"/>
      <c r="BZ111" s="670"/>
    </row>
    <row r="112" customFormat="false" ht="21.6" hidden="false" customHeight="false" outlineLevel="0" collapsed="false">
      <c r="A112" s="670"/>
      <c r="B112" s="671"/>
      <c r="C112" s="670"/>
      <c r="D112" s="670"/>
      <c r="E112" s="671"/>
      <c r="F112" s="672"/>
      <c r="G112" s="671"/>
      <c r="H112" s="671"/>
      <c r="I112" s="670"/>
      <c r="J112" s="670"/>
      <c r="K112" s="673"/>
      <c r="L112" s="671"/>
      <c r="M112" s="671"/>
      <c r="N112" s="671"/>
      <c r="O112" s="670"/>
      <c r="P112" s="670"/>
      <c r="Q112" s="670"/>
      <c r="R112" s="670"/>
      <c r="S112" s="670"/>
      <c r="T112" s="670"/>
      <c r="U112" s="670"/>
      <c r="V112" s="674"/>
      <c r="W112" s="670"/>
      <c r="X112" s="670"/>
      <c r="Y112" s="670"/>
      <c r="Z112" s="670"/>
      <c r="AA112" s="670"/>
      <c r="AB112" s="675"/>
      <c r="AC112" s="670"/>
      <c r="AD112" s="670"/>
      <c r="AG112" s="670"/>
      <c r="AH112" s="670"/>
      <c r="AI112" s="670"/>
      <c r="AJ112" s="670"/>
      <c r="AK112" s="670"/>
      <c r="AL112" s="670"/>
      <c r="AM112" s="670"/>
      <c r="AN112" s="670"/>
      <c r="AO112" s="670"/>
      <c r="AP112" s="670"/>
      <c r="AQ112" s="670"/>
      <c r="AR112" s="670"/>
      <c r="AS112" s="670"/>
      <c r="AT112" s="670"/>
      <c r="AU112" s="670"/>
      <c r="AV112" s="670"/>
      <c r="AW112" s="670"/>
      <c r="AX112" s="670"/>
      <c r="AY112" s="670"/>
      <c r="AZ112" s="670"/>
      <c r="BA112" s="670"/>
      <c r="BB112" s="670"/>
      <c r="BC112" s="670"/>
      <c r="BD112" s="670"/>
      <c r="BE112" s="670"/>
      <c r="BF112" s="670"/>
      <c r="BG112" s="670"/>
      <c r="BH112" s="670"/>
      <c r="BI112" s="670"/>
      <c r="BJ112" s="670"/>
      <c r="BK112" s="670"/>
      <c r="BL112" s="670"/>
      <c r="BM112" s="670"/>
      <c r="BN112" s="670"/>
      <c r="BO112" s="670"/>
      <c r="BP112" s="670"/>
      <c r="BQ112" s="670"/>
      <c r="BR112" s="670"/>
      <c r="BS112" s="670"/>
      <c r="BT112" s="670"/>
      <c r="BU112" s="670"/>
      <c r="BV112" s="670"/>
      <c r="BW112" s="670"/>
      <c r="BX112" s="670"/>
      <c r="BY112" s="670"/>
      <c r="BZ112" s="670"/>
    </row>
    <row r="113" customFormat="false" ht="21.6" hidden="false" customHeight="false" outlineLevel="0" collapsed="false">
      <c r="A113" s="670"/>
      <c r="B113" s="671"/>
      <c r="C113" s="670"/>
      <c r="D113" s="670"/>
      <c r="E113" s="671"/>
      <c r="F113" s="672"/>
      <c r="G113" s="671"/>
      <c r="H113" s="671"/>
      <c r="I113" s="670"/>
      <c r="J113" s="670"/>
      <c r="K113" s="673"/>
      <c r="L113" s="671"/>
      <c r="M113" s="671"/>
      <c r="N113" s="671"/>
      <c r="O113" s="670"/>
      <c r="P113" s="670"/>
      <c r="Q113" s="670"/>
      <c r="R113" s="670"/>
      <c r="S113" s="670"/>
      <c r="T113" s="670"/>
      <c r="U113" s="670"/>
      <c r="V113" s="674"/>
      <c r="W113" s="670"/>
      <c r="X113" s="670"/>
      <c r="Y113" s="670"/>
      <c r="Z113" s="670"/>
      <c r="AA113" s="670"/>
      <c r="AB113" s="675"/>
      <c r="AC113" s="670"/>
      <c r="AD113" s="670"/>
      <c r="AG113" s="670"/>
      <c r="AH113" s="670"/>
      <c r="AI113" s="670"/>
      <c r="AJ113" s="670"/>
      <c r="AK113" s="670"/>
      <c r="AL113" s="670"/>
      <c r="AM113" s="670"/>
      <c r="AN113" s="670"/>
      <c r="AO113" s="670"/>
      <c r="AP113" s="670"/>
      <c r="AQ113" s="670"/>
      <c r="AR113" s="670"/>
      <c r="AS113" s="670"/>
      <c r="AT113" s="670"/>
      <c r="AU113" s="670"/>
      <c r="AV113" s="670"/>
      <c r="AW113" s="670"/>
      <c r="AX113" s="670"/>
      <c r="AY113" s="670"/>
      <c r="AZ113" s="670"/>
      <c r="BA113" s="670"/>
      <c r="BB113" s="670"/>
      <c r="BC113" s="670"/>
      <c r="BD113" s="670"/>
      <c r="BE113" s="670"/>
      <c r="BF113" s="670"/>
      <c r="BG113" s="670"/>
      <c r="BH113" s="670"/>
      <c r="BI113" s="670"/>
      <c r="BJ113" s="670"/>
      <c r="BK113" s="670"/>
      <c r="BL113" s="670"/>
      <c r="BM113" s="670"/>
      <c r="BN113" s="670"/>
      <c r="BO113" s="670"/>
      <c r="BP113" s="670"/>
      <c r="BQ113" s="670"/>
      <c r="BR113" s="670"/>
      <c r="BS113" s="670"/>
      <c r="BT113" s="670"/>
      <c r="BU113" s="670"/>
      <c r="BV113" s="670"/>
      <c r="BW113" s="670"/>
      <c r="BX113" s="670"/>
      <c r="BY113" s="670"/>
      <c r="BZ113" s="670"/>
    </row>
    <row r="114" customFormat="false" ht="21.6" hidden="false" customHeight="false" outlineLevel="0" collapsed="false">
      <c r="A114" s="670"/>
      <c r="B114" s="671"/>
      <c r="C114" s="670"/>
      <c r="D114" s="670"/>
      <c r="E114" s="671"/>
      <c r="F114" s="672"/>
      <c r="G114" s="671"/>
      <c r="H114" s="671"/>
      <c r="I114" s="670"/>
      <c r="J114" s="670"/>
      <c r="K114" s="673"/>
      <c r="L114" s="671"/>
      <c r="M114" s="671"/>
      <c r="N114" s="671"/>
      <c r="O114" s="670"/>
      <c r="P114" s="670"/>
      <c r="Q114" s="670"/>
      <c r="R114" s="670"/>
      <c r="S114" s="670"/>
      <c r="T114" s="670"/>
      <c r="U114" s="670"/>
      <c r="V114" s="674"/>
      <c r="W114" s="670"/>
      <c r="X114" s="670"/>
      <c r="Y114" s="670"/>
      <c r="Z114" s="670"/>
      <c r="AA114" s="670"/>
      <c r="AB114" s="675"/>
      <c r="AC114" s="670"/>
      <c r="AD114" s="670"/>
      <c r="AG114" s="670"/>
      <c r="AH114" s="670"/>
      <c r="AI114" s="670"/>
      <c r="AJ114" s="670"/>
      <c r="AK114" s="670"/>
      <c r="AL114" s="670"/>
      <c r="AM114" s="670"/>
      <c r="AN114" s="670"/>
      <c r="AO114" s="670"/>
      <c r="AP114" s="670"/>
      <c r="AQ114" s="670"/>
      <c r="AR114" s="670"/>
      <c r="AS114" s="670"/>
      <c r="AT114" s="670"/>
      <c r="AU114" s="670"/>
      <c r="AV114" s="670"/>
      <c r="AW114" s="670"/>
      <c r="AX114" s="670"/>
      <c r="AY114" s="670"/>
      <c r="AZ114" s="670"/>
      <c r="BA114" s="670"/>
      <c r="BB114" s="670"/>
      <c r="BC114" s="670"/>
      <c r="BD114" s="670"/>
      <c r="BE114" s="670"/>
      <c r="BF114" s="670"/>
      <c r="BG114" s="670"/>
      <c r="BH114" s="670"/>
      <c r="BI114" s="670"/>
      <c r="BJ114" s="670"/>
      <c r="BK114" s="670"/>
      <c r="BL114" s="670"/>
      <c r="BM114" s="670"/>
      <c r="BN114" s="670"/>
      <c r="BO114" s="670"/>
      <c r="BP114" s="670"/>
      <c r="BQ114" s="670"/>
      <c r="BR114" s="670"/>
      <c r="BS114" s="670"/>
      <c r="BT114" s="670"/>
      <c r="BU114" s="670"/>
      <c r="BV114" s="670"/>
      <c r="BW114" s="670"/>
      <c r="BX114" s="670"/>
      <c r="BY114" s="670"/>
      <c r="BZ114" s="670"/>
    </row>
    <row r="115" customFormat="false" ht="21.6" hidden="false" customHeight="false" outlineLevel="0" collapsed="false">
      <c r="A115" s="670"/>
      <c r="B115" s="671"/>
      <c r="C115" s="670"/>
      <c r="D115" s="670"/>
      <c r="E115" s="671"/>
      <c r="F115" s="672"/>
      <c r="G115" s="671"/>
      <c r="H115" s="671"/>
      <c r="I115" s="670"/>
      <c r="J115" s="670"/>
      <c r="K115" s="673"/>
      <c r="L115" s="671"/>
      <c r="M115" s="671"/>
      <c r="N115" s="671"/>
      <c r="O115" s="670"/>
      <c r="P115" s="670"/>
      <c r="Q115" s="670"/>
      <c r="R115" s="670"/>
      <c r="S115" s="670"/>
      <c r="T115" s="670"/>
      <c r="U115" s="670"/>
      <c r="V115" s="674"/>
      <c r="W115" s="670"/>
      <c r="X115" s="670"/>
      <c r="Y115" s="670"/>
      <c r="Z115" s="670"/>
      <c r="AA115" s="670"/>
      <c r="AB115" s="675"/>
      <c r="AC115" s="670"/>
      <c r="AD115" s="670"/>
      <c r="AG115" s="670"/>
      <c r="AH115" s="670"/>
      <c r="AI115" s="670"/>
      <c r="AJ115" s="670"/>
      <c r="AK115" s="670"/>
      <c r="AL115" s="670"/>
      <c r="AM115" s="670"/>
      <c r="AN115" s="670"/>
      <c r="AO115" s="670"/>
      <c r="AP115" s="670"/>
      <c r="AQ115" s="670"/>
      <c r="AR115" s="670"/>
      <c r="AS115" s="670"/>
      <c r="AT115" s="670"/>
      <c r="AU115" s="670"/>
      <c r="AV115" s="670"/>
      <c r="AW115" s="670"/>
      <c r="AX115" s="670"/>
      <c r="AY115" s="670"/>
      <c r="AZ115" s="670"/>
      <c r="BA115" s="670"/>
      <c r="BB115" s="670"/>
      <c r="BC115" s="670"/>
      <c r="BD115" s="670"/>
      <c r="BE115" s="670"/>
      <c r="BF115" s="670"/>
      <c r="BG115" s="670"/>
      <c r="BH115" s="670"/>
      <c r="BI115" s="670"/>
      <c r="BJ115" s="670"/>
      <c r="BK115" s="670"/>
      <c r="BL115" s="670"/>
      <c r="BM115" s="670"/>
      <c r="BN115" s="670"/>
      <c r="BO115" s="670"/>
      <c r="BP115" s="670"/>
      <c r="BQ115" s="670"/>
      <c r="BR115" s="670"/>
      <c r="BS115" s="670"/>
      <c r="BT115" s="670"/>
      <c r="BU115" s="670"/>
      <c r="BV115" s="670"/>
      <c r="BW115" s="670"/>
      <c r="BX115" s="670"/>
      <c r="BY115" s="670"/>
      <c r="BZ115" s="670"/>
    </row>
    <row r="116" customFormat="false" ht="21.6" hidden="false" customHeight="false" outlineLevel="0" collapsed="false">
      <c r="A116" s="670"/>
      <c r="B116" s="671"/>
      <c r="C116" s="670"/>
      <c r="D116" s="670"/>
      <c r="E116" s="671"/>
      <c r="F116" s="672"/>
      <c r="G116" s="671"/>
      <c r="H116" s="671"/>
      <c r="I116" s="670"/>
      <c r="J116" s="670"/>
      <c r="K116" s="673"/>
      <c r="L116" s="671"/>
      <c r="M116" s="671"/>
      <c r="N116" s="671"/>
      <c r="O116" s="670"/>
      <c r="P116" s="670"/>
      <c r="Q116" s="670"/>
      <c r="R116" s="670"/>
      <c r="S116" s="670"/>
      <c r="T116" s="670"/>
      <c r="U116" s="670"/>
      <c r="V116" s="674"/>
      <c r="W116" s="670"/>
      <c r="X116" s="670"/>
      <c r="Y116" s="670"/>
      <c r="Z116" s="670"/>
      <c r="AA116" s="670"/>
      <c r="AB116" s="675"/>
      <c r="AC116" s="670"/>
      <c r="AD116" s="670"/>
      <c r="AG116" s="670"/>
      <c r="AH116" s="670"/>
      <c r="AI116" s="670"/>
      <c r="AJ116" s="670"/>
      <c r="AK116" s="670"/>
      <c r="AL116" s="670"/>
      <c r="AM116" s="670"/>
      <c r="AN116" s="670"/>
      <c r="AO116" s="670"/>
      <c r="AP116" s="670"/>
      <c r="AQ116" s="670"/>
      <c r="AR116" s="670"/>
      <c r="AS116" s="670"/>
      <c r="AT116" s="670"/>
      <c r="AU116" s="670"/>
      <c r="AV116" s="670"/>
      <c r="AW116" s="670"/>
      <c r="AX116" s="670"/>
      <c r="AY116" s="670"/>
      <c r="AZ116" s="670"/>
      <c r="BA116" s="670"/>
      <c r="BB116" s="670"/>
      <c r="BC116" s="670"/>
      <c r="BD116" s="670"/>
      <c r="BE116" s="670"/>
      <c r="BF116" s="670"/>
      <c r="BG116" s="670"/>
      <c r="BH116" s="670"/>
      <c r="BI116" s="670"/>
      <c r="BJ116" s="670"/>
      <c r="BK116" s="670"/>
      <c r="BL116" s="670"/>
      <c r="BM116" s="670"/>
      <c r="BN116" s="670"/>
      <c r="BO116" s="670"/>
      <c r="BP116" s="670"/>
      <c r="BQ116" s="670"/>
      <c r="BR116" s="670"/>
      <c r="BS116" s="670"/>
      <c r="BT116" s="670"/>
      <c r="BU116" s="670"/>
      <c r="BV116" s="670"/>
      <c r="BW116" s="670"/>
      <c r="BX116" s="670"/>
      <c r="BY116" s="670"/>
      <c r="BZ116" s="670"/>
    </row>
    <row r="117" customFormat="false" ht="21.6" hidden="false" customHeight="false" outlineLevel="0" collapsed="false">
      <c r="A117" s="670"/>
      <c r="B117" s="671"/>
      <c r="C117" s="670"/>
      <c r="D117" s="670"/>
      <c r="E117" s="671"/>
      <c r="F117" s="672"/>
      <c r="G117" s="671"/>
      <c r="H117" s="671"/>
      <c r="I117" s="670"/>
      <c r="J117" s="670"/>
      <c r="K117" s="673"/>
      <c r="L117" s="671"/>
      <c r="M117" s="671"/>
      <c r="N117" s="671"/>
      <c r="O117" s="670"/>
      <c r="P117" s="670"/>
      <c r="Q117" s="670"/>
      <c r="R117" s="670"/>
      <c r="S117" s="670"/>
      <c r="T117" s="670"/>
      <c r="U117" s="670"/>
      <c r="V117" s="674"/>
      <c r="W117" s="670"/>
      <c r="X117" s="670"/>
      <c r="Y117" s="670"/>
      <c r="Z117" s="670"/>
      <c r="AA117" s="670"/>
      <c r="AB117" s="675"/>
      <c r="AC117" s="670"/>
      <c r="AD117" s="670"/>
      <c r="AG117" s="670"/>
      <c r="AH117" s="670"/>
      <c r="AI117" s="670"/>
      <c r="AJ117" s="670"/>
      <c r="AK117" s="670"/>
      <c r="AL117" s="670"/>
      <c r="AM117" s="670"/>
      <c r="AN117" s="670"/>
      <c r="AO117" s="670"/>
      <c r="AP117" s="670"/>
      <c r="AQ117" s="670"/>
      <c r="AR117" s="670"/>
      <c r="AS117" s="670"/>
      <c r="AT117" s="670"/>
      <c r="AU117" s="670"/>
      <c r="AV117" s="670"/>
      <c r="AW117" s="670"/>
      <c r="AX117" s="670"/>
      <c r="AY117" s="670"/>
      <c r="AZ117" s="670"/>
      <c r="BA117" s="670"/>
      <c r="BB117" s="670"/>
      <c r="BC117" s="670"/>
      <c r="BD117" s="670"/>
      <c r="BE117" s="670"/>
      <c r="BF117" s="670"/>
      <c r="BG117" s="670"/>
      <c r="BH117" s="670"/>
      <c r="BI117" s="670"/>
      <c r="BJ117" s="670"/>
      <c r="BK117" s="670"/>
      <c r="BL117" s="670"/>
      <c r="BM117" s="670"/>
      <c r="BN117" s="670"/>
      <c r="BO117" s="670"/>
      <c r="BP117" s="670"/>
      <c r="BQ117" s="670"/>
      <c r="BR117" s="670"/>
      <c r="BS117" s="670"/>
      <c r="BT117" s="670"/>
      <c r="BU117" s="670"/>
      <c r="BV117" s="670"/>
      <c r="BW117" s="670"/>
      <c r="BX117" s="670"/>
      <c r="BY117" s="670"/>
      <c r="BZ117" s="670"/>
    </row>
    <row r="118" customFormat="false" ht="21.6" hidden="false" customHeight="false" outlineLevel="0" collapsed="false">
      <c r="A118" s="670"/>
      <c r="B118" s="671"/>
      <c r="C118" s="670"/>
      <c r="D118" s="670"/>
      <c r="E118" s="671"/>
      <c r="F118" s="672"/>
      <c r="G118" s="671"/>
      <c r="H118" s="671"/>
      <c r="I118" s="670"/>
      <c r="J118" s="670"/>
      <c r="K118" s="673"/>
      <c r="L118" s="671"/>
      <c r="M118" s="671"/>
      <c r="N118" s="671"/>
      <c r="O118" s="670"/>
      <c r="P118" s="670"/>
      <c r="Q118" s="670"/>
      <c r="R118" s="670"/>
      <c r="S118" s="670"/>
      <c r="T118" s="670"/>
      <c r="U118" s="670"/>
      <c r="V118" s="674"/>
      <c r="W118" s="670"/>
      <c r="X118" s="670"/>
      <c r="Y118" s="670"/>
      <c r="Z118" s="670"/>
      <c r="AA118" s="670"/>
      <c r="AB118" s="675"/>
      <c r="AC118" s="670"/>
      <c r="AD118" s="670"/>
      <c r="AG118" s="670"/>
      <c r="AH118" s="670"/>
      <c r="AI118" s="670"/>
      <c r="AJ118" s="670"/>
      <c r="AK118" s="670"/>
      <c r="AL118" s="670"/>
      <c r="AM118" s="670"/>
      <c r="AN118" s="670"/>
      <c r="AO118" s="670"/>
      <c r="AP118" s="670"/>
      <c r="AQ118" s="670"/>
      <c r="AR118" s="670"/>
      <c r="AS118" s="670"/>
      <c r="AT118" s="670"/>
      <c r="AU118" s="670"/>
      <c r="AV118" s="670"/>
      <c r="AW118" s="670"/>
      <c r="AX118" s="670"/>
      <c r="AY118" s="670"/>
      <c r="AZ118" s="670"/>
      <c r="BA118" s="670"/>
      <c r="BB118" s="670"/>
      <c r="BC118" s="670"/>
      <c r="BD118" s="670"/>
      <c r="BE118" s="670"/>
      <c r="BF118" s="670"/>
      <c r="BG118" s="670"/>
      <c r="BH118" s="670"/>
      <c r="BI118" s="670"/>
      <c r="BJ118" s="670"/>
      <c r="BK118" s="670"/>
      <c r="BL118" s="670"/>
      <c r="BM118" s="670"/>
      <c r="BN118" s="670"/>
      <c r="BO118" s="670"/>
      <c r="BP118" s="670"/>
      <c r="BQ118" s="670"/>
      <c r="BR118" s="670"/>
      <c r="BS118" s="670"/>
      <c r="BT118" s="670"/>
      <c r="BU118" s="670"/>
      <c r="BV118" s="670"/>
      <c r="BW118" s="670"/>
      <c r="BX118" s="670"/>
      <c r="BY118" s="670"/>
      <c r="BZ118" s="670"/>
    </row>
    <row r="119" customFormat="false" ht="21.6" hidden="false" customHeight="false" outlineLevel="0" collapsed="false">
      <c r="A119" s="670"/>
      <c r="B119" s="671"/>
      <c r="C119" s="670"/>
      <c r="D119" s="670"/>
      <c r="E119" s="671"/>
      <c r="F119" s="672"/>
      <c r="G119" s="671"/>
      <c r="H119" s="671"/>
      <c r="I119" s="670"/>
      <c r="J119" s="670"/>
      <c r="K119" s="673"/>
      <c r="L119" s="671"/>
      <c r="M119" s="671"/>
      <c r="N119" s="671"/>
      <c r="O119" s="670"/>
      <c r="P119" s="670"/>
      <c r="Q119" s="670"/>
      <c r="R119" s="670"/>
      <c r="S119" s="670"/>
      <c r="T119" s="670"/>
      <c r="U119" s="670"/>
      <c r="V119" s="674"/>
      <c r="W119" s="670"/>
      <c r="X119" s="670"/>
      <c r="Y119" s="670"/>
      <c r="Z119" s="670"/>
      <c r="AA119" s="670"/>
      <c r="AB119" s="675"/>
      <c r="AC119" s="670"/>
      <c r="AD119" s="670"/>
      <c r="AG119" s="670"/>
      <c r="AH119" s="670"/>
      <c r="AI119" s="670"/>
      <c r="AJ119" s="670"/>
      <c r="AK119" s="670"/>
      <c r="AL119" s="670"/>
      <c r="AM119" s="670"/>
      <c r="AN119" s="670"/>
      <c r="AO119" s="670"/>
      <c r="AP119" s="670"/>
      <c r="AQ119" s="670"/>
      <c r="AR119" s="670"/>
      <c r="AS119" s="670"/>
      <c r="AT119" s="670"/>
      <c r="AU119" s="670"/>
      <c r="AV119" s="670"/>
      <c r="AW119" s="670"/>
      <c r="AX119" s="670"/>
      <c r="AY119" s="670"/>
      <c r="AZ119" s="670"/>
      <c r="BA119" s="670"/>
      <c r="BB119" s="670"/>
      <c r="BC119" s="670"/>
      <c r="BD119" s="670"/>
      <c r="BE119" s="670"/>
      <c r="BF119" s="670"/>
      <c r="BG119" s="670"/>
      <c r="BH119" s="670"/>
      <c r="BI119" s="670"/>
      <c r="BJ119" s="670"/>
      <c r="BK119" s="670"/>
      <c r="BL119" s="670"/>
      <c r="BM119" s="670"/>
      <c r="BN119" s="670"/>
      <c r="BO119" s="670"/>
      <c r="BP119" s="670"/>
      <c r="BQ119" s="670"/>
      <c r="BR119" s="670"/>
      <c r="BS119" s="670"/>
      <c r="BT119" s="670"/>
      <c r="BU119" s="670"/>
      <c r="BV119" s="670"/>
      <c r="BW119" s="670"/>
      <c r="BX119" s="670"/>
      <c r="BY119" s="670"/>
      <c r="BZ119" s="670"/>
    </row>
    <row r="120" customFormat="false" ht="21.6" hidden="false" customHeight="false" outlineLevel="0" collapsed="false">
      <c r="A120" s="670"/>
      <c r="B120" s="671"/>
      <c r="C120" s="670"/>
      <c r="D120" s="670"/>
      <c r="E120" s="671"/>
      <c r="F120" s="672"/>
      <c r="G120" s="671"/>
      <c r="H120" s="671"/>
      <c r="I120" s="670"/>
      <c r="J120" s="670"/>
      <c r="K120" s="673"/>
      <c r="L120" s="671"/>
      <c r="M120" s="671"/>
      <c r="N120" s="671"/>
      <c r="O120" s="670"/>
      <c r="P120" s="670"/>
      <c r="Q120" s="670"/>
      <c r="R120" s="670"/>
      <c r="S120" s="670"/>
      <c r="T120" s="670"/>
      <c r="U120" s="670"/>
      <c r="V120" s="674"/>
      <c r="W120" s="670"/>
      <c r="X120" s="670"/>
      <c r="Y120" s="670"/>
      <c r="Z120" s="670"/>
      <c r="AA120" s="670"/>
      <c r="AB120" s="675"/>
      <c r="AC120" s="670"/>
      <c r="AD120" s="670"/>
      <c r="AG120" s="670"/>
      <c r="AH120" s="670"/>
      <c r="AI120" s="670"/>
      <c r="AJ120" s="670"/>
      <c r="AK120" s="670"/>
      <c r="AL120" s="670"/>
      <c r="AM120" s="670"/>
      <c r="AN120" s="670"/>
      <c r="AO120" s="670"/>
      <c r="AP120" s="670"/>
      <c r="AQ120" s="670"/>
      <c r="AR120" s="670"/>
      <c r="AS120" s="670"/>
      <c r="AT120" s="670"/>
      <c r="AU120" s="670"/>
      <c r="AV120" s="670"/>
      <c r="AW120" s="670"/>
      <c r="AX120" s="670"/>
      <c r="AY120" s="670"/>
      <c r="AZ120" s="670"/>
      <c r="BA120" s="670"/>
      <c r="BB120" s="670"/>
      <c r="BC120" s="670"/>
      <c r="BD120" s="670"/>
      <c r="BE120" s="670"/>
      <c r="BF120" s="670"/>
      <c r="BG120" s="670"/>
      <c r="BH120" s="670"/>
      <c r="BI120" s="670"/>
      <c r="BJ120" s="670"/>
      <c r="BK120" s="670"/>
      <c r="BL120" s="670"/>
      <c r="BM120" s="670"/>
      <c r="BN120" s="670"/>
      <c r="BO120" s="670"/>
      <c r="BP120" s="670"/>
      <c r="BQ120" s="670"/>
      <c r="BR120" s="670"/>
      <c r="BS120" s="670"/>
      <c r="BT120" s="670"/>
      <c r="BU120" s="670"/>
      <c r="BV120" s="670"/>
      <c r="BW120" s="670"/>
      <c r="BX120" s="670"/>
      <c r="BY120" s="670"/>
      <c r="BZ120" s="670"/>
    </row>
    <row r="121" customFormat="false" ht="21.6" hidden="false" customHeight="false" outlineLevel="0" collapsed="false">
      <c r="A121" s="670"/>
      <c r="B121" s="671"/>
      <c r="C121" s="670"/>
      <c r="D121" s="670"/>
      <c r="E121" s="671"/>
      <c r="F121" s="672"/>
      <c r="G121" s="671"/>
      <c r="H121" s="671"/>
      <c r="I121" s="670"/>
      <c r="J121" s="670"/>
      <c r="K121" s="673"/>
      <c r="L121" s="671"/>
      <c r="M121" s="671"/>
      <c r="N121" s="671"/>
      <c r="O121" s="670"/>
      <c r="P121" s="670"/>
      <c r="Q121" s="670"/>
      <c r="R121" s="670"/>
      <c r="S121" s="670"/>
      <c r="T121" s="670"/>
      <c r="U121" s="670"/>
      <c r="V121" s="674"/>
      <c r="W121" s="670"/>
      <c r="X121" s="670"/>
      <c r="Y121" s="670"/>
      <c r="Z121" s="670"/>
      <c r="AA121" s="670"/>
      <c r="AB121" s="675"/>
      <c r="AC121" s="670"/>
      <c r="AD121" s="670"/>
      <c r="AG121" s="670"/>
      <c r="AH121" s="670"/>
      <c r="AI121" s="670"/>
      <c r="AJ121" s="670"/>
      <c r="AK121" s="670"/>
      <c r="AL121" s="670"/>
      <c r="AM121" s="670"/>
      <c r="AN121" s="670"/>
      <c r="AO121" s="670"/>
      <c r="AP121" s="670"/>
      <c r="AQ121" s="670"/>
      <c r="AR121" s="670"/>
      <c r="AS121" s="670"/>
      <c r="AT121" s="670"/>
      <c r="AU121" s="670"/>
      <c r="AV121" s="670"/>
      <c r="AW121" s="670"/>
      <c r="AX121" s="670"/>
      <c r="AY121" s="670"/>
      <c r="AZ121" s="670"/>
      <c r="BA121" s="670"/>
      <c r="BB121" s="670"/>
      <c r="BC121" s="670"/>
      <c r="BD121" s="670"/>
      <c r="BE121" s="670"/>
      <c r="BF121" s="670"/>
      <c r="BG121" s="670"/>
      <c r="BH121" s="670"/>
      <c r="BI121" s="670"/>
      <c r="BJ121" s="670"/>
      <c r="BK121" s="670"/>
      <c r="BL121" s="670"/>
      <c r="BM121" s="670"/>
      <c r="BN121" s="670"/>
      <c r="BO121" s="670"/>
      <c r="BP121" s="670"/>
      <c r="BQ121" s="670"/>
      <c r="BR121" s="670"/>
      <c r="BS121" s="670"/>
      <c r="BT121" s="670"/>
      <c r="BU121" s="670"/>
      <c r="BV121" s="670"/>
      <c r="BW121" s="670"/>
      <c r="BX121" s="670"/>
      <c r="BY121" s="670"/>
      <c r="BZ121" s="670"/>
    </row>
    <row r="122" customFormat="false" ht="21.6" hidden="false" customHeight="false" outlineLevel="0" collapsed="false">
      <c r="A122" s="670"/>
      <c r="B122" s="671"/>
      <c r="C122" s="670"/>
      <c r="D122" s="670"/>
      <c r="E122" s="671"/>
      <c r="F122" s="672"/>
      <c r="G122" s="671"/>
      <c r="H122" s="671"/>
      <c r="I122" s="670"/>
      <c r="J122" s="670"/>
      <c r="K122" s="673"/>
      <c r="L122" s="671"/>
      <c r="M122" s="671"/>
      <c r="N122" s="671"/>
      <c r="O122" s="670"/>
      <c r="P122" s="670"/>
      <c r="Q122" s="670"/>
      <c r="R122" s="670"/>
      <c r="S122" s="670"/>
      <c r="T122" s="670"/>
      <c r="U122" s="670"/>
      <c r="V122" s="674"/>
      <c r="W122" s="670"/>
      <c r="X122" s="670"/>
      <c r="Y122" s="670"/>
      <c r="Z122" s="670"/>
      <c r="AA122" s="670"/>
      <c r="AB122" s="675"/>
      <c r="AC122" s="670"/>
      <c r="AD122" s="670"/>
      <c r="AG122" s="670"/>
      <c r="AH122" s="670"/>
      <c r="AI122" s="670"/>
      <c r="AJ122" s="670"/>
      <c r="AK122" s="670"/>
      <c r="AL122" s="670"/>
      <c r="AM122" s="670"/>
      <c r="AN122" s="670"/>
      <c r="AO122" s="670"/>
      <c r="AP122" s="670"/>
      <c r="AQ122" s="670"/>
      <c r="AR122" s="670"/>
      <c r="AS122" s="670"/>
      <c r="AT122" s="670"/>
      <c r="AU122" s="670"/>
      <c r="AV122" s="670"/>
      <c r="AW122" s="670"/>
      <c r="AX122" s="670"/>
      <c r="AY122" s="670"/>
      <c r="AZ122" s="670"/>
      <c r="BA122" s="670"/>
      <c r="BB122" s="670"/>
      <c r="BC122" s="670"/>
      <c r="BD122" s="670"/>
      <c r="BE122" s="670"/>
      <c r="BF122" s="670"/>
      <c r="BG122" s="670"/>
      <c r="BH122" s="670"/>
      <c r="BI122" s="670"/>
      <c r="BJ122" s="670"/>
      <c r="BK122" s="670"/>
      <c r="BL122" s="670"/>
      <c r="BM122" s="670"/>
      <c r="BN122" s="670"/>
      <c r="BO122" s="670"/>
      <c r="BP122" s="670"/>
      <c r="BQ122" s="670"/>
      <c r="BR122" s="670"/>
      <c r="BS122" s="670"/>
      <c r="BT122" s="670"/>
      <c r="BU122" s="670"/>
      <c r="BV122" s="670"/>
      <c r="BW122" s="670"/>
      <c r="BX122" s="670"/>
      <c r="BY122" s="670"/>
      <c r="BZ122" s="670"/>
    </row>
    <row r="123" customFormat="false" ht="21.6" hidden="false" customHeight="false" outlineLevel="0" collapsed="false">
      <c r="A123" s="670"/>
      <c r="B123" s="671"/>
      <c r="C123" s="670"/>
      <c r="D123" s="670"/>
      <c r="E123" s="671"/>
      <c r="F123" s="672"/>
      <c r="G123" s="671"/>
      <c r="H123" s="671"/>
      <c r="I123" s="670"/>
      <c r="J123" s="670"/>
      <c r="K123" s="673"/>
      <c r="L123" s="671"/>
      <c r="M123" s="671"/>
      <c r="N123" s="671"/>
      <c r="O123" s="670"/>
      <c r="P123" s="670"/>
      <c r="Q123" s="670"/>
      <c r="R123" s="670"/>
      <c r="S123" s="670"/>
      <c r="T123" s="670"/>
      <c r="U123" s="670"/>
      <c r="V123" s="674"/>
      <c r="W123" s="670"/>
      <c r="X123" s="670"/>
      <c r="Y123" s="670"/>
      <c r="Z123" s="670"/>
      <c r="AA123" s="670"/>
      <c r="AB123" s="675"/>
      <c r="AC123" s="670"/>
      <c r="AD123" s="670"/>
      <c r="AG123" s="670"/>
      <c r="AH123" s="670"/>
      <c r="AI123" s="670"/>
      <c r="AJ123" s="670"/>
      <c r="AK123" s="670"/>
      <c r="AL123" s="670"/>
      <c r="AM123" s="670"/>
      <c r="AN123" s="670"/>
      <c r="AO123" s="670"/>
      <c r="AP123" s="670"/>
      <c r="AQ123" s="670"/>
      <c r="AR123" s="670"/>
      <c r="AS123" s="670"/>
      <c r="AT123" s="670"/>
      <c r="AU123" s="670"/>
      <c r="AV123" s="670"/>
      <c r="AW123" s="670"/>
      <c r="AX123" s="670"/>
      <c r="AY123" s="670"/>
      <c r="AZ123" s="670"/>
      <c r="BA123" s="670"/>
      <c r="BB123" s="670"/>
      <c r="BC123" s="670"/>
      <c r="BD123" s="670"/>
      <c r="BE123" s="670"/>
      <c r="BF123" s="670"/>
      <c r="BG123" s="670"/>
      <c r="BH123" s="670"/>
      <c r="BI123" s="670"/>
      <c r="BJ123" s="670"/>
      <c r="BK123" s="670"/>
      <c r="BL123" s="670"/>
      <c r="BM123" s="670"/>
      <c r="BN123" s="670"/>
      <c r="BO123" s="670"/>
      <c r="BP123" s="670"/>
      <c r="BQ123" s="670"/>
      <c r="BR123" s="670"/>
      <c r="BS123" s="670"/>
      <c r="BT123" s="670"/>
      <c r="BU123" s="670"/>
      <c r="BV123" s="670"/>
      <c r="BW123" s="670"/>
      <c r="BX123" s="670"/>
      <c r="BY123" s="670"/>
      <c r="BZ123" s="670"/>
    </row>
    <row r="124" customFormat="false" ht="21.6" hidden="false" customHeight="false" outlineLevel="0" collapsed="false">
      <c r="A124" s="670"/>
      <c r="B124" s="671"/>
      <c r="C124" s="670"/>
      <c r="D124" s="670"/>
      <c r="E124" s="671"/>
      <c r="F124" s="672"/>
      <c r="G124" s="671"/>
      <c r="H124" s="671"/>
      <c r="I124" s="670"/>
      <c r="J124" s="670"/>
      <c r="K124" s="673"/>
      <c r="L124" s="671"/>
      <c r="M124" s="671"/>
      <c r="N124" s="671"/>
      <c r="O124" s="670"/>
      <c r="P124" s="670"/>
      <c r="Q124" s="670"/>
      <c r="R124" s="670"/>
      <c r="S124" s="670"/>
      <c r="T124" s="670"/>
      <c r="U124" s="670"/>
      <c r="V124" s="674"/>
      <c r="W124" s="670"/>
      <c r="X124" s="670"/>
      <c r="Y124" s="670"/>
      <c r="Z124" s="670"/>
      <c r="AA124" s="670"/>
      <c r="AB124" s="675"/>
      <c r="AC124" s="670"/>
      <c r="AD124" s="670"/>
      <c r="AG124" s="670"/>
      <c r="AH124" s="670"/>
      <c r="AI124" s="670"/>
      <c r="AJ124" s="670"/>
      <c r="AK124" s="670"/>
      <c r="AL124" s="670"/>
      <c r="AM124" s="670"/>
      <c r="AN124" s="670"/>
      <c r="AO124" s="670"/>
      <c r="AP124" s="670"/>
      <c r="AQ124" s="670"/>
      <c r="AR124" s="670"/>
      <c r="AS124" s="670"/>
      <c r="AT124" s="670"/>
      <c r="AU124" s="670"/>
      <c r="AV124" s="670"/>
      <c r="AW124" s="670"/>
      <c r="AX124" s="670"/>
      <c r="AY124" s="670"/>
      <c r="AZ124" s="670"/>
      <c r="BA124" s="670"/>
      <c r="BB124" s="670"/>
      <c r="BC124" s="670"/>
      <c r="BD124" s="670"/>
      <c r="BE124" s="670"/>
      <c r="BF124" s="670"/>
      <c r="BG124" s="670"/>
      <c r="BH124" s="670"/>
      <c r="BI124" s="670"/>
      <c r="BJ124" s="670"/>
      <c r="BK124" s="670"/>
      <c r="BL124" s="670"/>
      <c r="BM124" s="670"/>
      <c r="BN124" s="670"/>
      <c r="BO124" s="670"/>
      <c r="BP124" s="670"/>
      <c r="BQ124" s="670"/>
      <c r="BR124" s="670"/>
      <c r="BS124" s="670"/>
      <c r="BT124" s="670"/>
      <c r="BU124" s="670"/>
      <c r="BV124" s="670"/>
      <c r="BW124" s="670"/>
      <c r="BX124" s="670"/>
      <c r="BY124" s="670"/>
      <c r="BZ124" s="670"/>
    </row>
    <row r="125" customFormat="false" ht="21.6" hidden="false" customHeight="false" outlineLevel="0" collapsed="false">
      <c r="A125" s="670"/>
      <c r="B125" s="671"/>
      <c r="C125" s="670"/>
      <c r="D125" s="670"/>
      <c r="E125" s="671"/>
      <c r="F125" s="672"/>
      <c r="G125" s="671"/>
      <c r="H125" s="671"/>
      <c r="I125" s="670"/>
      <c r="J125" s="670"/>
      <c r="K125" s="673"/>
      <c r="L125" s="671"/>
      <c r="M125" s="671"/>
      <c r="N125" s="671"/>
      <c r="O125" s="670"/>
      <c r="P125" s="670"/>
      <c r="Q125" s="670"/>
      <c r="R125" s="670"/>
      <c r="S125" s="670"/>
      <c r="T125" s="670"/>
      <c r="U125" s="670"/>
      <c r="V125" s="674"/>
      <c r="W125" s="670"/>
      <c r="X125" s="670"/>
      <c r="Y125" s="670"/>
      <c r="Z125" s="670"/>
      <c r="AA125" s="670"/>
      <c r="AB125" s="675"/>
      <c r="AC125" s="670"/>
      <c r="AD125" s="670"/>
      <c r="AG125" s="670"/>
      <c r="AH125" s="670"/>
      <c r="AI125" s="670"/>
      <c r="AJ125" s="670"/>
      <c r="AK125" s="670"/>
      <c r="AL125" s="670"/>
      <c r="AM125" s="670"/>
      <c r="AN125" s="670"/>
      <c r="AO125" s="670"/>
      <c r="AP125" s="670"/>
      <c r="AQ125" s="670"/>
      <c r="AR125" s="670"/>
      <c r="AS125" s="670"/>
      <c r="AT125" s="670"/>
      <c r="AU125" s="670"/>
      <c r="AV125" s="670"/>
      <c r="AW125" s="670"/>
      <c r="AX125" s="670"/>
      <c r="AY125" s="670"/>
      <c r="AZ125" s="670"/>
      <c r="BA125" s="670"/>
      <c r="BB125" s="670"/>
      <c r="BC125" s="670"/>
      <c r="BD125" s="670"/>
      <c r="BE125" s="670"/>
      <c r="BF125" s="670"/>
      <c r="BG125" s="670"/>
      <c r="BH125" s="670"/>
      <c r="BI125" s="670"/>
      <c r="BJ125" s="670"/>
      <c r="BK125" s="670"/>
      <c r="BL125" s="670"/>
      <c r="BM125" s="670"/>
      <c r="BN125" s="670"/>
      <c r="BO125" s="670"/>
      <c r="BP125" s="670"/>
      <c r="BQ125" s="670"/>
      <c r="BR125" s="670"/>
      <c r="BS125" s="670"/>
      <c r="BT125" s="670"/>
      <c r="BU125" s="670"/>
      <c r="BV125" s="670"/>
      <c r="BW125" s="670"/>
      <c r="BX125" s="670"/>
      <c r="BY125" s="670"/>
      <c r="BZ125" s="670"/>
    </row>
    <row r="126" customFormat="false" ht="21.6" hidden="false" customHeight="false" outlineLevel="0" collapsed="false">
      <c r="A126" s="670"/>
      <c r="B126" s="671"/>
      <c r="C126" s="670"/>
      <c r="D126" s="670"/>
      <c r="E126" s="671"/>
      <c r="F126" s="672"/>
      <c r="G126" s="671"/>
      <c r="H126" s="671"/>
      <c r="I126" s="670"/>
      <c r="J126" s="670"/>
      <c r="K126" s="673"/>
      <c r="L126" s="671"/>
      <c r="M126" s="671"/>
      <c r="N126" s="671"/>
      <c r="O126" s="670"/>
      <c r="P126" s="670"/>
      <c r="Q126" s="670"/>
      <c r="R126" s="670"/>
      <c r="S126" s="670"/>
      <c r="T126" s="670"/>
      <c r="U126" s="670"/>
      <c r="V126" s="674"/>
      <c r="W126" s="670"/>
      <c r="X126" s="670"/>
      <c r="Y126" s="670"/>
      <c r="Z126" s="670"/>
      <c r="AA126" s="670"/>
      <c r="AB126" s="675"/>
      <c r="AC126" s="670"/>
      <c r="AD126" s="670"/>
      <c r="AG126" s="670"/>
      <c r="AH126" s="670"/>
      <c r="AI126" s="670"/>
      <c r="AJ126" s="670"/>
      <c r="AK126" s="670"/>
      <c r="AL126" s="670"/>
      <c r="AM126" s="670"/>
      <c r="AN126" s="670"/>
      <c r="AO126" s="670"/>
      <c r="AP126" s="670"/>
      <c r="AQ126" s="670"/>
      <c r="AR126" s="670"/>
      <c r="AS126" s="670"/>
      <c r="AT126" s="670"/>
      <c r="AU126" s="670"/>
      <c r="AV126" s="670"/>
      <c r="AW126" s="670"/>
      <c r="AX126" s="670"/>
      <c r="AY126" s="670"/>
      <c r="AZ126" s="670"/>
      <c r="BA126" s="670"/>
      <c r="BB126" s="670"/>
      <c r="BC126" s="670"/>
      <c r="BD126" s="670"/>
      <c r="BE126" s="670"/>
      <c r="BF126" s="670"/>
      <c r="BG126" s="670"/>
      <c r="BH126" s="670"/>
      <c r="BI126" s="670"/>
      <c r="BJ126" s="670"/>
      <c r="BK126" s="670"/>
      <c r="BL126" s="670"/>
      <c r="BM126" s="670"/>
      <c r="BN126" s="670"/>
      <c r="BO126" s="670"/>
      <c r="BP126" s="670"/>
      <c r="BQ126" s="670"/>
      <c r="BR126" s="670"/>
      <c r="BS126" s="670"/>
      <c r="BT126" s="670"/>
      <c r="BU126" s="670"/>
      <c r="BV126" s="670"/>
      <c r="BW126" s="670"/>
      <c r="BX126" s="670"/>
      <c r="BY126" s="670"/>
      <c r="BZ126" s="670"/>
    </row>
    <row r="127" customFormat="false" ht="21.6" hidden="false" customHeight="false" outlineLevel="0" collapsed="false">
      <c r="A127" s="670"/>
      <c r="B127" s="671"/>
      <c r="C127" s="670"/>
      <c r="D127" s="670"/>
      <c r="E127" s="671"/>
      <c r="F127" s="672"/>
      <c r="G127" s="671"/>
      <c r="H127" s="671"/>
      <c r="I127" s="670"/>
      <c r="J127" s="670"/>
      <c r="K127" s="673"/>
      <c r="L127" s="671"/>
      <c r="M127" s="671"/>
      <c r="N127" s="671"/>
      <c r="O127" s="670"/>
      <c r="P127" s="670"/>
      <c r="Q127" s="670"/>
      <c r="R127" s="670"/>
      <c r="S127" s="670"/>
      <c r="T127" s="670"/>
      <c r="U127" s="670"/>
      <c r="V127" s="674"/>
      <c r="W127" s="670"/>
      <c r="X127" s="670"/>
      <c r="Y127" s="670"/>
      <c r="Z127" s="670"/>
      <c r="AA127" s="670"/>
      <c r="AB127" s="675"/>
      <c r="AC127" s="670"/>
      <c r="AD127" s="670"/>
      <c r="AG127" s="670"/>
      <c r="AH127" s="670"/>
      <c r="AI127" s="670"/>
      <c r="AJ127" s="670"/>
      <c r="AK127" s="670"/>
      <c r="AL127" s="670"/>
      <c r="AM127" s="670"/>
      <c r="AN127" s="670"/>
      <c r="AO127" s="670"/>
      <c r="AP127" s="670"/>
      <c r="AQ127" s="670"/>
      <c r="AR127" s="670"/>
      <c r="AS127" s="670"/>
      <c r="AT127" s="670"/>
    </row>
    <row r="128" customFormat="false" ht="21.6" hidden="false" customHeight="false" outlineLevel="0" collapsed="false">
      <c r="A128" s="670"/>
      <c r="B128" s="671"/>
      <c r="C128" s="670"/>
      <c r="D128" s="670"/>
      <c r="E128" s="671"/>
      <c r="F128" s="672"/>
      <c r="G128" s="671"/>
      <c r="H128" s="671"/>
      <c r="I128" s="670"/>
      <c r="J128" s="670"/>
      <c r="K128" s="673"/>
      <c r="L128" s="671"/>
      <c r="M128" s="671"/>
      <c r="N128" s="671"/>
      <c r="O128" s="670"/>
      <c r="P128" s="670"/>
      <c r="Q128" s="670"/>
      <c r="R128" s="670"/>
      <c r="S128" s="670"/>
      <c r="T128" s="670"/>
      <c r="U128" s="670"/>
      <c r="V128" s="674"/>
      <c r="W128" s="670"/>
      <c r="X128" s="670"/>
      <c r="Y128" s="670"/>
      <c r="Z128" s="670"/>
      <c r="AA128" s="670"/>
      <c r="AB128" s="675"/>
      <c r="AC128" s="670"/>
      <c r="AD128" s="670"/>
      <c r="AG128" s="670"/>
      <c r="AH128" s="670"/>
      <c r="AI128" s="670"/>
      <c r="AJ128" s="670"/>
      <c r="AK128" s="670"/>
      <c r="AL128" s="670"/>
      <c r="AM128" s="670"/>
      <c r="AN128" s="670"/>
      <c r="AO128" s="670"/>
      <c r="AP128" s="670"/>
      <c r="AQ128" s="670"/>
      <c r="AR128" s="670"/>
      <c r="AS128" s="670"/>
      <c r="AT128" s="670"/>
    </row>
    <row r="129" customFormat="false" ht="21.6" hidden="false" customHeight="false" outlineLevel="0" collapsed="false">
      <c r="A129" s="670"/>
      <c r="B129" s="671"/>
      <c r="C129" s="670"/>
      <c r="D129" s="670"/>
      <c r="E129" s="671"/>
      <c r="F129" s="672"/>
      <c r="G129" s="671"/>
      <c r="H129" s="671"/>
      <c r="I129" s="670"/>
      <c r="J129" s="670"/>
      <c r="K129" s="673"/>
      <c r="L129" s="671"/>
      <c r="M129" s="671"/>
      <c r="N129" s="671"/>
      <c r="O129" s="670"/>
      <c r="P129" s="670"/>
      <c r="Q129" s="670"/>
      <c r="R129" s="670"/>
      <c r="S129" s="670"/>
      <c r="T129" s="670"/>
      <c r="U129" s="670"/>
      <c r="V129" s="674"/>
      <c r="W129" s="670"/>
      <c r="X129" s="670"/>
      <c r="Y129" s="670"/>
      <c r="Z129" s="670"/>
      <c r="AA129" s="670"/>
      <c r="AB129" s="675"/>
      <c r="AC129" s="670"/>
      <c r="AD129" s="670"/>
      <c r="AG129" s="670"/>
      <c r="AH129" s="670"/>
      <c r="AI129" s="670"/>
      <c r="AJ129" s="670"/>
      <c r="AK129" s="670"/>
      <c r="AL129" s="670"/>
      <c r="AM129" s="670"/>
      <c r="AN129" s="670"/>
      <c r="AO129" s="670"/>
      <c r="AP129" s="670"/>
      <c r="AQ129" s="670"/>
      <c r="AR129" s="670"/>
      <c r="AS129" s="670"/>
      <c r="AT129" s="670"/>
    </row>
    <row r="130" customFormat="false" ht="21.6" hidden="false" customHeight="false" outlineLevel="0" collapsed="false">
      <c r="A130" s="670"/>
      <c r="B130" s="671"/>
      <c r="C130" s="670"/>
      <c r="D130" s="670"/>
      <c r="E130" s="671"/>
      <c r="F130" s="672"/>
      <c r="G130" s="671"/>
      <c r="H130" s="671"/>
      <c r="I130" s="670"/>
      <c r="J130" s="670"/>
      <c r="K130" s="673"/>
      <c r="L130" s="671"/>
      <c r="M130" s="671"/>
      <c r="N130" s="671"/>
      <c r="O130" s="670"/>
      <c r="P130" s="670"/>
      <c r="Q130" s="670"/>
      <c r="R130" s="670"/>
      <c r="S130" s="670"/>
      <c r="T130" s="670"/>
      <c r="U130" s="670"/>
      <c r="V130" s="674"/>
      <c r="W130" s="670"/>
      <c r="X130" s="670"/>
      <c r="Y130" s="670"/>
      <c r="Z130" s="670"/>
      <c r="AA130" s="670"/>
      <c r="AB130" s="675"/>
      <c r="AC130" s="670"/>
      <c r="AD130" s="670"/>
      <c r="AG130" s="670"/>
      <c r="AH130" s="670"/>
      <c r="AI130" s="670"/>
      <c r="AJ130" s="670"/>
      <c r="AK130" s="670"/>
      <c r="AL130" s="670"/>
      <c r="AM130" s="670"/>
      <c r="AN130" s="670"/>
      <c r="AO130" s="670"/>
      <c r="AP130" s="670"/>
      <c r="AQ130" s="670"/>
      <c r="AR130" s="670"/>
      <c r="AS130" s="670"/>
      <c r="AT130" s="670"/>
    </row>
    <row r="131" customFormat="false" ht="21.6" hidden="false" customHeight="false" outlineLevel="0" collapsed="false">
      <c r="A131" s="670"/>
      <c r="B131" s="671"/>
      <c r="C131" s="670"/>
      <c r="D131" s="670"/>
      <c r="E131" s="671"/>
      <c r="F131" s="672"/>
      <c r="G131" s="671"/>
      <c r="H131" s="671"/>
      <c r="I131" s="670"/>
      <c r="J131" s="670"/>
      <c r="K131" s="673"/>
      <c r="L131" s="671"/>
      <c r="M131" s="671"/>
      <c r="N131" s="671"/>
      <c r="O131" s="670"/>
      <c r="P131" s="670"/>
      <c r="Q131" s="670"/>
      <c r="R131" s="670"/>
      <c r="S131" s="670"/>
      <c r="T131" s="670"/>
      <c r="U131" s="670"/>
      <c r="V131" s="674"/>
      <c r="W131" s="670"/>
      <c r="X131" s="670"/>
      <c r="Y131" s="670"/>
      <c r="Z131" s="670"/>
      <c r="AA131" s="670"/>
      <c r="AB131" s="675"/>
      <c r="AC131" s="670"/>
      <c r="AD131" s="670"/>
      <c r="AG131" s="670"/>
      <c r="AH131" s="670"/>
      <c r="AI131" s="670"/>
      <c r="AJ131" s="670"/>
      <c r="AK131" s="670"/>
      <c r="AL131" s="670"/>
      <c r="AM131" s="670"/>
      <c r="AN131" s="670"/>
      <c r="AO131" s="670"/>
      <c r="AP131" s="670"/>
      <c r="AQ131" s="670"/>
      <c r="AR131" s="670"/>
      <c r="AS131" s="670"/>
      <c r="AT131" s="670"/>
    </row>
    <row r="132" customFormat="false" ht="21.6" hidden="false" customHeight="false" outlineLevel="0" collapsed="false">
      <c r="A132" s="670"/>
      <c r="B132" s="671"/>
      <c r="C132" s="670"/>
      <c r="D132" s="670"/>
      <c r="E132" s="671"/>
      <c r="F132" s="672"/>
      <c r="G132" s="671"/>
      <c r="H132" s="671"/>
      <c r="I132" s="670"/>
      <c r="J132" s="670"/>
      <c r="K132" s="673"/>
      <c r="L132" s="671"/>
      <c r="M132" s="671"/>
      <c r="N132" s="671"/>
      <c r="O132" s="670"/>
      <c r="P132" s="670"/>
      <c r="Q132" s="670"/>
      <c r="R132" s="670"/>
      <c r="S132" s="670"/>
      <c r="T132" s="670"/>
      <c r="U132" s="670"/>
      <c r="V132" s="674"/>
      <c r="W132" s="670"/>
      <c r="X132" s="670"/>
      <c r="Y132" s="670"/>
      <c r="Z132" s="670"/>
      <c r="AA132" s="670"/>
      <c r="AB132" s="675"/>
      <c r="AC132" s="670"/>
      <c r="AD132" s="670"/>
      <c r="AG132" s="670"/>
      <c r="AH132" s="670"/>
      <c r="AI132" s="670"/>
      <c r="AJ132" s="670"/>
      <c r="AK132" s="670"/>
      <c r="AL132" s="670"/>
      <c r="AM132" s="670"/>
      <c r="AN132" s="670"/>
      <c r="AO132" s="670"/>
      <c r="AP132" s="670"/>
      <c r="AQ132" s="670"/>
      <c r="AR132" s="670"/>
      <c r="AS132" s="670"/>
      <c r="AT132" s="670"/>
    </row>
    <row r="133" customFormat="false" ht="21.6" hidden="false" customHeight="false" outlineLevel="0" collapsed="false">
      <c r="A133" s="670"/>
      <c r="B133" s="671"/>
      <c r="C133" s="670"/>
      <c r="D133" s="670"/>
      <c r="E133" s="671"/>
      <c r="F133" s="672"/>
      <c r="G133" s="671"/>
      <c r="H133" s="671"/>
      <c r="I133" s="670"/>
      <c r="J133" s="670"/>
      <c r="K133" s="673"/>
      <c r="L133" s="671"/>
      <c r="M133" s="671"/>
      <c r="N133" s="671"/>
      <c r="O133" s="670"/>
      <c r="P133" s="670"/>
      <c r="Q133" s="670"/>
      <c r="R133" s="670"/>
      <c r="S133" s="670"/>
      <c r="T133" s="670"/>
      <c r="U133" s="670"/>
      <c r="V133" s="674"/>
      <c r="W133" s="670"/>
      <c r="X133" s="670"/>
      <c r="Y133" s="670"/>
      <c r="Z133" s="670"/>
      <c r="AA133" s="670"/>
      <c r="AB133" s="675"/>
      <c r="AC133" s="670"/>
      <c r="AD133" s="670"/>
      <c r="AG133" s="670"/>
      <c r="AH133" s="670"/>
      <c r="AI133" s="670"/>
      <c r="AJ133" s="670"/>
      <c r="AK133" s="670"/>
      <c r="AL133" s="670"/>
      <c r="AM133" s="670"/>
      <c r="AN133" s="670"/>
      <c r="AO133" s="670"/>
      <c r="AP133" s="670"/>
      <c r="AQ133" s="670"/>
      <c r="AR133" s="670"/>
      <c r="AS133" s="670"/>
      <c r="AT133" s="670"/>
    </row>
    <row r="134" customFormat="false" ht="21.6" hidden="false" customHeight="false" outlineLevel="0" collapsed="false">
      <c r="A134" s="670"/>
      <c r="B134" s="671"/>
      <c r="C134" s="670"/>
      <c r="D134" s="670"/>
      <c r="E134" s="671"/>
      <c r="F134" s="672"/>
      <c r="G134" s="671"/>
      <c r="H134" s="671"/>
      <c r="I134" s="670"/>
      <c r="J134" s="670"/>
      <c r="K134" s="673"/>
      <c r="L134" s="671"/>
      <c r="M134" s="671"/>
      <c r="N134" s="671"/>
      <c r="O134" s="670"/>
      <c r="P134" s="670"/>
      <c r="Q134" s="670"/>
      <c r="R134" s="670"/>
      <c r="S134" s="670"/>
      <c r="T134" s="670"/>
      <c r="U134" s="670"/>
      <c r="V134" s="674"/>
      <c r="W134" s="670"/>
      <c r="X134" s="670"/>
      <c r="Y134" s="670"/>
      <c r="Z134" s="670"/>
      <c r="AA134" s="670"/>
      <c r="AB134" s="675"/>
      <c r="AC134" s="670"/>
      <c r="AD134" s="670"/>
      <c r="AG134" s="670"/>
      <c r="AH134" s="670"/>
      <c r="AI134" s="670"/>
      <c r="AJ134" s="670"/>
      <c r="AK134" s="670"/>
      <c r="AL134" s="670"/>
      <c r="AM134" s="670"/>
      <c r="AN134" s="670"/>
      <c r="AO134" s="670"/>
      <c r="AP134" s="670"/>
      <c r="AQ134" s="670"/>
      <c r="AR134" s="670"/>
      <c r="AS134" s="670"/>
      <c r="AT134" s="670"/>
    </row>
    <row r="135" customFormat="false" ht="21.6" hidden="false" customHeight="false" outlineLevel="0" collapsed="false">
      <c r="A135" s="670"/>
      <c r="B135" s="671"/>
      <c r="C135" s="670"/>
      <c r="D135" s="670"/>
      <c r="E135" s="671"/>
      <c r="F135" s="672"/>
      <c r="G135" s="671"/>
      <c r="H135" s="671"/>
      <c r="I135" s="670"/>
      <c r="J135" s="670"/>
      <c r="K135" s="673"/>
      <c r="L135" s="671"/>
      <c r="M135" s="671"/>
      <c r="N135" s="671"/>
      <c r="O135" s="670"/>
      <c r="P135" s="670"/>
      <c r="Q135" s="670"/>
      <c r="R135" s="670"/>
      <c r="S135" s="670"/>
      <c r="T135" s="670"/>
      <c r="U135" s="670"/>
      <c r="V135" s="674"/>
      <c r="W135" s="670"/>
      <c r="X135" s="670"/>
      <c r="Y135" s="670"/>
      <c r="Z135" s="670"/>
      <c r="AA135" s="670"/>
      <c r="AB135" s="675"/>
      <c r="AC135" s="670"/>
      <c r="AD135" s="670"/>
      <c r="AG135" s="670"/>
      <c r="AH135" s="670"/>
      <c r="AI135" s="670"/>
      <c r="AJ135" s="670"/>
      <c r="AK135" s="670"/>
      <c r="AL135" s="670"/>
      <c r="AM135" s="670"/>
      <c r="AN135" s="670"/>
      <c r="AO135" s="670"/>
      <c r="AP135" s="670"/>
      <c r="AQ135" s="670"/>
      <c r="AR135" s="670"/>
      <c r="AS135" s="670"/>
      <c r="AT135" s="670"/>
    </row>
    <row r="136" customFormat="false" ht="21.6" hidden="false" customHeight="false" outlineLevel="0" collapsed="false">
      <c r="A136" s="670"/>
      <c r="B136" s="671"/>
      <c r="C136" s="670"/>
      <c r="D136" s="670"/>
      <c r="E136" s="671"/>
      <c r="F136" s="672"/>
      <c r="G136" s="671"/>
      <c r="H136" s="671"/>
      <c r="I136" s="670"/>
      <c r="J136" s="670"/>
      <c r="K136" s="673"/>
      <c r="L136" s="671"/>
      <c r="M136" s="671"/>
      <c r="N136" s="671"/>
      <c r="O136" s="670"/>
      <c r="P136" s="670"/>
      <c r="Q136" s="670"/>
      <c r="R136" s="670"/>
      <c r="S136" s="670"/>
      <c r="T136" s="670"/>
      <c r="U136" s="670"/>
      <c r="V136" s="674"/>
      <c r="W136" s="670"/>
      <c r="X136" s="670"/>
      <c r="Y136" s="670"/>
      <c r="Z136" s="670"/>
      <c r="AA136" s="670"/>
      <c r="AB136" s="675"/>
      <c r="AC136" s="670"/>
      <c r="AD136" s="670"/>
      <c r="AG136" s="670"/>
      <c r="AH136" s="670"/>
      <c r="AI136" s="670"/>
      <c r="AJ136" s="670"/>
      <c r="AK136" s="670"/>
      <c r="AL136" s="670"/>
      <c r="AM136" s="670"/>
      <c r="AN136" s="670"/>
      <c r="AO136" s="670"/>
      <c r="AP136" s="670"/>
      <c r="AQ136" s="670"/>
      <c r="AR136" s="670"/>
      <c r="AS136" s="670"/>
      <c r="AT136" s="670"/>
    </row>
    <row r="137" customFormat="false" ht="21.6" hidden="false" customHeight="false" outlineLevel="0" collapsed="false">
      <c r="A137" s="670"/>
      <c r="B137" s="671"/>
      <c r="C137" s="670"/>
      <c r="D137" s="670"/>
      <c r="E137" s="671"/>
      <c r="F137" s="672"/>
      <c r="G137" s="671"/>
      <c r="H137" s="671"/>
      <c r="I137" s="670"/>
      <c r="J137" s="670"/>
      <c r="K137" s="673"/>
      <c r="L137" s="671"/>
      <c r="M137" s="671"/>
      <c r="N137" s="671"/>
      <c r="O137" s="670"/>
      <c r="P137" s="670"/>
      <c r="Q137" s="670"/>
      <c r="R137" s="670"/>
      <c r="S137" s="670"/>
      <c r="T137" s="670"/>
      <c r="U137" s="670"/>
      <c r="V137" s="674"/>
      <c r="W137" s="670"/>
      <c r="X137" s="670"/>
      <c r="Y137" s="670"/>
      <c r="Z137" s="670"/>
      <c r="AA137" s="670"/>
      <c r="AB137" s="675"/>
      <c r="AC137" s="670"/>
      <c r="AD137" s="670"/>
      <c r="AG137" s="670"/>
      <c r="AH137" s="670"/>
      <c r="AI137" s="670"/>
      <c r="AJ137" s="670"/>
      <c r="AK137" s="670"/>
      <c r="AL137" s="670"/>
      <c r="AM137" s="670"/>
      <c r="AN137" s="670"/>
      <c r="AO137" s="670"/>
      <c r="AP137" s="670"/>
      <c r="AQ137" s="670"/>
      <c r="AR137" s="670"/>
      <c r="AS137" s="670"/>
      <c r="AT137" s="670"/>
    </row>
    <row r="138" customFormat="false" ht="21.6" hidden="false" customHeight="false" outlineLevel="0" collapsed="false">
      <c r="A138" s="670"/>
      <c r="B138" s="671"/>
      <c r="C138" s="670"/>
      <c r="D138" s="670"/>
      <c r="E138" s="671"/>
      <c r="F138" s="672"/>
      <c r="G138" s="671"/>
      <c r="H138" s="671"/>
      <c r="I138" s="670"/>
      <c r="J138" s="670"/>
      <c r="K138" s="673"/>
      <c r="L138" s="671"/>
      <c r="M138" s="671"/>
      <c r="N138" s="671"/>
      <c r="O138" s="670"/>
      <c r="P138" s="670"/>
      <c r="Q138" s="670"/>
      <c r="R138" s="670"/>
      <c r="S138" s="670"/>
      <c r="T138" s="670"/>
      <c r="U138" s="670"/>
      <c r="V138" s="674"/>
      <c r="W138" s="670"/>
      <c r="X138" s="670"/>
      <c r="Y138" s="670"/>
      <c r="Z138" s="670"/>
      <c r="AA138" s="670"/>
      <c r="AB138" s="675"/>
      <c r="AC138" s="670"/>
      <c r="AD138" s="670"/>
      <c r="AG138" s="670"/>
      <c r="AH138" s="670"/>
      <c r="AI138" s="670"/>
      <c r="AJ138" s="670"/>
      <c r="AK138" s="670"/>
      <c r="AL138" s="670"/>
      <c r="AM138" s="670"/>
      <c r="AN138" s="670"/>
      <c r="AO138" s="670"/>
      <c r="AP138" s="670"/>
      <c r="AQ138" s="670"/>
      <c r="AR138" s="670"/>
      <c r="AS138" s="670"/>
      <c r="AT138" s="670"/>
    </row>
    <row r="139" customFormat="false" ht="21.6" hidden="false" customHeight="false" outlineLevel="0" collapsed="false">
      <c r="A139" s="670"/>
      <c r="B139" s="671"/>
      <c r="C139" s="670"/>
      <c r="D139" s="670"/>
      <c r="E139" s="671"/>
      <c r="F139" s="672"/>
      <c r="G139" s="671"/>
      <c r="H139" s="671"/>
      <c r="I139" s="670"/>
      <c r="J139" s="670"/>
      <c r="K139" s="673"/>
      <c r="L139" s="671"/>
      <c r="M139" s="671"/>
      <c r="N139" s="671"/>
      <c r="O139" s="670"/>
      <c r="P139" s="670"/>
      <c r="Q139" s="670"/>
      <c r="R139" s="670"/>
      <c r="S139" s="670"/>
      <c r="T139" s="670"/>
      <c r="U139" s="670"/>
      <c r="V139" s="674"/>
      <c r="W139" s="670"/>
      <c r="X139" s="670"/>
      <c r="Y139" s="670"/>
      <c r="Z139" s="670"/>
      <c r="AA139" s="670"/>
      <c r="AB139" s="675"/>
      <c r="AC139" s="670"/>
      <c r="AD139" s="670"/>
      <c r="AG139" s="670"/>
      <c r="AH139" s="670"/>
      <c r="AI139" s="670"/>
      <c r="AJ139" s="670"/>
      <c r="AK139" s="670"/>
      <c r="AL139" s="670"/>
      <c r="AM139" s="670"/>
      <c r="AN139" s="670"/>
      <c r="AO139" s="670"/>
      <c r="AP139" s="670"/>
      <c r="AQ139" s="670"/>
      <c r="AR139" s="670"/>
      <c r="AS139" s="670"/>
      <c r="AT139" s="670"/>
    </row>
    <row r="140" customFormat="false" ht="21.6" hidden="false" customHeight="false" outlineLevel="0" collapsed="false">
      <c r="A140" s="670"/>
      <c r="B140" s="671"/>
      <c r="C140" s="670"/>
      <c r="D140" s="670"/>
      <c r="E140" s="671"/>
      <c r="F140" s="672"/>
      <c r="G140" s="671"/>
      <c r="H140" s="671"/>
      <c r="I140" s="670"/>
      <c r="J140" s="670"/>
      <c r="K140" s="673"/>
      <c r="L140" s="671"/>
      <c r="M140" s="671"/>
      <c r="N140" s="671"/>
      <c r="O140" s="670"/>
      <c r="P140" s="670"/>
      <c r="Q140" s="670"/>
      <c r="R140" s="670"/>
      <c r="S140" s="670"/>
      <c r="T140" s="670"/>
      <c r="U140" s="670"/>
      <c r="V140" s="674"/>
      <c r="W140" s="670"/>
      <c r="X140" s="670"/>
      <c r="Y140" s="670"/>
      <c r="Z140" s="670"/>
      <c r="AA140" s="670"/>
      <c r="AB140" s="675"/>
      <c r="AC140" s="670"/>
      <c r="AD140" s="670"/>
      <c r="AG140" s="670"/>
      <c r="AH140" s="670"/>
      <c r="AI140" s="670"/>
      <c r="AJ140" s="670"/>
      <c r="AK140" s="670"/>
      <c r="AL140" s="670"/>
      <c r="AM140" s="670"/>
      <c r="AN140" s="670"/>
      <c r="AO140" s="670"/>
      <c r="AP140" s="670"/>
      <c r="AQ140" s="670"/>
      <c r="AR140" s="670"/>
      <c r="AS140" s="670"/>
      <c r="AT140" s="670"/>
    </row>
    <row r="141" customFormat="false" ht="21.6" hidden="false" customHeight="false" outlineLevel="0" collapsed="false">
      <c r="A141" s="670"/>
      <c r="B141" s="671"/>
      <c r="C141" s="670"/>
      <c r="D141" s="670"/>
      <c r="E141" s="671"/>
      <c r="F141" s="672"/>
      <c r="G141" s="671"/>
      <c r="H141" s="671"/>
      <c r="I141" s="670"/>
      <c r="J141" s="670"/>
      <c r="K141" s="673"/>
      <c r="L141" s="671"/>
      <c r="M141" s="671"/>
      <c r="N141" s="671"/>
      <c r="O141" s="670"/>
      <c r="P141" s="670"/>
      <c r="Q141" s="670"/>
      <c r="R141" s="670"/>
      <c r="S141" s="670"/>
      <c r="T141" s="670"/>
      <c r="U141" s="670"/>
      <c r="V141" s="674"/>
      <c r="W141" s="670"/>
      <c r="X141" s="670"/>
      <c r="Y141" s="670"/>
      <c r="Z141" s="670"/>
      <c r="AA141" s="670"/>
      <c r="AB141" s="675"/>
      <c r="AC141" s="670"/>
      <c r="AD141" s="670"/>
      <c r="AG141" s="670"/>
      <c r="AH141" s="670"/>
      <c r="AI141" s="670"/>
      <c r="AJ141" s="670"/>
      <c r="AK141" s="670"/>
      <c r="AL141" s="670"/>
      <c r="AM141" s="670"/>
      <c r="AN141" s="670"/>
      <c r="AO141" s="670"/>
      <c r="AP141" s="670"/>
      <c r="AQ141" s="670"/>
      <c r="AR141" s="670"/>
      <c r="AS141" s="670"/>
      <c r="AT141" s="670"/>
    </row>
    <row r="142" customFormat="false" ht="21.6" hidden="false" customHeight="false" outlineLevel="0" collapsed="false">
      <c r="A142" s="670"/>
      <c r="B142" s="671"/>
      <c r="C142" s="670"/>
      <c r="D142" s="670"/>
      <c r="E142" s="671"/>
      <c r="F142" s="672"/>
      <c r="G142" s="671"/>
      <c r="H142" s="671"/>
      <c r="I142" s="670"/>
      <c r="J142" s="670"/>
      <c r="K142" s="673"/>
      <c r="L142" s="671"/>
      <c r="M142" s="671"/>
      <c r="N142" s="671"/>
      <c r="O142" s="670"/>
      <c r="P142" s="670"/>
      <c r="Q142" s="670"/>
      <c r="R142" s="670"/>
      <c r="S142" s="670"/>
      <c r="T142" s="670"/>
      <c r="U142" s="670"/>
      <c r="V142" s="674"/>
      <c r="W142" s="670"/>
      <c r="X142" s="670"/>
      <c r="Y142" s="670"/>
      <c r="Z142" s="670"/>
      <c r="AA142" s="670"/>
      <c r="AB142" s="675"/>
      <c r="AC142" s="670"/>
      <c r="AD142" s="670"/>
      <c r="AG142" s="670"/>
      <c r="AH142" s="670"/>
      <c r="AI142" s="670"/>
      <c r="AJ142" s="670"/>
      <c r="AK142" s="670"/>
      <c r="AL142" s="670"/>
      <c r="AM142" s="670"/>
      <c r="AN142" s="670"/>
      <c r="AO142" s="670"/>
      <c r="AP142" s="670"/>
      <c r="AQ142" s="670"/>
      <c r="AR142" s="670"/>
      <c r="AS142" s="670"/>
      <c r="AT142" s="670"/>
    </row>
    <row r="143" customFormat="false" ht="21.6" hidden="false" customHeight="false" outlineLevel="0" collapsed="false">
      <c r="A143" s="670"/>
      <c r="B143" s="671"/>
      <c r="C143" s="670"/>
      <c r="D143" s="670"/>
      <c r="E143" s="671"/>
      <c r="F143" s="672"/>
      <c r="G143" s="671"/>
      <c r="H143" s="671"/>
      <c r="I143" s="670"/>
      <c r="J143" s="670"/>
      <c r="K143" s="673"/>
      <c r="L143" s="671"/>
      <c r="M143" s="671"/>
      <c r="N143" s="671"/>
      <c r="O143" s="670"/>
      <c r="P143" s="670"/>
      <c r="Q143" s="670"/>
      <c r="R143" s="670"/>
      <c r="S143" s="670"/>
      <c r="T143" s="670"/>
      <c r="U143" s="670"/>
      <c r="V143" s="674"/>
      <c r="W143" s="670"/>
      <c r="X143" s="670"/>
      <c r="Y143" s="670"/>
      <c r="Z143" s="670"/>
      <c r="AA143" s="670"/>
      <c r="AB143" s="675"/>
      <c r="AC143" s="670"/>
      <c r="AD143" s="670"/>
      <c r="AG143" s="670"/>
      <c r="AH143" s="670"/>
      <c r="AI143" s="670"/>
      <c r="AJ143" s="670"/>
      <c r="AK143" s="670"/>
      <c r="AL143" s="670"/>
      <c r="AM143" s="670"/>
      <c r="AN143" s="670"/>
      <c r="AO143" s="670"/>
      <c r="AP143" s="670"/>
      <c r="AQ143" s="670"/>
      <c r="AR143" s="670"/>
      <c r="AS143" s="670"/>
      <c r="AT143" s="670"/>
    </row>
    <row r="144" customFormat="false" ht="21.6" hidden="false" customHeight="false" outlineLevel="0" collapsed="false">
      <c r="A144" s="670"/>
      <c r="B144" s="671"/>
      <c r="C144" s="670"/>
      <c r="D144" s="670"/>
      <c r="E144" s="671"/>
      <c r="F144" s="672"/>
      <c r="G144" s="671"/>
      <c r="H144" s="671"/>
      <c r="I144" s="670"/>
      <c r="J144" s="670"/>
      <c r="K144" s="673"/>
      <c r="L144" s="671"/>
      <c r="M144" s="671"/>
      <c r="N144" s="671"/>
      <c r="O144" s="670"/>
      <c r="P144" s="670"/>
      <c r="Q144" s="670"/>
      <c r="R144" s="670"/>
      <c r="S144" s="670"/>
      <c r="T144" s="670"/>
      <c r="U144" s="670"/>
      <c r="V144" s="674"/>
      <c r="W144" s="670"/>
      <c r="X144" s="670"/>
      <c r="Y144" s="670"/>
      <c r="Z144" s="670"/>
      <c r="AA144" s="670"/>
      <c r="AB144" s="675"/>
      <c r="AC144" s="670"/>
      <c r="AD144" s="670"/>
      <c r="AG144" s="670"/>
      <c r="AH144" s="670"/>
      <c r="AI144" s="670"/>
      <c r="AJ144" s="670"/>
      <c r="AK144" s="670"/>
      <c r="AL144" s="670"/>
      <c r="AM144" s="670"/>
      <c r="AN144" s="670"/>
      <c r="AO144" s="670"/>
      <c r="AP144" s="670"/>
      <c r="AQ144" s="670"/>
      <c r="AR144" s="670"/>
      <c r="AS144" s="670"/>
      <c r="AT144" s="670"/>
    </row>
    <row r="145" customFormat="false" ht="21.6" hidden="false" customHeight="false" outlineLevel="0" collapsed="false">
      <c r="A145" s="670"/>
      <c r="B145" s="671"/>
      <c r="C145" s="670"/>
      <c r="D145" s="670"/>
      <c r="E145" s="671"/>
      <c r="F145" s="672"/>
      <c r="G145" s="671"/>
      <c r="H145" s="671"/>
      <c r="I145" s="670"/>
      <c r="J145" s="670"/>
      <c r="K145" s="673"/>
      <c r="L145" s="671"/>
      <c r="M145" s="671"/>
      <c r="N145" s="671"/>
      <c r="O145" s="670"/>
      <c r="P145" s="670"/>
      <c r="Q145" s="670"/>
      <c r="R145" s="670"/>
      <c r="S145" s="670"/>
      <c r="T145" s="670"/>
      <c r="U145" s="670"/>
      <c r="V145" s="674"/>
      <c r="W145" s="670"/>
      <c r="X145" s="670"/>
      <c r="Y145" s="670"/>
      <c r="Z145" s="670"/>
      <c r="AA145" s="670"/>
      <c r="AB145" s="675"/>
      <c r="AC145" s="670"/>
      <c r="AD145" s="670"/>
      <c r="AG145" s="670"/>
      <c r="AH145" s="670"/>
      <c r="AI145" s="670"/>
      <c r="AJ145" s="670"/>
      <c r="AK145" s="670"/>
      <c r="AL145" s="670"/>
      <c r="AM145" s="670"/>
      <c r="AN145" s="670"/>
      <c r="AO145" s="670"/>
      <c r="AP145" s="670"/>
      <c r="AQ145" s="670"/>
      <c r="AR145" s="670"/>
      <c r="AS145" s="670"/>
      <c r="AT145" s="670"/>
    </row>
    <row r="146" customFormat="false" ht="21.6" hidden="false" customHeight="false" outlineLevel="0" collapsed="false">
      <c r="A146" s="670"/>
      <c r="B146" s="671"/>
      <c r="C146" s="670"/>
      <c r="D146" s="670"/>
      <c r="E146" s="671"/>
      <c r="F146" s="672"/>
      <c r="G146" s="671"/>
      <c r="H146" s="671"/>
      <c r="I146" s="670"/>
      <c r="J146" s="670"/>
      <c r="K146" s="673"/>
      <c r="L146" s="671"/>
      <c r="M146" s="671"/>
      <c r="N146" s="671"/>
      <c r="O146" s="670"/>
      <c r="P146" s="670"/>
      <c r="Q146" s="670"/>
      <c r="R146" s="670"/>
      <c r="S146" s="670"/>
      <c r="T146" s="670"/>
      <c r="U146" s="670"/>
      <c r="V146" s="674"/>
      <c r="W146" s="670"/>
      <c r="X146" s="670"/>
      <c r="Y146" s="670"/>
      <c r="Z146" s="670"/>
      <c r="AA146" s="670"/>
      <c r="AB146" s="675"/>
      <c r="AC146" s="670"/>
      <c r="AD146" s="670"/>
      <c r="AG146" s="670"/>
      <c r="AH146" s="670"/>
      <c r="AI146" s="670"/>
      <c r="AJ146" s="670"/>
      <c r="AK146" s="670"/>
      <c r="AL146" s="670"/>
      <c r="AM146" s="670"/>
      <c r="AN146" s="670"/>
      <c r="AO146" s="670"/>
      <c r="AP146" s="670"/>
      <c r="AQ146" s="670"/>
      <c r="AR146" s="670"/>
      <c r="AS146" s="670"/>
      <c r="AT146" s="670"/>
    </row>
    <row r="147" customFormat="false" ht="21.6" hidden="false" customHeight="false" outlineLevel="0" collapsed="false">
      <c r="A147" s="670"/>
      <c r="B147" s="671"/>
      <c r="C147" s="670"/>
      <c r="D147" s="670"/>
      <c r="E147" s="671"/>
      <c r="F147" s="672"/>
      <c r="G147" s="671"/>
      <c r="H147" s="671"/>
      <c r="I147" s="670"/>
      <c r="J147" s="670"/>
      <c r="K147" s="673"/>
      <c r="L147" s="671"/>
      <c r="M147" s="671"/>
      <c r="N147" s="671"/>
      <c r="O147" s="670"/>
      <c r="P147" s="670"/>
      <c r="Q147" s="670"/>
      <c r="R147" s="670"/>
      <c r="S147" s="670"/>
      <c r="T147" s="670"/>
      <c r="U147" s="670"/>
      <c r="V147" s="674"/>
      <c r="W147" s="670"/>
      <c r="X147" s="670"/>
      <c r="Y147" s="670"/>
      <c r="Z147" s="670"/>
      <c r="AA147" s="670"/>
      <c r="AB147" s="675"/>
      <c r="AC147" s="670"/>
      <c r="AD147" s="670"/>
      <c r="AG147" s="670"/>
      <c r="AH147" s="670"/>
      <c r="AI147" s="670"/>
      <c r="AJ147" s="670"/>
      <c r="AK147" s="670"/>
      <c r="AL147" s="670"/>
      <c r="AM147" s="670"/>
      <c r="AN147" s="670"/>
      <c r="AO147" s="670"/>
      <c r="AP147" s="670"/>
      <c r="AQ147" s="670"/>
      <c r="AR147" s="670"/>
      <c r="AS147" s="670"/>
      <c r="AT147" s="670"/>
    </row>
    <row r="148" customFormat="false" ht="21.6" hidden="false" customHeight="false" outlineLevel="0" collapsed="false">
      <c r="A148" s="670"/>
      <c r="B148" s="671"/>
      <c r="C148" s="670"/>
      <c r="D148" s="670"/>
      <c r="E148" s="671"/>
      <c r="F148" s="672"/>
      <c r="G148" s="671"/>
      <c r="H148" s="671"/>
      <c r="I148" s="670"/>
      <c r="J148" s="670"/>
      <c r="K148" s="673"/>
      <c r="L148" s="671"/>
      <c r="M148" s="671"/>
      <c r="N148" s="671"/>
      <c r="O148" s="670"/>
      <c r="P148" s="670"/>
      <c r="Q148" s="670"/>
      <c r="R148" s="670"/>
      <c r="S148" s="670"/>
      <c r="T148" s="670"/>
      <c r="U148" s="670"/>
      <c r="V148" s="674"/>
      <c r="W148" s="670"/>
      <c r="X148" s="670"/>
      <c r="Y148" s="670"/>
      <c r="Z148" s="670"/>
      <c r="AA148" s="670"/>
      <c r="AB148" s="675"/>
      <c r="AC148" s="670"/>
      <c r="AD148" s="670"/>
      <c r="AG148" s="670"/>
      <c r="AH148" s="670"/>
      <c r="AI148" s="670"/>
      <c r="AJ148" s="670"/>
      <c r="AK148" s="670"/>
      <c r="AL148" s="670"/>
      <c r="AM148" s="670"/>
      <c r="AN148" s="670"/>
      <c r="AO148" s="670"/>
      <c r="AP148" s="670"/>
      <c r="AQ148" s="670"/>
      <c r="AR148" s="670"/>
      <c r="AS148" s="670"/>
      <c r="AT148" s="670"/>
    </row>
    <row r="149" customFormat="false" ht="21.6" hidden="false" customHeight="false" outlineLevel="0" collapsed="false">
      <c r="A149" s="670"/>
      <c r="B149" s="671"/>
      <c r="C149" s="670"/>
      <c r="D149" s="670"/>
      <c r="E149" s="671"/>
      <c r="F149" s="672"/>
      <c r="G149" s="671"/>
      <c r="H149" s="671"/>
      <c r="I149" s="670"/>
      <c r="J149" s="670"/>
      <c r="K149" s="673"/>
      <c r="L149" s="671"/>
      <c r="M149" s="671"/>
      <c r="N149" s="671"/>
      <c r="O149" s="670"/>
      <c r="P149" s="670"/>
      <c r="Q149" s="670"/>
      <c r="R149" s="670"/>
      <c r="S149" s="670"/>
      <c r="T149" s="670"/>
      <c r="U149" s="670"/>
      <c r="V149" s="674"/>
      <c r="W149" s="670"/>
      <c r="X149" s="670"/>
      <c r="Y149" s="670"/>
      <c r="Z149" s="670"/>
      <c r="AA149" s="670"/>
      <c r="AB149" s="675"/>
      <c r="AC149" s="670"/>
      <c r="AD149" s="670"/>
      <c r="AG149" s="670"/>
      <c r="AH149" s="670"/>
      <c r="AI149" s="670"/>
      <c r="AJ149" s="670"/>
      <c r="AK149" s="670"/>
      <c r="AL149" s="670"/>
      <c r="AM149" s="670"/>
      <c r="AN149" s="670"/>
      <c r="AO149" s="670"/>
      <c r="AP149" s="670"/>
      <c r="AQ149" s="670"/>
      <c r="AR149" s="670"/>
      <c r="AS149" s="670"/>
      <c r="AT149" s="670"/>
    </row>
    <row r="150" customFormat="false" ht="21.6" hidden="false" customHeight="false" outlineLevel="0" collapsed="false">
      <c r="A150" s="670"/>
      <c r="B150" s="671"/>
      <c r="C150" s="670"/>
      <c r="D150" s="670"/>
      <c r="E150" s="671"/>
      <c r="F150" s="672"/>
      <c r="G150" s="671"/>
      <c r="H150" s="671"/>
      <c r="I150" s="670"/>
      <c r="J150" s="670"/>
      <c r="K150" s="673"/>
      <c r="L150" s="671"/>
      <c r="M150" s="671"/>
      <c r="N150" s="671"/>
      <c r="O150" s="670"/>
      <c r="P150" s="670"/>
      <c r="Q150" s="670"/>
      <c r="R150" s="670"/>
      <c r="S150" s="670"/>
      <c r="T150" s="670"/>
      <c r="U150" s="670"/>
      <c r="V150" s="674"/>
      <c r="W150" s="670"/>
      <c r="X150" s="670"/>
      <c r="Y150" s="670"/>
      <c r="Z150" s="670"/>
      <c r="AA150" s="670"/>
      <c r="AB150" s="675"/>
      <c r="AC150" s="670"/>
      <c r="AD150" s="670"/>
      <c r="AG150" s="670"/>
      <c r="AH150" s="670"/>
      <c r="AI150" s="670"/>
      <c r="AJ150" s="670"/>
      <c r="AK150" s="670"/>
      <c r="AL150" s="670"/>
      <c r="AM150" s="670"/>
      <c r="AN150" s="670"/>
      <c r="AO150" s="670"/>
      <c r="AP150" s="670"/>
      <c r="AQ150" s="670"/>
      <c r="AR150" s="670"/>
      <c r="AS150" s="670"/>
      <c r="AT150" s="670"/>
    </row>
    <row r="151" customFormat="false" ht="21.6" hidden="false" customHeight="false" outlineLevel="0" collapsed="false">
      <c r="A151" s="670"/>
      <c r="B151" s="671"/>
      <c r="C151" s="670"/>
      <c r="D151" s="670"/>
      <c r="E151" s="671"/>
      <c r="F151" s="672"/>
      <c r="G151" s="671"/>
      <c r="H151" s="671"/>
      <c r="I151" s="670"/>
      <c r="J151" s="670"/>
      <c r="K151" s="673"/>
      <c r="L151" s="671"/>
      <c r="M151" s="671"/>
      <c r="N151" s="671"/>
      <c r="O151" s="670"/>
      <c r="P151" s="670"/>
      <c r="Q151" s="670"/>
      <c r="R151" s="670"/>
      <c r="S151" s="670"/>
      <c r="T151" s="670"/>
      <c r="U151" s="670"/>
      <c r="V151" s="674"/>
      <c r="W151" s="670"/>
      <c r="X151" s="670"/>
      <c r="Y151" s="670"/>
      <c r="Z151" s="670"/>
      <c r="AA151" s="670"/>
      <c r="AB151" s="675"/>
      <c r="AC151" s="670"/>
      <c r="AD151" s="670"/>
      <c r="AG151" s="670"/>
      <c r="AH151" s="670"/>
      <c r="AI151" s="670"/>
      <c r="AJ151" s="670"/>
      <c r="AK151" s="670"/>
      <c r="AL151" s="670"/>
      <c r="AM151" s="670"/>
      <c r="AN151" s="670"/>
      <c r="AO151" s="670"/>
      <c r="AP151" s="670"/>
      <c r="AQ151" s="670"/>
      <c r="AR151" s="670"/>
      <c r="AS151" s="670"/>
      <c r="AT151" s="670"/>
    </row>
    <row r="152" customFormat="false" ht="21.6" hidden="false" customHeight="false" outlineLevel="0" collapsed="false">
      <c r="A152" s="670"/>
      <c r="B152" s="671"/>
      <c r="C152" s="670"/>
      <c r="D152" s="670"/>
      <c r="E152" s="671"/>
      <c r="F152" s="672"/>
      <c r="G152" s="671"/>
      <c r="H152" s="671"/>
      <c r="I152" s="670"/>
      <c r="J152" s="670"/>
      <c r="K152" s="673"/>
      <c r="L152" s="671"/>
      <c r="M152" s="671"/>
      <c r="N152" s="671"/>
      <c r="O152" s="670"/>
      <c r="P152" s="670"/>
      <c r="Q152" s="670"/>
      <c r="R152" s="670"/>
      <c r="S152" s="670"/>
      <c r="T152" s="670"/>
      <c r="U152" s="670"/>
      <c r="V152" s="674"/>
      <c r="W152" s="670"/>
      <c r="X152" s="670"/>
      <c r="Y152" s="670"/>
      <c r="Z152" s="670"/>
      <c r="AA152" s="670"/>
      <c r="AB152" s="675"/>
      <c r="AC152" s="670"/>
      <c r="AD152" s="670"/>
      <c r="AG152" s="670"/>
      <c r="AH152" s="670"/>
      <c r="AI152" s="670"/>
      <c r="AJ152" s="670"/>
      <c r="AK152" s="670"/>
      <c r="AL152" s="670"/>
      <c r="AM152" s="670"/>
      <c r="AN152" s="670"/>
      <c r="AO152" s="670"/>
      <c r="AP152" s="670"/>
      <c r="AQ152" s="670"/>
      <c r="AR152" s="670"/>
      <c r="AS152" s="670"/>
      <c r="AT152" s="670"/>
    </row>
    <row r="153" customFormat="false" ht="21.6" hidden="false" customHeight="false" outlineLevel="0" collapsed="false">
      <c r="A153" s="670"/>
      <c r="B153" s="671"/>
      <c r="C153" s="670"/>
      <c r="D153" s="670"/>
      <c r="E153" s="671"/>
      <c r="F153" s="672"/>
      <c r="G153" s="671"/>
      <c r="H153" s="671"/>
      <c r="I153" s="670"/>
      <c r="J153" s="670"/>
      <c r="K153" s="673"/>
      <c r="L153" s="671"/>
      <c r="M153" s="671"/>
      <c r="N153" s="671"/>
      <c r="O153" s="670"/>
      <c r="P153" s="670"/>
      <c r="Q153" s="670"/>
      <c r="R153" s="670"/>
      <c r="S153" s="670"/>
      <c r="T153" s="670"/>
      <c r="U153" s="670"/>
      <c r="V153" s="674"/>
      <c r="W153" s="670"/>
      <c r="X153" s="670"/>
      <c r="Y153" s="670"/>
      <c r="Z153" s="670"/>
      <c r="AA153" s="670"/>
      <c r="AB153" s="675"/>
      <c r="AC153" s="670"/>
      <c r="AD153" s="670"/>
      <c r="AG153" s="670"/>
      <c r="AH153" s="670"/>
      <c r="AI153" s="670"/>
      <c r="AJ153" s="670"/>
      <c r="AK153" s="670"/>
      <c r="AL153" s="670"/>
      <c r="AM153" s="670"/>
      <c r="AN153" s="670"/>
      <c r="AO153" s="670"/>
      <c r="AP153" s="670"/>
      <c r="AQ153" s="670"/>
      <c r="AR153" s="670"/>
      <c r="AS153" s="670"/>
      <c r="AT153" s="670"/>
    </row>
    <row r="154" customFormat="false" ht="21.6" hidden="false" customHeight="false" outlineLevel="0" collapsed="false">
      <c r="A154" s="670"/>
      <c r="B154" s="671"/>
      <c r="C154" s="670"/>
      <c r="D154" s="670"/>
      <c r="E154" s="671"/>
      <c r="F154" s="672"/>
      <c r="G154" s="671"/>
      <c r="H154" s="671"/>
      <c r="I154" s="670"/>
      <c r="J154" s="670"/>
      <c r="K154" s="673"/>
      <c r="L154" s="671"/>
      <c r="M154" s="671"/>
      <c r="N154" s="671"/>
      <c r="O154" s="670"/>
      <c r="P154" s="670"/>
      <c r="Q154" s="670"/>
      <c r="R154" s="670"/>
      <c r="S154" s="670"/>
      <c r="T154" s="670"/>
      <c r="U154" s="670"/>
      <c r="V154" s="674"/>
      <c r="W154" s="670"/>
      <c r="X154" s="670"/>
      <c r="Y154" s="670"/>
      <c r="Z154" s="670"/>
      <c r="AA154" s="670"/>
      <c r="AB154" s="675"/>
      <c r="AC154" s="670"/>
      <c r="AD154" s="670"/>
      <c r="AG154" s="670"/>
      <c r="AH154" s="670"/>
      <c r="AI154" s="670"/>
      <c r="AJ154" s="670"/>
      <c r="AK154" s="670"/>
      <c r="AL154" s="670"/>
      <c r="AM154" s="670"/>
      <c r="AN154" s="670"/>
      <c r="AO154" s="670"/>
      <c r="AP154" s="670"/>
      <c r="AQ154" s="670"/>
      <c r="AR154" s="670"/>
      <c r="AS154" s="670"/>
      <c r="AT154" s="670"/>
    </row>
    <row r="155" customFormat="false" ht="21.6" hidden="false" customHeight="false" outlineLevel="0" collapsed="false">
      <c r="A155" s="670"/>
      <c r="B155" s="671"/>
      <c r="C155" s="670"/>
      <c r="D155" s="670"/>
      <c r="E155" s="671"/>
      <c r="F155" s="672"/>
      <c r="G155" s="671"/>
      <c r="H155" s="671"/>
      <c r="I155" s="670"/>
      <c r="J155" s="670"/>
      <c r="K155" s="673"/>
      <c r="L155" s="671"/>
      <c r="M155" s="671"/>
      <c r="N155" s="671"/>
      <c r="O155" s="670"/>
      <c r="P155" s="670"/>
      <c r="Q155" s="670"/>
      <c r="R155" s="670"/>
      <c r="S155" s="670"/>
      <c r="T155" s="670"/>
      <c r="U155" s="670"/>
      <c r="V155" s="674"/>
      <c r="W155" s="670"/>
      <c r="X155" s="670"/>
      <c r="Y155" s="670"/>
      <c r="Z155" s="670"/>
      <c r="AA155" s="670"/>
      <c r="AB155" s="675"/>
      <c r="AC155" s="670"/>
      <c r="AD155" s="670"/>
      <c r="AG155" s="670"/>
      <c r="AH155" s="670"/>
      <c r="AI155" s="670"/>
      <c r="AJ155" s="670"/>
      <c r="AK155" s="670"/>
      <c r="AL155" s="670"/>
      <c r="AM155" s="670"/>
      <c r="AN155" s="670"/>
      <c r="AO155" s="670"/>
      <c r="AP155" s="670"/>
      <c r="AQ155" s="670"/>
      <c r="AR155" s="670"/>
      <c r="AS155" s="670"/>
      <c r="AT155" s="670"/>
    </row>
    <row r="156" customFormat="false" ht="21.6" hidden="false" customHeight="false" outlineLevel="0" collapsed="false">
      <c r="A156" s="670"/>
      <c r="B156" s="671"/>
      <c r="C156" s="670"/>
      <c r="D156" s="670"/>
      <c r="E156" s="671"/>
      <c r="F156" s="672"/>
      <c r="G156" s="671"/>
      <c r="H156" s="671"/>
      <c r="I156" s="670"/>
      <c r="J156" s="670"/>
      <c r="K156" s="673"/>
      <c r="L156" s="671"/>
      <c r="M156" s="671"/>
      <c r="N156" s="671"/>
      <c r="O156" s="670"/>
      <c r="P156" s="670"/>
      <c r="Q156" s="670"/>
      <c r="R156" s="670"/>
      <c r="S156" s="670"/>
      <c r="T156" s="670"/>
      <c r="U156" s="670"/>
      <c r="V156" s="674"/>
      <c r="W156" s="670"/>
      <c r="X156" s="670"/>
      <c r="Y156" s="670"/>
      <c r="Z156" s="670"/>
      <c r="AA156" s="670"/>
      <c r="AB156" s="675"/>
      <c r="AC156" s="670"/>
      <c r="AD156" s="670"/>
      <c r="AG156" s="670"/>
      <c r="AH156" s="670"/>
      <c r="AI156" s="670"/>
      <c r="AJ156" s="670"/>
      <c r="AK156" s="670"/>
      <c r="AL156" s="670"/>
      <c r="AM156" s="670"/>
      <c r="AN156" s="670"/>
      <c r="AO156" s="670"/>
      <c r="AP156" s="670"/>
      <c r="AQ156" s="670"/>
      <c r="AR156" s="670"/>
      <c r="AS156" s="670"/>
      <c r="AT156" s="670"/>
    </row>
    <row r="157" customFormat="false" ht="21.6" hidden="false" customHeight="false" outlineLevel="0" collapsed="false">
      <c r="A157" s="670"/>
      <c r="B157" s="671"/>
      <c r="C157" s="670"/>
      <c r="D157" s="670"/>
      <c r="E157" s="671"/>
      <c r="F157" s="672"/>
      <c r="G157" s="671"/>
      <c r="H157" s="671"/>
      <c r="I157" s="670"/>
      <c r="J157" s="670"/>
      <c r="K157" s="673"/>
      <c r="L157" s="671"/>
      <c r="M157" s="671"/>
      <c r="N157" s="671"/>
      <c r="O157" s="670"/>
      <c r="P157" s="670"/>
      <c r="Q157" s="670"/>
      <c r="R157" s="670"/>
      <c r="S157" s="670"/>
      <c r="T157" s="670"/>
      <c r="U157" s="670"/>
      <c r="V157" s="674"/>
      <c r="W157" s="670"/>
      <c r="X157" s="670"/>
      <c r="Y157" s="670"/>
      <c r="Z157" s="670"/>
      <c r="AA157" s="670"/>
      <c r="AB157" s="675"/>
      <c r="AC157" s="670"/>
      <c r="AD157" s="670"/>
      <c r="AG157" s="670"/>
      <c r="AH157" s="670"/>
      <c r="AI157" s="670"/>
      <c r="AJ157" s="670"/>
      <c r="AK157" s="670"/>
      <c r="AL157" s="670"/>
      <c r="AM157" s="670"/>
      <c r="AN157" s="670"/>
      <c r="AO157" s="670"/>
      <c r="AP157" s="670"/>
      <c r="AQ157" s="670"/>
      <c r="AR157" s="670"/>
      <c r="AS157" s="670"/>
      <c r="AT157" s="670"/>
    </row>
    <row r="158" customFormat="false" ht="21.6" hidden="false" customHeight="false" outlineLevel="0" collapsed="false">
      <c r="A158" s="670"/>
      <c r="B158" s="671"/>
      <c r="C158" s="670"/>
      <c r="D158" s="670"/>
      <c r="E158" s="671"/>
      <c r="F158" s="672"/>
      <c r="G158" s="671"/>
      <c r="H158" s="671"/>
      <c r="I158" s="670"/>
      <c r="J158" s="670"/>
      <c r="K158" s="673"/>
      <c r="L158" s="671"/>
      <c r="M158" s="671"/>
      <c r="N158" s="671"/>
      <c r="O158" s="670"/>
      <c r="P158" s="670"/>
      <c r="Q158" s="670"/>
      <c r="R158" s="670"/>
      <c r="S158" s="670"/>
      <c r="T158" s="670"/>
      <c r="U158" s="670"/>
      <c r="V158" s="674"/>
      <c r="W158" s="670"/>
      <c r="X158" s="670"/>
      <c r="Y158" s="670"/>
      <c r="Z158" s="670"/>
      <c r="AA158" s="670"/>
      <c r="AB158" s="675"/>
      <c r="AC158" s="670"/>
      <c r="AD158" s="670"/>
      <c r="AG158" s="670"/>
      <c r="AH158" s="670"/>
      <c r="AI158" s="670"/>
      <c r="AJ158" s="670"/>
      <c r="AK158" s="670"/>
      <c r="AL158" s="670"/>
      <c r="AM158" s="670"/>
      <c r="AN158" s="670"/>
      <c r="AO158" s="670"/>
      <c r="AP158" s="670"/>
      <c r="AQ158" s="670"/>
      <c r="AR158" s="670"/>
      <c r="AS158" s="670"/>
      <c r="AT158" s="670"/>
    </row>
    <row r="159" customFormat="false" ht="21.6" hidden="false" customHeight="false" outlineLevel="0" collapsed="false">
      <c r="A159" s="670"/>
      <c r="B159" s="671"/>
      <c r="C159" s="670"/>
      <c r="D159" s="670"/>
      <c r="E159" s="671"/>
      <c r="F159" s="672"/>
      <c r="G159" s="671"/>
      <c r="H159" s="671"/>
      <c r="I159" s="670"/>
      <c r="J159" s="670"/>
      <c r="K159" s="673"/>
      <c r="L159" s="671"/>
      <c r="M159" s="671"/>
      <c r="N159" s="671"/>
      <c r="O159" s="670"/>
      <c r="P159" s="670"/>
      <c r="Q159" s="670"/>
      <c r="R159" s="670"/>
      <c r="S159" s="670"/>
      <c r="T159" s="670"/>
      <c r="U159" s="670"/>
      <c r="V159" s="674"/>
      <c r="W159" s="670"/>
      <c r="X159" s="670"/>
      <c r="Y159" s="670"/>
      <c r="Z159" s="670"/>
      <c r="AA159" s="670"/>
      <c r="AB159" s="675"/>
      <c r="AC159" s="670"/>
      <c r="AD159" s="670"/>
      <c r="AG159" s="670"/>
      <c r="AH159" s="670"/>
      <c r="AI159" s="670"/>
      <c r="AJ159" s="670"/>
      <c r="AK159" s="670"/>
      <c r="AL159" s="670"/>
      <c r="AM159" s="670"/>
      <c r="AN159" s="670"/>
      <c r="AO159" s="670"/>
      <c r="AP159" s="670"/>
      <c r="AQ159" s="670"/>
      <c r="AR159" s="670"/>
      <c r="AS159" s="670"/>
      <c r="AT159" s="670"/>
    </row>
    <row r="160" customFormat="false" ht="21.6" hidden="false" customHeight="false" outlineLevel="0" collapsed="false">
      <c r="A160" s="670"/>
      <c r="B160" s="671"/>
      <c r="C160" s="670"/>
      <c r="D160" s="670"/>
      <c r="E160" s="671"/>
      <c r="F160" s="672"/>
      <c r="G160" s="671"/>
      <c r="H160" s="671"/>
      <c r="I160" s="670"/>
      <c r="J160" s="670"/>
      <c r="K160" s="673"/>
      <c r="L160" s="671"/>
      <c r="M160" s="671"/>
      <c r="N160" s="671"/>
      <c r="O160" s="670"/>
      <c r="P160" s="670"/>
      <c r="Q160" s="670"/>
      <c r="R160" s="670"/>
      <c r="S160" s="670"/>
      <c r="T160" s="670"/>
      <c r="U160" s="670"/>
      <c r="V160" s="674"/>
      <c r="W160" s="670"/>
      <c r="X160" s="670"/>
      <c r="Y160" s="670"/>
      <c r="Z160" s="670"/>
      <c r="AA160" s="670"/>
      <c r="AB160" s="675"/>
      <c r="AC160" s="670"/>
      <c r="AD160" s="670"/>
      <c r="AG160" s="670"/>
      <c r="AH160" s="670"/>
      <c r="AI160" s="670"/>
      <c r="AJ160" s="670"/>
      <c r="AK160" s="670"/>
      <c r="AL160" s="670"/>
      <c r="AM160" s="670"/>
      <c r="AN160" s="670"/>
      <c r="AO160" s="670"/>
      <c r="AP160" s="670"/>
      <c r="AQ160" s="670"/>
      <c r="AR160" s="670"/>
      <c r="AS160" s="670"/>
      <c r="AT160" s="670"/>
    </row>
    <row r="161" customFormat="false" ht="21.6" hidden="false" customHeight="false" outlineLevel="0" collapsed="false">
      <c r="A161" s="670"/>
      <c r="B161" s="671"/>
      <c r="C161" s="670"/>
      <c r="D161" s="670"/>
      <c r="E161" s="671"/>
      <c r="F161" s="672"/>
      <c r="G161" s="671"/>
      <c r="H161" s="671"/>
      <c r="I161" s="670"/>
      <c r="J161" s="670"/>
      <c r="K161" s="673"/>
      <c r="L161" s="671"/>
      <c r="M161" s="671"/>
      <c r="N161" s="671"/>
      <c r="O161" s="670"/>
      <c r="P161" s="670"/>
      <c r="Q161" s="670"/>
      <c r="R161" s="670"/>
      <c r="S161" s="670"/>
      <c r="T161" s="670"/>
      <c r="U161" s="670"/>
      <c r="V161" s="674"/>
      <c r="W161" s="670"/>
      <c r="X161" s="670"/>
      <c r="Y161" s="670"/>
      <c r="Z161" s="670"/>
      <c r="AA161" s="670"/>
      <c r="AB161" s="675"/>
      <c r="AC161" s="670"/>
      <c r="AD161" s="670"/>
      <c r="AG161" s="670"/>
      <c r="AH161" s="670"/>
      <c r="AI161" s="670"/>
      <c r="AJ161" s="670"/>
      <c r="AK161" s="670"/>
      <c r="AL161" s="670"/>
      <c r="AM161" s="670"/>
      <c r="AN161" s="670"/>
      <c r="AO161" s="670"/>
      <c r="AP161" s="670"/>
      <c r="AQ161" s="670"/>
      <c r="AR161" s="670"/>
      <c r="AS161" s="670"/>
      <c r="AT161" s="670"/>
    </row>
    <row r="162" customFormat="false" ht="21.6" hidden="false" customHeight="false" outlineLevel="0" collapsed="false">
      <c r="A162" s="670"/>
      <c r="B162" s="671"/>
      <c r="C162" s="670"/>
      <c r="D162" s="670"/>
      <c r="E162" s="671"/>
      <c r="F162" s="672"/>
      <c r="G162" s="671"/>
      <c r="H162" s="671"/>
      <c r="I162" s="670"/>
      <c r="J162" s="670"/>
      <c r="K162" s="673"/>
      <c r="L162" s="671"/>
      <c r="M162" s="671"/>
      <c r="N162" s="671"/>
      <c r="O162" s="670"/>
      <c r="P162" s="670"/>
      <c r="Q162" s="670"/>
      <c r="R162" s="670"/>
      <c r="S162" s="670"/>
      <c r="T162" s="670"/>
      <c r="U162" s="670"/>
      <c r="V162" s="674"/>
      <c r="W162" s="670"/>
      <c r="X162" s="670"/>
      <c r="Y162" s="670"/>
      <c r="Z162" s="670"/>
      <c r="AA162" s="670"/>
      <c r="AB162" s="675"/>
      <c r="AC162" s="670"/>
      <c r="AD162" s="670"/>
      <c r="AG162" s="670"/>
      <c r="AH162" s="670"/>
      <c r="AI162" s="670"/>
      <c r="AJ162" s="670"/>
      <c r="AK162" s="670"/>
      <c r="AL162" s="670"/>
      <c r="AM162" s="670"/>
      <c r="AN162" s="670"/>
      <c r="AO162" s="670"/>
      <c r="AP162" s="670"/>
      <c r="AQ162" s="670"/>
      <c r="AR162" s="670"/>
      <c r="AS162" s="670"/>
      <c r="AT162" s="670"/>
    </row>
    <row r="163" customFormat="false" ht="21.6" hidden="false" customHeight="false" outlineLevel="0" collapsed="false">
      <c r="A163" s="670"/>
      <c r="B163" s="671"/>
      <c r="C163" s="670"/>
      <c r="D163" s="670"/>
      <c r="E163" s="671"/>
      <c r="F163" s="672"/>
      <c r="G163" s="671"/>
      <c r="H163" s="671"/>
      <c r="I163" s="670"/>
      <c r="J163" s="670"/>
      <c r="K163" s="673"/>
      <c r="L163" s="671"/>
      <c r="M163" s="671"/>
      <c r="N163" s="671"/>
      <c r="O163" s="670"/>
      <c r="P163" s="670"/>
      <c r="Q163" s="670"/>
      <c r="R163" s="670"/>
      <c r="S163" s="670"/>
      <c r="T163" s="670"/>
      <c r="U163" s="670"/>
      <c r="V163" s="674"/>
      <c r="W163" s="670"/>
      <c r="X163" s="670"/>
      <c r="Y163" s="670"/>
      <c r="Z163" s="670"/>
      <c r="AA163" s="670"/>
      <c r="AB163" s="675"/>
      <c r="AC163" s="670"/>
      <c r="AD163" s="670"/>
      <c r="AG163" s="670"/>
      <c r="AH163" s="670"/>
      <c r="AI163" s="670"/>
      <c r="AJ163" s="670"/>
      <c r="AK163" s="670"/>
      <c r="AL163" s="670"/>
      <c r="AM163" s="670"/>
      <c r="AN163" s="670"/>
      <c r="AO163" s="670"/>
      <c r="AP163" s="670"/>
      <c r="AQ163" s="670"/>
      <c r="AR163" s="670"/>
      <c r="AS163" s="670"/>
      <c r="AT163" s="670"/>
    </row>
    <row r="164" customFormat="false" ht="21.6" hidden="false" customHeight="false" outlineLevel="0" collapsed="false">
      <c r="A164" s="670"/>
      <c r="B164" s="671"/>
      <c r="C164" s="670"/>
      <c r="D164" s="670"/>
      <c r="E164" s="671"/>
      <c r="F164" s="672"/>
      <c r="G164" s="671"/>
      <c r="H164" s="671"/>
      <c r="I164" s="670"/>
      <c r="J164" s="670"/>
      <c r="K164" s="673"/>
      <c r="L164" s="671"/>
      <c r="M164" s="671"/>
      <c r="N164" s="671"/>
      <c r="O164" s="670"/>
      <c r="P164" s="670"/>
      <c r="Q164" s="670"/>
      <c r="R164" s="670"/>
      <c r="S164" s="670"/>
      <c r="T164" s="670"/>
      <c r="U164" s="670"/>
      <c r="V164" s="674"/>
      <c r="W164" s="670"/>
      <c r="X164" s="670"/>
      <c r="Y164" s="670"/>
      <c r="Z164" s="670"/>
      <c r="AA164" s="670"/>
      <c r="AB164" s="675"/>
      <c r="AC164" s="670"/>
      <c r="AD164" s="670"/>
      <c r="AG164" s="670"/>
      <c r="AH164" s="670"/>
      <c r="AI164" s="670"/>
      <c r="AJ164" s="670"/>
      <c r="AK164" s="670"/>
      <c r="AL164" s="670"/>
      <c r="AM164" s="670"/>
      <c r="AN164" s="670"/>
      <c r="AO164" s="670"/>
      <c r="AP164" s="670"/>
      <c r="AQ164" s="670"/>
      <c r="AR164" s="670"/>
      <c r="AS164" s="670"/>
      <c r="AT164" s="670"/>
    </row>
    <row r="165" customFormat="false" ht="21.6" hidden="false" customHeight="false" outlineLevel="0" collapsed="false">
      <c r="A165" s="670"/>
      <c r="B165" s="671"/>
      <c r="C165" s="670"/>
      <c r="D165" s="670"/>
      <c r="E165" s="671"/>
      <c r="F165" s="672"/>
      <c r="G165" s="671"/>
      <c r="H165" s="671"/>
      <c r="I165" s="670"/>
      <c r="J165" s="670"/>
      <c r="K165" s="673"/>
      <c r="L165" s="671"/>
      <c r="M165" s="671"/>
      <c r="N165" s="671"/>
      <c r="O165" s="670"/>
      <c r="P165" s="670"/>
      <c r="Q165" s="670"/>
      <c r="R165" s="670"/>
      <c r="S165" s="670"/>
      <c r="T165" s="670"/>
      <c r="U165" s="670"/>
      <c r="V165" s="674"/>
      <c r="W165" s="670"/>
      <c r="X165" s="670"/>
      <c r="Y165" s="670"/>
      <c r="Z165" s="670"/>
      <c r="AA165" s="670"/>
      <c r="AB165" s="675"/>
      <c r="AC165" s="670"/>
      <c r="AD165" s="670"/>
      <c r="AG165" s="670"/>
      <c r="AH165" s="670"/>
      <c r="AI165" s="670"/>
      <c r="AJ165" s="670"/>
      <c r="AK165" s="670"/>
      <c r="AL165" s="670"/>
      <c r="AM165" s="670"/>
      <c r="AN165" s="670"/>
      <c r="AO165" s="670"/>
      <c r="AP165" s="670"/>
      <c r="AQ165" s="670"/>
      <c r="AR165" s="670"/>
      <c r="AS165" s="670"/>
      <c r="AT165" s="670"/>
    </row>
    <row r="166" customFormat="false" ht="21.6" hidden="false" customHeight="false" outlineLevel="0" collapsed="false">
      <c r="A166" s="670"/>
      <c r="B166" s="671"/>
      <c r="C166" s="670"/>
      <c r="D166" s="670"/>
      <c r="E166" s="671"/>
      <c r="F166" s="672"/>
      <c r="G166" s="671"/>
      <c r="H166" s="671"/>
      <c r="I166" s="670"/>
      <c r="J166" s="670"/>
      <c r="K166" s="673"/>
      <c r="L166" s="671"/>
      <c r="M166" s="671"/>
      <c r="N166" s="671"/>
      <c r="O166" s="670"/>
      <c r="P166" s="670"/>
      <c r="Q166" s="670"/>
      <c r="R166" s="670"/>
      <c r="S166" s="670"/>
      <c r="T166" s="670"/>
      <c r="U166" s="670"/>
      <c r="V166" s="674"/>
      <c r="W166" s="670"/>
      <c r="X166" s="670"/>
      <c r="Y166" s="670"/>
      <c r="Z166" s="670"/>
      <c r="AA166" s="670"/>
      <c r="AB166" s="675"/>
      <c r="AC166" s="670"/>
      <c r="AD166" s="670"/>
      <c r="AG166" s="670"/>
      <c r="AH166" s="670"/>
      <c r="AI166" s="670"/>
      <c r="AJ166" s="670"/>
      <c r="AK166" s="670"/>
      <c r="AL166" s="670"/>
      <c r="AM166" s="670"/>
      <c r="AN166" s="670"/>
      <c r="AO166" s="670"/>
      <c r="AP166" s="670"/>
      <c r="AQ166" s="670"/>
      <c r="AR166" s="670"/>
      <c r="AS166" s="670"/>
      <c r="AT166" s="670"/>
    </row>
    <row r="167" customFormat="false" ht="21.6" hidden="false" customHeight="false" outlineLevel="0" collapsed="false">
      <c r="A167" s="670"/>
      <c r="B167" s="671"/>
      <c r="C167" s="670"/>
      <c r="D167" s="670"/>
      <c r="E167" s="671"/>
      <c r="F167" s="672"/>
      <c r="G167" s="671"/>
      <c r="H167" s="671"/>
      <c r="I167" s="670"/>
      <c r="J167" s="670"/>
      <c r="K167" s="673"/>
      <c r="L167" s="671"/>
      <c r="M167" s="671"/>
      <c r="N167" s="671"/>
      <c r="O167" s="670"/>
      <c r="P167" s="670"/>
      <c r="Q167" s="670"/>
      <c r="R167" s="670"/>
      <c r="S167" s="670"/>
      <c r="T167" s="670"/>
      <c r="U167" s="670"/>
      <c r="V167" s="674"/>
      <c r="W167" s="670"/>
      <c r="X167" s="670"/>
      <c r="Y167" s="670"/>
      <c r="Z167" s="670"/>
      <c r="AA167" s="670"/>
      <c r="AB167" s="675"/>
      <c r="AC167" s="670"/>
      <c r="AD167" s="670"/>
      <c r="AG167" s="670"/>
      <c r="AH167" s="670"/>
      <c r="AI167" s="670"/>
      <c r="AJ167" s="670"/>
      <c r="AK167" s="670"/>
      <c r="AL167" s="670"/>
      <c r="AM167" s="670"/>
      <c r="AN167" s="670"/>
      <c r="AO167" s="670"/>
      <c r="AP167" s="670"/>
      <c r="AQ167" s="670"/>
      <c r="AR167" s="670"/>
      <c r="AS167" s="670"/>
      <c r="AT167" s="670"/>
    </row>
    <row r="168" customFormat="false" ht="21.6" hidden="false" customHeight="false" outlineLevel="0" collapsed="false">
      <c r="A168" s="670"/>
      <c r="B168" s="671"/>
      <c r="C168" s="670"/>
      <c r="D168" s="670"/>
      <c r="E168" s="671"/>
      <c r="F168" s="672"/>
      <c r="G168" s="671"/>
      <c r="H168" s="671"/>
      <c r="I168" s="670"/>
      <c r="J168" s="670"/>
      <c r="K168" s="673"/>
      <c r="L168" s="671"/>
      <c r="M168" s="671"/>
      <c r="N168" s="671"/>
      <c r="O168" s="670"/>
      <c r="P168" s="670"/>
      <c r="Q168" s="670"/>
      <c r="R168" s="670"/>
      <c r="S168" s="670"/>
      <c r="T168" s="670"/>
      <c r="U168" s="670"/>
      <c r="V168" s="674"/>
      <c r="W168" s="670"/>
      <c r="X168" s="670"/>
      <c r="Y168" s="670"/>
      <c r="Z168" s="670"/>
      <c r="AA168" s="670"/>
      <c r="AB168" s="675"/>
      <c r="AC168" s="670"/>
      <c r="AD168" s="670"/>
      <c r="AG168" s="670"/>
      <c r="AH168" s="670"/>
      <c r="AI168" s="670"/>
      <c r="AJ168" s="670"/>
      <c r="AK168" s="670"/>
      <c r="AL168" s="670"/>
      <c r="AM168" s="670"/>
      <c r="AN168" s="670"/>
      <c r="AO168" s="670"/>
      <c r="AP168" s="670"/>
      <c r="AQ168" s="670"/>
      <c r="AR168" s="670"/>
      <c r="AS168" s="670"/>
      <c r="AT168" s="670"/>
    </row>
    <row r="169" customFormat="false" ht="21.6" hidden="false" customHeight="false" outlineLevel="0" collapsed="false">
      <c r="A169" s="670"/>
      <c r="B169" s="671"/>
      <c r="C169" s="670"/>
      <c r="D169" s="670"/>
      <c r="E169" s="671"/>
      <c r="F169" s="672"/>
      <c r="G169" s="671"/>
      <c r="H169" s="671"/>
      <c r="I169" s="670"/>
      <c r="J169" s="670"/>
      <c r="K169" s="673"/>
      <c r="L169" s="671"/>
      <c r="M169" s="671"/>
      <c r="N169" s="671"/>
      <c r="O169" s="670"/>
      <c r="P169" s="670"/>
      <c r="Q169" s="670"/>
      <c r="R169" s="670"/>
      <c r="S169" s="670"/>
      <c r="T169" s="670"/>
      <c r="U169" s="670"/>
      <c r="V169" s="674"/>
      <c r="W169" s="670"/>
      <c r="X169" s="670"/>
      <c r="Y169" s="670"/>
      <c r="Z169" s="670"/>
      <c r="AA169" s="670"/>
      <c r="AB169" s="675"/>
      <c r="AC169" s="670"/>
      <c r="AD169" s="670"/>
      <c r="AG169" s="670"/>
      <c r="AH169" s="670"/>
      <c r="AI169" s="670"/>
      <c r="AJ169" s="670"/>
      <c r="AK169" s="670"/>
      <c r="AL169" s="670"/>
      <c r="AM169" s="670"/>
      <c r="AN169" s="670"/>
      <c r="AO169" s="670"/>
      <c r="AP169" s="670"/>
      <c r="AQ169" s="670"/>
      <c r="AR169" s="670"/>
      <c r="AS169" s="670"/>
      <c r="AT169" s="670"/>
    </row>
    <row r="170" customFormat="false" ht="21.6" hidden="false" customHeight="false" outlineLevel="0" collapsed="false">
      <c r="A170" s="670"/>
      <c r="B170" s="671"/>
      <c r="C170" s="670"/>
      <c r="D170" s="670"/>
      <c r="E170" s="671"/>
      <c r="F170" s="672"/>
      <c r="G170" s="671"/>
      <c r="H170" s="671"/>
      <c r="I170" s="670"/>
      <c r="J170" s="670"/>
      <c r="K170" s="673"/>
      <c r="L170" s="671"/>
      <c r="M170" s="671"/>
      <c r="N170" s="671"/>
      <c r="O170" s="670"/>
      <c r="P170" s="670"/>
      <c r="Q170" s="670"/>
      <c r="R170" s="670"/>
      <c r="S170" s="670"/>
      <c r="T170" s="670"/>
      <c r="U170" s="670"/>
      <c r="V170" s="674"/>
      <c r="W170" s="670"/>
      <c r="X170" s="670"/>
      <c r="Y170" s="670"/>
      <c r="Z170" s="670"/>
      <c r="AA170" s="670"/>
      <c r="AB170" s="675"/>
      <c r="AC170" s="670"/>
      <c r="AD170" s="670"/>
      <c r="AG170" s="670"/>
      <c r="AH170" s="670"/>
      <c r="AI170" s="670"/>
      <c r="AJ170" s="670"/>
      <c r="AK170" s="670"/>
      <c r="AL170" s="670"/>
      <c r="AM170" s="670"/>
      <c r="AN170" s="670"/>
      <c r="AO170" s="670"/>
      <c r="AP170" s="670"/>
      <c r="AQ170" s="670"/>
      <c r="AR170" s="670"/>
      <c r="AS170" s="670"/>
      <c r="AT170" s="670"/>
    </row>
    <row r="171" customFormat="false" ht="21.6" hidden="false" customHeight="false" outlineLevel="0" collapsed="false">
      <c r="A171" s="670"/>
      <c r="B171" s="671"/>
      <c r="C171" s="670"/>
      <c r="D171" s="670"/>
      <c r="E171" s="671"/>
      <c r="F171" s="672"/>
      <c r="G171" s="671"/>
      <c r="H171" s="671"/>
      <c r="I171" s="670"/>
      <c r="J171" s="670"/>
      <c r="K171" s="673"/>
      <c r="L171" s="671"/>
      <c r="M171" s="671"/>
      <c r="N171" s="671"/>
      <c r="O171" s="670"/>
      <c r="P171" s="670"/>
      <c r="Q171" s="670"/>
      <c r="R171" s="670"/>
      <c r="S171" s="670"/>
      <c r="T171" s="670"/>
      <c r="U171" s="670"/>
      <c r="V171" s="674"/>
      <c r="W171" s="670"/>
      <c r="X171" s="670"/>
      <c r="Y171" s="670"/>
      <c r="Z171" s="670"/>
      <c r="AA171" s="670"/>
      <c r="AB171" s="675"/>
      <c r="AC171" s="670"/>
      <c r="AD171" s="670"/>
      <c r="AG171" s="670"/>
      <c r="AH171" s="670"/>
      <c r="AI171" s="670"/>
      <c r="AJ171" s="670"/>
      <c r="AK171" s="670"/>
      <c r="AL171" s="670"/>
      <c r="AM171" s="670"/>
      <c r="AN171" s="670"/>
      <c r="AO171" s="670"/>
      <c r="AP171" s="670"/>
      <c r="AQ171" s="670"/>
      <c r="AR171" s="670"/>
      <c r="AS171" s="670"/>
      <c r="AT171" s="670"/>
    </row>
    <row r="172" customFormat="false" ht="21.6" hidden="false" customHeight="false" outlineLevel="0" collapsed="false">
      <c r="A172" s="670"/>
      <c r="B172" s="671"/>
      <c r="C172" s="670"/>
      <c r="D172" s="670"/>
      <c r="E172" s="671"/>
      <c r="F172" s="672"/>
      <c r="G172" s="671"/>
      <c r="H172" s="671"/>
      <c r="I172" s="670"/>
      <c r="J172" s="670"/>
      <c r="K172" s="673"/>
      <c r="L172" s="671"/>
      <c r="M172" s="671"/>
      <c r="N172" s="671"/>
      <c r="O172" s="670"/>
      <c r="P172" s="670"/>
      <c r="Q172" s="670"/>
      <c r="R172" s="670"/>
      <c r="S172" s="670"/>
      <c r="T172" s="670"/>
      <c r="U172" s="670"/>
      <c r="V172" s="674"/>
      <c r="W172" s="670"/>
      <c r="X172" s="670"/>
      <c r="Y172" s="670"/>
      <c r="Z172" s="670"/>
      <c r="AA172" s="670"/>
      <c r="AB172" s="675"/>
      <c r="AC172" s="670"/>
      <c r="AD172" s="670"/>
      <c r="AG172" s="670"/>
      <c r="AH172" s="670"/>
      <c r="AI172" s="670"/>
      <c r="AJ172" s="670"/>
      <c r="AK172" s="670"/>
      <c r="AL172" s="670"/>
      <c r="AM172" s="670"/>
      <c r="AN172" s="670"/>
      <c r="AO172" s="670"/>
      <c r="AP172" s="670"/>
      <c r="AQ172" s="670"/>
      <c r="AR172" s="670"/>
      <c r="AS172" s="670"/>
      <c r="AT172" s="670"/>
    </row>
    <row r="173" customFormat="false" ht="21.6" hidden="false" customHeight="false" outlineLevel="0" collapsed="false">
      <c r="A173" s="670"/>
      <c r="B173" s="671"/>
      <c r="C173" s="670"/>
      <c r="D173" s="670"/>
      <c r="E173" s="671"/>
      <c r="F173" s="672"/>
      <c r="G173" s="671"/>
      <c r="H173" s="671"/>
      <c r="I173" s="670"/>
      <c r="J173" s="670"/>
      <c r="K173" s="673"/>
      <c r="L173" s="671"/>
      <c r="M173" s="671"/>
      <c r="N173" s="671"/>
      <c r="O173" s="670"/>
      <c r="P173" s="670"/>
      <c r="Q173" s="670"/>
      <c r="R173" s="670"/>
      <c r="S173" s="670"/>
      <c r="T173" s="670"/>
      <c r="U173" s="670"/>
      <c r="V173" s="674"/>
      <c r="W173" s="670"/>
      <c r="X173" s="670"/>
      <c r="Y173" s="670"/>
      <c r="Z173" s="670"/>
      <c r="AA173" s="670"/>
      <c r="AB173" s="675"/>
      <c r="AC173" s="670"/>
      <c r="AD173" s="670"/>
      <c r="AG173" s="670"/>
      <c r="AH173" s="670"/>
      <c r="AI173" s="670"/>
      <c r="AJ173" s="670"/>
      <c r="AK173" s="670"/>
      <c r="AL173" s="670"/>
      <c r="AM173" s="670"/>
      <c r="AN173" s="670"/>
      <c r="AO173" s="670"/>
      <c r="AP173" s="670"/>
      <c r="AQ173" s="670"/>
      <c r="AR173" s="670"/>
      <c r="AS173" s="670"/>
      <c r="AT173" s="670"/>
    </row>
    <row r="174" customFormat="false" ht="21.6" hidden="false" customHeight="false" outlineLevel="0" collapsed="false">
      <c r="A174" s="670"/>
      <c r="B174" s="671"/>
      <c r="C174" s="670"/>
      <c r="D174" s="670"/>
      <c r="E174" s="671"/>
      <c r="F174" s="672"/>
      <c r="G174" s="671"/>
      <c r="H174" s="671"/>
      <c r="I174" s="670"/>
      <c r="J174" s="670"/>
      <c r="K174" s="673"/>
      <c r="L174" s="671"/>
      <c r="M174" s="671"/>
      <c r="N174" s="671"/>
      <c r="O174" s="670"/>
      <c r="P174" s="670"/>
      <c r="Q174" s="670"/>
      <c r="R174" s="670"/>
      <c r="S174" s="670"/>
      <c r="T174" s="670"/>
      <c r="U174" s="670"/>
      <c r="V174" s="674"/>
      <c r="W174" s="670"/>
      <c r="X174" s="670"/>
      <c r="Y174" s="670"/>
      <c r="Z174" s="670"/>
      <c r="AA174" s="670"/>
      <c r="AB174" s="675"/>
      <c r="AC174" s="670"/>
      <c r="AD174" s="670"/>
      <c r="AG174" s="670"/>
      <c r="AH174" s="670"/>
      <c r="AI174" s="670"/>
      <c r="AJ174" s="670"/>
      <c r="AK174" s="670"/>
      <c r="AL174" s="670"/>
      <c r="AM174" s="670"/>
      <c r="AN174" s="670"/>
      <c r="AO174" s="670"/>
      <c r="AP174" s="670"/>
      <c r="AQ174" s="670"/>
      <c r="AR174" s="670"/>
      <c r="AS174" s="670"/>
      <c r="AT174" s="670"/>
    </row>
    <row r="175" customFormat="false" ht="21.6" hidden="false" customHeight="false" outlineLevel="0" collapsed="false">
      <c r="A175" s="670"/>
      <c r="B175" s="671"/>
      <c r="C175" s="670"/>
      <c r="D175" s="670"/>
      <c r="E175" s="671"/>
      <c r="F175" s="672"/>
      <c r="G175" s="671"/>
      <c r="H175" s="671"/>
      <c r="I175" s="670"/>
      <c r="J175" s="670"/>
      <c r="K175" s="673"/>
      <c r="L175" s="671"/>
      <c r="M175" s="671"/>
      <c r="N175" s="671"/>
      <c r="O175" s="670"/>
      <c r="P175" s="670"/>
      <c r="Q175" s="670"/>
      <c r="R175" s="670"/>
      <c r="S175" s="670"/>
      <c r="T175" s="670"/>
      <c r="U175" s="670"/>
      <c r="V175" s="674"/>
      <c r="W175" s="670"/>
      <c r="X175" s="670"/>
      <c r="Y175" s="670"/>
      <c r="Z175" s="670"/>
      <c r="AA175" s="670"/>
      <c r="AB175" s="675"/>
      <c r="AC175" s="670"/>
      <c r="AD175" s="670"/>
      <c r="AG175" s="670"/>
      <c r="AH175" s="670"/>
      <c r="AI175" s="670"/>
      <c r="AJ175" s="670"/>
      <c r="AK175" s="670"/>
      <c r="AL175" s="670"/>
      <c r="AM175" s="670"/>
      <c r="AN175" s="670"/>
      <c r="AO175" s="670"/>
      <c r="AP175" s="670"/>
      <c r="AQ175" s="670"/>
      <c r="AR175" s="670"/>
      <c r="AS175" s="670"/>
      <c r="AT175" s="670"/>
    </row>
    <row r="176" customFormat="false" ht="21.6" hidden="false" customHeight="false" outlineLevel="0" collapsed="false">
      <c r="A176" s="670"/>
      <c r="B176" s="671"/>
      <c r="C176" s="670"/>
      <c r="D176" s="670"/>
      <c r="E176" s="671"/>
      <c r="F176" s="672"/>
      <c r="G176" s="671"/>
      <c r="H176" s="671"/>
      <c r="I176" s="670"/>
      <c r="J176" s="670"/>
      <c r="K176" s="673"/>
      <c r="L176" s="671"/>
      <c r="M176" s="671"/>
      <c r="N176" s="671"/>
      <c r="O176" s="670"/>
      <c r="P176" s="670"/>
      <c r="Q176" s="670"/>
      <c r="R176" s="670"/>
      <c r="S176" s="670"/>
      <c r="T176" s="670"/>
      <c r="U176" s="670"/>
      <c r="V176" s="674"/>
      <c r="W176" s="670"/>
      <c r="X176" s="670"/>
      <c r="Y176" s="670"/>
      <c r="Z176" s="670"/>
      <c r="AA176" s="670"/>
      <c r="AB176" s="675"/>
      <c r="AC176" s="670"/>
      <c r="AD176" s="670"/>
      <c r="AG176" s="670"/>
      <c r="AH176" s="670"/>
      <c r="AI176" s="670"/>
      <c r="AJ176" s="670"/>
      <c r="AK176" s="670"/>
      <c r="AL176" s="670"/>
      <c r="AM176" s="670"/>
      <c r="AN176" s="670"/>
      <c r="AO176" s="670"/>
      <c r="AP176" s="670"/>
      <c r="AQ176" s="670"/>
      <c r="AR176" s="670"/>
      <c r="AS176" s="670"/>
      <c r="AT176" s="670"/>
    </row>
    <row r="177" customFormat="false" ht="21.6" hidden="false" customHeight="false" outlineLevel="0" collapsed="false">
      <c r="A177" s="670"/>
      <c r="B177" s="671"/>
      <c r="C177" s="670"/>
      <c r="D177" s="670"/>
      <c r="E177" s="671"/>
      <c r="F177" s="672"/>
      <c r="G177" s="671"/>
      <c r="H177" s="671"/>
      <c r="I177" s="670"/>
      <c r="J177" s="670"/>
      <c r="K177" s="673"/>
      <c r="L177" s="671"/>
      <c r="M177" s="671"/>
      <c r="N177" s="671"/>
      <c r="O177" s="670"/>
      <c r="P177" s="670"/>
      <c r="Q177" s="670"/>
      <c r="R177" s="670"/>
      <c r="S177" s="670"/>
      <c r="T177" s="670"/>
      <c r="U177" s="670"/>
      <c r="V177" s="674"/>
      <c r="W177" s="670"/>
      <c r="X177" s="670"/>
      <c r="Y177" s="670"/>
      <c r="Z177" s="670"/>
      <c r="AA177" s="670"/>
      <c r="AB177" s="675"/>
      <c r="AC177" s="670"/>
      <c r="AD177" s="670"/>
      <c r="AG177" s="670"/>
      <c r="AH177" s="670"/>
      <c r="AI177" s="670"/>
      <c r="AJ177" s="670"/>
      <c r="AK177" s="670"/>
      <c r="AL177" s="670"/>
      <c r="AM177" s="670"/>
      <c r="AN177" s="670"/>
      <c r="AO177" s="670"/>
      <c r="AP177" s="670"/>
      <c r="AQ177" s="670"/>
      <c r="AR177" s="670"/>
      <c r="AS177" s="670"/>
      <c r="AT177" s="670"/>
    </row>
    <row r="178" customFormat="false" ht="21.6" hidden="false" customHeight="false" outlineLevel="0" collapsed="false">
      <c r="A178" s="670"/>
      <c r="B178" s="671"/>
      <c r="C178" s="670"/>
      <c r="D178" s="670"/>
      <c r="E178" s="671"/>
      <c r="F178" s="672"/>
      <c r="G178" s="671"/>
      <c r="H178" s="671"/>
      <c r="I178" s="670"/>
      <c r="J178" s="670"/>
      <c r="K178" s="673"/>
      <c r="L178" s="671"/>
      <c r="M178" s="671"/>
      <c r="N178" s="671"/>
      <c r="O178" s="670"/>
      <c r="P178" s="670"/>
      <c r="Q178" s="670"/>
      <c r="R178" s="670"/>
      <c r="S178" s="670"/>
      <c r="T178" s="670"/>
      <c r="U178" s="670"/>
      <c r="V178" s="674"/>
      <c r="W178" s="670"/>
      <c r="X178" s="670"/>
      <c r="Y178" s="670"/>
      <c r="Z178" s="670"/>
      <c r="AA178" s="670"/>
      <c r="AB178" s="675"/>
      <c r="AC178" s="670"/>
      <c r="AD178" s="670"/>
      <c r="AG178" s="670"/>
      <c r="AH178" s="670"/>
      <c r="AI178" s="670"/>
      <c r="AJ178" s="670"/>
      <c r="AK178" s="670"/>
      <c r="AL178" s="670"/>
      <c r="AM178" s="670"/>
      <c r="AN178" s="670"/>
      <c r="AO178" s="670"/>
      <c r="AP178" s="670"/>
      <c r="AQ178" s="670"/>
      <c r="AR178" s="670"/>
      <c r="AS178" s="670"/>
      <c r="AT178" s="670"/>
    </row>
    <row r="179" customFormat="false" ht="21.6" hidden="false" customHeight="false" outlineLevel="0" collapsed="false">
      <c r="A179" s="670"/>
      <c r="B179" s="671"/>
      <c r="C179" s="670"/>
      <c r="D179" s="670"/>
      <c r="E179" s="671"/>
      <c r="F179" s="672"/>
      <c r="G179" s="671"/>
      <c r="H179" s="671"/>
      <c r="I179" s="670"/>
      <c r="J179" s="670"/>
      <c r="K179" s="673"/>
      <c r="L179" s="671"/>
      <c r="M179" s="671"/>
      <c r="N179" s="671"/>
      <c r="O179" s="670"/>
      <c r="P179" s="670"/>
      <c r="Q179" s="670"/>
      <c r="R179" s="670"/>
      <c r="S179" s="670"/>
      <c r="T179" s="670"/>
      <c r="U179" s="670"/>
      <c r="V179" s="674"/>
      <c r="W179" s="670"/>
      <c r="X179" s="670"/>
      <c r="Y179" s="670"/>
      <c r="Z179" s="670"/>
      <c r="AA179" s="670"/>
      <c r="AB179" s="675"/>
      <c r="AC179" s="670"/>
      <c r="AD179" s="670"/>
      <c r="AG179" s="670"/>
      <c r="AH179" s="670"/>
      <c r="AI179" s="670"/>
      <c r="AJ179" s="670"/>
      <c r="AK179" s="670"/>
      <c r="AL179" s="670"/>
      <c r="AM179" s="670"/>
      <c r="AN179" s="670"/>
      <c r="AO179" s="670"/>
      <c r="AP179" s="670"/>
      <c r="AQ179" s="670"/>
      <c r="AR179" s="670"/>
      <c r="AS179" s="670"/>
      <c r="AT179" s="670"/>
    </row>
    <row r="180" customFormat="false" ht="21.6" hidden="false" customHeight="false" outlineLevel="0" collapsed="false">
      <c r="A180" s="670"/>
      <c r="B180" s="671"/>
      <c r="C180" s="670"/>
      <c r="D180" s="670"/>
      <c r="E180" s="671"/>
      <c r="F180" s="672"/>
      <c r="G180" s="671"/>
      <c r="H180" s="671"/>
      <c r="I180" s="670"/>
      <c r="J180" s="670"/>
      <c r="K180" s="673"/>
      <c r="L180" s="671"/>
      <c r="M180" s="671"/>
      <c r="N180" s="671"/>
      <c r="O180" s="670"/>
      <c r="P180" s="670"/>
      <c r="Q180" s="670"/>
      <c r="R180" s="670"/>
      <c r="S180" s="670"/>
      <c r="T180" s="670"/>
      <c r="U180" s="670"/>
      <c r="V180" s="674"/>
      <c r="W180" s="670"/>
      <c r="X180" s="670"/>
      <c r="Y180" s="670"/>
      <c r="Z180" s="670"/>
      <c r="AA180" s="670"/>
      <c r="AB180" s="675"/>
      <c r="AC180" s="670"/>
      <c r="AD180" s="670"/>
      <c r="AG180" s="670"/>
      <c r="AH180" s="670"/>
      <c r="AI180" s="670"/>
      <c r="AJ180" s="670"/>
      <c r="AK180" s="670"/>
      <c r="AL180" s="670"/>
      <c r="AM180" s="670"/>
      <c r="AN180" s="670"/>
      <c r="AO180" s="670"/>
      <c r="AP180" s="670"/>
      <c r="AQ180" s="670"/>
      <c r="AR180" s="670"/>
      <c r="AS180" s="670"/>
      <c r="AT180" s="670"/>
    </row>
    <row r="181" customFormat="false" ht="21.6" hidden="false" customHeight="false" outlineLevel="0" collapsed="false">
      <c r="Q181" s="670"/>
      <c r="R181" s="670"/>
      <c r="S181" s="670"/>
      <c r="T181" s="670"/>
    </row>
    <row r="182" customFormat="false" ht="21.6" hidden="false" customHeight="false" outlineLevel="0" collapsed="false">
      <c r="Q182" s="670"/>
      <c r="R182" s="670"/>
      <c r="S182" s="670"/>
      <c r="T182" s="670"/>
    </row>
    <row r="183" customFormat="false" ht="21.6" hidden="false" customHeight="false" outlineLevel="0" collapsed="false">
      <c r="Q183" s="670"/>
      <c r="R183" s="670"/>
      <c r="S183" s="670"/>
      <c r="T183" s="670"/>
    </row>
    <row r="184" customFormat="false" ht="21.6" hidden="false" customHeight="false" outlineLevel="0" collapsed="false">
      <c r="Q184" s="670"/>
      <c r="R184" s="670"/>
      <c r="S184" s="670"/>
      <c r="T184" s="670"/>
    </row>
    <row r="185" customFormat="false" ht="21.6" hidden="false" customHeight="false" outlineLevel="0" collapsed="false">
      <c r="Q185" s="670"/>
      <c r="R185" s="670"/>
      <c r="S185" s="670"/>
      <c r="T185" s="670"/>
    </row>
    <row r="186" customFormat="false" ht="21.6" hidden="false" customHeight="false" outlineLevel="0" collapsed="false">
      <c r="Q186" s="670"/>
      <c r="R186" s="670"/>
      <c r="S186" s="670"/>
      <c r="T186" s="670"/>
    </row>
    <row r="187" customFormat="false" ht="21.6" hidden="false" customHeight="false" outlineLevel="0" collapsed="false">
      <c r="Q187" s="670"/>
      <c r="R187" s="670"/>
      <c r="S187" s="670"/>
      <c r="T187" s="670"/>
    </row>
    <row r="188" customFormat="false" ht="21.6" hidden="false" customHeight="false" outlineLevel="0" collapsed="false">
      <c r="Q188" s="670"/>
      <c r="R188" s="670"/>
      <c r="S188" s="670"/>
      <c r="T188" s="670"/>
    </row>
    <row r="189" customFormat="false" ht="21.6" hidden="false" customHeight="false" outlineLevel="0" collapsed="false">
      <c r="Q189" s="670"/>
      <c r="R189" s="670"/>
      <c r="S189" s="670"/>
      <c r="T189" s="670"/>
    </row>
    <row r="190" customFormat="false" ht="21.6" hidden="false" customHeight="false" outlineLevel="0" collapsed="false">
      <c r="Q190" s="670"/>
      <c r="R190" s="670"/>
      <c r="S190" s="670"/>
      <c r="T190" s="670"/>
    </row>
    <row r="191" customFormat="false" ht="21.6" hidden="false" customHeight="false" outlineLevel="0" collapsed="false">
      <c r="Q191" s="670"/>
      <c r="R191" s="670"/>
      <c r="S191" s="670"/>
      <c r="T191" s="670"/>
    </row>
    <row r="192" customFormat="false" ht="21.6" hidden="false" customHeight="false" outlineLevel="0" collapsed="false">
      <c r="Q192" s="670"/>
      <c r="R192" s="670"/>
      <c r="S192" s="670"/>
      <c r="T192" s="670"/>
    </row>
    <row r="193" customFormat="false" ht="21.6" hidden="false" customHeight="false" outlineLevel="0" collapsed="false">
      <c r="Q193" s="670"/>
      <c r="R193" s="670"/>
      <c r="S193" s="670"/>
      <c r="T193" s="670"/>
    </row>
    <row r="194" customFormat="false" ht="21.6" hidden="false" customHeight="false" outlineLevel="0" collapsed="false">
      <c r="Q194" s="670"/>
      <c r="R194" s="670"/>
      <c r="S194" s="670"/>
      <c r="T194" s="670"/>
    </row>
    <row r="195" customFormat="false" ht="21.6" hidden="false" customHeight="false" outlineLevel="0" collapsed="false">
      <c r="Q195" s="670"/>
      <c r="R195" s="670"/>
      <c r="S195" s="670"/>
      <c r="T195" s="670"/>
    </row>
    <row r="196" customFormat="false" ht="21.6" hidden="false" customHeight="false" outlineLevel="0" collapsed="false">
      <c r="Q196" s="670"/>
      <c r="R196" s="670"/>
      <c r="S196" s="670"/>
      <c r="T196" s="670"/>
    </row>
    <row r="197" customFormat="false" ht="21.6" hidden="false" customHeight="false" outlineLevel="0" collapsed="false">
      <c r="Q197" s="670"/>
      <c r="R197" s="670"/>
      <c r="S197" s="670"/>
      <c r="T197" s="670"/>
    </row>
    <row r="198" customFormat="false" ht="21.6" hidden="false" customHeight="false" outlineLevel="0" collapsed="false">
      <c r="Q198" s="670"/>
      <c r="R198" s="670"/>
      <c r="S198" s="670"/>
      <c r="T198" s="670"/>
    </row>
    <row r="199" customFormat="false" ht="21.6" hidden="false" customHeight="false" outlineLevel="0" collapsed="false">
      <c r="Q199" s="670"/>
      <c r="R199" s="670"/>
      <c r="S199" s="670"/>
      <c r="T199" s="670"/>
    </row>
    <row r="200" customFormat="false" ht="21.6" hidden="false" customHeight="false" outlineLevel="0" collapsed="false">
      <c r="Q200" s="670"/>
      <c r="R200" s="670"/>
      <c r="S200" s="670"/>
      <c r="T200" s="670"/>
    </row>
    <row r="201" customFormat="false" ht="21.6" hidden="false" customHeight="false" outlineLevel="0" collapsed="false">
      <c r="Q201" s="670"/>
      <c r="R201" s="670"/>
      <c r="S201" s="670"/>
      <c r="T201" s="670"/>
    </row>
    <row r="202" customFormat="false" ht="21.6" hidden="false" customHeight="false" outlineLevel="0" collapsed="false">
      <c r="Q202" s="670"/>
      <c r="R202" s="670"/>
      <c r="S202" s="670"/>
      <c r="T202" s="670"/>
    </row>
    <row r="203" customFormat="false" ht="21.6" hidden="false" customHeight="false" outlineLevel="0" collapsed="false">
      <c r="Q203" s="670"/>
      <c r="R203" s="670"/>
      <c r="S203" s="670"/>
      <c r="T203" s="670"/>
    </row>
    <row r="204" customFormat="false" ht="21.6" hidden="false" customHeight="false" outlineLevel="0" collapsed="false">
      <c r="Q204" s="670"/>
      <c r="R204" s="670"/>
      <c r="S204" s="670"/>
      <c r="T204" s="670"/>
    </row>
    <row r="205" customFormat="false" ht="21.6" hidden="false" customHeight="false" outlineLevel="0" collapsed="false">
      <c r="Q205" s="670"/>
      <c r="R205" s="670"/>
      <c r="S205" s="670"/>
      <c r="T205" s="670"/>
    </row>
    <row r="206" customFormat="false" ht="21.6" hidden="false" customHeight="false" outlineLevel="0" collapsed="false">
      <c r="Q206" s="670"/>
      <c r="R206" s="670"/>
      <c r="S206" s="670"/>
      <c r="T206" s="670"/>
    </row>
    <row r="207" customFormat="false" ht="21.6" hidden="false" customHeight="false" outlineLevel="0" collapsed="false">
      <c r="Q207" s="670"/>
      <c r="R207" s="670"/>
      <c r="S207" s="670"/>
      <c r="T207" s="670"/>
    </row>
    <row r="208" customFormat="false" ht="21.6" hidden="false" customHeight="false" outlineLevel="0" collapsed="false">
      <c r="Q208" s="670"/>
      <c r="R208" s="670"/>
      <c r="S208" s="670"/>
      <c r="T208" s="670"/>
    </row>
    <row r="209" customFormat="false" ht="21.6" hidden="false" customHeight="false" outlineLevel="0" collapsed="false">
      <c r="Q209" s="670"/>
      <c r="R209" s="670"/>
      <c r="S209" s="670"/>
      <c r="T209" s="670"/>
    </row>
    <row r="210" customFormat="false" ht="21.6" hidden="false" customHeight="false" outlineLevel="0" collapsed="false">
      <c r="Q210" s="670"/>
      <c r="R210" s="670"/>
      <c r="S210" s="670"/>
      <c r="T210" s="670"/>
    </row>
    <row r="211" customFormat="false" ht="21.6" hidden="false" customHeight="false" outlineLevel="0" collapsed="false">
      <c r="Q211" s="670"/>
      <c r="R211" s="670"/>
      <c r="S211" s="670"/>
      <c r="T211" s="670"/>
    </row>
    <row r="212" customFormat="false" ht="21.6" hidden="false" customHeight="false" outlineLevel="0" collapsed="false">
      <c r="Q212" s="670"/>
      <c r="R212" s="670"/>
      <c r="S212" s="670"/>
      <c r="T212" s="670"/>
    </row>
    <row r="213" customFormat="false" ht="21.6" hidden="false" customHeight="false" outlineLevel="0" collapsed="false">
      <c r="Q213" s="670"/>
      <c r="R213" s="670"/>
      <c r="S213" s="670"/>
      <c r="T213" s="670"/>
    </row>
    <row r="214" customFormat="false" ht="21.6" hidden="false" customHeight="false" outlineLevel="0" collapsed="false">
      <c r="Q214" s="670"/>
      <c r="R214" s="670"/>
      <c r="S214" s="670"/>
      <c r="T214" s="670"/>
    </row>
    <row r="215" customFormat="false" ht="21.6" hidden="false" customHeight="false" outlineLevel="0" collapsed="false">
      <c r="Q215" s="670"/>
      <c r="R215" s="670"/>
      <c r="S215" s="670"/>
      <c r="T215" s="670"/>
    </row>
    <row r="216" customFormat="false" ht="21.6" hidden="false" customHeight="false" outlineLevel="0" collapsed="false">
      <c r="Q216" s="670"/>
      <c r="R216" s="670"/>
      <c r="S216" s="670"/>
      <c r="T216" s="670"/>
    </row>
    <row r="217" customFormat="false" ht="21.6" hidden="false" customHeight="false" outlineLevel="0" collapsed="false">
      <c r="Q217" s="670"/>
      <c r="R217" s="670"/>
      <c r="S217" s="670"/>
      <c r="T217" s="670"/>
    </row>
    <row r="218" customFormat="false" ht="21.6" hidden="false" customHeight="false" outlineLevel="0" collapsed="false">
      <c r="Q218" s="670"/>
      <c r="R218" s="670"/>
      <c r="S218" s="670"/>
      <c r="T218" s="670"/>
    </row>
    <row r="219" customFormat="false" ht="21.6" hidden="false" customHeight="false" outlineLevel="0" collapsed="false">
      <c r="Q219" s="670"/>
      <c r="R219" s="670"/>
      <c r="S219" s="670"/>
      <c r="T219" s="670"/>
    </row>
    <row r="220" customFormat="false" ht="21.6" hidden="false" customHeight="false" outlineLevel="0" collapsed="false">
      <c r="Q220" s="670"/>
      <c r="R220" s="670"/>
      <c r="S220" s="670"/>
      <c r="T220" s="670"/>
    </row>
    <row r="221" customFormat="false" ht="21.6" hidden="false" customHeight="false" outlineLevel="0" collapsed="false">
      <c r="Q221" s="670"/>
      <c r="R221" s="670"/>
      <c r="S221" s="670"/>
      <c r="T221" s="670"/>
    </row>
    <row r="222" customFormat="false" ht="21.6" hidden="false" customHeight="false" outlineLevel="0" collapsed="false">
      <c r="Q222" s="670"/>
      <c r="R222" s="670"/>
      <c r="S222" s="670"/>
      <c r="T222" s="670"/>
    </row>
    <row r="223" customFormat="false" ht="21.6" hidden="false" customHeight="false" outlineLevel="0" collapsed="false">
      <c r="Q223" s="670"/>
      <c r="R223" s="670"/>
      <c r="S223" s="670"/>
      <c r="T223" s="670"/>
    </row>
    <row r="224" customFormat="false" ht="21.6" hidden="false" customHeight="false" outlineLevel="0" collapsed="false">
      <c r="Q224" s="670"/>
      <c r="R224" s="670"/>
      <c r="S224" s="670"/>
      <c r="T224" s="670"/>
    </row>
    <row r="225" customFormat="false" ht="21.6" hidden="false" customHeight="false" outlineLevel="0" collapsed="false">
      <c r="Q225" s="670"/>
      <c r="R225" s="670"/>
      <c r="S225" s="670"/>
      <c r="T225" s="670"/>
    </row>
    <row r="226" customFormat="false" ht="21.6" hidden="false" customHeight="false" outlineLevel="0" collapsed="false">
      <c r="Q226" s="670"/>
      <c r="R226" s="670"/>
      <c r="S226" s="670"/>
      <c r="T226" s="670"/>
    </row>
    <row r="227" customFormat="false" ht="21.6" hidden="false" customHeight="false" outlineLevel="0" collapsed="false">
      <c r="Q227" s="670"/>
      <c r="R227" s="670"/>
      <c r="S227" s="670"/>
      <c r="T227" s="670"/>
    </row>
    <row r="228" customFormat="false" ht="21.6" hidden="false" customHeight="false" outlineLevel="0" collapsed="false">
      <c r="Q228" s="670"/>
      <c r="R228" s="670"/>
      <c r="S228" s="670"/>
      <c r="T228" s="670"/>
    </row>
    <row r="229" customFormat="false" ht="21.6" hidden="false" customHeight="false" outlineLevel="0" collapsed="false">
      <c r="Q229" s="670"/>
      <c r="R229" s="670"/>
      <c r="S229" s="670"/>
      <c r="T229" s="670"/>
    </row>
    <row r="230" customFormat="false" ht="21.6" hidden="false" customHeight="false" outlineLevel="0" collapsed="false">
      <c r="Q230" s="670"/>
      <c r="R230" s="670"/>
      <c r="S230" s="670"/>
      <c r="T230" s="670"/>
    </row>
    <row r="231" customFormat="false" ht="21.6" hidden="false" customHeight="false" outlineLevel="0" collapsed="false">
      <c r="Q231" s="670"/>
      <c r="R231" s="670"/>
      <c r="S231" s="670"/>
      <c r="T231" s="670"/>
    </row>
    <row r="232" customFormat="false" ht="21.6" hidden="false" customHeight="false" outlineLevel="0" collapsed="false">
      <c r="Q232" s="670"/>
      <c r="R232" s="670"/>
      <c r="S232" s="670"/>
      <c r="T232" s="670"/>
    </row>
    <row r="233" customFormat="false" ht="21.6" hidden="false" customHeight="false" outlineLevel="0" collapsed="false">
      <c r="Q233" s="670"/>
      <c r="R233" s="670"/>
      <c r="S233" s="670"/>
      <c r="T233" s="670"/>
    </row>
    <row r="234" customFormat="false" ht="21.6" hidden="false" customHeight="false" outlineLevel="0" collapsed="false">
      <c r="Q234" s="670"/>
      <c r="R234" s="670"/>
      <c r="S234" s="670"/>
      <c r="T234" s="670"/>
    </row>
    <row r="235" customFormat="false" ht="21.6" hidden="false" customHeight="false" outlineLevel="0" collapsed="false">
      <c r="Q235" s="670"/>
      <c r="R235" s="670"/>
      <c r="S235" s="670"/>
      <c r="T235" s="670"/>
    </row>
    <row r="236" customFormat="false" ht="21.6" hidden="false" customHeight="false" outlineLevel="0" collapsed="false">
      <c r="Q236" s="670"/>
      <c r="R236" s="670"/>
      <c r="S236" s="670"/>
      <c r="T236" s="670"/>
    </row>
    <row r="237" customFormat="false" ht="21.6" hidden="false" customHeight="false" outlineLevel="0" collapsed="false">
      <c r="Q237" s="670"/>
      <c r="R237" s="670"/>
      <c r="S237" s="670"/>
      <c r="T237" s="670"/>
    </row>
    <row r="238" customFormat="false" ht="21.6" hidden="false" customHeight="false" outlineLevel="0" collapsed="false">
      <c r="Q238" s="670"/>
      <c r="R238" s="670"/>
      <c r="S238" s="670"/>
      <c r="T238" s="670"/>
    </row>
    <row r="239" customFormat="false" ht="21.6" hidden="false" customHeight="false" outlineLevel="0" collapsed="false">
      <c r="Q239" s="670"/>
      <c r="R239" s="670"/>
      <c r="S239" s="670"/>
      <c r="T239" s="670"/>
    </row>
    <row r="240" customFormat="false" ht="21.6" hidden="false" customHeight="false" outlineLevel="0" collapsed="false">
      <c r="Q240" s="670"/>
      <c r="R240" s="670"/>
      <c r="S240" s="670"/>
      <c r="T240" s="670"/>
    </row>
    <row r="241" customFormat="false" ht="21.6" hidden="false" customHeight="false" outlineLevel="0" collapsed="false">
      <c r="Q241" s="670"/>
      <c r="R241" s="670"/>
      <c r="S241" s="670"/>
      <c r="T241" s="670"/>
    </row>
    <row r="242" customFormat="false" ht="21.6" hidden="false" customHeight="false" outlineLevel="0" collapsed="false">
      <c r="Q242" s="670"/>
      <c r="R242" s="670"/>
      <c r="S242" s="670"/>
      <c r="T242" s="670"/>
    </row>
    <row r="243" customFormat="false" ht="21.6" hidden="false" customHeight="false" outlineLevel="0" collapsed="false">
      <c r="Q243" s="670"/>
      <c r="R243" s="670"/>
      <c r="S243" s="670"/>
      <c r="T243" s="670"/>
    </row>
    <row r="244" customFormat="false" ht="21.6" hidden="false" customHeight="false" outlineLevel="0" collapsed="false">
      <c r="Q244" s="670"/>
      <c r="R244" s="670"/>
      <c r="S244" s="670"/>
      <c r="T244" s="670"/>
    </row>
    <row r="245" customFormat="false" ht="21.6" hidden="false" customHeight="false" outlineLevel="0" collapsed="false">
      <c r="Q245" s="670"/>
      <c r="R245" s="670"/>
      <c r="S245" s="670"/>
      <c r="T245" s="670"/>
    </row>
    <row r="246" customFormat="false" ht="21.6" hidden="false" customHeight="false" outlineLevel="0" collapsed="false">
      <c r="Q246" s="670"/>
      <c r="R246" s="670"/>
      <c r="S246" s="670"/>
      <c r="T246" s="670"/>
    </row>
    <row r="247" customFormat="false" ht="21.6" hidden="false" customHeight="false" outlineLevel="0" collapsed="false">
      <c r="Q247" s="670"/>
      <c r="R247" s="670"/>
      <c r="S247" s="670"/>
      <c r="T247" s="670"/>
    </row>
    <row r="248" customFormat="false" ht="21.6" hidden="false" customHeight="false" outlineLevel="0" collapsed="false">
      <c r="Q248" s="670"/>
      <c r="R248" s="670"/>
      <c r="S248" s="670"/>
      <c r="T248" s="670"/>
    </row>
    <row r="249" customFormat="false" ht="21.6" hidden="false" customHeight="false" outlineLevel="0" collapsed="false">
      <c r="Q249" s="670"/>
      <c r="R249" s="670"/>
      <c r="S249" s="670"/>
      <c r="T249" s="670"/>
    </row>
    <row r="250" customFormat="false" ht="21.6" hidden="false" customHeight="false" outlineLevel="0" collapsed="false">
      <c r="Q250" s="670"/>
      <c r="R250" s="670"/>
      <c r="S250" s="670"/>
      <c r="T250" s="670"/>
    </row>
    <row r="251" customFormat="false" ht="21.6" hidden="false" customHeight="false" outlineLevel="0" collapsed="false">
      <c r="Q251" s="670"/>
      <c r="R251" s="670"/>
      <c r="S251" s="670"/>
      <c r="T251" s="670"/>
    </row>
    <row r="252" customFormat="false" ht="21.6" hidden="false" customHeight="false" outlineLevel="0" collapsed="false">
      <c r="Q252" s="670"/>
      <c r="R252" s="670"/>
      <c r="S252" s="670"/>
      <c r="T252" s="670"/>
    </row>
    <row r="253" customFormat="false" ht="21.6" hidden="false" customHeight="false" outlineLevel="0" collapsed="false">
      <c r="Q253" s="670"/>
      <c r="R253" s="670"/>
      <c r="S253" s="670"/>
      <c r="T253" s="670"/>
    </row>
    <row r="254" customFormat="false" ht="21.6" hidden="false" customHeight="false" outlineLevel="0" collapsed="false">
      <c r="Q254" s="670"/>
      <c r="R254" s="670"/>
      <c r="S254" s="670"/>
      <c r="T254" s="670"/>
    </row>
    <row r="255" customFormat="false" ht="21.6" hidden="false" customHeight="false" outlineLevel="0" collapsed="false">
      <c r="Q255" s="670"/>
      <c r="R255" s="670"/>
      <c r="S255" s="670"/>
      <c r="T255" s="670"/>
    </row>
    <row r="256" customFormat="false" ht="21.6" hidden="false" customHeight="false" outlineLevel="0" collapsed="false">
      <c r="Q256" s="670"/>
      <c r="R256" s="670"/>
      <c r="S256" s="670"/>
      <c r="T256" s="670"/>
    </row>
    <row r="257" customFormat="false" ht="21.6" hidden="false" customHeight="false" outlineLevel="0" collapsed="false">
      <c r="Q257" s="670"/>
      <c r="R257" s="670"/>
      <c r="S257" s="670"/>
      <c r="T257" s="670"/>
    </row>
    <row r="258" customFormat="false" ht="21.6" hidden="false" customHeight="false" outlineLevel="0" collapsed="false">
      <c r="Q258" s="670"/>
      <c r="R258" s="670"/>
      <c r="S258" s="670"/>
      <c r="T258" s="670"/>
    </row>
    <row r="259" customFormat="false" ht="21.6" hidden="false" customHeight="false" outlineLevel="0" collapsed="false">
      <c r="Q259" s="670"/>
      <c r="R259" s="670"/>
      <c r="S259" s="670"/>
      <c r="T259" s="670"/>
    </row>
    <row r="260" customFormat="false" ht="21.6" hidden="false" customHeight="false" outlineLevel="0" collapsed="false">
      <c r="Q260" s="670"/>
      <c r="R260" s="670"/>
      <c r="S260" s="670"/>
      <c r="T260" s="670"/>
    </row>
    <row r="261" customFormat="false" ht="21.6" hidden="false" customHeight="false" outlineLevel="0" collapsed="false">
      <c r="Q261" s="670"/>
      <c r="R261" s="670"/>
      <c r="S261" s="670"/>
      <c r="T261" s="670"/>
    </row>
    <row r="262" customFormat="false" ht="21.6" hidden="false" customHeight="false" outlineLevel="0" collapsed="false">
      <c r="Q262" s="670"/>
      <c r="R262" s="670"/>
      <c r="S262" s="670"/>
      <c r="T262" s="670"/>
    </row>
    <row r="263" customFormat="false" ht="21.6" hidden="false" customHeight="false" outlineLevel="0" collapsed="false">
      <c r="Q263" s="670"/>
      <c r="R263" s="670"/>
      <c r="S263" s="670"/>
      <c r="T263" s="670"/>
    </row>
    <row r="264" customFormat="false" ht="21.6" hidden="false" customHeight="false" outlineLevel="0" collapsed="false">
      <c r="Q264" s="670"/>
      <c r="R264" s="670"/>
      <c r="S264" s="670"/>
      <c r="T264" s="670"/>
    </row>
    <row r="265" customFormat="false" ht="21.6" hidden="false" customHeight="false" outlineLevel="0" collapsed="false">
      <c r="Q265" s="670"/>
      <c r="R265" s="670"/>
      <c r="S265" s="670"/>
      <c r="T265" s="670"/>
    </row>
    <row r="266" customFormat="false" ht="21.6" hidden="false" customHeight="false" outlineLevel="0" collapsed="false">
      <c r="Q266" s="670"/>
      <c r="R266" s="670"/>
      <c r="S266" s="670"/>
      <c r="T266" s="670"/>
    </row>
    <row r="267" customFormat="false" ht="21.6" hidden="false" customHeight="false" outlineLevel="0" collapsed="false">
      <c r="Q267" s="670"/>
      <c r="R267" s="670"/>
      <c r="S267" s="670"/>
      <c r="T267" s="670"/>
    </row>
    <row r="268" customFormat="false" ht="21.6" hidden="false" customHeight="false" outlineLevel="0" collapsed="false">
      <c r="Q268" s="670"/>
      <c r="R268" s="670"/>
      <c r="S268" s="670"/>
      <c r="T268" s="670"/>
    </row>
    <row r="269" customFormat="false" ht="21.6" hidden="false" customHeight="false" outlineLevel="0" collapsed="false">
      <c r="Q269" s="670"/>
      <c r="R269" s="670"/>
      <c r="S269" s="670"/>
      <c r="T269" s="670"/>
    </row>
    <row r="270" customFormat="false" ht="21.6" hidden="false" customHeight="false" outlineLevel="0" collapsed="false">
      <c r="Q270" s="670"/>
      <c r="R270" s="670"/>
      <c r="S270" s="670"/>
      <c r="T270" s="670"/>
    </row>
    <row r="271" customFormat="false" ht="21.6" hidden="false" customHeight="false" outlineLevel="0" collapsed="false">
      <c r="Q271" s="670"/>
      <c r="R271" s="670"/>
      <c r="S271" s="670"/>
      <c r="T271" s="670"/>
    </row>
    <row r="272" customFormat="false" ht="21.6" hidden="false" customHeight="false" outlineLevel="0" collapsed="false">
      <c r="Q272" s="670"/>
      <c r="R272" s="670"/>
      <c r="S272" s="670"/>
      <c r="T272" s="670"/>
    </row>
    <row r="273" customFormat="false" ht="21.6" hidden="false" customHeight="false" outlineLevel="0" collapsed="false">
      <c r="Q273" s="670"/>
      <c r="R273" s="670"/>
      <c r="S273" s="670"/>
      <c r="T273" s="670"/>
    </row>
    <row r="274" customFormat="false" ht="21.6" hidden="false" customHeight="false" outlineLevel="0" collapsed="false">
      <c r="Q274" s="670"/>
      <c r="R274" s="670"/>
      <c r="S274" s="670"/>
      <c r="T274" s="670"/>
    </row>
    <row r="275" customFormat="false" ht="21.6" hidden="false" customHeight="false" outlineLevel="0" collapsed="false">
      <c r="Q275" s="670"/>
      <c r="R275" s="670"/>
      <c r="S275" s="670"/>
      <c r="T275" s="670"/>
    </row>
    <row r="276" customFormat="false" ht="21.6" hidden="false" customHeight="false" outlineLevel="0" collapsed="false">
      <c r="Q276" s="670"/>
      <c r="R276" s="670"/>
      <c r="S276" s="670"/>
      <c r="T276" s="670"/>
    </row>
    <row r="277" customFormat="false" ht="21.6" hidden="false" customHeight="false" outlineLevel="0" collapsed="false">
      <c r="Q277" s="670"/>
      <c r="R277" s="670"/>
      <c r="S277" s="670"/>
      <c r="T277" s="670"/>
    </row>
    <row r="278" customFormat="false" ht="21.6" hidden="false" customHeight="false" outlineLevel="0" collapsed="false">
      <c r="Q278" s="670"/>
      <c r="R278" s="670"/>
      <c r="S278" s="670"/>
      <c r="T278" s="670"/>
    </row>
    <row r="279" customFormat="false" ht="21.6" hidden="false" customHeight="false" outlineLevel="0" collapsed="false">
      <c r="Q279" s="670"/>
      <c r="R279" s="670"/>
      <c r="S279" s="670"/>
      <c r="T279" s="670"/>
    </row>
    <row r="280" customFormat="false" ht="21.6" hidden="false" customHeight="false" outlineLevel="0" collapsed="false">
      <c r="Q280" s="670"/>
      <c r="R280" s="670"/>
      <c r="S280" s="670"/>
      <c r="T280" s="670"/>
    </row>
    <row r="281" customFormat="false" ht="21.6" hidden="false" customHeight="false" outlineLevel="0" collapsed="false">
      <c r="Q281" s="670"/>
      <c r="R281" s="670"/>
      <c r="S281" s="670"/>
      <c r="T281" s="670"/>
    </row>
    <row r="282" customFormat="false" ht="21.6" hidden="false" customHeight="false" outlineLevel="0" collapsed="false">
      <c r="Q282" s="670"/>
      <c r="R282" s="670"/>
      <c r="S282" s="670"/>
      <c r="T282" s="670"/>
    </row>
    <row r="283" customFormat="false" ht="21.6" hidden="false" customHeight="false" outlineLevel="0" collapsed="false">
      <c r="Q283" s="670"/>
      <c r="R283" s="670"/>
      <c r="S283" s="670"/>
      <c r="T283" s="670"/>
    </row>
    <row r="284" customFormat="false" ht="21.6" hidden="false" customHeight="false" outlineLevel="0" collapsed="false">
      <c r="Q284" s="670"/>
      <c r="R284" s="670"/>
      <c r="S284" s="670"/>
      <c r="T284" s="670"/>
    </row>
    <row r="285" customFormat="false" ht="21.6" hidden="false" customHeight="false" outlineLevel="0" collapsed="false">
      <c r="Q285" s="670"/>
      <c r="R285" s="670"/>
      <c r="S285" s="670"/>
      <c r="T285" s="670"/>
    </row>
    <row r="286" customFormat="false" ht="21.6" hidden="false" customHeight="false" outlineLevel="0" collapsed="false">
      <c r="Q286" s="670"/>
      <c r="R286" s="670"/>
      <c r="S286" s="670"/>
      <c r="T286" s="670"/>
    </row>
    <row r="287" customFormat="false" ht="21.6" hidden="false" customHeight="false" outlineLevel="0" collapsed="false">
      <c r="Q287" s="670"/>
      <c r="R287" s="670"/>
      <c r="S287" s="670"/>
      <c r="T287" s="670"/>
    </row>
    <row r="288" customFormat="false" ht="21.6" hidden="false" customHeight="false" outlineLevel="0" collapsed="false">
      <c r="Q288" s="670"/>
      <c r="R288" s="670"/>
      <c r="S288" s="670"/>
      <c r="T288" s="670"/>
    </row>
    <row r="289" customFormat="false" ht="21.6" hidden="false" customHeight="false" outlineLevel="0" collapsed="false">
      <c r="Q289" s="670"/>
      <c r="R289" s="670"/>
      <c r="S289" s="670"/>
      <c r="T289" s="670"/>
    </row>
    <row r="290" customFormat="false" ht="21.6" hidden="false" customHeight="false" outlineLevel="0" collapsed="false">
      <c r="Q290" s="670"/>
      <c r="R290" s="670"/>
      <c r="S290" s="670"/>
      <c r="T290" s="670"/>
    </row>
    <row r="291" customFormat="false" ht="21.6" hidden="false" customHeight="false" outlineLevel="0" collapsed="false">
      <c r="Q291" s="670"/>
      <c r="R291" s="670"/>
      <c r="S291" s="670"/>
      <c r="T291" s="670"/>
    </row>
    <row r="292" customFormat="false" ht="21.6" hidden="false" customHeight="false" outlineLevel="0" collapsed="false">
      <c r="Q292" s="670"/>
      <c r="R292" s="670"/>
      <c r="S292" s="670"/>
      <c r="T292" s="670"/>
    </row>
    <row r="293" customFormat="false" ht="21.6" hidden="false" customHeight="false" outlineLevel="0" collapsed="false">
      <c r="Q293" s="670"/>
      <c r="R293" s="670"/>
      <c r="S293" s="670"/>
      <c r="T293" s="670"/>
    </row>
    <row r="294" customFormat="false" ht="21.6" hidden="false" customHeight="false" outlineLevel="0" collapsed="false">
      <c r="Q294" s="670"/>
      <c r="R294" s="670"/>
      <c r="S294" s="670"/>
      <c r="T294" s="670"/>
    </row>
    <row r="295" customFormat="false" ht="21.6" hidden="false" customHeight="false" outlineLevel="0" collapsed="false">
      <c r="Q295" s="670"/>
      <c r="R295" s="670"/>
      <c r="S295" s="670"/>
      <c r="T295" s="670"/>
    </row>
    <row r="296" customFormat="false" ht="21.6" hidden="false" customHeight="false" outlineLevel="0" collapsed="false">
      <c r="Q296" s="670"/>
      <c r="R296" s="670"/>
      <c r="S296" s="670"/>
      <c r="T296" s="670"/>
    </row>
    <row r="297" customFormat="false" ht="21.6" hidden="false" customHeight="false" outlineLevel="0" collapsed="false">
      <c r="Q297" s="670"/>
      <c r="R297" s="670"/>
      <c r="S297" s="670"/>
      <c r="T297" s="670"/>
    </row>
    <row r="298" customFormat="false" ht="21.6" hidden="false" customHeight="false" outlineLevel="0" collapsed="false">
      <c r="Q298" s="670"/>
      <c r="R298" s="670"/>
      <c r="S298" s="670"/>
      <c r="T298" s="670"/>
    </row>
    <row r="299" customFormat="false" ht="21.6" hidden="false" customHeight="false" outlineLevel="0" collapsed="false">
      <c r="Q299" s="670"/>
      <c r="R299" s="670"/>
      <c r="S299" s="670"/>
      <c r="T299" s="670"/>
    </row>
    <row r="300" customFormat="false" ht="21.6" hidden="false" customHeight="false" outlineLevel="0" collapsed="false">
      <c r="Q300" s="670"/>
      <c r="R300" s="670"/>
      <c r="S300" s="670"/>
      <c r="T300" s="670"/>
    </row>
    <row r="301" customFormat="false" ht="21.6" hidden="false" customHeight="false" outlineLevel="0" collapsed="false">
      <c r="Q301" s="670"/>
      <c r="R301" s="670"/>
      <c r="S301" s="670"/>
      <c r="T301" s="670"/>
    </row>
    <row r="302" customFormat="false" ht="21.6" hidden="false" customHeight="false" outlineLevel="0" collapsed="false">
      <c r="Q302" s="670"/>
      <c r="R302" s="670"/>
      <c r="S302" s="670"/>
      <c r="T302" s="670"/>
    </row>
    <row r="303" customFormat="false" ht="21.6" hidden="false" customHeight="false" outlineLevel="0" collapsed="false">
      <c r="Q303" s="670"/>
      <c r="R303" s="670"/>
      <c r="S303" s="670"/>
      <c r="T303" s="670"/>
    </row>
    <row r="304" customFormat="false" ht="21.6" hidden="false" customHeight="false" outlineLevel="0" collapsed="false">
      <c r="Q304" s="670"/>
      <c r="R304" s="670"/>
      <c r="S304" s="670"/>
      <c r="T304" s="670"/>
    </row>
    <row r="305" customFormat="false" ht="21.6" hidden="false" customHeight="false" outlineLevel="0" collapsed="false">
      <c r="Q305" s="670"/>
      <c r="R305" s="670"/>
      <c r="S305" s="670"/>
      <c r="T305" s="670"/>
    </row>
    <row r="306" customFormat="false" ht="21.6" hidden="false" customHeight="false" outlineLevel="0" collapsed="false">
      <c r="Q306" s="670"/>
      <c r="R306" s="670"/>
      <c r="S306" s="670"/>
      <c r="T306" s="670"/>
    </row>
    <row r="307" customFormat="false" ht="21.6" hidden="false" customHeight="false" outlineLevel="0" collapsed="false">
      <c r="Q307" s="670"/>
      <c r="R307" s="670"/>
      <c r="S307" s="670"/>
      <c r="T307" s="670"/>
    </row>
    <row r="308" customFormat="false" ht="21.6" hidden="false" customHeight="false" outlineLevel="0" collapsed="false">
      <c r="Q308" s="670"/>
      <c r="R308" s="670"/>
      <c r="S308" s="670"/>
      <c r="T308" s="670"/>
    </row>
    <row r="309" customFormat="false" ht="21.6" hidden="false" customHeight="false" outlineLevel="0" collapsed="false">
      <c r="Q309" s="670"/>
      <c r="R309" s="670"/>
      <c r="S309" s="670"/>
      <c r="T309" s="670"/>
    </row>
    <row r="310" customFormat="false" ht="21.6" hidden="false" customHeight="false" outlineLevel="0" collapsed="false">
      <c r="Q310" s="670"/>
      <c r="R310" s="670"/>
      <c r="S310" s="670"/>
      <c r="T310" s="670"/>
    </row>
    <row r="311" customFormat="false" ht="21.6" hidden="false" customHeight="false" outlineLevel="0" collapsed="false">
      <c r="Q311" s="670"/>
      <c r="R311" s="670"/>
      <c r="S311" s="670"/>
      <c r="T311" s="670"/>
    </row>
    <row r="312" customFormat="false" ht="21.6" hidden="false" customHeight="false" outlineLevel="0" collapsed="false">
      <c r="Q312" s="670"/>
      <c r="R312" s="670"/>
      <c r="S312" s="670"/>
      <c r="T312" s="670"/>
    </row>
    <row r="313" customFormat="false" ht="21.6" hidden="false" customHeight="false" outlineLevel="0" collapsed="false">
      <c r="Q313" s="670"/>
      <c r="R313" s="670"/>
      <c r="S313" s="670"/>
      <c r="T313" s="670"/>
    </row>
    <row r="314" customFormat="false" ht="21.6" hidden="false" customHeight="false" outlineLevel="0" collapsed="false">
      <c r="Q314" s="670"/>
      <c r="R314" s="670"/>
      <c r="S314" s="670"/>
      <c r="T314" s="670"/>
    </row>
    <row r="315" customFormat="false" ht="21.6" hidden="false" customHeight="false" outlineLevel="0" collapsed="false">
      <c r="Q315" s="670"/>
      <c r="R315" s="670"/>
      <c r="S315" s="670"/>
      <c r="T315" s="670"/>
    </row>
    <row r="316" customFormat="false" ht="21.6" hidden="false" customHeight="false" outlineLevel="0" collapsed="false">
      <c r="Q316" s="670"/>
      <c r="R316" s="670"/>
      <c r="S316" s="670"/>
      <c r="T316" s="670"/>
    </row>
    <row r="317" customFormat="false" ht="21.6" hidden="false" customHeight="false" outlineLevel="0" collapsed="false">
      <c r="Q317" s="670"/>
      <c r="R317" s="670"/>
      <c r="S317" s="670"/>
      <c r="T317" s="670"/>
    </row>
    <row r="318" customFormat="false" ht="21.6" hidden="false" customHeight="false" outlineLevel="0" collapsed="false">
      <c r="Q318" s="670"/>
      <c r="R318" s="670"/>
      <c r="S318" s="670"/>
      <c r="T318" s="670"/>
    </row>
    <row r="319" customFormat="false" ht="21.6" hidden="false" customHeight="false" outlineLevel="0" collapsed="false">
      <c r="Q319" s="670"/>
      <c r="R319" s="670"/>
      <c r="S319" s="670"/>
      <c r="T319" s="670"/>
    </row>
    <row r="320" customFormat="false" ht="21.6" hidden="false" customHeight="false" outlineLevel="0" collapsed="false">
      <c r="Q320" s="670"/>
      <c r="R320" s="670"/>
      <c r="S320" s="670"/>
      <c r="T320" s="670"/>
    </row>
    <row r="321" customFormat="false" ht="21.6" hidden="false" customHeight="false" outlineLevel="0" collapsed="false">
      <c r="Q321" s="670"/>
      <c r="R321" s="670"/>
      <c r="S321" s="670"/>
      <c r="T321" s="670"/>
    </row>
    <row r="322" customFormat="false" ht="21.6" hidden="false" customHeight="false" outlineLevel="0" collapsed="false">
      <c r="Q322" s="670"/>
      <c r="R322" s="670"/>
      <c r="S322" s="670"/>
      <c r="T322" s="670"/>
    </row>
    <row r="323" customFormat="false" ht="21.6" hidden="false" customHeight="false" outlineLevel="0" collapsed="false">
      <c r="Q323" s="670"/>
      <c r="R323" s="670"/>
      <c r="S323" s="670"/>
      <c r="T323" s="670"/>
    </row>
    <row r="324" customFormat="false" ht="21.6" hidden="false" customHeight="false" outlineLevel="0" collapsed="false">
      <c r="Q324" s="670"/>
      <c r="R324" s="670"/>
      <c r="S324" s="670"/>
      <c r="T324" s="670"/>
    </row>
    <row r="325" customFormat="false" ht="21.6" hidden="false" customHeight="false" outlineLevel="0" collapsed="false">
      <c r="Q325" s="670"/>
      <c r="R325" s="670"/>
      <c r="S325" s="670"/>
      <c r="T325" s="670"/>
    </row>
    <row r="326" customFormat="false" ht="21.6" hidden="false" customHeight="false" outlineLevel="0" collapsed="false">
      <c r="Q326" s="670"/>
      <c r="R326" s="670"/>
      <c r="S326" s="670"/>
      <c r="T326" s="670"/>
    </row>
    <row r="327" customFormat="false" ht="21.6" hidden="false" customHeight="false" outlineLevel="0" collapsed="false">
      <c r="Q327" s="670"/>
      <c r="R327" s="670"/>
      <c r="S327" s="670"/>
      <c r="T327" s="670"/>
    </row>
    <row r="328" customFormat="false" ht="21.6" hidden="false" customHeight="false" outlineLevel="0" collapsed="false">
      <c r="Q328" s="670"/>
      <c r="R328" s="670"/>
      <c r="S328" s="670"/>
      <c r="T328" s="670"/>
    </row>
    <row r="329" customFormat="false" ht="21.6" hidden="false" customHeight="false" outlineLevel="0" collapsed="false">
      <c r="Q329" s="670"/>
      <c r="R329" s="670"/>
      <c r="S329" s="670"/>
      <c r="T329" s="670"/>
    </row>
    <row r="330" customFormat="false" ht="21.6" hidden="false" customHeight="false" outlineLevel="0" collapsed="false">
      <c r="Q330" s="670"/>
      <c r="R330" s="670"/>
      <c r="S330" s="670"/>
      <c r="T330" s="670"/>
    </row>
    <row r="331" customFormat="false" ht="21.6" hidden="false" customHeight="false" outlineLevel="0" collapsed="false">
      <c r="Q331" s="670"/>
      <c r="R331" s="670"/>
      <c r="S331" s="670"/>
      <c r="T331" s="670"/>
    </row>
    <row r="332" customFormat="false" ht="21.6" hidden="false" customHeight="false" outlineLevel="0" collapsed="false">
      <c r="Q332" s="670"/>
      <c r="R332" s="670"/>
      <c r="S332" s="670"/>
      <c r="T332" s="670"/>
    </row>
    <row r="333" customFormat="false" ht="21.6" hidden="false" customHeight="false" outlineLevel="0" collapsed="false">
      <c r="Q333" s="670"/>
      <c r="R333" s="670"/>
      <c r="S333" s="670"/>
      <c r="T333" s="670"/>
    </row>
    <row r="334" customFormat="false" ht="21.6" hidden="false" customHeight="false" outlineLevel="0" collapsed="false">
      <c r="Q334" s="670"/>
      <c r="R334" s="670"/>
      <c r="S334" s="670"/>
      <c r="T334" s="670"/>
    </row>
    <row r="335" customFormat="false" ht="21.6" hidden="false" customHeight="false" outlineLevel="0" collapsed="false">
      <c r="Q335" s="670"/>
      <c r="R335" s="670"/>
      <c r="S335" s="670"/>
      <c r="T335" s="670"/>
    </row>
    <row r="336" customFormat="false" ht="21.6" hidden="false" customHeight="false" outlineLevel="0" collapsed="false">
      <c r="Q336" s="670"/>
      <c r="R336" s="670"/>
      <c r="S336" s="670"/>
      <c r="T336" s="670"/>
    </row>
    <row r="337" customFormat="false" ht="21.6" hidden="false" customHeight="false" outlineLevel="0" collapsed="false">
      <c r="Q337" s="670"/>
      <c r="R337" s="670"/>
      <c r="S337" s="670"/>
      <c r="T337" s="670"/>
    </row>
    <row r="338" customFormat="false" ht="21.6" hidden="false" customHeight="false" outlineLevel="0" collapsed="false">
      <c r="Q338" s="670"/>
      <c r="R338" s="670"/>
      <c r="S338" s="670"/>
      <c r="T338" s="670"/>
    </row>
    <row r="339" customFormat="false" ht="21.6" hidden="false" customHeight="false" outlineLevel="0" collapsed="false">
      <c r="Q339" s="670"/>
      <c r="R339" s="670"/>
      <c r="S339" s="670"/>
      <c r="T339" s="670"/>
    </row>
    <row r="340" customFormat="false" ht="21.6" hidden="false" customHeight="false" outlineLevel="0" collapsed="false">
      <c r="Q340" s="670"/>
      <c r="R340" s="670"/>
      <c r="S340" s="670"/>
      <c r="T340" s="670"/>
    </row>
    <row r="341" customFormat="false" ht="21.6" hidden="false" customHeight="false" outlineLevel="0" collapsed="false">
      <c r="Q341" s="670"/>
      <c r="R341" s="670"/>
      <c r="S341" s="670"/>
      <c r="T341" s="670"/>
    </row>
    <row r="342" customFormat="false" ht="21.6" hidden="false" customHeight="false" outlineLevel="0" collapsed="false">
      <c r="Q342" s="670"/>
      <c r="R342" s="670"/>
      <c r="S342" s="670"/>
      <c r="T342" s="670"/>
    </row>
    <row r="343" customFormat="false" ht="21.6" hidden="false" customHeight="false" outlineLevel="0" collapsed="false">
      <c r="Q343" s="670"/>
      <c r="R343" s="670"/>
      <c r="S343" s="670"/>
      <c r="T343" s="670"/>
    </row>
    <row r="344" customFormat="false" ht="21.6" hidden="false" customHeight="false" outlineLevel="0" collapsed="false">
      <c r="Q344" s="670"/>
      <c r="R344" s="670"/>
      <c r="S344" s="670"/>
      <c r="T344" s="670"/>
    </row>
    <row r="345" customFormat="false" ht="21.6" hidden="false" customHeight="false" outlineLevel="0" collapsed="false">
      <c r="Q345" s="670"/>
      <c r="R345" s="670"/>
      <c r="S345" s="670"/>
      <c r="T345" s="670"/>
    </row>
    <row r="346" customFormat="false" ht="21.6" hidden="false" customHeight="false" outlineLevel="0" collapsed="false">
      <c r="Q346" s="670"/>
      <c r="R346" s="670"/>
      <c r="S346" s="670"/>
      <c r="T346" s="670"/>
    </row>
    <row r="347" customFormat="false" ht="21.6" hidden="false" customHeight="false" outlineLevel="0" collapsed="false">
      <c r="Q347" s="670"/>
      <c r="R347" s="670"/>
      <c r="S347" s="670"/>
      <c r="T347" s="670"/>
    </row>
    <row r="348" customFormat="false" ht="21.6" hidden="false" customHeight="false" outlineLevel="0" collapsed="false">
      <c r="Q348" s="670"/>
      <c r="R348" s="670"/>
      <c r="S348" s="670"/>
      <c r="T348" s="670"/>
    </row>
    <row r="349" customFormat="false" ht="21.6" hidden="false" customHeight="false" outlineLevel="0" collapsed="false">
      <c r="Q349" s="670"/>
      <c r="R349" s="670"/>
      <c r="S349" s="670"/>
      <c r="T349" s="670"/>
    </row>
    <row r="350" customFormat="false" ht="21.6" hidden="false" customHeight="false" outlineLevel="0" collapsed="false">
      <c r="Q350" s="670"/>
      <c r="R350" s="670"/>
      <c r="S350" s="670"/>
      <c r="T350" s="670"/>
    </row>
    <row r="351" customFormat="false" ht="21.6" hidden="false" customHeight="false" outlineLevel="0" collapsed="false">
      <c r="Q351" s="670"/>
      <c r="R351" s="670"/>
      <c r="S351" s="670"/>
      <c r="T351" s="670"/>
    </row>
    <row r="352" customFormat="false" ht="21.6" hidden="false" customHeight="false" outlineLevel="0" collapsed="false">
      <c r="Q352" s="670"/>
      <c r="R352" s="670"/>
      <c r="S352" s="670"/>
      <c r="T352" s="670"/>
    </row>
    <row r="353" customFormat="false" ht="21.6" hidden="false" customHeight="false" outlineLevel="0" collapsed="false">
      <c r="Q353" s="670"/>
      <c r="R353" s="670"/>
      <c r="S353" s="670"/>
      <c r="T353" s="670"/>
    </row>
    <row r="354" customFormat="false" ht="21.6" hidden="false" customHeight="false" outlineLevel="0" collapsed="false">
      <c r="Q354" s="670"/>
      <c r="R354" s="670"/>
      <c r="S354" s="670"/>
      <c r="T354" s="670"/>
    </row>
    <row r="355" customFormat="false" ht="21.6" hidden="false" customHeight="false" outlineLevel="0" collapsed="false">
      <c r="Q355" s="670"/>
      <c r="R355" s="670"/>
      <c r="S355" s="670"/>
      <c r="T355" s="670"/>
    </row>
    <row r="356" customFormat="false" ht="21.6" hidden="false" customHeight="false" outlineLevel="0" collapsed="false">
      <c r="Q356" s="670"/>
      <c r="R356" s="670"/>
      <c r="S356" s="670"/>
      <c r="T356" s="670"/>
    </row>
    <row r="357" customFormat="false" ht="21.6" hidden="false" customHeight="false" outlineLevel="0" collapsed="false">
      <c r="Q357" s="670"/>
      <c r="R357" s="670"/>
      <c r="S357" s="670"/>
      <c r="T357" s="670"/>
    </row>
    <row r="358" customFormat="false" ht="21.6" hidden="false" customHeight="false" outlineLevel="0" collapsed="false">
      <c r="Q358" s="670"/>
      <c r="R358" s="670"/>
      <c r="S358" s="670"/>
      <c r="T358" s="670"/>
    </row>
    <row r="359" customFormat="false" ht="21.6" hidden="false" customHeight="false" outlineLevel="0" collapsed="false">
      <c r="Q359" s="670"/>
      <c r="R359" s="670"/>
      <c r="S359" s="670"/>
      <c r="T359" s="670"/>
    </row>
    <row r="360" customFormat="false" ht="21.6" hidden="false" customHeight="false" outlineLevel="0" collapsed="false">
      <c r="Q360" s="670"/>
      <c r="R360" s="670"/>
      <c r="S360" s="670"/>
      <c r="T360" s="670"/>
    </row>
    <row r="361" customFormat="false" ht="21.6" hidden="false" customHeight="false" outlineLevel="0" collapsed="false">
      <c r="Q361" s="670"/>
      <c r="R361" s="670"/>
      <c r="S361" s="670"/>
      <c r="T361" s="670"/>
    </row>
    <row r="362" customFormat="false" ht="21.6" hidden="false" customHeight="false" outlineLevel="0" collapsed="false">
      <c r="Q362" s="670"/>
      <c r="R362" s="670"/>
      <c r="S362" s="670"/>
      <c r="T362" s="670"/>
    </row>
    <row r="363" customFormat="false" ht="21.6" hidden="false" customHeight="false" outlineLevel="0" collapsed="false">
      <c r="Q363" s="670"/>
      <c r="R363" s="670"/>
      <c r="S363" s="670"/>
      <c r="T363" s="670"/>
    </row>
    <row r="364" customFormat="false" ht="21.6" hidden="false" customHeight="false" outlineLevel="0" collapsed="false">
      <c r="Q364" s="670"/>
      <c r="R364" s="670"/>
      <c r="S364" s="670"/>
      <c r="T364" s="670"/>
    </row>
    <row r="365" customFormat="false" ht="21.6" hidden="false" customHeight="false" outlineLevel="0" collapsed="false">
      <c r="Q365" s="670"/>
      <c r="R365" s="670"/>
      <c r="S365" s="670"/>
      <c r="T365" s="670"/>
    </row>
    <row r="366" customFormat="false" ht="21.6" hidden="false" customHeight="false" outlineLevel="0" collapsed="false">
      <c r="Q366" s="670"/>
      <c r="R366" s="670"/>
      <c r="S366" s="670"/>
      <c r="T366" s="670"/>
    </row>
    <row r="367" customFormat="false" ht="21.6" hidden="false" customHeight="false" outlineLevel="0" collapsed="false">
      <c r="Q367" s="670"/>
      <c r="R367" s="670"/>
      <c r="S367" s="670"/>
      <c r="T367" s="670"/>
    </row>
    <row r="368" customFormat="false" ht="21.6" hidden="false" customHeight="false" outlineLevel="0" collapsed="false">
      <c r="Q368" s="670"/>
      <c r="R368" s="670"/>
      <c r="S368" s="670"/>
      <c r="T368" s="670"/>
    </row>
    <row r="369" customFormat="false" ht="21.6" hidden="false" customHeight="false" outlineLevel="0" collapsed="false">
      <c r="Q369" s="670"/>
      <c r="R369" s="670"/>
      <c r="S369" s="670"/>
      <c r="T369" s="670"/>
    </row>
    <row r="370" customFormat="false" ht="21.6" hidden="false" customHeight="false" outlineLevel="0" collapsed="false">
      <c r="Q370" s="670"/>
      <c r="R370" s="670"/>
      <c r="S370" s="670"/>
      <c r="T370" s="670"/>
    </row>
    <row r="371" customFormat="false" ht="21.6" hidden="false" customHeight="false" outlineLevel="0" collapsed="false">
      <c r="Q371" s="670"/>
      <c r="R371" s="670"/>
      <c r="S371" s="670"/>
      <c r="T371" s="670"/>
    </row>
    <row r="372" customFormat="false" ht="21.6" hidden="false" customHeight="false" outlineLevel="0" collapsed="false">
      <c r="Q372" s="670"/>
      <c r="R372" s="670"/>
      <c r="S372" s="670"/>
      <c r="T372" s="670"/>
    </row>
    <row r="373" customFormat="false" ht="21.6" hidden="false" customHeight="false" outlineLevel="0" collapsed="false">
      <c r="Q373" s="670"/>
      <c r="R373" s="670"/>
      <c r="S373" s="670"/>
      <c r="T373" s="670"/>
    </row>
    <row r="374" customFormat="false" ht="21.6" hidden="false" customHeight="false" outlineLevel="0" collapsed="false">
      <c r="Q374" s="670"/>
      <c r="R374" s="670"/>
      <c r="S374" s="670"/>
      <c r="T374" s="670"/>
    </row>
    <row r="375" customFormat="false" ht="21.6" hidden="false" customHeight="false" outlineLevel="0" collapsed="false">
      <c r="Q375" s="670"/>
      <c r="R375" s="670"/>
      <c r="S375" s="670"/>
      <c r="T375" s="670"/>
    </row>
    <row r="376" customFormat="false" ht="21.6" hidden="false" customHeight="false" outlineLevel="0" collapsed="false">
      <c r="Q376" s="670"/>
      <c r="R376" s="670"/>
      <c r="S376" s="670"/>
      <c r="T376" s="670"/>
    </row>
    <row r="377" customFormat="false" ht="21.6" hidden="false" customHeight="false" outlineLevel="0" collapsed="false">
      <c r="Q377" s="670"/>
      <c r="R377" s="670"/>
      <c r="S377" s="670"/>
      <c r="T377" s="670"/>
    </row>
    <row r="378" customFormat="false" ht="21.6" hidden="false" customHeight="false" outlineLevel="0" collapsed="false">
      <c r="Q378" s="670"/>
      <c r="R378" s="670"/>
      <c r="S378" s="670"/>
      <c r="T378" s="670"/>
    </row>
    <row r="379" customFormat="false" ht="21.6" hidden="false" customHeight="false" outlineLevel="0" collapsed="false">
      <c r="Q379" s="670"/>
      <c r="R379" s="670"/>
      <c r="S379" s="670"/>
      <c r="T379" s="670"/>
    </row>
    <row r="380" customFormat="false" ht="21.6" hidden="false" customHeight="false" outlineLevel="0" collapsed="false">
      <c r="Q380" s="670"/>
      <c r="R380" s="670"/>
      <c r="S380" s="670"/>
      <c r="T380" s="670"/>
    </row>
    <row r="381" customFormat="false" ht="21.6" hidden="false" customHeight="false" outlineLevel="0" collapsed="false">
      <c r="Q381" s="670"/>
      <c r="R381" s="670"/>
      <c r="S381" s="670"/>
      <c r="T381" s="670"/>
    </row>
    <row r="382" customFormat="false" ht="21.6" hidden="false" customHeight="false" outlineLevel="0" collapsed="false">
      <c r="Q382" s="670"/>
      <c r="R382" s="670"/>
      <c r="S382" s="670"/>
      <c r="T382" s="670"/>
    </row>
    <row r="383" customFormat="false" ht="21.6" hidden="false" customHeight="false" outlineLevel="0" collapsed="false">
      <c r="Q383" s="670"/>
      <c r="R383" s="670"/>
      <c r="S383" s="670"/>
      <c r="T383" s="670"/>
    </row>
    <row r="384" customFormat="false" ht="21.6" hidden="false" customHeight="false" outlineLevel="0" collapsed="false">
      <c r="Q384" s="670"/>
      <c r="R384" s="670"/>
      <c r="S384" s="670"/>
      <c r="T384" s="670"/>
    </row>
    <row r="385" customFormat="false" ht="21.6" hidden="false" customHeight="false" outlineLevel="0" collapsed="false">
      <c r="Q385" s="670"/>
      <c r="R385" s="670"/>
      <c r="S385" s="670"/>
      <c r="T385" s="670"/>
    </row>
    <row r="386" customFormat="false" ht="21.6" hidden="false" customHeight="false" outlineLevel="0" collapsed="false">
      <c r="Q386" s="670"/>
      <c r="R386" s="670"/>
      <c r="S386" s="670"/>
      <c r="T386" s="670"/>
    </row>
    <row r="387" customFormat="false" ht="21.6" hidden="false" customHeight="false" outlineLevel="0" collapsed="false">
      <c r="Q387" s="670"/>
      <c r="R387" s="670"/>
      <c r="S387" s="670"/>
      <c r="T387" s="670"/>
    </row>
    <row r="388" customFormat="false" ht="21.6" hidden="false" customHeight="false" outlineLevel="0" collapsed="false">
      <c r="Q388" s="670"/>
      <c r="R388" s="670"/>
      <c r="S388" s="670"/>
      <c r="T388" s="670"/>
    </row>
    <row r="389" customFormat="false" ht="21.6" hidden="false" customHeight="false" outlineLevel="0" collapsed="false">
      <c r="Q389" s="670"/>
      <c r="R389" s="670"/>
      <c r="S389" s="670"/>
      <c r="T389" s="670"/>
    </row>
    <row r="390" customFormat="false" ht="21.6" hidden="false" customHeight="false" outlineLevel="0" collapsed="false">
      <c r="Q390" s="670"/>
      <c r="R390" s="670"/>
      <c r="S390" s="670"/>
      <c r="T390" s="670"/>
    </row>
    <row r="391" customFormat="false" ht="21.6" hidden="false" customHeight="false" outlineLevel="0" collapsed="false">
      <c r="Q391" s="670"/>
      <c r="R391" s="670"/>
      <c r="S391" s="670"/>
      <c r="T391" s="670"/>
    </row>
    <row r="392" customFormat="false" ht="21.6" hidden="false" customHeight="false" outlineLevel="0" collapsed="false">
      <c r="Q392" s="670"/>
      <c r="R392" s="670"/>
      <c r="S392" s="670"/>
      <c r="T392" s="670"/>
    </row>
    <row r="393" customFormat="false" ht="21.6" hidden="false" customHeight="false" outlineLevel="0" collapsed="false">
      <c r="Q393" s="670"/>
      <c r="R393" s="670"/>
      <c r="S393" s="670"/>
      <c r="T393" s="670"/>
    </row>
    <row r="394" customFormat="false" ht="21.6" hidden="false" customHeight="false" outlineLevel="0" collapsed="false">
      <c r="Q394" s="670"/>
      <c r="R394" s="670"/>
      <c r="S394" s="670"/>
      <c r="T394" s="670"/>
    </row>
    <row r="395" customFormat="false" ht="21.6" hidden="false" customHeight="false" outlineLevel="0" collapsed="false">
      <c r="Q395" s="670"/>
      <c r="R395" s="670"/>
      <c r="S395" s="670"/>
      <c r="T395" s="670"/>
    </row>
    <row r="396" customFormat="false" ht="21.6" hidden="false" customHeight="false" outlineLevel="0" collapsed="false">
      <c r="Q396" s="670"/>
      <c r="R396" s="670"/>
      <c r="S396" s="670"/>
      <c r="T396" s="670"/>
    </row>
    <row r="397" customFormat="false" ht="21.6" hidden="false" customHeight="false" outlineLevel="0" collapsed="false">
      <c r="Q397" s="670"/>
      <c r="R397" s="670"/>
      <c r="S397" s="670"/>
      <c r="T397" s="670"/>
    </row>
    <row r="398" customFormat="false" ht="21.6" hidden="false" customHeight="false" outlineLevel="0" collapsed="false">
      <c r="Q398" s="670"/>
      <c r="R398" s="670"/>
      <c r="S398" s="670"/>
      <c r="T398" s="670"/>
    </row>
    <row r="399" customFormat="false" ht="21.6" hidden="false" customHeight="false" outlineLevel="0" collapsed="false">
      <c r="Q399" s="670"/>
      <c r="R399" s="670"/>
      <c r="S399" s="670"/>
      <c r="T399" s="670"/>
    </row>
    <row r="400" customFormat="false" ht="21.6" hidden="false" customHeight="false" outlineLevel="0" collapsed="false">
      <c r="Q400" s="670"/>
      <c r="R400" s="670"/>
      <c r="S400" s="670"/>
      <c r="T400" s="670"/>
    </row>
    <row r="401" customFormat="false" ht="21.6" hidden="false" customHeight="false" outlineLevel="0" collapsed="false">
      <c r="Q401" s="670"/>
      <c r="R401" s="670"/>
      <c r="S401" s="670"/>
      <c r="T401" s="670"/>
    </row>
    <row r="402" customFormat="false" ht="21.6" hidden="false" customHeight="false" outlineLevel="0" collapsed="false">
      <c r="Q402" s="670"/>
      <c r="R402" s="670"/>
      <c r="S402" s="670"/>
      <c r="T402" s="670"/>
    </row>
    <row r="403" customFormat="false" ht="21.6" hidden="false" customHeight="false" outlineLevel="0" collapsed="false">
      <c r="Q403" s="670"/>
      <c r="R403" s="670"/>
      <c r="S403" s="670"/>
      <c r="T403" s="670"/>
    </row>
    <row r="404" customFormat="false" ht="21.6" hidden="false" customHeight="false" outlineLevel="0" collapsed="false">
      <c r="Q404" s="670"/>
      <c r="R404" s="670"/>
      <c r="S404" s="670"/>
      <c r="T404" s="670"/>
    </row>
    <row r="405" customFormat="false" ht="21.6" hidden="false" customHeight="false" outlineLevel="0" collapsed="false">
      <c r="Q405" s="670"/>
      <c r="R405" s="670"/>
      <c r="S405" s="670"/>
      <c r="T405" s="670"/>
    </row>
    <row r="406" customFormat="false" ht="21.6" hidden="false" customHeight="false" outlineLevel="0" collapsed="false">
      <c r="Q406" s="670"/>
      <c r="R406" s="670"/>
      <c r="S406" s="670"/>
      <c r="T406" s="670"/>
    </row>
    <row r="407" customFormat="false" ht="21.6" hidden="false" customHeight="false" outlineLevel="0" collapsed="false">
      <c r="Q407" s="670"/>
      <c r="R407" s="670"/>
      <c r="S407" s="670"/>
      <c r="T407" s="670"/>
    </row>
    <row r="408" customFormat="false" ht="21.6" hidden="false" customHeight="false" outlineLevel="0" collapsed="false">
      <c r="Q408" s="670"/>
      <c r="R408" s="670"/>
      <c r="S408" s="670"/>
      <c r="T408" s="670"/>
    </row>
    <row r="409" customFormat="false" ht="21.6" hidden="false" customHeight="false" outlineLevel="0" collapsed="false">
      <c r="Q409" s="670"/>
      <c r="R409" s="670"/>
      <c r="S409" s="670"/>
      <c r="T409" s="670"/>
    </row>
    <row r="410" customFormat="false" ht="21.6" hidden="false" customHeight="false" outlineLevel="0" collapsed="false">
      <c r="Q410" s="670"/>
      <c r="R410" s="670"/>
      <c r="S410" s="670"/>
      <c r="T410" s="670"/>
    </row>
    <row r="411" customFormat="false" ht="21.6" hidden="false" customHeight="false" outlineLevel="0" collapsed="false">
      <c r="Q411" s="670"/>
      <c r="R411" s="670"/>
      <c r="S411" s="670"/>
      <c r="T411" s="670"/>
    </row>
    <row r="412" customFormat="false" ht="21.6" hidden="false" customHeight="false" outlineLevel="0" collapsed="false">
      <c r="Q412" s="670"/>
      <c r="R412" s="670"/>
      <c r="S412" s="670"/>
      <c r="T412" s="670"/>
    </row>
    <row r="413" customFormat="false" ht="21.6" hidden="false" customHeight="false" outlineLevel="0" collapsed="false">
      <c r="Q413" s="670"/>
      <c r="R413" s="670"/>
      <c r="S413" s="670"/>
      <c r="T413" s="670"/>
    </row>
    <row r="414" customFormat="false" ht="21.6" hidden="false" customHeight="false" outlineLevel="0" collapsed="false">
      <c r="Q414" s="670"/>
      <c r="R414" s="670"/>
      <c r="S414" s="670"/>
      <c r="T414" s="670"/>
    </row>
    <row r="415" customFormat="false" ht="21.6" hidden="false" customHeight="false" outlineLevel="0" collapsed="false">
      <c r="Q415" s="670"/>
      <c r="R415" s="670"/>
      <c r="S415" s="670"/>
      <c r="T415" s="670"/>
    </row>
    <row r="416" customFormat="false" ht="21.6" hidden="false" customHeight="false" outlineLevel="0" collapsed="false">
      <c r="Q416" s="670"/>
      <c r="R416" s="670"/>
      <c r="S416" s="670"/>
      <c r="T416" s="670"/>
    </row>
    <row r="417" customFormat="false" ht="21.6" hidden="false" customHeight="false" outlineLevel="0" collapsed="false">
      <c r="Q417" s="670"/>
      <c r="R417" s="670"/>
      <c r="S417" s="670"/>
      <c r="T417" s="670"/>
    </row>
    <row r="418" customFormat="false" ht="21.6" hidden="false" customHeight="false" outlineLevel="0" collapsed="false">
      <c r="Q418" s="670"/>
      <c r="R418" s="670"/>
      <c r="S418" s="670"/>
      <c r="T418" s="670"/>
    </row>
    <row r="419" customFormat="false" ht="21.6" hidden="false" customHeight="false" outlineLevel="0" collapsed="false">
      <c r="Q419" s="670"/>
      <c r="R419" s="670"/>
      <c r="S419" s="670"/>
      <c r="T419" s="670"/>
    </row>
    <row r="420" customFormat="false" ht="21.6" hidden="false" customHeight="false" outlineLevel="0" collapsed="false">
      <c r="Q420" s="670"/>
      <c r="R420" s="670"/>
      <c r="S420" s="670"/>
      <c r="T420" s="670"/>
    </row>
    <row r="421" customFormat="false" ht="21.6" hidden="false" customHeight="false" outlineLevel="0" collapsed="false">
      <c r="Q421" s="670"/>
      <c r="R421" s="670"/>
      <c r="S421" s="670"/>
      <c r="T421" s="670"/>
    </row>
    <row r="422" customFormat="false" ht="21.6" hidden="false" customHeight="false" outlineLevel="0" collapsed="false">
      <c r="Q422" s="670"/>
      <c r="R422" s="670"/>
      <c r="S422" s="670"/>
      <c r="T422" s="670"/>
    </row>
    <row r="423" customFormat="false" ht="21.6" hidden="false" customHeight="false" outlineLevel="0" collapsed="false">
      <c r="Q423" s="670"/>
      <c r="R423" s="670"/>
      <c r="S423" s="670"/>
      <c r="T423" s="670"/>
    </row>
    <row r="424" customFormat="false" ht="21.6" hidden="false" customHeight="false" outlineLevel="0" collapsed="false">
      <c r="Q424" s="670"/>
      <c r="R424" s="670"/>
      <c r="S424" s="670"/>
      <c r="T424" s="670"/>
    </row>
    <row r="425" customFormat="false" ht="21.6" hidden="false" customHeight="false" outlineLevel="0" collapsed="false">
      <c r="Q425" s="670"/>
      <c r="R425" s="670"/>
      <c r="S425" s="670"/>
      <c r="T425" s="670"/>
    </row>
    <row r="426" customFormat="false" ht="21.6" hidden="false" customHeight="false" outlineLevel="0" collapsed="false">
      <c r="Q426" s="670"/>
      <c r="R426" s="670"/>
      <c r="S426" s="670"/>
      <c r="T426" s="670"/>
    </row>
    <row r="427" customFormat="false" ht="21.6" hidden="false" customHeight="false" outlineLevel="0" collapsed="false">
      <c r="Q427" s="670"/>
      <c r="R427" s="670"/>
      <c r="S427" s="670"/>
      <c r="T427" s="670"/>
    </row>
    <row r="428" customFormat="false" ht="21.6" hidden="false" customHeight="false" outlineLevel="0" collapsed="false">
      <c r="Q428" s="670"/>
      <c r="R428" s="670"/>
      <c r="S428" s="670"/>
      <c r="T428" s="670"/>
    </row>
    <row r="429" customFormat="false" ht="21.6" hidden="false" customHeight="false" outlineLevel="0" collapsed="false">
      <c r="Q429" s="670"/>
      <c r="R429" s="670"/>
      <c r="S429" s="670"/>
      <c r="T429" s="670"/>
    </row>
    <row r="430" customFormat="false" ht="21.6" hidden="false" customHeight="false" outlineLevel="0" collapsed="false">
      <c r="Q430" s="670"/>
      <c r="R430" s="670"/>
      <c r="S430" s="670"/>
      <c r="T430" s="670"/>
    </row>
    <row r="431" customFormat="false" ht="21.6" hidden="false" customHeight="false" outlineLevel="0" collapsed="false">
      <c r="Q431" s="670"/>
      <c r="R431" s="670"/>
      <c r="S431" s="670"/>
      <c r="T431" s="670"/>
    </row>
    <row r="432" customFormat="false" ht="21.6" hidden="false" customHeight="false" outlineLevel="0" collapsed="false">
      <c r="Q432" s="670"/>
      <c r="R432" s="670"/>
      <c r="S432" s="670"/>
      <c r="T432" s="670"/>
    </row>
    <row r="433" customFormat="false" ht="21.6" hidden="false" customHeight="false" outlineLevel="0" collapsed="false">
      <c r="Q433" s="670"/>
      <c r="R433" s="670"/>
      <c r="S433" s="670"/>
      <c r="T433" s="670"/>
    </row>
    <row r="434" customFormat="false" ht="21.6" hidden="false" customHeight="false" outlineLevel="0" collapsed="false">
      <c r="Q434" s="670"/>
      <c r="R434" s="670"/>
      <c r="S434" s="670"/>
      <c r="T434" s="670"/>
    </row>
    <row r="435" customFormat="false" ht="21.6" hidden="false" customHeight="false" outlineLevel="0" collapsed="false">
      <c r="Q435" s="670"/>
      <c r="R435" s="670"/>
      <c r="S435" s="670"/>
      <c r="T435" s="670"/>
    </row>
    <row r="436" customFormat="false" ht="21.6" hidden="false" customHeight="false" outlineLevel="0" collapsed="false">
      <c r="Q436" s="670"/>
      <c r="R436" s="670"/>
      <c r="S436" s="670"/>
      <c r="T436" s="670"/>
    </row>
    <row r="437" customFormat="false" ht="21.6" hidden="false" customHeight="false" outlineLevel="0" collapsed="false">
      <c r="Q437" s="670"/>
      <c r="R437" s="670"/>
      <c r="S437" s="670"/>
      <c r="T437" s="670"/>
    </row>
    <row r="438" customFormat="false" ht="21.6" hidden="false" customHeight="false" outlineLevel="0" collapsed="false">
      <c r="Q438" s="670"/>
      <c r="R438" s="670"/>
      <c r="S438" s="670"/>
      <c r="T438" s="670"/>
    </row>
    <row r="439" customFormat="false" ht="21.6" hidden="false" customHeight="false" outlineLevel="0" collapsed="false">
      <c r="Q439" s="670"/>
      <c r="R439" s="670"/>
      <c r="S439" s="670"/>
      <c r="T439" s="670"/>
    </row>
    <row r="440" customFormat="false" ht="21.6" hidden="false" customHeight="false" outlineLevel="0" collapsed="false">
      <c r="Q440" s="670"/>
      <c r="R440" s="670"/>
      <c r="S440" s="670"/>
      <c r="T440" s="670"/>
    </row>
    <row r="441" customFormat="false" ht="21.6" hidden="false" customHeight="false" outlineLevel="0" collapsed="false">
      <c r="Q441" s="670"/>
      <c r="R441" s="670"/>
      <c r="S441" s="670"/>
      <c r="T441" s="670"/>
    </row>
    <row r="442" customFormat="false" ht="21.6" hidden="false" customHeight="false" outlineLevel="0" collapsed="false">
      <c r="Q442" s="670"/>
      <c r="R442" s="670"/>
      <c r="S442" s="670"/>
      <c r="T442" s="670"/>
    </row>
    <row r="443" customFormat="false" ht="21.6" hidden="false" customHeight="false" outlineLevel="0" collapsed="false">
      <c r="Q443" s="670"/>
      <c r="R443" s="670"/>
      <c r="S443" s="670"/>
      <c r="T443" s="670"/>
    </row>
    <row r="444" customFormat="false" ht="21.6" hidden="false" customHeight="false" outlineLevel="0" collapsed="false">
      <c r="Q444" s="670"/>
      <c r="R444" s="670"/>
      <c r="S444" s="670"/>
      <c r="T444" s="670"/>
    </row>
    <row r="445" customFormat="false" ht="21.6" hidden="false" customHeight="false" outlineLevel="0" collapsed="false">
      <c r="Q445" s="670"/>
      <c r="R445" s="670"/>
      <c r="S445" s="670"/>
      <c r="T445" s="670"/>
    </row>
    <row r="446" customFormat="false" ht="21.6" hidden="false" customHeight="false" outlineLevel="0" collapsed="false">
      <c r="Q446" s="670"/>
      <c r="R446" s="670"/>
      <c r="S446" s="670"/>
      <c r="T446" s="670"/>
    </row>
    <row r="447" customFormat="false" ht="21.6" hidden="false" customHeight="false" outlineLevel="0" collapsed="false">
      <c r="Q447" s="670"/>
      <c r="R447" s="670"/>
      <c r="S447" s="670"/>
      <c r="T447" s="670"/>
    </row>
    <row r="448" customFormat="false" ht="21.6" hidden="false" customHeight="false" outlineLevel="0" collapsed="false">
      <c r="Q448" s="670"/>
      <c r="R448" s="670"/>
      <c r="S448" s="670"/>
      <c r="T448" s="670"/>
    </row>
    <row r="449" customFormat="false" ht="21.6" hidden="false" customHeight="false" outlineLevel="0" collapsed="false">
      <c r="Q449" s="670"/>
      <c r="R449" s="670"/>
      <c r="S449" s="670"/>
      <c r="T449" s="670"/>
    </row>
    <row r="450" customFormat="false" ht="21.6" hidden="false" customHeight="false" outlineLevel="0" collapsed="false">
      <c r="Q450" s="670"/>
      <c r="R450" s="670"/>
      <c r="S450" s="670"/>
      <c r="T450" s="670"/>
    </row>
    <row r="451" customFormat="false" ht="21.6" hidden="false" customHeight="false" outlineLevel="0" collapsed="false">
      <c r="Q451" s="670"/>
      <c r="R451" s="670"/>
      <c r="S451" s="670"/>
      <c r="T451" s="670"/>
    </row>
    <row r="452" customFormat="false" ht="21.6" hidden="false" customHeight="false" outlineLevel="0" collapsed="false">
      <c r="Q452" s="670"/>
      <c r="R452" s="670"/>
      <c r="S452" s="670"/>
      <c r="T452" s="670"/>
    </row>
    <row r="453" customFormat="false" ht="21.6" hidden="false" customHeight="false" outlineLevel="0" collapsed="false">
      <c r="Q453" s="670"/>
      <c r="R453" s="670"/>
      <c r="S453" s="670"/>
      <c r="T453" s="670"/>
    </row>
    <row r="454" customFormat="false" ht="21.6" hidden="false" customHeight="false" outlineLevel="0" collapsed="false">
      <c r="Q454" s="670"/>
      <c r="R454" s="670"/>
      <c r="S454" s="670"/>
      <c r="T454" s="670"/>
    </row>
    <row r="455" customFormat="false" ht="21.6" hidden="false" customHeight="false" outlineLevel="0" collapsed="false">
      <c r="Q455" s="670"/>
      <c r="R455" s="670"/>
      <c r="S455" s="670"/>
      <c r="T455" s="670"/>
    </row>
    <row r="456" customFormat="false" ht="21.6" hidden="false" customHeight="false" outlineLevel="0" collapsed="false">
      <c r="Q456" s="670"/>
      <c r="R456" s="670"/>
      <c r="S456" s="670"/>
      <c r="T456" s="670"/>
    </row>
    <row r="457" customFormat="false" ht="21.6" hidden="false" customHeight="false" outlineLevel="0" collapsed="false">
      <c r="Q457" s="670"/>
      <c r="R457" s="670"/>
      <c r="S457" s="670"/>
      <c r="T457" s="670"/>
    </row>
    <row r="458" customFormat="false" ht="21.6" hidden="false" customHeight="false" outlineLevel="0" collapsed="false">
      <c r="Q458" s="670"/>
      <c r="R458" s="670"/>
      <c r="S458" s="670"/>
      <c r="T458" s="670"/>
    </row>
    <row r="459" customFormat="false" ht="21.6" hidden="false" customHeight="false" outlineLevel="0" collapsed="false">
      <c r="Q459" s="670"/>
      <c r="R459" s="670"/>
      <c r="S459" s="670"/>
      <c r="T459" s="670"/>
    </row>
    <row r="460" customFormat="false" ht="21.6" hidden="false" customHeight="false" outlineLevel="0" collapsed="false">
      <c r="Q460" s="670"/>
      <c r="R460" s="670"/>
      <c r="S460" s="670"/>
      <c r="T460" s="670"/>
    </row>
    <row r="461" customFormat="false" ht="21.6" hidden="false" customHeight="false" outlineLevel="0" collapsed="false">
      <c r="Q461" s="670"/>
      <c r="R461" s="670"/>
      <c r="S461" s="670"/>
      <c r="T461" s="670"/>
    </row>
    <row r="462" customFormat="false" ht="21.6" hidden="false" customHeight="false" outlineLevel="0" collapsed="false">
      <c r="Q462" s="670"/>
      <c r="R462" s="670"/>
      <c r="S462" s="670"/>
      <c r="T462" s="670"/>
    </row>
    <row r="463" customFormat="false" ht="21.6" hidden="false" customHeight="false" outlineLevel="0" collapsed="false">
      <c r="Q463" s="670"/>
      <c r="R463" s="670"/>
      <c r="S463" s="670"/>
      <c r="T463" s="670"/>
    </row>
    <row r="464" customFormat="false" ht="21.6" hidden="false" customHeight="false" outlineLevel="0" collapsed="false">
      <c r="Q464" s="670"/>
      <c r="R464" s="670"/>
      <c r="S464" s="670"/>
      <c r="T464" s="670"/>
    </row>
    <row r="465" customFormat="false" ht="21.6" hidden="false" customHeight="false" outlineLevel="0" collapsed="false">
      <c r="Q465" s="670"/>
      <c r="R465" s="670"/>
      <c r="S465" s="670"/>
      <c r="T465" s="670"/>
    </row>
    <row r="466" customFormat="false" ht="21.6" hidden="false" customHeight="false" outlineLevel="0" collapsed="false">
      <c r="Q466" s="670"/>
      <c r="R466" s="670"/>
      <c r="S466" s="670"/>
      <c r="T466" s="670"/>
    </row>
    <row r="467" customFormat="false" ht="21.6" hidden="false" customHeight="false" outlineLevel="0" collapsed="false">
      <c r="Q467" s="670"/>
      <c r="R467" s="670"/>
      <c r="S467" s="670"/>
      <c r="T467" s="670"/>
    </row>
    <row r="468" customFormat="false" ht="21.6" hidden="false" customHeight="false" outlineLevel="0" collapsed="false">
      <c r="Q468" s="670"/>
      <c r="R468" s="670"/>
      <c r="S468" s="670"/>
      <c r="T468" s="670"/>
    </row>
    <row r="469" customFormat="false" ht="21.6" hidden="false" customHeight="false" outlineLevel="0" collapsed="false">
      <c r="Q469" s="670"/>
      <c r="R469" s="670"/>
      <c r="S469" s="670"/>
      <c r="T469" s="670"/>
    </row>
    <row r="470" customFormat="false" ht="21.6" hidden="false" customHeight="false" outlineLevel="0" collapsed="false">
      <c r="Q470" s="670"/>
      <c r="R470" s="670"/>
      <c r="S470" s="670"/>
      <c r="T470" s="670"/>
    </row>
    <row r="471" customFormat="false" ht="21.6" hidden="false" customHeight="false" outlineLevel="0" collapsed="false">
      <c r="Q471" s="670"/>
      <c r="R471" s="670"/>
      <c r="S471" s="670"/>
      <c r="T471" s="670"/>
    </row>
    <row r="472" customFormat="false" ht="21.6" hidden="false" customHeight="false" outlineLevel="0" collapsed="false">
      <c r="Q472" s="670"/>
      <c r="R472" s="670"/>
      <c r="S472" s="670"/>
      <c r="T472" s="670"/>
    </row>
    <row r="473" customFormat="false" ht="21.6" hidden="false" customHeight="false" outlineLevel="0" collapsed="false">
      <c r="Q473" s="670"/>
      <c r="R473" s="670"/>
      <c r="S473" s="670"/>
      <c r="T473" s="670"/>
    </row>
    <row r="474" customFormat="false" ht="21.6" hidden="false" customHeight="false" outlineLevel="0" collapsed="false">
      <c r="Q474" s="670"/>
      <c r="R474" s="670"/>
      <c r="S474" s="670"/>
      <c r="T474" s="670"/>
    </row>
    <row r="475" customFormat="false" ht="21.6" hidden="false" customHeight="false" outlineLevel="0" collapsed="false">
      <c r="Q475" s="670"/>
      <c r="R475" s="670"/>
      <c r="S475" s="670"/>
      <c r="T475" s="670"/>
    </row>
    <row r="476" customFormat="false" ht="21.6" hidden="false" customHeight="false" outlineLevel="0" collapsed="false">
      <c r="Q476" s="670"/>
      <c r="R476" s="670"/>
      <c r="S476" s="670"/>
      <c r="T476" s="670"/>
    </row>
    <row r="477" customFormat="false" ht="21.6" hidden="false" customHeight="false" outlineLevel="0" collapsed="false">
      <c r="Q477" s="670"/>
      <c r="R477" s="670"/>
      <c r="S477" s="670"/>
      <c r="T477" s="670"/>
    </row>
    <row r="478" customFormat="false" ht="21.6" hidden="false" customHeight="false" outlineLevel="0" collapsed="false">
      <c r="Q478" s="670"/>
      <c r="R478" s="670"/>
      <c r="S478" s="670"/>
      <c r="T478" s="670"/>
    </row>
    <row r="479" customFormat="false" ht="21.6" hidden="false" customHeight="false" outlineLevel="0" collapsed="false">
      <c r="Q479" s="670"/>
      <c r="R479" s="670"/>
      <c r="S479" s="670"/>
      <c r="T479" s="670"/>
    </row>
    <row r="480" customFormat="false" ht="21.6" hidden="false" customHeight="false" outlineLevel="0" collapsed="false">
      <c r="Q480" s="670"/>
      <c r="R480" s="670"/>
      <c r="S480" s="670"/>
      <c r="T480" s="670"/>
    </row>
    <row r="481" customFormat="false" ht="21.6" hidden="false" customHeight="false" outlineLevel="0" collapsed="false">
      <c r="Q481" s="670"/>
      <c r="R481" s="670"/>
      <c r="S481" s="670"/>
      <c r="T481" s="670"/>
    </row>
    <row r="482" customFormat="false" ht="21.6" hidden="false" customHeight="false" outlineLevel="0" collapsed="false">
      <c r="Q482" s="670"/>
      <c r="R482" s="670"/>
      <c r="S482" s="670"/>
      <c r="T482" s="670"/>
    </row>
    <row r="483" customFormat="false" ht="21.6" hidden="false" customHeight="false" outlineLevel="0" collapsed="false">
      <c r="Q483" s="670"/>
      <c r="R483" s="670"/>
      <c r="S483" s="670"/>
      <c r="T483" s="670"/>
    </row>
    <row r="484" customFormat="false" ht="21.6" hidden="false" customHeight="false" outlineLevel="0" collapsed="false">
      <c r="Q484" s="670"/>
      <c r="R484" s="670"/>
      <c r="S484" s="670"/>
      <c r="T484" s="670"/>
    </row>
    <row r="485" customFormat="false" ht="21.6" hidden="false" customHeight="false" outlineLevel="0" collapsed="false">
      <c r="Q485" s="670"/>
      <c r="R485" s="670"/>
      <c r="S485" s="670"/>
      <c r="T485" s="670"/>
    </row>
    <row r="486" customFormat="false" ht="21.6" hidden="false" customHeight="false" outlineLevel="0" collapsed="false">
      <c r="Q486" s="670"/>
      <c r="R486" s="670"/>
      <c r="S486" s="670"/>
      <c r="T486" s="670"/>
    </row>
    <row r="487" customFormat="false" ht="21.6" hidden="false" customHeight="false" outlineLevel="0" collapsed="false">
      <c r="Q487" s="670"/>
      <c r="R487" s="670"/>
      <c r="S487" s="670"/>
      <c r="T487" s="670"/>
    </row>
    <row r="488" customFormat="false" ht="21.6" hidden="false" customHeight="false" outlineLevel="0" collapsed="false">
      <c r="Q488" s="670"/>
      <c r="R488" s="670"/>
      <c r="S488" s="670"/>
      <c r="T488" s="670"/>
    </row>
    <row r="489" customFormat="false" ht="21.6" hidden="false" customHeight="false" outlineLevel="0" collapsed="false">
      <c r="Q489" s="670"/>
      <c r="R489" s="670"/>
      <c r="S489" s="670"/>
      <c r="T489" s="670"/>
    </row>
    <row r="490" customFormat="false" ht="21.6" hidden="false" customHeight="false" outlineLevel="0" collapsed="false">
      <c r="Q490" s="670"/>
      <c r="R490" s="670"/>
      <c r="S490" s="670"/>
      <c r="T490" s="670"/>
    </row>
    <row r="491" customFormat="false" ht="21.6" hidden="false" customHeight="false" outlineLevel="0" collapsed="false">
      <c r="Q491" s="670"/>
      <c r="R491" s="670"/>
      <c r="S491" s="670"/>
      <c r="T491" s="670"/>
    </row>
    <row r="492" customFormat="false" ht="21.6" hidden="false" customHeight="false" outlineLevel="0" collapsed="false">
      <c r="Q492" s="670"/>
      <c r="R492" s="670"/>
      <c r="S492" s="670"/>
      <c r="T492" s="670"/>
    </row>
    <row r="493" customFormat="false" ht="21.6" hidden="false" customHeight="false" outlineLevel="0" collapsed="false">
      <c r="Q493" s="670"/>
      <c r="R493" s="670"/>
      <c r="S493" s="670"/>
      <c r="T493" s="670"/>
    </row>
    <row r="494" customFormat="false" ht="21.6" hidden="false" customHeight="false" outlineLevel="0" collapsed="false">
      <c r="Q494" s="670"/>
      <c r="R494" s="670"/>
      <c r="S494" s="670"/>
      <c r="T494" s="670"/>
    </row>
    <row r="495" customFormat="false" ht="21.6" hidden="false" customHeight="false" outlineLevel="0" collapsed="false">
      <c r="Q495" s="670"/>
      <c r="R495" s="670"/>
      <c r="S495" s="670"/>
      <c r="T495" s="670"/>
    </row>
    <row r="496" customFormat="false" ht="21.6" hidden="false" customHeight="false" outlineLevel="0" collapsed="false">
      <c r="Q496" s="670"/>
      <c r="R496" s="670"/>
      <c r="S496" s="670"/>
      <c r="T496" s="670"/>
    </row>
    <row r="497" customFormat="false" ht="21.6" hidden="false" customHeight="false" outlineLevel="0" collapsed="false">
      <c r="Q497" s="670"/>
      <c r="R497" s="670"/>
      <c r="S497" s="670"/>
      <c r="T497" s="670"/>
    </row>
    <row r="498" customFormat="false" ht="21.6" hidden="false" customHeight="false" outlineLevel="0" collapsed="false">
      <c r="Q498" s="670"/>
      <c r="R498" s="670"/>
      <c r="S498" s="670"/>
      <c r="T498" s="670"/>
    </row>
    <row r="499" customFormat="false" ht="21.6" hidden="false" customHeight="false" outlineLevel="0" collapsed="false">
      <c r="Q499" s="670"/>
      <c r="R499" s="670"/>
      <c r="S499" s="670"/>
      <c r="T499" s="670"/>
    </row>
    <row r="500" customFormat="false" ht="21.6" hidden="false" customHeight="false" outlineLevel="0" collapsed="false">
      <c r="Q500" s="670"/>
      <c r="R500" s="670"/>
      <c r="S500" s="670"/>
      <c r="T500" s="670"/>
    </row>
    <row r="501" customFormat="false" ht="21.6" hidden="false" customHeight="false" outlineLevel="0" collapsed="false">
      <c r="Q501" s="670"/>
      <c r="R501" s="670"/>
      <c r="S501" s="670"/>
      <c r="T501" s="670"/>
    </row>
    <row r="502" customFormat="false" ht="21.6" hidden="false" customHeight="false" outlineLevel="0" collapsed="false">
      <c r="Q502" s="670"/>
      <c r="R502" s="670"/>
      <c r="S502" s="670"/>
      <c r="T502" s="670"/>
    </row>
    <row r="503" customFormat="false" ht="21.6" hidden="false" customHeight="false" outlineLevel="0" collapsed="false">
      <c r="Q503" s="670"/>
      <c r="R503" s="670"/>
      <c r="S503" s="670"/>
      <c r="T503" s="670"/>
    </row>
    <row r="504" customFormat="false" ht="21.6" hidden="false" customHeight="false" outlineLevel="0" collapsed="false">
      <c r="Q504" s="670"/>
      <c r="R504" s="670"/>
      <c r="S504" s="670"/>
      <c r="T504" s="670"/>
    </row>
    <row r="505" customFormat="false" ht="21.6" hidden="false" customHeight="false" outlineLevel="0" collapsed="false">
      <c r="Q505" s="670"/>
      <c r="R505" s="670"/>
      <c r="S505" s="670"/>
      <c r="T505" s="670"/>
    </row>
    <row r="506" customFormat="false" ht="21.6" hidden="false" customHeight="false" outlineLevel="0" collapsed="false">
      <c r="Q506" s="670"/>
      <c r="R506" s="670"/>
      <c r="S506" s="670"/>
      <c r="T506" s="670"/>
    </row>
    <row r="507" customFormat="false" ht="21.6" hidden="false" customHeight="false" outlineLevel="0" collapsed="false">
      <c r="Q507" s="670"/>
      <c r="R507" s="670"/>
      <c r="S507" s="670"/>
      <c r="T507" s="670"/>
    </row>
    <row r="508" customFormat="false" ht="21.6" hidden="false" customHeight="false" outlineLevel="0" collapsed="false">
      <c r="Q508" s="670"/>
      <c r="R508" s="670"/>
      <c r="S508" s="670"/>
      <c r="T508" s="670"/>
    </row>
    <row r="509" customFormat="false" ht="21.6" hidden="false" customHeight="false" outlineLevel="0" collapsed="false">
      <c r="Q509" s="670"/>
      <c r="R509" s="670"/>
      <c r="S509" s="670"/>
      <c r="T509" s="670"/>
    </row>
    <row r="510" customFormat="false" ht="21.6" hidden="false" customHeight="false" outlineLevel="0" collapsed="false">
      <c r="Q510" s="670"/>
      <c r="R510" s="670"/>
      <c r="S510" s="670"/>
      <c r="T510" s="670"/>
    </row>
    <row r="511" customFormat="false" ht="21.6" hidden="false" customHeight="false" outlineLevel="0" collapsed="false">
      <c r="Q511" s="670"/>
      <c r="R511" s="670"/>
      <c r="S511" s="670"/>
      <c r="T511" s="670"/>
    </row>
    <row r="512" customFormat="false" ht="21.6" hidden="false" customHeight="false" outlineLevel="0" collapsed="false">
      <c r="Q512" s="670"/>
      <c r="R512" s="670"/>
      <c r="S512" s="670"/>
      <c r="T512" s="670"/>
    </row>
    <row r="513" customFormat="false" ht="21.6" hidden="false" customHeight="false" outlineLevel="0" collapsed="false">
      <c r="Q513" s="670"/>
      <c r="R513" s="670"/>
      <c r="S513" s="670"/>
      <c r="T513" s="670"/>
    </row>
    <row r="514" customFormat="false" ht="21.6" hidden="false" customHeight="false" outlineLevel="0" collapsed="false">
      <c r="Q514" s="670"/>
      <c r="R514" s="670"/>
      <c r="S514" s="670"/>
      <c r="T514" s="670"/>
    </row>
    <row r="515" customFormat="false" ht="21.6" hidden="false" customHeight="false" outlineLevel="0" collapsed="false">
      <c r="Q515" s="670"/>
      <c r="R515" s="670"/>
      <c r="S515" s="670"/>
      <c r="T515" s="670"/>
    </row>
    <row r="516" customFormat="false" ht="21.6" hidden="false" customHeight="false" outlineLevel="0" collapsed="false">
      <c r="Q516" s="670"/>
      <c r="R516" s="670"/>
      <c r="S516" s="670"/>
      <c r="T516" s="670"/>
    </row>
    <row r="517" customFormat="false" ht="21.6" hidden="false" customHeight="false" outlineLevel="0" collapsed="false">
      <c r="Q517" s="670"/>
      <c r="R517" s="670"/>
      <c r="S517" s="670"/>
      <c r="T517" s="670"/>
    </row>
    <row r="518" customFormat="false" ht="21.6" hidden="false" customHeight="false" outlineLevel="0" collapsed="false">
      <c r="Q518" s="670"/>
      <c r="R518" s="670"/>
      <c r="S518" s="670"/>
      <c r="T518" s="670"/>
    </row>
    <row r="519" customFormat="false" ht="21.6" hidden="false" customHeight="false" outlineLevel="0" collapsed="false">
      <c r="Q519" s="670"/>
      <c r="R519" s="670"/>
      <c r="S519" s="670"/>
      <c r="T519" s="670"/>
    </row>
    <row r="520" customFormat="false" ht="21.6" hidden="false" customHeight="false" outlineLevel="0" collapsed="false">
      <c r="Q520" s="670"/>
      <c r="R520" s="670"/>
      <c r="S520" s="670"/>
      <c r="T520" s="670"/>
    </row>
    <row r="521" customFormat="false" ht="21.6" hidden="false" customHeight="false" outlineLevel="0" collapsed="false">
      <c r="Q521" s="670"/>
      <c r="R521" s="670"/>
      <c r="S521" s="670"/>
      <c r="T521" s="670"/>
    </row>
    <row r="522" customFormat="false" ht="21.6" hidden="false" customHeight="false" outlineLevel="0" collapsed="false">
      <c r="Q522" s="670"/>
      <c r="R522" s="670"/>
      <c r="S522" s="670"/>
      <c r="T522" s="670"/>
    </row>
    <row r="523" customFormat="false" ht="21.6" hidden="false" customHeight="false" outlineLevel="0" collapsed="false">
      <c r="Q523" s="670"/>
      <c r="R523" s="670"/>
      <c r="S523" s="670"/>
      <c r="T523" s="670"/>
    </row>
    <row r="524" customFormat="false" ht="21.6" hidden="false" customHeight="false" outlineLevel="0" collapsed="false">
      <c r="Q524" s="670"/>
      <c r="R524" s="670"/>
      <c r="S524" s="670"/>
      <c r="T524" s="670"/>
    </row>
    <row r="525" customFormat="false" ht="21.6" hidden="false" customHeight="false" outlineLevel="0" collapsed="false">
      <c r="Q525" s="670"/>
      <c r="R525" s="670"/>
      <c r="S525" s="670"/>
      <c r="T525" s="670"/>
    </row>
    <row r="526" customFormat="false" ht="21.6" hidden="false" customHeight="false" outlineLevel="0" collapsed="false">
      <c r="Q526" s="670"/>
      <c r="R526" s="670"/>
      <c r="S526" s="670"/>
      <c r="T526" s="670"/>
    </row>
    <row r="527" customFormat="false" ht="21.6" hidden="false" customHeight="false" outlineLevel="0" collapsed="false">
      <c r="Q527" s="670"/>
      <c r="R527" s="670"/>
      <c r="S527" s="670"/>
      <c r="T527" s="670"/>
    </row>
    <row r="528" customFormat="false" ht="21.6" hidden="false" customHeight="false" outlineLevel="0" collapsed="false">
      <c r="Q528" s="670"/>
      <c r="R528" s="670"/>
      <c r="S528" s="670"/>
      <c r="T528" s="670"/>
    </row>
    <row r="529" customFormat="false" ht="21.6" hidden="false" customHeight="false" outlineLevel="0" collapsed="false">
      <c r="Q529" s="670"/>
      <c r="R529" s="670"/>
      <c r="S529" s="670"/>
      <c r="T529" s="670"/>
    </row>
    <row r="530" customFormat="false" ht="21.6" hidden="false" customHeight="false" outlineLevel="0" collapsed="false">
      <c r="Q530" s="670"/>
      <c r="R530" s="670"/>
      <c r="S530" s="670"/>
      <c r="T530" s="670"/>
    </row>
    <row r="531" customFormat="false" ht="21.6" hidden="false" customHeight="false" outlineLevel="0" collapsed="false">
      <c r="Q531" s="670"/>
      <c r="R531" s="670"/>
      <c r="S531" s="670"/>
      <c r="T531" s="670"/>
    </row>
    <row r="532" customFormat="false" ht="21.6" hidden="false" customHeight="false" outlineLevel="0" collapsed="false">
      <c r="Q532" s="670"/>
      <c r="R532" s="670"/>
      <c r="S532" s="670"/>
      <c r="T532" s="670"/>
    </row>
    <row r="533" customFormat="false" ht="21.6" hidden="false" customHeight="false" outlineLevel="0" collapsed="false">
      <c r="Q533" s="670"/>
      <c r="R533" s="670"/>
      <c r="S533" s="670"/>
      <c r="T533" s="670"/>
    </row>
    <row r="534" customFormat="false" ht="21.6" hidden="false" customHeight="false" outlineLevel="0" collapsed="false">
      <c r="Q534" s="670"/>
      <c r="R534" s="670"/>
      <c r="S534" s="670"/>
      <c r="T534" s="670"/>
    </row>
    <row r="535" customFormat="false" ht="21.6" hidden="false" customHeight="false" outlineLevel="0" collapsed="false">
      <c r="Q535" s="670"/>
      <c r="R535" s="670"/>
      <c r="S535" s="670"/>
      <c r="T535" s="670"/>
    </row>
    <row r="536" customFormat="false" ht="21.6" hidden="false" customHeight="false" outlineLevel="0" collapsed="false">
      <c r="Q536" s="670"/>
      <c r="R536" s="670"/>
      <c r="S536" s="670"/>
      <c r="T536" s="670"/>
    </row>
    <row r="537" customFormat="false" ht="21.6" hidden="false" customHeight="false" outlineLevel="0" collapsed="false">
      <c r="Q537" s="670"/>
      <c r="R537" s="670"/>
      <c r="S537" s="670"/>
      <c r="T537" s="670"/>
    </row>
    <row r="538" customFormat="false" ht="21.6" hidden="false" customHeight="false" outlineLevel="0" collapsed="false">
      <c r="Q538" s="670"/>
      <c r="R538" s="670"/>
      <c r="S538" s="670"/>
      <c r="T538" s="670"/>
    </row>
    <row r="539" customFormat="false" ht="21.6" hidden="false" customHeight="false" outlineLevel="0" collapsed="false">
      <c r="Q539" s="670"/>
      <c r="R539" s="670"/>
      <c r="S539" s="670"/>
      <c r="T539" s="670"/>
    </row>
    <row r="540" customFormat="false" ht="21.6" hidden="false" customHeight="false" outlineLevel="0" collapsed="false">
      <c r="Q540" s="670"/>
      <c r="R540" s="670"/>
      <c r="S540" s="670"/>
      <c r="T540" s="670"/>
    </row>
    <row r="541" customFormat="false" ht="21.6" hidden="false" customHeight="false" outlineLevel="0" collapsed="false">
      <c r="Q541" s="670"/>
      <c r="R541" s="670"/>
      <c r="S541" s="670"/>
      <c r="T541" s="670"/>
    </row>
    <row r="542" customFormat="false" ht="21.6" hidden="false" customHeight="false" outlineLevel="0" collapsed="false">
      <c r="Q542" s="670"/>
      <c r="R542" s="670"/>
      <c r="S542" s="670"/>
      <c r="T542" s="670"/>
    </row>
    <row r="543" customFormat="false" ht="21.6" hidden="false" customHeight="false" outlineLevel="0" collapsed="false">
      <c r="Q543" s="670"/>
      <c r="R543" s="670"/>
      <c r="S543" s="670"/>
      <c r="T543" s="670"/>
    </row>
    <row r="544" customFormat="false" ht="21.6" hidden="false" customHeight="false" outlineLevel="0" collapsed="false">
      <c r="Q544" s="670"/>
      <c r="R544" s="670"/>
      <c r="S544" s="670"/>
      <c r="T544" s="670"/>
    </row>
    <row r="545" customFormat="false" ht="21.6" hidden="false" customHeight="false" outlineLevel="0" collapsed="false">
      <c r="Q545" s="670"/>
      <c r="R545" s="670"/>
      <c r="S545" s="670"/>
      <c r="T545" s="670"/>
    </row>
    <row r="546" customFormat="false" ht="21.6" hidden="false" customHeight="false" outlineLevel="0" collapsed="false">
      <c r="Q546" s="670"/>
      <c r="R546" s="670"/>
      <c r="S546" s="670"/>
      <c r="T546" s="670"/>
    </row>
    <row r="547" customFormat="false" ht="21.6" hidden="false" customHeight="false" outlineLevel="0" collapsed="false">
      <c r="Q547" s="670"/>
      <c r="R547" s="670"/>
      <c r="S547" s="670"/>
      <c r="T547" s="670"/>
    </row>
    <row r="548" customFormat="false" ht="21.6" hidden="false" customHeight="false" outlineLevel="0" collapsed="false">
      <c r="Q548" s="670"/>
      <c r="R548" s="670"/>
      <c r="S548" s="670"/>
      <c r="T548" s="670"/>
    </row>
    <row r="549" customFormat="false" ht="21.6" hidden="false" customHeight="false" outlineLevel="0" collapsed="false">
      <c r="Q549" s="670"/>
      <c r="R549" s="670"/>
      <c r="S549" s="670"/>
      <c r="T549" s="670"/>
    </row>
    <row r="550" customFormat="false" ht="21.6" hidden="false" customHeight="false" outlineLevel="0" collapsed="false">
      <c r="Q550" s="670"/>
      <c r="R550" s="670"/>
      <c r="S550" s="670"/>
      <c r="T550" s="670"/>
    </row>
    <row r="551" customFormat="false" ht="21.6" hidden="false" customHeight="false" outlineLevel="0" collapsed="false">
      <c r="Q551" s="670"/>
      <c r="R551" s="670"/>
      <c r="S551" s="670"/>
      <c r="T551" s="670"/>
    </row>
    <row r="552" customFormat="false" ht="21.6" hidden="false" customHeight="false" outlineLevel="0" collapsed="false">
      <c r="Q552" s="670"/>
      <c r="R552" s="670"/>
      <c r="S552" s="670"/>
      <c r="T552" s="670"/>
    </row>
    <row r="553" customFormat="false" ht="21.6" hidden="false" customHeight="false" outlineLevel="0" collapsed="false">
      <c r="Q553" s="670"/>
      <c r="R553" s="670"/>
      <c r="S553" s="670"/>
      <c r="T553" s="670"/>
    </row>
    <row r="554" customFormat="false" ht="21.6" hidden="false" customHeight="false" outlineLevel="0" collapsed="false">
      <c r="Q554" s="670"/>
      <c r="R554" s="670"/>
      <c r="S554" s="670"/>
      <c r="T554" s="670"/>
    </row>
    <row r="555" customFormat="false" ht="21.6" hidden="false" customHeight="false" outlineLevel="0" collapsed="false">
      <c r="Q555" s="670"/>
      <c r="R555" s="670"/>
      <c r="S555" s="670"/>
      <c r="T555" s="670"/>
    </row>
    <row r="556" customFormat="false" ht="21.6" hidden="false" customHeight="false" outlineLevel="0" collapsed="false">
      <c r="Q556" s="670"/>
      <c r="R556" s="670"/>
      <c r="S556" s="670"/>
      <c r="T556" s="670"/>
    </row>
    <row r="557" customFormat="false" ht="21.6" hidden="false" customHeight="false" outlineLevel="0" collapsed="false">
      <c r="Q557" s="670"/>
      <c r="R557" s="670"/>
      <c r="S557" s="670"/>
      <c r="T557" s="670"/>
    </row>
    <row r="558" customFormat="false" ht="21.6" hidden="false" customHeight="false" outlineLevel="0" collapsed="false">
      <c r="Q558" s="670"/>
      <c r="R558" s="670"/>
      <c r="S558" s="670"/>
      <c r="T558" s="670"/>
    </row>
    <row r="559" customFormat="false" ht="21.6" hidden="false" customHeight="false" outlineLevel="0" collapsed="false">
      <c r="Q559" s="670"/>
      <c r="R559" s="670"/>
      <c r="S559" s="670"/>
      <c r="T559" s="670"/>
    </row>
    <row r="560" customFormat="false" ht="21.6" hidden="false" customHeight="false" outlineLevel="0" collapsed="false">
      <c r="Q560" s="670"/>
      <c r="R560" s="670"/>
      <c r="S560" s="670"/>
      <c r="T560" s="670"/>
    </row>
    <row r="561" customFormat="false" ht="21.6" hidden="false" customHeight="false" outlineLevel="0" collapsed="false">
      <c r="Q561" s="670"/>
      <c r="R561" s="670"/>
      <c r="S561" s="670"/>
      <c r="T561" s="670"/>
    </row>
    <row r="562" customFormat="false" ht="21.6" hidden="false" customHeight="false" outlineLevel="0" collapsed="false">
      <c r="Q562" s="670"/>
      <c r="R562" s="670"/>
      <c r="S562" s="670"/>
      <c r="T562" s="670"/>
    </row>
    <row r="563" customFormat="false" ht="21.6" hidden="false" customHeight="false" outlineLevel="0" collapsed="false">
      <c r="Q563" s="670"/>
      <c r="R563" s="670"/>
      <c r="S563" s="670"/>
      <c r="T563" s="670"/>
    </row>
    <row r="564" customFormat="false" ht="21.6" hidden="false" customHeight="false" outlineLevel="0" collapsed="false">
      <c r="Q564" s="670"/>
      <c r="R564" s="670"/>
      <c r="S564" s="670"/>
      <c r="T564" s="670"/>
    </row>
    <row r="565" customFormat="false" ht="21.6" hidden="false" customHeight="false" outlineLevel="0" collapsed="false">
      <c r="Q565" s="670"/>
      <c r="R565" s="670"/>
      <c r="S565" s="670"/>
      <c r="T565" s="670"/>
    </row>
    <row r="566" customFormat="false" ht="21.6" hidden="false" customHeight="false" outlineLevel="0" collapsed="false">
      <c r="Q566" s="670"/>
      <c r="R566" s="670"/>
      <c r="S566" s="670"/>
      <c r="T566" s="670"/>
    </row>
    <row r="567" customFormat="false" ht="21.6" hidden="false" customHeight="false" outlineLevel="0" collapsed="false">
      <c r="Q567" s="670"/>
      <c r="R567" s="670"/>
      <c r="S567" s="670"/>
      <c r="T567" s="670"/>
    </row>
    <row r="568" customFormat="false" ht="21.6" hidden="false" customHeight="false" outlineLevel="0" collapsed="false">
      <c r="Q568" s="670"/>
      <c r="R568" s="670"/>
      <c r="S568" s="670"/>
      <c r="T568" s="670"/>
    </row>
    <row r="569" customFormat="false" ht="21.6" hidden="false" customHeight="false" outlineLevel="0" collapsed="false">
      <c r="Q569" s="670"/>
      <c r="R569" s="670"/>
      <c r="S569" s="670"/>
      <c r="T569" s="670"/>
    </row>
    <row r="570" customFormat="false" ht="21.6" hidden="false" customHeight="false" outlineLevel="0" collapsed="false">
      <c r="Q570" s="670"/>
      <c r="R570" s="670"/>
      <c r="S570" s="670"/>
      <c r="T570" s="670"/>
    </row>
    <row r="571" customFormat="false" ht="21.6" hidden="false" customHeight="false" outlineLevel="0" collapsed="false">
      <c r="Q571" s="670"/>
      <c r="R571" s="670"/>
      <c r="S571" s="670"/>
      <c r="T571" s="670"/>
    </row>
    <row r="572" customFormat="false" ht="21.6" hidden="false" customHeight="false" outlineLevel="0" collapsed="false">
      <c r="Q572" s="670"/>
      <c r="R572" s="670"/>
      <c r="S572" s="670"/>
      <c r="T572" s="670"/>
    </row>
    <row r="573" customFormat="false" ht="21.6" hidden="false" customHeight="false" outlineLevel="0" collapsed="false">
      <c r="Q573" s="670"/>
      <c r="R573" s="670"/>
      <c r="S573" s="670"/>
      <c r="T573" s="670"/>
    </row>
    <row r="574" customFormat="false" ht="21.6" hidden="false" customHeight="false" outlineLevel="0" collapsed="false">
      <c r="Q574" s="670"/>
      <c r="R574" s="670"/>
      <c r="S574" s="670"/>
      <c r="T574" s="670"/>
    </row>
    <row r="575" customFormat="false" ht="21.6" hidden="false" customHeight="false" outlineLevel="0" collapsed="false">
      <c r="Q575" s="670"/>
      <c r="R575" s="670"/>
      <c r="S575" s="670"/>
      <c r="T575" s="670"/>
    </row>
    <row r="576" customFormat="false" ht="21.6" hidden="false" customHeight="false" outlineLevel="0" collapsed="false">
      <c r="Q576" s="670"/>
      <c r="R576" s="670"/>
      <c r="S576" s="670"/>
      <c r="T576" s="670"/>
    </row>
    <row r="577" customFormat="false" ht="21.6" hidden="false" customHeight="false" outlineLevel="0" collapsed="false">
      <c r="Q577" s="670"/>
      <c r="R577" s="670"/>
      <c r="S577" s="670"/>
      <c r="T577" s="670"/>
    </row>
    <row r="578" customFormat="false" ht="21.6" hidden="false" customHeight="false" outlineLevel="0" collapsed="false">
      <c r="Q578" s="670"/>
      <c r="R578" s="670"/>
      <c r="S578" s="670"/>
      <c r="T578" s="670"/>
    </row>
    <row r="579" customFormat="false" ht="21.6" hidden="false" customHeight="false" outlineLevel="0" collapsed="false">
      <c r="Q579" s="670"/>
      <c r="R579" s="670"/>
      <c r="S579" s="670"/>
      <c r="T579" s="670"/>
    </row>
    <row r="580" customFormat="false" ht="21.6" hidden="false" customHeight="false" outlineLevel="0" collapsed="false">
      <c r="Q580" s="670"/>
      <c r="R580" s="670"/>
      <c r="S580" s="670"/>
      <c r="T580" s="670"/>
    </row>
    <row r="581" customFormat="false" ht="21.6" hidden="false" customHeight="false" outlineLevel="0" collapsed="false">
      <c r="Q581" s="670"/>
      <c r="R581" s="670"/>
      <c r="S581" s="670"/>
      <c r="T581" s="670"/>
    </row>
    <row r="582" customFormat="false" ht="21.6" hidden="false" customHeight="false" outlineLevel="0" collapsed="false">
      <c r="Q582" s="670"/>
      <c r="R582" s="670"/>
      <c r="S582" s="670"/>
      <c r="T582" s="670"/>
    </row>
    <row r="583" customFormat="false" ht="21.6" hidden="false" customHeight="false" outlineLevel="0" collapsed="false">
      <c r="Q583" s="670"/>
      <c r="R583" s="670"/>
      <c r="S583" s="670"/>
      <c r="T583" s="670"/>
    </row>
    <row r="584" customFormat="false" ht="21.6" hidden="false" customHeight="false" outlineLevel="0" collapsed="false">
      <c r="Q584" s="670"/>
      <c r="R584" s="670"/>
      <c r="S584" s="670"/>
      <c r="T584" s="670"/>
    </row>
    <row r="585" customFormat="false" ht="21.6" hidden="false" customHeight="false" outlineLevel="0" collapsed="false">
      <c r="Q585" s="670"/>
      <c r="R585" s="670"/>
      <c r="S585" s="670"/>
      <c r="T585" s="670"/>
    </row>
    <row r="586" customFormat="false" ht="21.6" hidden="false" customHeight="false" outlineLevel="0" collapsed="false">
      <c r="Q586" s="670"/>
      <c r="R586" s="670"/>
      <c r="S586" s="670"/>
      <c r="T586" s="670"/>
    </row>
    <row r="587" customFormat="false" ht="21.6" hidden="false" customHeight="false" outlineLevel="0" collapsed="false">
      <c r="Q587" s="670"/>
      <c r="R587" s="670"/>
      <c r="S587" s="670"/>
      <c r="T587" s="670"/>
    </row>
    <row r="588" customFormat="false" ht="21.6" hidden="false" customHeight="false" outlineLevel="0" collapsed="false">
      <c r="Q588" s="670"/>
      <c r="R588" s="670"/>
      <c r="S588" s="670"/>
      <c r="T588" s="670"/>
    </row>
    <row r="589" customFormat="false" ht="21.6" hidden="false" customHeight="false" outlineLevel="0" collapsed="false">
      <c r="Q589" s="670"/>
      <c r="R589" s="670"/>
      <c r="S589" s="670"/>
      <c r="T589" s="670"/>
    </row>
    <row r="590" customFormat="false" ht="21.6" hidden="false" customHeight="false" outlineLevel="0" collapsed="false">
      <c r="Q590" s="670"/>
      <c r="R590" s="670"/>
      <c r="S590" s="670"/>
      <c r="T590" s="670"/>
    </row>
    <row r="591" customFormat="false" ht="21.6" hidden="false" customHeight="false" outlineLevel="0" collapsed="false">
      <c r="Q591" s="670"/>
      <c r="R591" s="670"/>
      <c r="S591" s="670"/>
      <c r="T591" s="670"/>
    </row>
    <row r="592" customFormat="false" ht="21.6" hidden="false" customHeight="false" outlineLevel="0" collapsed="false">
      <c r="Q592" s="670"/>
      <c r="R592" s="670"/>
      <c r="S592" s="670"/>
      <c r="T592" s="670"/>
    </row>
    <row r="593" customFormat="false" ht="21.6" hidden="false" customHeight="false" outlineLevel="0" collapsed="false">
      <c r="Q593" s="670"/>
      <c r="R593" s="670"/>
      <c r="S593" s="670"/>
      <c r="T593" s="670"/>
    </row>
    <row r="594" customFormat="false" ht="21.6" hidden="false" customHeight="false" outlineLevel="0" collapsed="false">
      <c r="Q594" s="670"/>
      <c r="R594" s="670"/>
      <c r="S594" s="670"/>
      <c r="T594" s="670"/>
    </row>
    <row r="595" customFormat="false" ht="21.6" hidden="false" customHeight="false" outlineLevel="0" collapsed="false">
      <c r="Q595" s="670"/>
      <c r="R595" s="670"/>
      <c r="S595" s="670"/>
      <c r="T595" s="670"/>
    </row>
    <row r="596" customFormat="false" ht="21.6" hidden="false" customHeight="false" outlineLevel="0" collapsed="false">
      <c r="Q596" s="670"/>
      <c r="R596" s="670"/>
      <c r="S596" s="670"/>
      <c r="T596" s="670"/>
    </row>
    <row r="597" customFormat="false" ht="21.6" hidden="false" customHeight="false" outlineLevel="0" collapsed="false">
      <c r="Q597" s="670"/>
      <c r="R597" s="670"/>
      <c r="S597" s="670"/>
      <c r="T597" s="670"/>
    </row>
    <row r="598" customFormat="false" ht="21.6" hidden="false" customHeight="false" outlineLevel="0" collapsed="false">
      <c r="Q598" s="670"/>
      <c r="R598" s="670"/>
      <c r="S598" s="670"/>
      <c r="T598" s="670"/>
    </row>
    <row r="599" customFormat="false" ht="21.6" hidden="false" customHeight="false" outlineLevel="0" collapsed="false">
      <c r="Q599" s="670"/>
      <c r="R599" s="670"/>
      <c r="S599" s="670"/>
      <c r="T599" s="670"/>
    </row>
    <row r="600" customFormat="false" ht="21.6" hidden="false" customHeight="false" outlineLevel="0" collapsed="false">
      <c r="Q600" s="670"/>
      <c r="R600" s="670"/>
      <c r="S600" s="670"/>
      <c r="T600" s="670"/>
    </row>
    <row r="601" customFormat="false" ht="21.6" hidden="false" customHeight="false" outlineLevel="0" collapsed="false">
      <c r="Q601" s="670"/>
      <c r="R601" s="670"/>
      <c r="S601" s="670"/>
      <c r="T601" s="670"/>
    </row>
    <row r="602" customFormat="false" ht="21.6" hidden="false" customHeight="false" outlineLevel="0" collapsed="false">
      <c r="Q602" s="670"/>
      <c r="R602" s="670"/>
      <c r="S602" s="670"/>
      <c r="T602" s="670"/>
    </row>
    <row r="603" customFormat="false" ht="21.6" hidden="false" customHeight="false" outlineLevel="0" collapsed="false">
      <c r="Q603" s="670"/>
      <c r="R603" s="670"/>
      <c r="S603" s="670"/>
      <c r="T603" s="670"/>
    </row>
    <row r="604" customFormat="false" ht="21.6" hidden="false" customHeight="false" outlineLevel="0" collapsed="false">
      <c r="Q604" s="670"/>
      <c r="R604" s="670"/>
      <c r="S604" s="670"/>
      <c r="T604" s="670"/>
    </row>
    <row r="605" customFormat="false" ht="21.6" hidden="false" customHeight="false" outlineLevel="0" collapsed="false">
      <c r="Q605" s="670"/>
      <c r="R605" s="670"/>
      <c r="S605" s="670"/>
      <c r="T605" s="670"/>
    </row>
    <row r="606" customFormat="false" ht="21.6" hidden="false" customHeight="false" outlineLevel="0" collapsed="false">
      <c r="Q606" s="670"/>
      <c r="R606" s="670"/>
      <c r="S606" s="670"/>
      <c r="T606" s="670"/>
    </row>
    <row r="607" customFormat="false" ht="21.6" hidden="false" customHeight="false" outlineLevel="0" collapsed="false">
      <c r="Q607" s="670"/>
      <c r="R607" s="670"/>
      <c r="S607" s="670"/>
      <c r="T607" s="670"/>
    </row>
    <row r="608" customFormat="false" ht="21.6" hidden="false" customHeight="false" outlineLevel="0" collapsed="false">
      <c r="Q608" s="670"/>
      <c r="R608" s="670"/>
      <c r="S608" s="670"/>
      <c r="T608" s="670"/>
    </row>
    <row r="609" customFormat="false" ht="21.6" hidden="false" customHeight="false" outlineLevel="0" collapsed="false">
      <c r="Q609" s="670"/>
      <c r="R609" s="670"/>
      <c r="S609" s="670"/>
      <c r="T609" s="670"/>
    </row>
    <row r="610" customFormat="false" ht="21.6" hidden="false" customHeight="false" outlineLevel="0" collapsed="false">
      <c r="Q610" s="670"/>
      <c r="R610" s="670"/>
      <c r="S610" s="670"/>
      <c r="T610" s="670"/>
    </row>
    <row r="611" customFormat="false" ht="21.6" hidden="false" customHeight="false" outlineLevel="0" collapsed="false">
      <c r="Q611" s="670"/>
      <c r="R611" s="670"/>
      <c r="S611" s="670"/>
      <c r="T611" s="670"/>
    </row>
    <row r="612" customFormat="false" ht="21.6" hidden="false" customHeight="false" outlineLevel="0" collapsed="false">
      <c r="Q612" s="670"/>
      <c r="R612" s="670"/>
      <c r="S612" s="670"/>
      <c r="T612" s="670"/>
    </row>
    <row r="613" customFormat="false" ht="21.6" hidden="false" customHeight="false" outlineLevel="0" collapsed="false">
      <c r="Q613" s="670"/>
      <c r="R613" s="670"/>
      <c r="S613" s="670"/>
      <c r="T613" s="670"/>
    </row>
    <row r="614" customFormat="false" ht="21.6" hidden="false" customHeight="false" outlineLevel="0" collapsed="false">
      <c r="Q614" s="670"/>
      <c r="R614" s="670"/>
      <c r="S614" s="670"/>
      <c r="T614" s="670"/>
    </row>
    <row r="615" customFormat="false" ht="21.6" hidden="false" customHeight="false" outlineLevel="0" collapsed="false">
      <c r="Q615" s="670"/>
      <c r="R615" s="670"/>
      <c r="S615" s="670"/>
      <c r="T615" s="670"/>
    </row>
    <row r="616" customFormat="false" ht="21.6" hidden="false" customHeight="false" outlineLevel="0" collapsed="false">
      <c r="Q616" s="670"/>
      <c r="R616" s="670"/>
      <c r="S616" s="670"/>
      <c r="T616" s="670"/>
    </row>
    <row r="617" customFormat="false" ht="21.6" hidden="false" customHeight="false" outlineLevel="0" collapsed="false">
      <c r="Q617" s="670"/>
      <c r="R617" s="670"/>
      <c r="S617" s="670"/>
      <c r="T617" s="670"/>
    </row>
    <row r="618" customFormat="false" ht="21.6" hidden="false" customHeight="false" outlineLevel="0" collapsed="false">
      <c r="Q618" s="670"/>
      <c r="R618" s="670"/>
      <c r="S618" s="670"/>
      <c r="T618" s="670"/>
    </row>
    <row r="619" customFormat="false" ht="21.6" hidden="false" customHeight="false" outlineLevel="0" collapsed="false">
      <c r="Q619" s="670"/>
      <c r="R619" s="670"/>
      <c r="S619" s="670"/>
      <c r="T619" s="670"/>
    </row>
    <row r="620" customFormat="false" ht="21.6" hidden="false" customHeight="false" outlineLevel="0" collapsed="false">
      <c r="Q620" s="670"/>
      <c r="R620" s="670"/>
      <c r="S620" s="670"/>
      <c r="T620" s="670"/>
    </row>
    <row r="621" customFormat="false" ht="21.6" hidden="false" customHeight="false" outlineLevel="0" collapsed="false">
      <c r="Q621" s="670"/>
      <c r="R621" s="670"/>
      <c r="S621" s="670"/>
      <c r="T621" s="670"/>
    </row>
    <row r="622" customFormat="false" ht="21.6" hidden="false" customHeight="false" outlineLevel="0" collapsed="false">
      <c r="Q622" s="670"/>
      <c r="R622" s="670"/>
      <c r="S622" s="670"/>
      <c r="T622" s="670"/>
    </row>
    <row r="623" customFormat="false" ht="21.6" hidden="false" customHeight="false" outlineLevel="0" collapsed="false">
      <c r="Q623" s="670"/>
      <c r="R623" s="670"/>
      <c r="S623" s="670"/>
      <c r="T623" s="670"/>
    </row>
    <row r="624" customFormat="false" ht="21.6" hidden="false" customHeight="false" outlineLevel="0" collapsed="false">
      <c r="Q624" s="670"/>
      <c r="R624" s="670"/>
      <c r="S624" s="670"/>
      <c r="T624" s="670"/>
    </row>
    <row r="625" customFormat="false" ht="21.6" hidden="false" customHeight="false" outlineLevel="0" collapsed="false">
      <c r="Q625" s="670"/>
      <c r="R625" s="670"/>
      <c r="S625" s="670"/>
      <c r="T625" s="670"/>
    </row>
    <row r="626" customFormat="false" ht="21.6" hidden="false" customHeight="false" outlineLevel="0" collapsed="false">
      <c r="Q626" s="670"/>
      <c r="R626" s="670"/>
      <c r="S626" s="670"/>
      <c r="T626" s="670"/>
    </row>
    <row r="627" customFormat="false" ht="21.6" hidden="false" customHeight="false" outlineLevel="0" collapsed="false">
      <c r="Q627" s="670"/>
      <c r="R627" s="670"/>
      <c r="S627" s="670"/>
      <c r="T627" s="670"/>
    </row>
    <row r="628" customFormat="false" ht="21.6" hidden="false" customHeight="false" outlineLevel="0" collapsed="false">
      <c r="Q628" s="670"/>
      <c r="R628" s="670"/>
      <c r="S628" s="670"/>
      <c r="T628" s="670"/>
    </row>
    <row r="629" customFormat="false" ht="21.6" hidden="false" customHeight="false" outlineLevel="0" collapsed="false">
      <c r="Q629" s="670"/>
      <c r="R629" s="670"/>
      <c r="S629" s="670"/>
      <c r="T629" s="670"/>
    </row>
    <row r="630" customFormat="false" ht="21.6" hidden="false" customHeight="false" outlineLevel="0" collapsed="false">
      <c r="Q630" s="670"/>
      <c r="R630" s="670"/>
      <c r="S630" s="670"/>
      <c r="T630" s="670"/>
    </row>
    <row r="631" customFormat="false" ht="21.6" hidden="false" customHeight="false" outlineLevel="0" collapsed="false">
      <c r="Q631" s="670"/>
      <c r="R631" s="670"/>
      <c r="S631" s="670"/>
      <c r="T631" s="670"/>
    </row>
    <row r="632" customFormat="false" ht="21.6" hidden="false" customHeight="false" outlineLevel="0" collapsed="false">
      <c r="Q632" s="670"/>
      <c r="R632" s="670"/>
      <c r="S632" s="670"/>
      <c r="T632" s="670"/>
    </row>
    <row r="633" customFormat="false" ht="21.6" hidden="false" customHeight="false" outlineLevel="0" collapsed="false">
      <c r="Q633" s="670"/>
      <c r="R633" s="670"/>
      <c r="S633" s="670"/>
      <c r="T633" s="670"/>
    </row>
    <row r="634" customFormat="false" ht="21.6" hidden="false" customHeight="false" outlineLevel="0" collapsed="false">
      <c r="Q634" s="670"/>
      <c r="R634" s="670"/>
      <c r="S634" s="670"/>
      <c r="T634" s="670"/>
    </row>
    <row r="635" customFormat="false" ht="21.6" hidden="false" customHeight="false" outlineLevel="0" collapsed="false">
      <c r="Q635" s="670"/>
      <c r="R635" s="670"/>
      <c r="S635" s="670"/>
      <c r="T635" s="670"/>
    </row>
    <row r="636" customFormat="false" ht="21.6" hidden="false" customHeight="false" outlineLevel="0" collapsed="false">
      <c r="Q636" s="670"/>
      <c r="R636" s="670"/>
      <c r="S636" s="670"/>
      <c r="T636" s="670"/>
    </row>
    <row r="637" customFormat="false" ht="21.6" hidden="false" customHeight="false" outlineLevel="0" collapsed="false">
      <c r="Q637" s="670"/>
      <c r="R637" s="670"/>
      <c r="S637" s="670"/>
      <c r="T637" s="670"/>
    </row>
    <row r="638" customFormat="false" ht="21.6" hidden="false" customHeight="false" outlineLevel="0" collapsed="false">
      <c r="Q638" s="670"/>
      <c r="R638" s="670"/>
      <c r="S638" s="670"/>
      <c r="T638" s="670"/>
    </row>
    <row r="639" customFormat="false" ht="21.6" hidden="false" customHeight="false" outlineLevel="0" collapsed="false">
      <c r="Q639" s="670"/>
      <c r="R639" s="670"/>
      <c r="S639" s="670"/>
      <c r="T639" s="670"/>
    </row>
    <row r="640" customFormat="false" ht="21.6" hidden="false" customHeight="false" outlineLevel="0" collapsed="false">
      <c r="Q640" s="670"/>
      <c r="R640" s="670"/>
      <c r="S640" s="670"/>
      <c r="T640" s="670"/>
    </row>
    <row r="641" customFormat="false" ht="21.6" hidden="false" customHeight="false" outlineLevel="0" collapsed="false">
      <c r="Q641" s="670"/>
      <c r="R641" s="670"/>
      <c r="S641" s="670"/>
      <c r="T641" s="670"/>
    </row>
    <row r="642" customFormat="false" ht="21.6" hidden="false" customHeight="false" outlineLevel="0" collapsed="false">
      <c r="Q642" s="670"/>
      <c r="R642" s="670"/>
      <c r="S642" s="670"/>
      <c r="T642" s="670"/>
    </row>
    <row r="643" customFormat="false" ht="21.6" hidden="false" customHeight="false" outlineLevel="0" collapsed="false">
      <c r="Q643" s="670"/>
      <c r="R643" s="670"/>
      <c r="S643" s="670"/>
      <c r="T643" s="670"/>
    </row>
    <row r="644" customFormat="false" ht="21.6" hidden="false" customHeight="false" outlineLevel="0" collapsed="false">
      <c r="Q644" s="670"/>
      <c r="R644" s="670"/>
      <c r="S644" s="670"/>
      <c r="T644" s="670"/>
    </row>
    <row r="645" customFormat="false" ht="21.6" hidden="false" customHeight="false" outlineLevel="0" collapsed="false">
      <c r="Q645" s="670"/>
      <c r="R645" s="670"/>
      <c r="S645" s="670"/>
      <c r="T645" s="670"/>
    </row>
    <row r="646" customFormat="false" ht="21.6" hidden="false" customHeight="false" outlineLevel="0" collapsed="false">
      <c r="Q646" s="670"/>
      <c r="R646" s="670"/>
      <c r="S646" s="670"/>
      <c r="T646" s="670"/>
    </row>
    <row r="647" customFormat="false" ht="21.6" hidden="false" customHeight="false" outlineLevel="0" collapsed="false">
      <c r="Q647" s="670"/>
      <c r="R647" s="670"/>
      <c r="S647" s="670"/>
      <c r="T647" s="670"/>
    </row>
    <row r="648" customFormat="false" ht="21.6" hidden="false" customHeight="false" outlineLevel="0" collapsed="false">
      <c r="Q648" s="670"/>
      <c r="R648" s="670"/>
      <c r="S648" s="670"/>
      <c r="T648" s="670"/>
    </row>
    <row r="649" customFormat="false" ht="21.6" hidden="false" customHeight="false" outlineLevel="0" collapsed="false">
      <c r="Q649" s="670"/>
      <c r="R649" s="670"/>
      <c r="S649" s="670"/>
      <c r="T649" s="670"/>
    </row>
    <row r="650" customFormat="false" ht="21.6" hidden="false" customHeight="false" outlineLevel="0" collapsed="false">
      <c r="Q650" s="670"/>
      <c r="R650" s="670"/>
      <c r="S650" s="670"/>
      <c r="T650" s="670"/>
    </row>
    <row r="651" customFormat="false" ht="21.6" hidden="false" customHeight="false" outlineLevel="0" collapsed="false">
      <c r="Q651" s="670"/>
      <c r="R651" s="670"/>
      <c r="S651" s="670"/>
      <c r="T651" s="670"/>
    </row>
    <row r="652" customFormat="false" ht="21.6" hidden="false" customHeight="false" outlineLevel="0" collapsed="false">
      <c r="Q652" s="670"/>
      <c r="R652" s="670"/>
      <c r="S652" s="670"/>
      <c r="T652" s="670"/>
    </row>
    <row r="653" customFormat="false" ht="21.6" hidden="false" customHeight="false" outlineLevel="0" collapsed="false">
      <c r="Q653" s="670"/>
      <c r="R653" s="670"/>
      <c r="S653" s="670"/>
      <c r="T653" s="670"/>
    </row>
    <row r="654" customFormat="false" ht="21.6" hidden="false" customHeight="false" outlineLevel="0" collapsed="false">
      <c r="Q654" s="670"/>
      <c r="R654" s="670"/>
      <c r="S654" s="670"/>
      <c r="T654" s="670"/>
    </row>
    <row r="655" customFormat="false" ht="21.6" hidden="false" customHeight="false" outlineLevel="0" collapsed="false">
      <c r="Q655" s="670"/>
      <c r="R655" s="670"/>
      <c r="S655" s="670"/>
      <c r="T655" s="670"/>
    </row>
    <row r="656" customFormat="false" ht="21.6" hidden="false" customHeight="false" outlineLevel="0" collapsed="false">
      <c r="Q656" s="670"/>
      <c r="R656" s="670"/>
      <c r="S656" s="670"/>
      <c r="T656" s="670"/>
    </row>
    <row r="657" customFormat="false" ht="21.6" hidden="false" customHeight="false" outlineLevel="0" collapsed="false">
      <c r="Q657" s="670"/>
      <c r="R657" s="670"/>
      <c r="S657" s="670"/>
      <c r="T657" s="670"/>
    </row>
    <row r="658" customFormat="false" ht="21.6" hidden="false" customHeight="false" outlineLevel="0" collapsed="false">
      <c r="Q658" s="670"/>
      <c r="R658" s="670"/>
      <c r="S658" s="670"/>
      <c r="T658" s="670"/>
    </row>
    <row r="659" customFormat="false" ht="21.6" hidden="false" customHeight="false" outlineLevel="0" collapsed="false">
      <c r="Q659" s="670"/>
      <c r="R659" s="670"/>
      <c r="S659" s="670"/>
      <c r="T659" s="670"/>
    </row>
    <row r="660" customFormat="false" ht="21.6" hidden="false" customHeight="false" outlineLevel="0" collapsed="false">
      <c r="Q660" s="670"/>
      <c r="R660" s="670"/>
      <c r="S660" s="670"/>
      <c r="T660" s="670"/>
    </row>
    <row r="661" customFormat="false" ht="21.6" hidden="false" customHeight="false" outlineLevel="0" collapsed="false">
      <c r="Q661" s="670"/>
      <c r="R661" s="670"/>
      <c r="S661" s="670"/>
      <c r="T661" s="670"/>
    </row>
    <row r="662" customFormat="false" ht="21.6" hidden="false" customHeight="false" outlineLevel="0" collapsed="false">
      <c r="Q662" s="670"/>
      <c r="R662" s="670"/>
      <c r="S662" s="670"/>
      <c r="T662" s="670"/>
    </row>
    <row r="663" customFormat="false" ht="21.6" hidden="false" customHeight="false" outlineLevel="0" collapsed="false">
      <c r="Q663" s="670"/>
      <c r="R663" s="670"/>
      <c r="S663" s="670"/>
      <c r="T663" s="670"/>
    </row>
    <row r="664" customFormat="false" ht="21.6" hidden="false" customHeight="false" outlineLevel="0" collapsed="false">
      <c r="Q664" s="670"/>
      <c r="R664" s="670"/>
      <c r="S664" s="670"/>
      <c r="T664" s="670"/>
    </row>
    <row r="665" customFormat="false" ht="21.6" hidden="false" customHeight="false" outlineLevel="0" collapsed="false">
      <c r="Q665" s="670"/>
      <c r="R665" s="670"/>
      <c r="S665" s="670"/>
      <c r="T665" s="670"/>
    </row>
    <row r="666" customFormat="false" ht="21.6" hidden="false" customHeight="false" outlineLevel="0" collapsed="false">
      <c r="Q666" s="670"/>
      <c r="R666" s="670"/>
      <c r="S666" s="670"/>
      <c r="T666" s="670"/>
    </row>
    <row r="667" customFormat="false" ht="21.6" hidden="false" customHeight="false" outlineLevel="0" collapsed="false">
      <c r="Q667" s="670"/>
      <c r="R667" s="670"/>
      <c r="S667" s="670"/>
      <c r="T667" s="670"/>
    </row>
    <row r="668" customFormat="false" ht="21.6" hidden="false" customHeight="false" outlineLevel="0" collapsed="false">
      <c r="Q668" s="670"/>
      <c r="R668" s="670"/>
      <c r="S668" s="670"/>
      <c r="T668" s="670"/>
    </row>
    <row r="669" customFormat="false" ht="21.6" hidden="false" customHeight="false" outlineLevel="0" collapsed="false">
      <c r="Q669" s="670"/>
      <c r="R669" s="670"/>
      <c r="S669" s="670"/>
      <c r="T669" s="670"/>
    </row>
    <row r="670" customFormat="false" ht="21.6" hidden="false" customHeight="false" outlineLevel="0" collapsed="false">
      <c r="Q670" s="670"/>
      <c r="R670" s="670"/>
      <c r="S670" s="670"/>
      <c r="T670" s="670"/>
    </row>
    <row r="671" customFormat="false" ht="21.6" hidden="false" customHeight="false" outlineLevel="0" collapsed="false">
      <c r="Q671" s="670"/>
      <c r="R671" s="670"/>
      <c r="S671" s="670"/>
      <c r="T671" s="670"/>
    </row>
    <row r="672" customFormat="false" ht="21.6" hidden="false" customHeight="false" outlineLevel="0" collapsed="false">
      <c r="Q672" s="670"/>
      <c r="R672" s="670"/>
      <c r="S672" s="670"/>
      <c r="T672" s="670"/>
    </row>
    <row r="673" customFormat="false" ht="21.6" hidden="false" customHeight="false" outlineLevel="0" collapsed="false">
      <c r="Q673" s="670"/>
      <c r="R673" s="670"/>
      <c r="S673" s="670"/>
      <c r="T673" s="670"/>
    </row>
    <row r="674" customFormat="false" ht="21.6" hidden="false" customHeight="false" outlineLevel="0" collapsed="false">
      <c r="Q674" s="670"/>
      <c r="R674" s="670"/>
      <c r="S674" s="670"/>
      <c r="T674" s="670"/>
    </row>
    <row r="675" customFormat="false" ht="21.6" hidden="false" customHeight="false" outlineLevel="0" collapsed="false">
      <c r="Q675" s="670"/>
      <c r="R675" s="670"/>
      <c r="S675" s="670"/>
      <c r="T675" s="670"/>
    </row>
    <row r="676" customFormat="false" ht="21.6" hidden="false" customHeight="false" outlineLevel="0" collapsed="false">
      <c r="Q676" s="670"/>
      <c r="R676" s="670"/>
      <c r="S676" s="670"/>
      <c r="T676" s="670"/>
    </row>
    <row r="677" customFormat="false" ht="21.6" hidden="false" customHeight="false" outlineLevel="0" collapsed="false">
      <c r="Q677" s="670"/>
      <c r="R677" s="670"/>
      <c r="S677" s="670"/>
      <c r="T677" s="670"/>
    </row>
    <row r="678" customFormat="false" ht="21.6" hidden="false" customHeight="false" outlineLevel="0" collapsed="false">
      <c r="Q678" s="670"/>
      <c r="R678" s="670"/>
      <c r="S678" s="670"/>
      <c r="T678" s="670"/>
    </row>
    <row r="679" customFormat="false" ht="21.6" hidden="false" customHeight="false" outlineLevel="0" collapsed="false">
      <c r="Q679" s="670"/>
      <c r="R679" s="670"/>
      <c r="S679" s="670"/>
      <c r="T679" s="670"/>
    </row>
    <row r="680" customFormat="false" ht="21.6" hidden="false" customHeight="false" outlineLevel="0" collapsed="false">
      <c r="Q680" s="670"/>
      <c r="R680" s="670"/>
      <c r="S680" s="670"/>
      <c r="T680" s="670"/>
    </row>
    <row r="681" customFormat="false" ht="21.6" hidden="false" customHeight="false" outlineLevel="0" collapsed="false">
      <c r="Q681" s="670"/>
      <c r="R681" s="670"/>
      <c r="S681" s="670"/>
      <c r="T681" s="670"/>
    </row>
    <row r="682" customFormat="false" ht="21.6" hidden="false" customHeight="false" outlineLevel="0" collapsed="false">
      <c r="Q682" s="670"/>
      <c r="R682" s="670"/>
      <c r="S682" s="670"/>
      <c r="T682" s="670"/>
    </row>
    <row r="683" customFormat="false" ht="21.6" hidden="false" customHeight="false" outlineLevel="0" collapsed="false">
      <c r="Q683" s="670"/>
      <c r="R683" s="670"/>
      <c r="S683" s="670"/>
      <c r="T683" s="670"/>
    </row>
    <row r="684" customFormat="false" ht="21.6" hidden="false" customHeight="false" outlineLevel="0" collapsed="false">
      <c r="Q684" s="670"/>
      <c r="R684" s="670"/>
      <c r="S684" s="670"/>
      <c r="T684" s="670"/>
    </row>
    <row r="685" customFormat="false" ht="21.6" hidden="false" customHeight="false" outlineLevel="0" collapsed="false">
      <c r="Q685" s="670"/>
      <c r="R685" s="670"/>
      <c r="S685" s="670"/>
      <c r="T685" s="670"/>
    </row>
    <row r="686" customFormat="false" ht="21.6" hidden="false" customHeight="false" outlineLevel="0" collapsed="false">
      <c r="Q686" s="670"/>
      <c r="R686" s="670"/>
      <c r="S686" s="670"/>
      <c r="T686" s="670"/>
    </row>
    <row r="687" customFormat="false" ht="21.6" hidden="false" customHeight="false" outlineLevel="0" collapsed="false">
      <c r="Q687" s="670"/>
      <c r="R687" s="670"/>
      <c r="S687" s="670"/>
      <c r="T687" s="670"/>
    </row>
    <row r="688" customFormat="false" ht="21.6" hidden="false" customHeight="false" outlineLevel="0" collapsed="false">
      <c r="Q688" s="670"/>
      <c r="R688" s="670"/>
      <c r="S688" s="670"/>
      <c r="T688" s="670"/>
    </row>
    <row r="689" customFormat="false" ht="21.6" hidden="false" customHeight="false" outlineLevel="0" collapsed="false">
      <c r="Q689" s="670"/>
      <c r="R689" s="670"/>
      <c r="S689" s="670"/>
      <c r="T689" s="670"/>
    </row>
    <row r="690" customFormat="false" ht="21.6" hidden="false" customHeight="false" outlineLevel="0" collapsed="false">
      <c r="Q690" s="670"/>
      <c r="R690" s="670"/>
      <c r="S690" s="670"/>
      <c r="T690" s="670"/>
    </row>
    <row r="691" customFormat="false" ht="21.6" hidden="false" customHeight="false" outlineLevel="0" collapsed="false">
      <c r="Q691" s="670"/>
      <c r="R691" s="670"/>
      <c r="S691" s="670"/>
      <c r="T691" s="670"/>
    </row>
    <row r="692" customFormat="false" ht="21.6" hidden="false" customHeight="false" outlineLevel="0" collapsed="false">
      <c r="Q692" s="670"/>
      <c r="R692" s="670"/>
      <c r="S692" s="670"/>
      <c r="T692" s="670"/>
    </row>
    <row r="693" customFormat="false" ht="21.6" hidden="false" customHeight="false" outlineLevel="0" collapsed="false">
      <c r="Q693" s="670"/>
      <c r="R693" s="670"/>
      <c r="S693" s="670"/>
      <c r="T693" s="670"/>
    </row>
    <row r="694" customFormat="false" ht="21.6" hidden="false" customHeight="false" outlineLevel="0" collapsed="false">
      <c r="Q694" s="670"/>
      <c r="R694" s="670"/>
      <c r="S694" s="670"/>
      <c r="T694" s="670"/>
    </row>
    <row r="695" customFormat="false" ht="21.6" hidden="false" customHeight="false" outlineLevel="0" collapsed="false">
      <c r="Q695" s="670"/>
      <c r="R695" s="670"/>
      <c r="S695" s="670"/>
      <c r="T695" s="670"/>
    </row>
    <row r="696" customFormat="false" ht="21.6" hidden="false" customHeight="false" outlineLevel="0" collapsed="false">
      <c r="Q696" s="670"/>
      <c r="R696" s="670"/>
      <c r="S696" s="670"/>
      <c r="T696" s="670"/>
    </row>
    <row r="697" customFormat="false" ht="21.6" hidden="false" customHeight="false" outlineLevel="0" collapsed="false">
      <c r="Q697" s="670"/>
      <c r="R697" s="670"/>
      <c r="S697" s="670"/>
      <c r="T697" s="670"/>
    </row>
    <row r="698" customFormat="false" ht="21.6" hidden="false" customHeight="false" outlineLevel="0" collapsed="false">
      <c r="Q698" s="670"/>
      <c r="R698" s="670"/>
      <c r="S698" s="670"/>
      <c r="T698" s="670"/>
    </row>
    <row r="699" customFormat="false" ht="21.6" hidden="false" customHeight="false" outlineLevel="0" collapsed="false">
      <c r="Q699" s="670"/>
      <c r="R699" s="670"/>
      <c r="S699" s="670"/>
      <c r="T699" s="670"/>
    </row>
    <row r="700" customFormat="false" ht="21.6" hidden="false" customHeight="false" outlineLevel="0" collapsed="false">
      <c r="Q700" s="670"/>
      <c r="R700" s="670"/>
      <c r="S700" s="670"/>
      <c r="T700" s="670"/>
    </row>
    <row r="701" customFormat="false" ht="21.6" hidden="false" customHeight="false" outlineLevel="0" collapsed="false">
      <c r="Q701" s="670"/>
      <c r="R701" s="670"/>
      <c r="S701" s="670"/>
      <c r="T701" s="670"/>
    </row>
    <row r="702" customFormat="false" ht="21.6" hidden="false" customHeight="false" outlineLevel="0" collapsed="false">
      <c r="Q702" s="670"/>
      <c r="R702" s="670"/>
      <c r="S702" s="670"/>
      <c r="T702" s="670"/>
    </row>
    <row r="703" customFormat="false" ht="21.6" hidden="false" customHeight="false" outlineLevel="0" collapsed="false">
      <c r="Q703" s="670"/>
      <c r="R703" s="670"/>
      <c r="S703" s="670"/>
      <c r="T703" s="670"/>
    </row>
    <row r="704" customFormat="false" ht="21.6" hidden="false" customHeight="false" outlineLevel="0" collapsed="false">
      <c r="Q704" s="670"/>
      <c r="R704" s="670"/>
      <c r="S704" s="670"/>
      <c r="T704" s="670"/>
    </row>
    <row r="705" customFormat="false" ht="21.6" hidden="false" customHeight="false" outlineLevel="0" collapsed="false">
      <c r="Q705" s="670"/>
      <c r="R705" s="670"/>
      <c r="S705" s="670"/>
      <c r="T705" s="670"/>
    </row>
    <row r="706" customFormat="false" ht="21.6" hidden="false" customHeight="false" outlineLevel="0" collapsed="false">
      <c r="Q706" s="670"/>
      <c r="R706" s="670"/>
      <c r="S706" s="670"/>
      <c r="T706" s="670"/>
    </row>
    <row r="707" customFormat="false" ht="21.6" hidden="false" customHeight="false" outlineLevel="0" collapsed="false">
      <c r="Q707" s="670"/>
      <c r="R707" s="670"/>
      <c r="S707" s="670"/>
      <c r="T707" s="670"/>
    </row>
    <row r="708" customFormat="false" ht="21.6" hidden="false" customHeight="false" outlineLevel="0" collapsed="false">
      <c r="Q708" s="670"/>
      <c r="R708" s="670"/>
      <c r="S708" s="670"/>
      <c r="T708" s="670"/>
    </row>
    <row r="709" customFormat="false" ht="21.6" hidden="false" customHeight="false" outlineLevel="0" collapsed="false">
      <c r="Q709" s="670"/>
      <c r="R709" s="670"/>
      <c r="S709" s="670"/>
      <c r="T709" s="670"/>
    </row>
    <row r="710" customFormat="false" ht="21.6" hidden="false" customHeight="false" outlineLevel="0" collapsed="false">
      <c r="Q710" s="670"/>
      <c r="R710" s="670"/>
      <c r="S710" s="670"/>
      <c r="T710" s="670"/>
    </row>
    <row r="711" customFormat="false" ht="21.6" hidden="false" customHeight="false" outlineLevel="0" collapsed="false">
      <c r="Q711" s="670"/>
      <c r="R711" s="670"/>
      <c r="S711" s="670"/>
      <c r="T711" s="670"/>
    </row>
    <row r="712" customFormat="false" ht="21.6" hidden="false" customHeight="false" outlineLevel="0" collapsed="false">
      <c r="Q712" s="670"/>
      <c r="R712" s="670"/>
      <c r="S712" s="670"/>
      <c r="T712" s="670"/>
    </row>
    <row r="713" customFormat="false" ht="21.6" hidden="false" customHeight="false" outlineLevel="0" collapsed="false">
      <c r="Q713" s="670"/>
      <c r="R713" s="670"/>
      <c r="S713" s="670"/>
      <c r="T713" s="670"/>
    </row>
    <row r="714" customFormat="false" ht="21.6" hidden="false" customHeight="false" outlineLevel="0" collapsed="false">
      <c r="Q714" s="670"/>
      <c r="R714" s="670"/>
      <c r="S714" s="670"/>
      <c r="T714" s="670"/>
    </row>
    <row r="715" customFormat="false" ht="21.6" hidden="false" customHeight="false" outlineLevel="0" collapsed="false">
      <c r="Q715" s="670"/>
      <c r="R715" s="670"/>
      <c r="S715" s="670"/>
      <c r="T715" s="670"/>
    </row>
    <row r="716" customFormat="false" ht="21.6" hidden="false" customHeight="false" outlineLevel="0" collapsed="false">
      <c r="Q716" s="670"/>
      <c r="R716" s="670"/>
      <c r="S716" s="670"/>
      <c r="T716" s="670"/>
    </row>
    <row r="717" customFormat="false" ht="21.6" hidden="false" customHeight="false" outlineLevel="0" collapsed="false">
      <c r="Q717" s="670"/>
      <c r="R717" s="670"/>
      <c r="S717" s="670"/>
      <c r="T717" s="670"/>
    </row>
    <row r="718" customFormat="false" ht="21.6" hidden="false" customHeight="false" outlineLevel="0" collapsed="false">
      <c r="Q718" s="670"/>
      <c r="R718" s="670"/>
      <c r="S718" s="670"/>
      <c r="T718" s="670"/>
    </row>
    <row r="719" customFormat="false" ht="21.6" hidden="false" customHeight="false" outlineLevel="0" collapsed="false">
      <c r="Q719" s="670"/>
      <c r="R719" s="670"/>
      <c r="S719" s="670"/>
      <c r="T719" s="670"/>
    </row>
    <row r="720" customFormat="false" ht="21.6" hidden="false" customHeight="false" outlineLevel="0" collapsed="false">
      <c r="Q720" s="670"/>
      <c r="R720" s="670"/>
      <c r="S720" s="670"/>
      <c r="T720" s="670"/>
    </row>
    <row r="721" customFormat="false" ht="21.6" hidden="false" customHeight="false" outlineLevel="0" collapsed="false">
      <c r="Q721" s="670"/>
      <c r="R721" s="670"/>
      <c r="S721" s="670"/>
      <c r="T721" s="670"/>
    </row>
    <row r="722" customFormat="false" ht="21.6" hidden="false" customHeight="false" outlineLevel="0" collapsed="false">
      <c r="Q722" s="670"/>
      <c r="R722" s="670"/>
      <c r="S722" s="670"/>
      <c r="T722" s="670"/>
    </row>
    <row r="723" customFormat="false" ht="21.6" hidden="false" customHeight="false" outlineLevel="0" collapsed="false">
      <c r="Q723" s="670"/>
      <c r="R723" s="670"/>
      <c r="S723" s="670"/>
      <c r="T723" s="670"/>
    </row>
    <row r="724" customFormat="false" ht="21.6" hidden="false" customHeight="false" outlineLevel="0" collapsed="false">
      <c r="Q724" s="670"/>
      <c r="R724" s="670"/>
      <c r="S724" s="670"/>
      <c r="T724" s="670"/>
    </row>
    <row r="725" customFormat="false" ht="21.6" hidden="false" customHeight="false" outlineLevel="0" collapsed="false">
      <c r="Q725" s="670"/>
      <c r="R725" s="670"/>
      <c r="S725" s="670"/>
      <c r="T725" s="670"/>
    </row>
    <row r="726" customFormat="false" ht="21.6" hidden="false" customHeight="false" outlineLevel="0" collapsed="false">
      <c r="Q726" s="670"/>
      <c r="R726" s="670"/>
      <c r="S726" s="670"/>
      <c r="T726" s="670"/>
    </row>
    <row r="727" customFormat="false" ht="21.6" hidden="false" customHeight="false" outlineLevel="0" collapsed="false">
      <c r="Q727" s="670"/>
      <c r="R727" s="670"/>
      <c r="S727" s="670"/>
      <c r="T727" s="670"/>
    </row>
    <row r="728" customFormat="false" ht="21.6" hidden="false" customHeight="false" outlineLevel="0" collapsed="false">
      <c r="Q728" s="670"/>
      <c r="R728" s="670"/>
      <c r="S728" s="670"/>
      <c r="T728" s="670"/>
    </row>
    <row r="729" customFormat="false" ht="21.6" hidden="false" customHeight="false" outlineLevel="0" collapsed="false">
      <c r="Q729" s="670"/>
      <c r="R729" s="670"/>
      <c r="S729" s="670"/>
      <c r="T729" s="670"/>
    </row>
    <row r="730" customFormat="false" ht="21.6" hidden="false" customHeight="false" outlineLevel="0" collapsed="false">
      <c r="Q730" s="670"/>
      <c r="R730" s="670"/>
      <c r="S730" s="670"/>
      <c r="T730" s="670"/>
    </row>
    <row r="731" customFormat="false" ht="21.6" hidden="false" customHeight="false" outlineLevel="0" collapsed="false">
      <c r="Q731" s="670"/>
      <c r="R731" s="670"/>
      <c r="S731" s="670"/>
      <c r="T731" s="670"/>
    </row>
    <row r="732" customFormat="false" ht="21.6" hidden="false" customHeight="false" outlineLevel="0" collapsed="false">
      <c r="Q732" s="670"/>
      <c r="R732" s="670"/>
      <c r="S732" s="670"/>
      <c r="T732" s="670"/>
    </row>
    <row r="733" customFormat="false" ht="21.6" hidden="false" customHeight="false" outlineLevel="0" collapsed="false">
      <c r="Q733" s="670"/>
      <c r="R733" s="670"/>
      <c r="S733" s="670"/>
      <c r="T733" s="670"/>
    </row>
    <row r="734" customFormat="false" ht="21.6" hidden="false" customHeight="false" outlineLevel="0" collapsed="false">
      <c r="Q734" s="670"/>
      <c r="R734" s="670"/>
      <c r="S734" s="670"/>
      <c r="T734" s="670"/>
    </row>
    <row r="735" customFormat="false" ht="21.6" hidden="false" customHeight="false" outlineLevel="0" collapsed="false">
      <c r="Q735" s="670"/>
      <c r="R735" s="670"/>
      <c r="S735" s="670"/>
      <c r="T735" s="670"/>
    </row>
    <row r="736" customFormat="false" ht="21.6" hidden="false" customHeight="false" outlineLevel="0" collapsed="false">
      <c r="Q736" s="670"/>
      <c r="R736" s="670"/>
      <c r="S736" s="670"/>
      <c r="T736" s="670"/>
    </row>
    <row r="737" customFormat="false" ht="21.6" hidden="false" customHeight="false" outlineLevel="0" collapsed="false">
      <c r="Q737" s="670"/>
      <c r="R737" s="670"/>
      <c r="S737" s="670"/>
      <c r="T737" s="670"/>
    </row>
    <row r="738" customFormat="false" ht="21.6" hidden="false" customHeight="false" outlineLevel="0" collapsed="false">
      <c r="Q738" s="670"/>
      <c r="R738" s="670"/>
      <c r="S738" s="670"/>
      <c r="T738" s="670"/>
    </row>
    <row r="739" customFormat="false" ht="21.6" hidden="false" customHeight="false" outlineLevel="0" collapsed="false">
      <c r="Q739" s="670"/>
      <c r="R739" s="670"/>
      <c r="S739" s="670"/>
      <c r="T739" s="670"/>
    </row>
    <row r="740" customFormat="false" ht="21.6" hidden="false" customHeight="false" outlineLevel="0" collapsed="false">
      <c r="Q740" s="670"/>
      <c r="R740" s="670"/>
      <c r="S740" s="670"/>
      <c r="T740" s="670"/>
    </row>
    <row r="741" customFormat="false" ht="21.6" hidden="false" customHeight="false" outlineLevel="0" collapsed="false">
      <c r="Q741" s="670"/>
      <c r="R741" s="670"/>
      <c r="S741" s="670"/>
      <c r="T741" s="670"/>
    </row>
    <row r="742" customFormat="false" ht="21.6" hidden="false" customHeight="false" outlineLevel="0" collapsed="false">
      <c r="Q742" s="670"/>
      <c r="R742" s="670"/>
      <c r="S742" s="670"/>
      <c r="T742" s="670"/>
    </row>
    <row r="743" customFormat="false" ht="21.6" hidden="false" customHeight="false" outlineLevel="0" collapsed="false">
      <c r="Q743" s="670"/>
      <c r="R743" s="670"/>
      <c r="S743" s="670"/>
      <c r="T743" s="670"/>
    </row>
    <row r="744" customFormat="false" ht="21.6" hidden="false" customHeight="false" outlineLevel="0" collapsed="false">
      <c r="Q744" s="670"/>
      <c r="R744" s="670"/>
      <c r="S744" s="670"/>
      <c r="T744" s="670"/>
    </row>
    <row r="745" customFormat="false" ht="21.6" hidden="false" customHeight="false" outlineLevel="0" collapsed="false">
      <c r="Q745" s="670"/>
      <c r="R745" s="670"/>
      <c r="S745" s="670"/>
      <c r="T745" s="670"/>
    </row>
    <row r="746" customFormat="false" ht="21.6" hidden="false" customHeight="false" outlineLevel="0" collapsed="false">
      <c r="Q746" s="670"/>
      <c r="R746" s="670"/>
      <c r="S746" s="670"/>
      <c r="T746" s="670"/>
    </row>
    <row r="747" customFormat="false" ht="21.6" hidden="false" customHeight="false" outlineLevel="0" collapsed="false">
      <c r="Q747" s="670"/>
      <c r="R747" s="670"/>
      <c r="S747" s="670"/>
      <c r="T747" s="670"/>
    </row>
    <row r="748" customFormat="false" ht="21.6" hidden="false" customHeight="false" outlineLevel="0" collapsed="false">
      <c r="Q748" s="670"/>
      <c r="R748" s="670"/>
      <c r="S748" s="670"/>
      <c r="T748" s="670"/>
    </row>
    <row r="749" customFormat="false" ht="21.6" hidden="false" customHeight="false" outlineLevel="0" collapsed="false">
      <c r="Q749" s="670"/>
      <c r="R749" s="670"/>
      <c r="S749" s="670"/>
      <c r="T749" s="670"/>
    </row>
    <row r="750" customFormat="false" ht="21.6" hidden="false" customHeight="false" outlineLevel="0" collapsed="false">
      <c r="Q750" s="670"/>
      <c r="R750" s="670"/>
      <c r="S750" s="670"/>
      <c r="T750" s="670"/>
    </row>
    <row r="751" customFormat="false" ht="21.6" hidden="false" customHeight="false" outlineLevel="0" collapsed="false">
      <c r="Q751" s="670"/>
      <c r="R751" s="670"/>
      <c r="S751" s="670"/>
      <c r="T751" s="670"/>
    </row>
    <row r="752" customFormat="false" ht="21.6" hidden="false" customHeight="false" outlineLevel="0" collapsed="false">
      <c r="Q752" s="670"/>
      <c r="R752" s="670"/>
      <c r="S752" s="670"/>
      <c r="T752" s="670"/>
    </row>
    <row r="753" customFormat="false" ht="21.6" hidden="false" customHeight="false" outlineLevel="0" collapsed="false">
      <c r="Q753" s="670"/>
      <c r="R753" s="670"/>
      <c r="S753" s="670"/>
      <c r="T753" s="670"/>
    </row>
    <row r="754" customFormat="false" ht="21.6" hidden="false" customHeight="false" outlineLevel="0" collapsed="false">
      <c r="Q754" s="670"/>
      <c r="R754" s="670"/>
      <c r="S754" s="670"/>
      <c r="T754" s="670"/>
    </row>
    <row r="755" customFormat="false" ht="21.6" hidden="false" customHeight="false" outlineLevel="0" collapsed="false">
      <c r="Q755" s="670"/>
      <c r="R755" s="670"/>
      <c r="S755" s="670"/>
      <c r="T755" s="670"/>
    </row>
    <row r="756" customFormat="false" ht="21.6" hidden="false" customHeight="false" outlineLevel="0" collapsed="false">
      <c r="Q756" s="670"/>
      <c r="R756" s="670"/>
      <c r="S756" s="670"/>
      <c r="T756" s="670"/>
    </row>
    <row r="757" customFormat="false" ht="21.6" hidden="false" customHeight="false" outlineLevel="0" collapsed="false">
      <c r="Q757" s="670"/>
      <c r="R757" s="670"/>
      <c r="S757" s="670"/>
      <c r="T757" s="670"/>
    </row>
    <row r="758" customFormat="false" ht="21.6" hidden="false" customHeight="false" outlineLevel="0" collapsed="false">
      <c r="Q758" s="670"/>
      <c r="R758" s="670"/>
      <c r="S758" s="670"/>
      <c r="T758" s="670"/>
    </row>
    <row r="759" customFormat="false" ht="21.6" hidden="false" customHeight="false" outlineLevel="0" collapsed="false">
      <c r="Q759" s="670"/>
      <c r="R759" s="670"/>
      <c r="S759" s="670"/>
      <c r="T759" s="670"/>
    </row>
    <row r="760" customFormat="false" ht="21.6" hidden="false" customHeight="false" outlineLevel="0" collapsed="false">
      <c r="Q760" s="670"/>
      <c r="R760" s="670"/>
      <c r="S760" s="670"/>
      <c r="T760" s="670"/>
    </row>
    <row r="761" customFormat="false" ht="21.6" hidden="false" customHeight="false" outlineLevel="0" collapsed="false">
      <c r="Q761" s="670"/>
      <c r="R761" s="670"/>
      <c r="S761" s="670"/>
      <c r="T761" s="670"/>
    </row>
    <row r="762" customFormat="false" ht="21.6" hidden="false" customHeight="false" outlineLevel="0" collapsed="false">
      <c r="Q762" s="670"/>
      <c r="R762" s="670"/>
      <c r="S762" s="670"/>
      <c r="T762" s="670"/>
    </row>
    <row r="763" customFormat="false" ht="21.6" hidden="false" customHeight="false" outlineLevel="0" collapsed="false">
      <c r="Q763" s="670"/>
      <c r="R763" s="670"/>
      <c r="S763" s="670"/>
      <c r="T763" s="670"/>
    </row>
    <row r="764" customFormat="false" ht="21.6" hidden="false" customHeight="false" outlineLevel="0" collapsed="false">
      <c r="Q764" s="670"/>
      <c r="R764" s="670"/>
      <c r="S764" s="670"/>
      <c r="T764" s="670"/>
    </row>
    <row r="765" customFormat="false" ht="21.6" hidden="false" customHeight="false" outlineLevel="0" collapsed="false">
      <c r="Q765" s="670"/>
      <c r="R765" s="670"/>
      <c r="S765" s="670"/>
      <c r="T765" s="670"/>
    </row>
    <row r="766" customFormat="false" ht="21.6" hidden="false" customHeight="false" outlineLevel="0" collapsed="false">
      <c r="Q766" s="670"/>
      <c r="R766" s="670"/>
      <c r="S766" s="670"/>
      <c r="T766" s="670"/>
    </row>
    <row r="767" customFormat="false" ht="21.6" hidden="false" customHeight="false" outlineLevel="0" collapsed="false">
      <c r="Q767" s="670"/>
      <c r="R767" s="670"/>
      <c r="S767" s="670"/>
      <c r="T767" s="670"/>
    </row>
    <row r="768" customFormat="false" ht="21.6" hidden="false" customHeight="false" outlineLevel="0" collapsed="false">
      <c r="Q768" s="670"/>
      <c r="R768" s="670"/>
      <c r="S768" s="670"/>
      <c r="T768" s="670"/>
    </row>
    <row r="769" customFormat="false" ht="21.6" hidden="false" customHeight="false" outlineLevel="0" collapsed="false">
      <c r="Q769" s="670"/>
      <c r="R769" s="670"/>
      <c r="S769" s="670"/>
      <c r="T769" s="670"/>
    </row>
    <row r="770" customFormat="false" ht="21.6" hidden="false" customHeight="false" outlineLevel="0" collapsed="false">
      <c r="Q770" s="670"/>
      <c r="R770" s="670"/>
      <c r="S770" s="670"/>
      <c r="T770" s="670"/>
    </row>
    <row r="771" customFormat="false" ht="21.6" hidden="false" customHeight="false" outlineLevel="0" collapsed="false">
      <c r="Q771" s="670"/>
      <c r="R771" s="670"/>
      <c r="S771" s="670"/>
      <c r="T771" s="670"/>
    </row>
    <row r="772" customFormat="false" ht="21.6" hidden="false" customHeight="false" outlineLevel="0" collapsed="false">
      <c r="Q772" s="670"/>
      <c r="R772" s="670"/>
      <c r="S772" s="670"/>
      <c r="T772" s="670"/>
    </row>
    <row r="773" customFormat="false" ht="21.6" hidden="false" customHeight="false" outlineLevel="0" collapsed="false">
      <c r="Q773" s="670"/>
      <c r="R773" s="670"/>
      <c r="S773" s="670"/>
      <c r="T773" s="670"/>
    </row>
    <row r="774" customFormat="false" ht="21.6" hidden="false" customHeight="false" outlineLevel="0" collapsed="false">
      <c r="Q774" s="670"/>
      <c r="R774" s="670"/>
      <c r="S774" s="670"/>
      <c r="T774" s="670"/>
    </row>
    <row r="775" customFormat="false" ht="21.6" hidden="false" customHeight="false" outlineLevel="0" collapsed="false">
      <c r="Q775" s="670"/>
      <c r="R775" s="670"/>
      <c r="S775" s="670"/>
      <c r="T775" s="670"/>
    </row>
    <row r="776" customFormat="false" ht="21.6" hidden="false" customHeight="false" outlineLevel="0" collapsed="false">
      <c r="Q776" s="670"/>
      <c r="R776" s="670"/>
      <c r="S776" s="670"/>
      <c r="T776" s="670"/>
    </row>
    <row r="777" customFormat="false" ht="21.6" hidden="false" customHeight="false" outlineLevel="0" collapsed="false">
      <c r="Q777" s="670"/>
      <c r="R777" s="670"/>
      <c r="S777" s="670"/>
      <c r="T777" s="670"/>
    </row>
    <row r="778" customFormat="false" ht="21.6" hidden="false" customHeight="false" outlineLevel="0" collapsed="false">
      <c r="Q778" s="670"/>
      <c r="R778" s="670"/>
      <c r="S778" s="670"/>
      <c r="T778" s="670"/>
    </row>
    <row r="779" customFormat="false" ht="21.6" hidden="false" customHeight="false" outlineLevel="0" collapsed="false">
      <c r="Q779" s="670"/>
      <c r="R779" s="670"/>
      <c r="S779" s="670"/>
      <c r="T779" s="670"/>
    </row>
    <row r="780" customFormat="false" ht="21.6" hidden="false" customHeight="false" outlineLevel="0" collapsed="false">
      <c r="Q780" s="670"/>
      <c r="R780" s="670"/>
      <c r="S780" s="670"/>
      <c r="T780" s="670"/>
    </row>
    <row r="781" customFormat="false" ht="21.6" hidden="false" customHeight="false" outlineLevel="0" collapsed="false">
      <c r="Q781" s="670"/>
      <c r="R781" s="670"/>
      <c r="S781" s="670"/>
      <c r="T781" s="670"/>
    </row>
    <row r="782" customFormat="false" ht="21.6" hidden="false" customHeight="false" outlineLevel="0" collapsed="false">
      <c r="Q782" s="670"/>
      <c r="R782" s="670"/>
      <c r="S782" s="670"/>
      <c r="T782" s="670"/>
    </row>
    <row r="783" customFormat="false" ht="21.6" hidden="false" customHeight="false" outlineLevel="0" collapsed="false">
      <c r="Q783" s="670"/>
      <c r="R783" s="670"/>
      <c r="S783" s="670"/>
      <c r="T783" s="670"/>
    </row>
    <row r="784" customFormat="false" ht="21.6" hidden="false" customHeight="false" outlineLevel="0" collapsed="false">
      <c r="Q784" s="670"/>
      <c r="R784" s="670"/>
      <c r="S784" s="670"/>
      <c r="T784" s="670"/>
    </row>
    <row r="785" customFormat="false" ht="21.6" hidden="false" customHeight="false" outlineLevel="0" collapsed="false">
      <c r="Q785" s="670"/>
      <c r="R785" s="670"/>
      <c r="S785" s="670"/>
      <c r="T785" s="670"/>
    </row>
    <row r="786" customFormat="false" ht="21.6" hidden="false" customHeight="false" outlineLevel="0" collapsed="false">
      <c r="Q786" s="670"/>
      <c r="R786" s="670"/>
      <c r="S786" s="670"/>
      <c r="T786" s="670"/>
    </row>
    <row r="787" customFormat="false" ht="21.6" hidden="false" customHeight="false" outlineLevel="0" collapsed="false">
      <c r="Q787" s="670"/>
      <c r="R787" s="670"/>
      <c r="S787" s="670"/>
      <c r="T787" s="670"/>
    </row>
    <row r="788" customFormat="false" ht="21.6" hidden="false" customHeight="false" outlineLevel="0" collapsed="false">
      <c r="Q788" s="670"/>
      <c r="R788" s="670"/>
      <c r="S788" s="670"/>
      <c r="T788" s="670"/>
    </row>
    <row r="789" customFormat="false" ht="21.6" hidden="false" customHeight="false" outlineLevel="0" collapsed="false">
      <c r="Q789" s="670"/>
      <c r="R789" s="670"/>
      <c r="S789" s="670"/>
      <c r="T789" s="670"/>
    </row>
    <row r="790" customFormat="false" ht="21.6" hidden="false" customHeight="false" outlineLevel="0" collapsed="false">
      <c r="Q790" s="670"/>
      <c r="R790" s="670"/>
      <c r="S790" s="670"/>
      <c r="T790" s="670"/>
    </row>
    <row r="791" customFormat="false" ht="21.6" hidden="false" customHeight="false" outlineLevel="0" collapsed="false">
      <c r="Q791" s="670"/>
      <c r="R791" s="670"/>
      <c r="S791" s="670"/>
      <c r="T791" s="670"/>
    </row>
    <row r="792" customFormat="false" ht="21.6" hidden="false" customHeight="false" outlineLevel="0" collapsed="false">
      <c r="Q792" s="670"/>
      <c r="R792" s="670"/>
      <c r="S792" s="670"/>
      <c r="T792" s="670"/>
    </row>
    <row r="793" customFormat="false" ht="21.6" hidden="false" customHeight="false" outlineLevel="0" collapsed="false">
      <c r="Q793" s="670"/>
      <c r="R793" s="670"/>
      <c r="S793" s="670"/>
      <c r="T793" s="670"/>
    </row>
    <row r="794" customFormat="false" ht="21.6" hidden="false" customHeight="false" outlineLevel="0" collapsed="false">
      <c r="Q794" s="670"/>
      <c r="R794" s="670"/>
      <c r="S794" s="670"/>
      <c r="T794" s="670"/>
    </row>
    <row r="795" customFormat="false" ht="21.6" hidden="false" customHeight="false" outlineLevel="0" collapsed="false">
      <c r="Q795" s="670"/>
      <c r="R795" s="670"/>
      <c r="S795" s="670"/>
      <c r="T795" s="670"/>
    </row>
    <row r="796" customFormat="false" ht="21.6" hidden="false" customHeight="false" outlineLevel="0" collapsed="false">
      <c r="Q796" s="670"/>
      <c r="R796" s="670"/>
      <c r="S796" s="670"/>
      <c r="T796" s="670"/>
    </row>
    <row r="797" customFormat="false" ht="21.6" hidden="false" customHeight="false" outlineLevel="0" collapsed="false">
      <c r="Q797" s="670"/>
      <c r="R797" s="670"/>
      <c r="S797" s="670"/>
      <c r="T797" s="670"/>
    </row>
    <row r="798" customFormat="false" ht="21.6" hidden="false" customHeight="false" outlineLevel="0" collapsed="false">
      <c r="Q798" s="670"/>
      <c r="R798" s="670"/>
      <c r="S798" s="670"/>
      <c r="T798" s="670"/>
    </row>
    <row r="799" customFormat="false" ht="21.6" hidden="false" customHeight="false" outlineLevel="0" collapsed="false">
      <c r="Q799" s="670"/>
      <c r="R799" s="670"/>
      <c r="S799" s="670"/>
      <c r="T799" s="670"/>
    </row>
  </sheetData>
  <autoFilter ref="A1:AO45"/>
  <hyperlinks>
    <hyperlink ref="K2" r:id="rId1" display="aamirnazmi@yahoo.com"/>
    <hyperlink ref="V2" r:id="rId2" display="amirnazmi@comcast.net"/>
    <hyperlink ref="K3" r:id="rId3" display="ali.imanipour@gmail.com"/>
    <hyperlink ref="V3" r:id="rId4" display="ali.imanipour@gmail.com"/>
    <hyperlink ref="B4" r:id="rId5" display="Feyzbakhsh@sharif"/>
    <hyperlink ref="K4" r:id="rId6" display="sina.jafarzadeh@staff.sharif.edu"/>
    <hyperlink ref="B5" r:id="rId7" display="Feyzbakhsh@sharif"/>
    <hyperlink ref="H5" r:id="rId8" display="alireza_feyz@sharif.edu"/>
    <hyperlink ref="K5" r:id="rId9" display="r.bayati@student.sharif.ir"/>
    <hyperlink ref="K6" r:id="rId10" display="fariba.tat2017@gmail.com"/>
    <hyperlink ref="V6" r:id="rId11" display="amirnazmi@comcast.net"/>
    <hyperlink ref="K7" r:id="rId12" display="fariba.tat2017@gmail.com"/>
    <hyperlink ref="V7" r:id="rId13" display="amirnazmi@comcast.net"/>
    <hyperlink ref="K8" r:id="rId14" display="safdari@ut.ac.ir"/>
    <hyperlink ref="K9" r:id="rId15" display="mahmood@dideo.ir"/>
    <hyperlink ref="V9" r:id="rId16" display="support@dideo.ir"/>
    <hyperlink ref="K10" r:id="rId17" display="mahmood@dideo.ir"/>
    <hyperlink ref="V10" r:id="rId18" display="support@dideo.ir"/>
    <hyperlink ref="K11" r:id="rId19" display="mahmood@dideo.ir"/>
    <hyperlink ref="V11" r:id="rId20" display="support@dideo.ir"/>
    <hyperlink ref="K12" r:id="rId21" display="mahmood@dideo.ir"/>
    <hyperlink ref="V12" r:id="rId22" display="support@dideo.ir"/>
    <hyperlink ref="K13" r:id="rId23" display="mahmood@dideo.ir"/>
    <hyperlink ref="V13" r:id="rId24" display="support@dideo.ir"/>
    <hyperlink ref="K14" r:id="rId25" display="mahmood@dideo.ir"/>
    <hyperlink ref="V14" r:id="rId26" display="support@dideo.ir"/>
    <hyperlink ref="K15" r:id="rId27" display="mahmood@dideo.ir"/>
    <hyperlink ref="V15" r:id="rId28" display="support@dideo.ir"/>
    <hyperlink ref="K16" r:id="rId29" display="hadi_rasekh@yahoo.com"/>
    <hyperlink ref="V16" r:id="rId30" display="info@salamcinama.ir"/>
    <hyperlink ref="K17" r:id="rId31" display="hadi_rasekh@yahoo.com"/>
    <hyperlink ref="V17" r:id="rId32" display="info@salamcinama.ir"/>
    <hyperlink ref="K18" r:id="rId33" display="hadi_rasekh@yahoo.com"/>
    <hyperlink ref="V18" r:id="rId34" display="info@salamcinama.ir"/>
    <hyperlink ref="B19" r:id="rId35" display="Heydarnoori@sharif"/>
    <hyperlink ref="K19" r:id="rId36" display="heydarnoori@sharif.edu"/>
    <hyperlink ref="V19" r:id="rId37" display="heydarnoori@gmail.com"/>
    <hyperlink ref="K20" r:id="rId38" display="youneskhanbaba@gmail.com"/>
    <hyperlink ref="V20" r:id="rId39" display="spa.watergy@gmail.com"/>
    <hyperlink ref="B21" r:id="rId40" display="Parsa@sharif"/>
    <hyperlink ref="H21" r:id="rId41" display="jalili@sharif.edu"/>
    <hyperlink ref="K21" r:id="rId42" display="ahmadvand@ce.sharif.edu"/>
    <hyperlink ref="K22" r:id="rId43" display="javanshah@ce.sharif.edu"/>
    <hyperlink ref="V22" r:id="rId44" display="javanshah8@gmail.com"/>
    <hyperlink ref="K23" r:id="rId45" display="b.rezaie@staff.sharif.edu"/>
    <hyperlink ref="V23" r:id="rId46" display="m.gharehyazie@sharif.edu"/>
    <hyperlink ref="K24" r:id="rId47" display="m.gharehyazie@sharif.edu"/>
    <hyperlink ref="V24" r:id="rId48" display="m.gharehyazie@sharif.edu"/>
    <hyperlink ref="K25" r:id="rId49" display="m.zahedian@sharif.edu"/>
    <hyperlink ref="V25" r:id="rId50" display="mojtaba.zahedian1@gmail.com"/>
    <hyperlink ref="K26" r:id="rId51" display="Jafari1989@gmail.com"/>
    <hyperlink ref="V26" r:id="rId52" display="scareeaschool@gmail.com"/>
    <hyperlink ref="K27" r:id="rId53" display="metavakoli@sharif.edu"/>
    <hyperlink ref="V27" r:id="rId54" display="me@madani.pro"/>
    <hyperlink ref="K28" r:id="rId55" display="bahjatia@ce.sharif.edu "/>
    <hyperlink ref="V28" r:id="rId56" display="sss.ce.sharif@gmail.com"/>
    <hyperlink ref="K29" r:id="rId57" display="kabbasi@ce.sharif.edu"/>
    <hyperlink ref="V29" r:id="rId58" display="sss.ce.sharif@gmail.com"/>
    <hyperlink ref="K30" r:id="rId59" display="mohammadit21@yahoo.com"/>
    <hyperlink ref="V30" r:id="rId60" display="mohammadIT21@yahoo.com"/>
    <hyperlink ref="K31" r:id="rId61" display="mohammadit21@yahoo.com"/>
    <hyperlink ref="V31" r:id="rId62" display="mohammadIT21@yahoo.com"/>
    <hyperlink ref="K32" r:id="rId63" display="milad.tazikeh@gmail.cmom"/>
    <hyperlink ref="K33" r:id="rId64" display="m_reyhanian@mech.sharif.edu"/>
    <hyperlink ref="K34" r:id="rId65" display="dashtabadi.m.r@gmail.com"/>
    <hyperlink ref="V34" r:id="rId66" display="ohemmati@alum.sharif.edu"/>
    <hyperlink ref="K35" r:id="rId67" display="pooyapooya@ce.sharif.edu"/>
    <hyperlink ref="V35" r:id="rId68" display="pooya.mosaddegh72@gmail.com"/>
    <hyperlink ref="K36" r:id="rId69" display="rh_arshiya@tic.sharif.edu"/>
    <hyperlink ref="V36" r:id="rId70" display="info@pouyeshsystem.com"/>
    <hyperlink ref="K37" r:id="rId71" display="rh_arshiya@tic.sharif.edu"/>
    <hyperlink ref="V37" r:id="rId72" display="info@pouyeshsystem.com"/>
    <hyperlink ref="K38" r:id="rId73" display="hadi.r@sharif.edu"/>
    <hyperlink ref="V38" r:id="rId74" display="info@setak.sharif.ir"/>
    <hyperlink ref="K39" r:id="rId75" display="zamani.miaad@outlook.com"/>
    <hyperlink ref="V39" r:id="rId76" display="hooyo.ir@gmail.com"/>
    <hyperlink ref="K40" r:id="rId77" display="m.shakiba@staff.sharif.edu"/>
    <hyperlink ref="V40" r:id="rId78" display="info@makeaward.ir"/>
    <hyperlink ref="B41" r:id="rId79" display="SRouhani@sharif"/>
    <hyperlink ref="K41" r:id="rId80" display="mmohammadi@ce.sharif.edu"/>
    <hyperlink ref="K42" r:id="rId81" display="tabrizi@quera.ir"/>
    <hyperlink ref="V42" r:id="rId82" display="tabrizimbt70@gmail.com"/>
    <hyperlink ref="B43" r:id="rId83" display="Karafarini@sharif"/>
    <hyperlink ref="K43" r:id="rId84" display="pakdaman_smj@ie.sharif.eduu"/>
    <hyperlink ref="V43" r:id="rId85" display="karafarini@sharif.edu"/>
    <hyperlink ref="B44" r:id="rId86" display="Karafarini@sharif"/>
    <hyperlink ref="K44" r:id="rId87" display="naghavi_mehdi@ee.sharif.edu"/>
    <hyperlink ref="V44" r:id="rId88" display="karafarini@sharif.edu"/>
    <hyperlink ref="K45" r:id="rId89" display="larijani@alum.sharif.edu"/>
    <hyperlink ref="V45" r:id="rId90" display="srrc@sharif.i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49"/>
  <sheetViews>
    <sheetView showFormulas="false" showGridLines="true" showRowColHeaders="true" showZeros="true" rightToLeft="true" tabSelected="false" showOutlineSymbols="true" defaultGridColor="true" view="normal" topLeftCell="Z1" colorId="64" zoomScale="143" zoomScaleNormal="143" zoomScalePageLayoutView="100" workbookViewId="0">
      <selection pane="topLeft" activeCell="AL149" activeCellId="0" sqref="AL149"/>
    </sheetView>
  </sheetViews>
  <sheetFormatPr defaultColWidth="8.7421875" defaultRowHeight="14.4" zeroHeight="false" outlineLevelRow="0" outlineLevelCol="0"/>
  <sheetData>
    <row r="1" customFormat="false" ht="18.3" hidden="false" customHeight="false" outlineLevel="0" collapsed="false">
      <c r="A1" s="131" t="s">
        <v>1564</v>
      </c>
      <c r="B1" s="132" t="s">
        <v>1565</v>
      </c>
      <c r="C1" s="131" t="s">
        <v>1566</v>
      </c>
      <c r="D1" s="131" t="s">
        <v>1</v>
      </c>
      <c r="E1" s="131" t="s">
        <v>2</v>
      </c>
      <c r="F1" s="131" t="s">
        <v>1567</v>
      </c>
      <c r="G1" s="133" t="s">
        <v>3</v>
      </c>
      <c r="H1" s="133" t="s">
        <v>4</v>
      </c>
      <c r="I1" s="133" t="s">
        <v>5</v>
      </c>
      <c r="J1" s="134" t="s">
        <v>6</v>
      </c>
      <c r="K1" s="131" t="s">
        <v>1568</v>
      </c>
      <c r="L1" s="131" t="s">
        <v>1569</v>
      </c>
      <c r="M1" s="131" t="s">
        <v>1570</v>
      </c>
      <c r="N1" s="133" t="s">
        <v>16</v>
      </c>
      <c r="O1" s="133" t="s">
        <v>17</v>
      </c>
      <c r="P1" s="133" t="s">
        <v>18</v>
      </c>
      <c r="Q1" s="135" t="s">
        <v>19</v>
      </c>
      <c r="R1" s="133" t="s">
        <v>21</v>
      </c>
      <c r="S1" s="132" t="s">
        <v>1571</v>
      </c>
      <c r="T1" s="132" t="s">
        <v>1572</v>
      </c>
      <c r="U1" s="136" t="s">
        <v>1566</v>
      </c>
      <c r="V1" s="136" t="s">
        <v>1573</v>
      </c>
      <c r="W1" s="136" t="s">
        <v>2</v>
      </c>
      <c r="X1" s="136" t="s">
        <v>1574</v>
      </c>
      <c r="Y1" s="136" t="s">
        <v>3</v>
      </c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</row>
    <row r="2" customFormat="false" ht="14.4" hidden="false" customHeight="false" outlineLevel="0" collapsed="false">
      <c r="A2" s="676" t="s">
        <v>3939</v>
      </c>
      <c r="B2" s="452" t="s">
        <v>3940</v>
      </c>
      <c r="C2" s="452" t="s">
        <v>3941</v>
      </c>
      <c r="D2" s="452" t="s">
        <v>1</v>
      </c>
      <c r="E2" s="452" t="s">
        <v>2</v>
      </c>
      <c r="F2" s="452"/>
      <c r="G2" s="390" t="s">
        <v>3</v>
      </c>
      <c r="H2" s="390" t="s">
        <v>4</v>
      </c>
      <c r="I2" s="390" t="s">
        <v>5</v>
      </c>
      <c r="J2" s="452" t="s">
        <v>6</v>
      </c>
      <c r="K2" s="452" t="s">
        <v>3942</v>
      </c>
      <c r="L2" s="452"/>
      <c r="M2" s="452" t="s">
        <v>14</v>
      </c>
      <c r="N2" s="452"/>
      <c r="O2" s="452"/>
      <c r="P2" s="452"/>
      <c r="Q2" s="390" t="s">
        <v>3943</v>
      </c>
      <c r="R2" s="452" t="s">
        <v>3887</v>
      </c>
      <c r="S2" s="452"/>
      <c r="T2" s="452"/>
      <c r="U2" s="452"/>
      <c r="V2" s="452"/>
      <c r="W2" s="452"/>
      <c r="X2" s="452"/>
      <c r="Y2" s="452"/>
      <c r="Z2" s="390" t="s">
        <v>7</v>
      </c>
      <c r="AA2" s="390" t="s">
        <v>8</v>
      </c>
      <c r="AB2" s="390" t="s">
        <v>12</v>
      </c>
      <c r="AC2" s="390" t="s">
        <v>9</v>
      </c>
      <c r="AD2" s="390" t="s">
        <v>11</v>
      </c>
      <c r="AE2" s="390" t="s">
        <v>10</v>
      </c>
      <c r="AF2" s="677" t="s">
        <v>3944</v>
      </c>
      <c r="AG2" s="390" t="s">
        <v>15</v>
      </c>
      <c r="AH2" s="678" t="s">
        <v>3945</v>
      </c>
      <c r="AI2" s="676" t="s">
        <v>3946</v>
      </c>
      <c r="AJ2" s="676" t="s">
        <v>3947</v>
      </c>
      <c r="AK2" s="679" t="s">
        <v>25</v>
      </c>
      <c r="AL2" s="678" t="s">
        <v>3948</v>
      </c>
      <c r="AM2" s="676" t="s">
        <v>28</v>
      </c>
      <c r="AN2" s="676" t="s">
        <v>3888</v>
      </c>
      <c r="AO2" s="677" t="s">
        <v>3949</v>
      </c>
      <c r="AP2" s="676" t="s">
        <v>2426</v>
      </c>
      <c r="AQ2" s="676" t="s">
        <v>35</v>
      </c>
      <c r="AR2" s="676" t="s">
        <v>2427</v>
      </c>
      <c r="AS2" s="676" t="s">
        <v>3950</v>
      </c>
      <c r="AT2" s="680" t="s">
        <v>3951</v>
      </c>
      <c r="AU2" s="680" t="s">
        <v>3952</v>
      </c>
    </row>
    <row r="3" customFormat="false" ht="57.6" hidden="false" customHeight="false" outlineLevel="0" collapsed="false">
      <c r="A3" s="445"/>
      <c r="B3" s="681" t="s">
        <v>1970</v>
      </c>
      <c r="C3" s="249" t="s">
        <v>1576</v>
      </c>
      <c r="D3" s="381" t="s">
        <v>687</v>
      </c>
      <c r="E3" s="381" t="s">
        <v>1971</v>
      </c>
      <c r="F3" s="386"/>
      <c r="G3" s="383" t="s">
        <v>1972</v>
      </c>
      <c r="H3" s="383" t="s">
        <v>1973</v>
      </c>
      <c r="I3" s="383" t="s">
        <v>1974</v>
      </c>
      <c r="J3" s="382" t="s">
        <v>1975</v>
      </c>
      <c r="K3" s="381" t="s">
        <v>52</v>
      </c>
      <c r="L3" s="386"/>
      <c r="M3" s="381" t="s">
        <v>3953</v>
      </c>
      <c r="N3" s="386"/>
      <c r="O3" s="386"/>
      <c r="P3" s="386"/>
      <c r="Q3" s="383" t="s">
        <v>1977</v>
      </c>
      <c r="R3" s="382" t="s">
        <v>1975</v>
      </c>
      <c r="S3" s="382"/>
      <c r="T3" s="382"/>
      <c r="U3" s="382"/>
      <c r="V3" s="382"/>
      <c r="W3" s="382"/>
      <c r="X3" s="382"/>
      <c r="Y3" s="382"/>
      <c r="Z3" s="452" t="s">
        <v>2896</v>
      </c>
      <c r="AA3" s="452" t="s">
        <v>1971</v>
      </c>
      <c r="AB3" s="391" t="s">
        <v>2897</v>
      </c>
      <c r="AC3" s="392" t="s">
        <v>2898</v>
      </c>
      <c r="AD3" s="392" t="s">
        <v>2899</v>
      </c>
      <c r="AE3" s="392" t="s">
        <v>2900</v>
      </c>
      <c r="AF3" s="393" t="s">
        <v>62</v>
      </c>
      <c r="AG3" s="381" t="s">
        <v>2901</v>
      </c>
      <c r="AH3" s="476" t="s">
        <v>2902</v>
      </c>
      <c r="AI3" s="445"/>
      <c r="AJ3" s="387" t="s">
        <v>3954</v>
      </c>
      <c r="AK3" s="394" t="s">
        <v>2904</v>
      </c>
      <c r="AL3" s="454" t="s">
        <v>3910</v>
      </c>
      <c r="AM3" s="387" t="s">
        <v>3955</v>
      </c>
      <c r="AN3" s="445"/>
      <c r="AO3" s="393"/>
      <c r="AP3" s="445"/>
      <c r="AQ3" s="445"/>
      <c r="AR3" s="445" t="n">
        <v>0</v>
      </c>
      <c r="AS3" s="445" t="n">
        <v>2</v>
      </c>
      <c r="AT3" s="445" t="n">
        <v>2</v>
      </c>
      <c r="AU3" s="445" t="n">
        <v>10</v>
      </c>
    </row>
    <row r="4" customFormat="false" ht="57.6" hidden="false" customHeight="false" outlineLevel="0" collapsed="false">
      <c r="A4" s="445"/>
      <c r="B4" s="442" t="s">
        <v>1978</v>
      </c>
      <c r="C4" s="249" t="s">
        <v>1576</v>
      </c>
      <c r="D4" s="445" t="s">
        <v>321</v>
      </c>
      <c r="E4" s="445" t="s">
        <v>477</v>
      </c>
      <c r="F4" s="445"/>
      <c r="G4" s="443" t="s">
        <v>478</v>
      </c>
      <c r="H4" s="443" t="s">
        <v>479</v>
      </c>
      <c r="I4" s="443" t="s">
        <v>1979</v>
      </c>
      <c r="J4" s="442" t="s">
        <v>481</v>
      </c>
      <c r="K4" s="441" t="s">
        <v>52</v>
      </c>
      <c r="L4" s="443"/>
      <c r="M4" s="441" t="s">
        <v>394</v>
      </c>
      <c r="N4" s="443"/>
      <c r="O4" s="443"/>
      <c r="P4" s="443"/>
      <c r="Q4" s="443" t="s">
        <v>1981</v>
      </c>
      <c r="R4" s="682" t="s">
        <v>1982</v>
      </c>
      <c r="S4" s="682"/>
      <c r="T4" s="682"/>
      <c r="U4" s="682"/>
      <c r="V4" s="682"/>
      <c r="W4" s="682"/>
      <c r="X4" s="682"/>
      <c r="Y4" s="682"/>
      <c r="Z4" s="441" t="s">
        <v>454</v>
      </c>
      <c r="AA4" s="441" t="s">
        <v>2905</v>
      </c>
      <c r="AB4" s="442" t="s">
        <v>1982</v>
      </c>
      <c r="AC4" s="443" t="s">
        <v>3118</v>
      </c>
      <c r="AD4" s="443" t="s">
        <v>2907</v>
      </c>
      <c r="AE4" s="443" t="s">
        <v>1981</v>
      </c>
      <c r="AF4" s="393" t="s">
        <v>62</v>
      </c>
      <c r="AG4" s="441" t="s">
        <v>3119</v>
      </c>
      <c r="AH4" s="394" t="s">
        <v>3120</v>
      </c>
      <c r="AI4" s="445"/>
      <c r="AJ4" s="387" t="s">
        <v>3121</v>
      </c>
      <c r="AK4" s="394" t="s">
        <v>2606</v>
      </c>
      <c r="AL4" s="444" t="s">
        <v>3956</v>
      </c>
      <c r="AM4" s="387" t="s">
        <v>3957</v>
      </c>
      <c r="AN4" s="445"/>
      <c r="AO4" s="393"/>
      <c r="AP4" s="445"/>
      <c r="AQ4" s="445"/>
      <c r="AR4" s="445" t="n">
        <v>3</v>
      </c>
      <c r="AS4" s="445"/>
      <c r="AT4" s="445"/>
      <c r="AU4" s="445"/>
    </row>
    <row r="5" customFormat="false" ht="57.6" hidden="false" customHeight="false" outlineLevel="0" collapsed="false">
      <c r="A5" s="445"/>
      <c r="B5" s="442" t="s">
        <v>1978</v>
      </c>
      <c r="C5" s="249" t="s">
        <v>1576</v>
      </c>
      <c r="D5" s="445" t="s">
        <v>3958</v>
      </c>
      <c r="E5" s="445" t="s">
        <v>477</v>
      </c>
      <c r="F5" s="445"/>
      <c r="G5" s="443" t="s">
        <v>478</v>
      </c>
      <c r="H5" s="443" t="s">
        <v>479</v>
      </c>
      <c r="I5" s="443" t="s">
        <v>1979</v>
      </c>
      <c r="J5" s="442" t="s">
        <v>481</v>
      </c>
      <c r="K5" s="441" t="s">
        <v>52</v>
      </c>
      <c r="L5" s="443"/>
      <c r="M5" s="441" t="s">
        <v>394</v>
      </c>
      <c r="N5" s="443"/>
      <c r="O5" s="443"/>
      <c r="P5" s="443"/>
      <c r="Q5" s="443" t="s">
        <v>1981</v>
      </c>
      <c r="R5" s="682" t="s">
        <v>1982</v>
      </c>
      <c r="S5" s="682"/>
      <c r="T5" s="682"/>
      <c r="U5" s="682"/>
      <c r="V5" s="682"/>
      <c r="W5" s="682"/>
      <c r="X5" s="682"/>
      <c r="Y5" s="682"/>
      <c r="Z5" s="441" t="s">
        <v>454</v>
      </c>
      <c r="AA5" s="441" t="s">
        <v>2905</v>
      </c>
      <c r="AB5" s="442" t="s">
        <v>1982</v>
      </c>
      <c r="AC5" s="443" t="s">
        <v>2906</v>
      </c>
      <c r="AD5" s="443" t="s">
        <v>2907</v>
      </c>
      <c r="AE5" s="443" t="s">
        <v>1981</v>
      </c>
      <c r="AF5" s="393" t="s">
        <v>62</v>
      </c>
      <c r="AG5" s="441" t="s">
        <v>3119</v>
      </c>
      <c r="AH5" s="444" t="s">
        <v>3122</v>
      </c>
      <c r="AI5" s="445"/>
      <c r="AJ5" s="387" t="s">
        <v>3123</v>
      </c>
      <c r="AK5" s="394" t="s">
        <v>3124</v>
      </c>
      <c r="AL5" s="444" t="s">
        <v>3956</v>
      </c>
      <c r="AM5" s="683" t="s">
        <v>3959</v>
      </c>
      <c r="AN5" s="445"/>
      <c r="AO5" s="393"/>
      <c r="AP5" s="445"/>
      <c r="AQ5" s="445"/>
      <c r="AR5" s="445" t="n">
        <v>1</v>
      </c>
      <c r="AS5" s="445"/>
      <c r="AT5" s="445"/>
      <c r="AU5" s="445"/>
    </row>
    <row r="6" customFormat="false" ht="57.6" hidden="false" customHeight="false" outlineLevel="0" collapsed="false">
      <c r="A6" s="386"/>
      <c r="B6" s="382" t="s">
        <v>1983</v>
      </c>
      <c r="C6" s="249" t="s">
        <v>1576</v>
      </c>
      <c r="D6" s="381" t="s">
        <v>279</v>
      </c>
      <c r="E6" s="381" t="s">
        <v>1984</v>
      </c>
      <c r="F6" s="386"/>
      <c r="G6" s="383" t="s">
        <v>1985</v>
      </c>
      <c r="H6" s="383" t="s">
        <v>1986</v>
      </c>
      <c r="I6" s="383" t="s">
        <v>1987</v>
      </c>
      <c r="J6" s="684" t="s">
        <v>1988</v>
      </c>
      <c r="K6" s="456" t="s">
        <v>52</v>
      </c>
      <c r="L6" s="383"/>
      <c r="M6" s="456" t="s">
        <v>3131</v>
      </c>
      <c r="N6" s="383"/>
      <c r="O6" s="383"/>
      <c r="P6" s="383"/>
      <c r="Q6" s="383" t="s">
        <v>375</v>
      </c>
      <c r="R6" s="681" t="s">
        <v>1990</v>
      </c>
      <c r="S6" s="681"/>
      <c r="T6" s="681"/>
      <c r="U6" s="681"/>
      <c r="V6" s="681"/>
      <c r="W6" s="681"/>
      <c r="X6" s="681"/>
      <c r="Y6" s="681"/>
      <c r="Z6" s="456" t="s">
        <v>3126</v>
      </c>
      <c r="AA6" s="456" t="s">
        <v>3127</v>
      </c>
      <c r="AB6" s="382" t="s">
        <v>1990</v>
      </c>
      <c r="AC6" s="383" t="s">
        <v>3128</v>
      </c>
      <c r="AD6" s="383" t="s">
        <v>3129</v>
      </c>
      <c r="AE6" s="383" t="s">
        <v>3130</v>
      </c>
      <c r="AF6" s="384" t="s">
        <v>62</v>
      </c>
      <c r="AG6" s="386"/>
      <c r="AH6" s="388" t="s">
        <v>3132</v>
      </c>
      <c r="AI6" s="381" t="s">
        <v>3133</v>
      </c>
      <c r="AJ6" s="457" t="s">
        <v>3960</v>
      </c>
      <c r="AK6" s="388" t="s">
        <v>3135</v>
      </c>
      <c r="AL6" s="394" t="s">
        <v>3956</v>
      </c>
      <c r="AM6" s="386" t="s">
        <v>3961</v>
      </c>
      <c r="AN6" s="386"/>
      <c r="AO6" s="384"/>
      <c r="AP6" s="386"/>
      <c r="AQ6" s="386"/>
      <c r="AR6" s="386" t="n">
        <v>3</v>
      </c>
      <c r="AS6" s="386"/>
      <c r="AT6" s="386" t="n">
        <v>10</v>
      </c>
      <c r="AU6" s="386" t="n">
        <v>80</v>
      </c>
    </row>
    <row r="7" customFormat="false" ht="28.8" hidden="false" customHeight="false" outlineLevel="0" collapsed="false">
      <c r="A7" s="386"/>
      <c r="B7" s="442" t="s">
        <v>1991</v>
      </c>
      <c r="C7" s="249" t="s">
        <v>1576</v>
      </c>
      <c r="D7" s="445" t="s">
        <v>161</v>
      </c>
      <c r="E7" s="445" t="s">
        <v>1610</v>
      </c>
      <c r="F7" s="445"/>
      <c r="G7" s="443" t="s">
        <v>1638</v>
      </c>
      <c r="H7" s="443" t="s">
        <v>1613</v>
      </c>
      <c r="I7" s="443" t="s">
        <v>1614</v>
      </c>
      <c r="J7" s="442" t="s">
        <v>1615</v>
      </c>
      <c r="K7" s="441" t="s">
        <v>52</v>
      </c>
      <c r="L7" s="443"/>
      <c r="M7" s="445" t="s">
        <v>3962</v>
      </c>
      <c r="N7" s="445"/>
      <c r="O7" s="445"/>
      <c r="P7" s="445"/>
      <c r="Q7" s="443" t="s">
        <v>1993</v>
      </c>
      <c r="R7" s="682" t="s">
        <v>1994</v>
      </c>
      <c r="S7" s="682"/>
      <c r="T7" s="682"/>
      <c r="U7" s="682"/>
      <c r="V7" s="682"/>
      <c r="W7" s="682"/>
      <c r="X7" s="682"/>
      <c r="Y7" s="682"/>
      <c r="Z7" s="441" t="s">
        <v>2559</v>
      </c>
      <c r="AA7" s="441" t="s">
        <v>2560</v>
      </c>
      <c r="AB7" s="442" t="s">
        <v>2561</v>
      </c>
      <c r="AC7" s="443" t="s">
        <v>2562</v>
      </c>
      <c r="AD7" s="443" t="s">
        <v>2563</v>
      </c>
      <c r="AE7" s="443" t="s">
        <v>1993</v>
      </c>
      <c r="AF7" s="393" t="s">
        <v>62</v>
      </c>
      <c r="AG7" s="441" t="s">
        <v>2564</v>
      </c>
      <c r="AH7" s="444" t="s">
        <v>2565</v>
      </c>
      <c r="AI7" s="445" t="s">
        <v>2566</v>
      </c>
      <c r="AJ7" s="387" t="s">
        <v>3963</v>
      </c>
      <c r="AK7" s="394" t="s">
        <v>2568</v>
      </c>
      <c r="AL7" s="394" t="s">
        <v>3898</v>
      </c>
      <c r="AM7" s="454" t="s">
        <v>3964</v>
      </c>
      <c r="AN7" s="445"/>
      <c r="AO7" s="393"/>
      <c r="AP7" s="445"/>
      <c r="AQ7" s="445"/>
      <c r="AR7" s="445" t="n">
        <v>3</v>
      </c>
      <c r="AS7" s="445"/>
      <c r="AT7" s="445"/>
      <c r="AU7" s="445" t="n">
        <v>40</v>
      </c>
    </row>
    <row r="8" customFormat="false" ht="57.6" hidden="false" customHeight="false" outlineLevel="0" collapsed="false">
      <c r="A8" s="445"/>
      <c r="B8" s="442" t="s">
        <v>1991</v>
      </c>
      <c r="C8" s="249" t="s">
        <v>1576</v>
      </c>
      <c r="D8" s="445" t="s">
        <v>161</v>
      </c>
      <c r="E8" s="445" t="s">
        <v>1610</v>
      </c>
      <c r="F8" s="445"/>
      <c r="G8" s="443" t="s">
        <v>1638</v>
      </c>
      <c r="H8" s="443" t="s">
        <v>1613</v>
      </c>
      <c r="I8" s="443" t="s">
        <v>1614</v>
      </c>
      <c r="J8" s="442" t="s">
        <v>1615</v>
      </c>
      <c r="K8" s="441" t="s">
        <v>52</v>
      </c>
      <c r="L8" s="443"/>
      <c r="M8" s="445" t="s">
        <v>3962</v>
      </c>
      <c r="N8" s="445"/>
      <c r="O8" s="445"/>
      <c r="P8" s="445"/>
      <c r="Q8" s="443" t="s">
        <v>3140</v>
      </c>
      <c r="R8" s="682" t="s">
        <v>3138</v>
      </c>
      <c r="S8" s="682"/>
      <c r="T8" s="682"/>
      <c r="U8" s="682"/>
      <c r="V8" s="682"/>
      <c r="W8" s="682"/>
      <c r="X8" s="682"/>
      <c r="Y8" s="682"/>
      <c r="Z8" s="441" t="s">
        <v>279</v>
      </c>
      <c r="AA8" s="441" t="s">
        <v>3137</v>
      </c>
      <c r="AB8" s="442" t="s">
        <v>3138</v>
      </c>
      <c r="AC8" s="443" t="s">
        <v>3139</v>
      </c>
      <c r="AD8" s="443" t="s">
        <v>3140</v>
      </c>
      <c r="AE8" s="443" t="s">
        <v>831</v>
      </c>
      <c r="AF8" s="393" t="s">
        <v>62</v>
      </c>
      <c r="AG8" s="441" t="s">
        <v>3141</v>
      </c>
      <c r="AH8" s="394" t="s">
        <v>3142</v>
      </c>
      <c r="AI8" s="445" t="s">
        <v>3143</v>
      </c>
      <c r="AJ8" s="387" t="s">
        <v>3144</v>
      </c>
      <c r="AK8" s="489" t="n">
        <v>443</v>
      </c>
      <c r="AL8" s="444" t="s">
        <v>3956</v>
      </c>
      <c r="AM8" s="463" t="s">
        <v>3965</v>
      </c>
      <c r="AN8" s="445"/>
      <c r="AO8" s="393"/>
      <c r="AP8" s="445"/>
      <c r="AQ8" s="445"/>
      <c r="AR8" s="445" t="n">
        <v>1</v>
      </c>
      <c r="AS8" s="445"/>
      <c r="AT8" s="445"/>
      <c r="AU8" s="445" t="n">
        <v>120</v>
      </c>
    </row>
    <row r="9" customFormat="false" ht="57.6" hidden="false" customHeight="false" outlineLevel="0" collapsed="false">
      <c r="A9" s="445"/>
      <c r="B9" s="682" t="s">
        <v>1995</v>
      </c>
      <c r="C9" s="249" t="s">
        <v>1576</v>
      </c>
      <c r="D9" s="445" t="s">
        <v>1996</v>
      </c>
      <c r="E9" s="445" t="s">
        <v>1997</v>
      </c>
      <c r="F9" s="445"/>
      <c r="G9" s="443" t="s">
        <v>1998</v>
      </c>
      <c r="H9" s="443" t="s">
        <v>1999</v>
      </c>
      <c r="I9" s="443" t="s">
        <v>2000</v>
      </c>
      <c r="J9" s="682" t="s">
        <v>1995</v>
      </c>
      <c r="K9" s="445" t="s">
        <v>52</v>
      </c>
      <c r="L9" s="445"/>
      <c r="M9" s="445" t="s">
        <v>3966</v>
      </c>
      <c r="N9" s="445"/>
      <c r="O9" s="445"/>
      <c r="P9" s="445"/>
      <c r="Q9" s="443" t="s">
        <v>2000</v>
      </c>
      <c r="R9" s="682" t="s">
        <v>1995</v>
      </c>
      <c r="S9" s="682"/>
      <c r="T9" s="682"/>
      <c r="U9" s="682"/>
      <c r="V9" s="682"/>
      <c r="W9" s="682"/>
      <c r="X9" s="682"/>
      <c r="Y9" s="682"/>
      <c r="Z9" s="452" t="s">
        <v>1996</v>
      </c>
      <c r="AA9" s="452" t="s">
        <v>1997</v>
      </c>
      <c r="AB9" s="508" t="s">
        <v>1995</v>
      </c>
      <c r="AC9" s="392" t="s">
        <v>1998</v>
      </c>
      <c r="AD9" s="392" t="s">
        <v>2000</v>
      </c>
      <c r="AE9" s="392" t="s">
        <v>1999</v>
      </c>
      <c r="AF9" s="393" t="s">
        <v>62</v>
      </c>
      <c r="AG9" s="445"/>
      <c r="AH9" s="394" t="s">
        <v>3287</v>
      </c>
      <c r="AI9" s="445"/>
      <c r="AJ9" s="387" t="s">
        <v>3288</v>
      </c>
      <c r="AK9" s="394" t="s">
        <v>3289</v>
      </c>
      <c r="AL9" s="444" t="s">
        <v>3967</v>
      </c>
      <c r="AM9" s="387" t="s">
        <v>3968</v>
      </c>
      <c r="AN9" s="445"/>
      <c r="AO9" s="393"/>
      <c r="AP9" s="445"/>
      <c r="AQ9" s="445"/>
      <c r="AR9" s="445" t="n">
        <v>1</v>
      </c>
      <c r="AS9" s="445"/>
      <c r="AT9" s="445" t="n">
        <v>30</v>
      </c>
      <c r="AU9" s="445" t="n">
        <v>20</v>
      </c>
    </row>
    <row r="10" customFormat="false" ht="28.8" hidden="false" customHeight="false" outlineLevel="0" collapsed="false">
      <c r="A10" s="386"/>
      <c r="B10" s="682" t="s">
        <v>2001</v>
      </c>
      <c r="C10" s="249" t="s">
        <v>1576</v>
      </c>
      <c r="D10" s="445" t="s">
        <v>236</v>
      </c>
      <c r="E10" s="445" t="s">
        <v>2002</v>
      </c>
      <c r="F10" s="445"/>
      <c r="G10" s="443" t="s">
        <v>2003</v>
      </c>
      <c r="H10" s="443" t="s">
        <v>2004</v>
      </c>
      <c r="I10" s="443" t="s">
        <v>2005</v>
      </c>
      <c r="J10" s="682" t="s">
        <v>2006</v>
      </c>
      <c r="K10" s="445" t="s">
        <v>52</v>
      </c>
      <c r="L10" s="445"/>
      <c r="M10" s="445" t="s">
        <v>2007</v>
      </c>
      <c r="N10" s="445"/>
      <c r="O10" s="445"/>
      <c r="P10" s="445"/>
      <c r="Q10" s="443"/>
      <c r="R10" s="682"/>
      <c r="S10" s="682"/>
      <c r="T10" s="682"/>
      <c r="U10" s="682"/>
      <c r="V10" s="682"/>
      <c r="W10" s="682"/>
      <c r="X10" s="682"/>
      <c r="Y10" s="682"/>
      <c r="Z10" s="452" t="s">
        <v>418</v>
      </c>
      <c r="AA10" s="452" t="s">
        <v>2694</v>
      </c>
      <c r="AB10" s="391" t="s">
        <v>2695</v>
      </c>
      <c r="AC10" s="392" t="s">
        <v>2696</v>
      </c>
      <c r="AD10" s="392" t="s">
        <v>2697</v>
      </c>
      <c r="AE10" s="392" t="s">
        <v>2698</v>
      </c>
      <c r="AF10" s="393" t="s">
        <v>62</v>
      </c>
      <c r="AG10" s="445"/>
      <c r="AH10" s="453" t="s">
        <v>2699</v>
      </c>
      <c r="AI10" s="445"/>
      <c r="AJ10" s="387" t="s">
        <v>3969</v>
      </c>
      <c r="AK10" s="394" t="n">
        <v>443</v>
      </c>
      <c r="AL10" s="444" t="s">
        <v>3922</v>
      </c>
      <c r="AM10" s="387" t="s">
        <v>3970</v>
      </c>
      <c r="AN10" s="445"/>
      <c r="AO10" s="393"/>
      <c r="AP10" s="445"/>
      <c r="AQ10" s="445"/>
      <c r="AR10" s="445" t="n">
        <v>2</v>
      </c>
      <c r="AS10" s="445"/>
      <c r="AT10" s="445"/>
      <c r="AU10" s="445" t="n">
        <v>40</v>
      </c>
    </row>
    <row r="11" customFormat="false" ht="57.6" hidden="false" customHeight="false" outlineLevel="0" collapsed="false">
      <c r="A11" s="386"/>
      <c r="B11" s="382" t="s">
        <v>3971</v>
      </c>
      <c r="C11" s="249" t="s">
        <v>1576</v>
      </c>
      <c r="D11" s="381" t="s">
        <v>161</v>
      </c>
      <c r="E11" s="381" t="s">
        <v>2231</v>
      </c>
      <c r="F11" s="386"/>
      <c r="G11" s="383" t="s">
        <v>2232</v>
      </c>
      <c r="H11" s="383" t="s">
        <v>479</v>
      </c>
      <c r="I11" s="383" t="s">
        <v>2234</v>
      </c>
      <c r="J11" s="382" t="s">
        <v>2235</v>
      </c>
      <c r="K11" s="456" t="s">
        <v>52</v>
      </c>
      <c r="L11" s="383"/>
      <c r="M11" s="456" t="s">
        <v>394</v>
      </c>
      <c r="N11" s="383"/>
      <c r="O11" s="383"/>
      <c r="P11" s="383"/>
      <c r="Q11" s="383" t="s">
        <v>479</v>
      </c>
      <c r="R11" s="681" t="s">
        <v>1982</v>
      </c>
      <c r="S11" s="681"/>
      <c r="T11" s="681"/>
      <c r="U11" s="681"/>
      <c r="V11" s="681"/>
      <c r="W11" s="681"/>
      <c r="X11" s="681"/>
      <c r="Y11" s="681"/>
      <c r="Z11" s="456" t="s">
        <v>454</v>
      </c>
      <c r="AA11" s="456" t="s">
        <v>2905</v>
      </c>
      <c r="AB11" s="382" t="s">
        <v>1982</v>
      </c>
      <c r="AC11" s="383" t="s">
        <v>2906</v>
      </c>
      <c r="AD11" s="383" t="s">
        <v>2907</v>
      </c>
      <c r="AE11" s="383" t="s">
        <v>1981</v>
      </c>
      <c r="AF11" s="384" t="s">
        <v>62</v>
      </c>
      <c r="AG11" s="386"/>
      <c r="AH11" s="388" t="s">
        <v>2908</v>
      </c>
      <c r="AI11" s="386"/>
      <c r="AJ11" s="386" t="s">
        <v>2909</v>
      </c>
      <c r="AK11" s="388" t="s">
        <v>2910</v>
      </c>
      <c r="AL11" s="454" t="s">
        <v>3910</v>
      </c>
      <c r="AM11" s="386" t="s">
        <v>3972</v>
      </c>
      <c r="AN11" s="386"/>
      <c r="AO11" s="384"/>
      <c r="AP11" s="386"/>
      <c r="AQ11" s="386"/>
      <c r="AR11" s="386" t="n">
        <v>1</v>
      </c>
      <c r="AS11" s="386"/>
      <c r="AT11" s="386"/>
      <c r="AU11" s="386"/>
    </row>
    <row r="12" customFormat="false" ht="14.4" hidden="false" customHeight="false" outlineLevel="0" collapsed="false">
      <c r="A12" s="445"/>
      <c r="B12" s="442" t="s">
        <v>3971</v>
      </c>
      <c r="C12" s="249" t="s">
        <v>1576</v>
      </c>
      <c r="D12" s="445" t="s">
        <v>321</v>
      </c>
      <c r="E12" s="445" t="s">
        <v>477</v>
      </c>
      <c r="F12" s="445"/>
      <c r="G12" s="443" t="s">
        <v>478</v>
      </c>
      <c r="H12" s="443" t="s">
        <v>3973</v>
      </c>
      <c r="I12" s="443" t="s">
        <v>1979</v>
      </c>
      <c r="J12" s="442" t="s">
        <v>481</v>
      </c>
      <c r="K12" s="441" t="s">
        <v>52</v>
      </c>
      <c r="L12" s="443"/>
      <c r="M12" s="441" t="s">
        <v>394</v>
      </c>
      <c r="N12" s="443"/>
      <c r="O12" s="443"/>
      <c r="P12" s="443"/>
      <c r="Q12" s="443" t="s">
        <v>3150</v>
      </c>
      <c r="R12" s="682" t="s">
        <v>3974</v>
      </c>
      <c r="S12" s="682"/>
      <c r="T12" s="682"/>
      <c r="U12" s="682"/>
      <c r="V12" s="682"/>
      <c r="W12" s="682"/>
      <c r="X12" s="682"/>
      <c r="Y12" s="682"/>
      <c r="Z12" s="441" t="s">
        <v>236</v>
      </c>
      <c r="AA12" s="441" t="s">
        <v>3146</v>
      </c>
      <c r="AB12" s="442" t="s">
        <v>3147</v>
      </c>
      <c r="AC12" s="443" t="s">
        <v>3148</v>
      </c>
      <c r="AD12" s="443" t="s">
        <v>3149</v>
      </c>
      <c r="AE12" s="443" t="s">
        <v>3150</v>
      </c>
      <c r="AF12" s="393" t="s">
        <v>62</v>
      </c>
      <c r="AG12" s="443"/>
      <c r="AH12" s="394" t="s">
        <v>3151</v>
      </c>
      <c r="AI12" s="445" t="s">
        <v>3152</v>
      </c>
      <c r="AJ12" s="387" t="s">
        <v>3153</v>
      </c>
      <c r="AK12" s="394" t="s">
        <v>3154</v>
      </c>
      <c r="AL12" s="394" t="s">
        <v>3956</v>
      </c>
      <c r="AM12" s="387" t="s">
        <v>3155</v>
      </c>
      <c r="AN12" s="445"/>
      <c r="AO12" s="393"/>
      <c r="AP12" s="445"/>
      <c r="AQ12" s="445"/>
      <c r="AR12" s="445" t="n">
        <v>2</v>
      </c>
      <c r="AS12" s="445"/>
      <c r="AT12" s="445"/>
      <c r="AU12" s="445"/>
    </row>
    <row r="13" customFormat="false" ht="57.6" hidden="false" customHeight="false" outlineLevel="0" collapsed="false">
      <c r="A13" s="445"/>
      <c r="B13" s="442" t="s">
        <v>3971</v>
      </c>
      <c r="C13" s="249" t="s">
        <v>1576</v>
      </c>
      <c r="D13" s="445" t="s">
        <v>3958</v>
      </c>
      <c r="E13" s="445" t="s">
        <v>477</v>
      </c>
      <c r="F13" s="445"/>
      <c r="G13" s="443" t="s">
        <v>478</v>
      </c>
      <c r="H13" s="443" t="s">
        <v>479</v>
      </c>
      <c r="I13" s="443" t="s">
        <v>1979</v>
      </c>
      <c r="J13" s="442" t="s">
        <v>481</v>
      </c>
      <c r="K13" s="441" t="s">
        <v>52</v>
      </c>
      <c r="L13" s="443"/>
      <c r="M13" s="441" t="s">
        <v>394</v>
      </c>
      <c r="N13" s="443"/>
      <c r="O13" s="443"/>
      <c r="P13" s="443"/>
      <c r="Q13" s="443" t="s">
        <v>479</v>
      </c>
      <c r="R13" s="682" t="s">
        <v>3974</v>
      </c>
      <c r="S13" s="682"/>
      <c r="T13" s="682"/>
      <c r="U13" s="682"/>
      <c r="V13" s="682"/>
      <c r="W13" s="682"/>
      <c r="X13" s="682"/>
      <c r="Y13" s="682"/>
      <c r="Z13" s="441" t="s">
        <v>482</v>
      </c>
      <c r="AA13" s="441" t="s">
        <v>483</v>
      </c>
      <c r="AB13" s="442" t="s">
        <v>487</v>
      </c>
      <c r="AC13" s="443" t="s">
        <v>484</v>
      </c>
      <c r="AD13" s="443" t="s">
        <v>486</v>
      </c>
      <c r="AE13" s="443" t="s">
        <v>485</v>
      </c>
      <c r="AF13" s="393" t="s">
        <v>62</v>
      </c>
      <c r="AG13" s="441" t="s">
        <v>3156</v>
      </c>
      <c r="AH13" s="394" t="s">
        <v>3157</v>
      </c>
      <c r="AI13" s="445"/>
      <c r="AJ13" s="387" t="s">
        <v>3158</v>
      </c>
      <c r="AK13" s="394" t="s">
        <v>3159</v>
      </c>
      <c r="AL13" s="444" t="s">
        <v>3956</v>
      </c>
      <c r="AM13" s="685" t="s">
        <v>3975</v>
      </c>
      <c r="AN13" s="445"/>
      <c r="AO13" s="393"/>
      <c r="AP13" s="445"/>
      <c r="AQ13" s="445"/>
      <c r="AR13" s="445" t="n">
        <v>3</v>
      </c>
      <c r="AS13" s="445" t="n">
        <v>2</v>
      </c>
      <c r="AT13" s="445" t="n">
        <v>6</v>
      </c>
      <c r="AU13" s="445" t="n">
        <v>40</v>
      </c>
    </row>
    <row r="14" customFormat="false" ht="14.4" hidden="false" customHeight="false" outlineLevel="0" collapsed="false">
      <c r="A14" s="445"/>
      <c r="B14" s="442" t="s">
        <v>3971</v>
      </c>
      <c r="C14" s="249" t="s">
        <v>1576</v>
      </c>
      <c r="D14" s="445" t="s">
        <v>321</v>
      </c>
      <c r="E14" s="445" t="s">
        <v>477</v>
      </c>
      <c r="F14" s="445"/>
      <c r="G14" s="443" t="s">
        <v>478</v>
      </c>
      <c r="H14" s="443" t="s">
        <v>479</v>
      </c>
      <c r="I14" s="443" t="s">
        <v>1979</v>
      </c>
      <c r="J14" s="442" t="s">
        <v>481</v>
      </c>
      <c r="K14" s="441" t="s">
        <v>52</v>
      </c>
      <c r="L14" s="443"/>
      <c r="M14" s="441" t="s">
        <v>394</v>
      </c>
      <c r="N14" s="443"/>
      <c r="O14" s="443"/>
      <c r="P14" s="443"/>
      <c r="Q14" s="443" t="s">
        <v>479</v>
      </c>
      <c r="R14" s="682" t="s">
        <v>3974</v>
      </c>
      <c r="S14" s="682"/>
      <c r="T14" s="682"/>
      <c r="U14" s="682"/>
      <c r="V14" s="682"/>
      <c r="W14" s="682"/>
      <c r="X14" s="682"/>
      <c r="Y14" s="682"/>
      <c r="Z14" s="441" t="s">
        <v>482</v>
      </c>
      <c r="AA14" s="441" t="s">
        <v>483</v>
      </c>
      <c r="AB14" s="442" t="s">
        <v>487</v>
      </c>
      <c r="AC14" s="443" t="s">
        <v>484</v>
      </c>
      <c r="AD14" s="443" t="s">
        <v>486</v>
      </c>
      <c r="AE14" s="443" t="s">
        <v>485</v>
      </c>
      <c r="AF14" s="393" t="s">
        <v>62</v>
      </c>
      <c r="AG14" s="441" t="s">
        <v>3225</v>
      </c>
      <c r="AH14" s="394" t="s">
        <v>3226</v>
      </c>
      <c r="AI14" s="445"/>
      <c r="AJ14" s="387" t="s">
        <v>3227</v>
      </c>
      <c r="AK14" s="394"/>
      <c r="AL14" s="394" t="s">
        <v>3925</v>
      </c>
      <c r="AM14" s="387" t="s">
        <v>3976</v>
      </c>
      <c r="AN14" s="445"/>
      <c r="AO14" s="393"/>
      <c r="AP14" s="445"/>
      <c r="AQ14" s="445"/>
      <c r="AR14" s="445" t="n">
        <v>2</v>
      </c>
      <c r="AS14" s="445"/>
      <c r="AT14" s="445" t="n">
        <v>8</v>
      </c>
      <c r="AU14" s="445"/>
    </row>
    <row r="15" customFormat="false" ht="14.4" hidden="false" customHeight="false" outlineLevel="0" collapsed="false">
      <c r="A15" s="445"/>
      <c r="B15" s="442" t="s">
        <v>3971</v>
      </c>
      <c r="C15" s="249" t="s">
        <v>1576</v>
      </c>
      <c r="D15" s="445" t="s">
        <v>321</v>
      </c>
      <c r="E15" s="445" t="s">
        <v>477</v>
      </c>
      <c r="F15" s="445"/>
      <c r="G15" s="443" t="s">
        <v>478</v>
      </c>
      <c r="H15" s="443" t="s">
        <v>479</v>
      </c>
      <c r="I15" s="443" t="s">
        <v>1979</v>
      </c>
      <c r="J15" s="442" t="s">
        <v>481</v>
      </c>
      <c r="K15" s="441" t="s">
        <v>52</v>
      </c>
      <c r="L15" s="443"/>
      <c r="M15" s="441" t="s">
        <v>394</v>
      </c>
      <c r="N15" s="443"/>
      <c r="O15" s="443"/>
      <c r="P15" s="443"/>
      <c r="Q15" s="443" t="s">
        <v>479</v>
      </c>
      <c r="R15" s="682" t="s">
        <v>3974</v>
      </c>
      <c r="S15" s="682"/>
      <c r="T15" s="682"/>
      <c r="U15" s="682"/>
      <c r="V15" s="682"/>
      <c r="W15" s="682"/>
      <c r="X15" s="682"/>
      <c r="Y15" s="682"/>
      <c r="Z15" s="441" t="s">
        <v>482</v>
      </c>
      <c r="AA15" s="441" t="s">
        <v>483</v>
      </c>
      <c r="AB15" s="442" t="s">
        <v>487</v>
      </c>
      <c r="AC15" s="443" t="s">
        <v>484</v>
      </c>
      <c r="AD15" s="443" t="s">
        <v>486</v>
      </c>
      <c r="AE15" s="443" t="s">
        <v>485</v>
      </c>
      <c r="AF15" s="393" t="s">
        <v>62</v>
      </c>
      <c r="AG15" s="441" t="s">
        <v>3228</v>
      </c>
      <c r="AH15" s="394" t="s">
        <v>3229</v>
      </c>
      <c r="AI15" s="445"/>
      <c r="AJ15" s="387" t="s">
        <v>3230</v>
      </c>
      <c r="AK15" s="394"/>
      <c r="AL15" s="394" t="s">
        <v>3925</v>
      </c>
      <c r="AM15" s="387" t="s">
        <v>3976</v>
      </c>
      <c r="AN15" s="445"/>
      <c r="AO15" s="393"/>
      <c r="AP15" s="445"/>
      <c r="AQ15" s="445"/>
      <c r="AR15" s="445" t="n">
        <v>2</v>
      </c>
      <c r="AS15" s="445"/>
      <c r="AT15" s="445"/>
      <c r="AU15" s="445"/>
    </row>
    <row r="16" customFormat="false" ht="14.4" hidden="false" customHeight="false" outlineLevel="0" collapsed="false">
      <c r="A16" s="445"/>
      <c r="B16" s="442" t="s">
        <v>3971</v>
      </c>
      <c r="C16" s="249" t="s">
        <v>1576</v>
      </c>
      <c r="D16" s="445" t="s">
        <v>321</v>
      </c>
      <c r="E16" s="445" t="s">
        <v>477</v>
      </c>
      <c r="F16" s="445"/>
      <c r="G16" s="443" t="s">
        <v>478</v>
      </c>
      <c r="H16" s="443" t="s">
        <v>479</v>
      </c>
      <c r="I16" s="443" t="s">
        <v>1979</v>
      </c>
      <c r="J16" s="442" t="s">
        <v>481</v>
      </c>
      <c r="K16" s="441" t="s">
        <v>52</v>
      </c>
      <c r="L16" s="443"/>
      <c r="M16" s="441" t="s">
        <v>394</v>
      </c>
      <c r="N16" s="443"/>
      <c r="O16" s="443"/>
      <c r="P16" s="443"/>
      <c r="Q16" s="443" t="s">
        <v>479</v>
      </c>
      <c r="R16" s="682" t="s">
        <v>3974</v>
      </c>
      <c r="S16" s="682"/>
      <c r="T16" s="682"/>
      <c r="U16" s="682"/>
      <c r="V16" s="682"/>
      <c r="W16" s="682"/>
      <c r="X16" s="682"/>
      <c r="Y16" s="682"/>
      <c r="Z16" s="441" t="s">
        <v>3231</v>
      </c>
      <c r="AA16" s="441" t="s">
        <v>518</v>
      </c>
      <c r="AB16" s="442" t="s">
        <v>3232</v>
      </c>
      <c r="AC16" s="443" t="s">
        <v>519</v>
      </c>
      <c r="AD16" s="443" t="s">
        <v>521</v>
      </c>
      <c r="AE16" s="443" t="s">
        <v>520</v>
      </c>
      <c r="AF16" s="393" t="s">
        <v>62</v>
      </c>
      <c r="AG16" s="441" t="s">
        <v>3233</v>
      </c>
      <c r="AH16" s="394" t="s">
        <v>3234</v>
      </c>
      <c r="AI16" s="445"/>
      <c r="AJ16" s="387" t="s">
        <v>3235</v>
      </c>
      <c r="AK16" s="394" t="s">
        <v>3236</v>
      </c>
      <c r="AL16" s="394" t="s">
        <v>3925</v>
      </c>
      <c r="AM16" s="387" t="s">
        <v>3976</v>
      </c>
      <c r="AN16" s="445"/>
      <c r="AO16" s="393"/>
      <c r="AP16" s="445"/>
      <c r="AQ16" s="445"/>
      <c r="AR16" s="445" t="n">
        <v>4</v>
      </c>
      <c r="AS16" s="445"/>
      <c r="AT16" s="445"/>
      <c r="AU16" s="445"/>
    </row>
    <row r="17" customFormat="false" ht="14.4" hidden="false" customHeight="false" outlineLevel="0" collapsed="false">
      <c r="A17" s="445"/>
      <c r="B17" s="442" t="s">
        <v>3971</v>
      </c>
      <c r="C17" s="249" t="s">
        <v>1576</v>
      </c>
      <c r="D17" s="445" t="s">
        <v>321</v>
      </c>
      <c r="E17" s="445" t="s">
        <v>477</v>
      </c>
      <c r="F17" s="445"/>
      <c r="G17" s="443" t="s">
        <v>478</v>
      </c>
      <c r="H17" s="443" t="s">
        <v>479</v>
      </c>
      <c r="I17" s="443" t="s">
        <v>1979</v>
      </c>
      <c r="J17" s="442" t="s">
        <v>481</v>
      </c>
      <c r="K17" s="441" t="s">
        <v>52</v>
      </c>
      <c r="L17" s="443"/>
      <c r="M17" s="441" t="s">
        <v>394</v>
      </c>
      <c r="N17" s="443"/>
      <c r="O17" s="443"/>
      <c r="P17" s="443"/>
      <c r="Q17" s="443" t="s">
        <v>479</v>
      </c>
      <c r="R17" s="682" t="s">
        <v>3974</v>
      </c>
      <c r="S17" s="682"/>
      <c r="T17" s="682"/>
      <c r="U17" s="682"/>
      <c r="V17" s="682"/>
      <c r="W17" s="682"/>
      <c r="X17" s="682"/>
      <c r="Y17" s="682"/>
      <c r="Z17" s="441" t="s">
        <v>482</v>
      </c>
      <c r="AA17" s="441" t="s">
        <v>483</v>
      </c>
      <c r="AB17" s="442" t="s">
        <v>487</v>
      </c>
      <c r="AC17" s="443" t="s">
        <v>484</v>
      </c>
      <c r="AD17" s="443" t="s">
        <v>486</v>
      </c>
      <c r="AE17" s="443" t="s">
        <v>485</v>
      </c>
      <c r="AF17" s="393" t="s">
        <v>62</v>
      </c>
      <c r="AG17" s="441" t="s">
        <v>3237</v>
      </c>
      <c r="AH17" s="394" t="s">
        <v>3238</v>
      </c>
      <c r="AI17" s="445"/>
      <c r="AJ17" s="387" t="s">
        <v>3239</v>
      </c>
      <c r="AK17" s="394" t="s">
        <v>3236</v>
      </c>
      <c r="AL17" s="394" t="s">
        <v>3925</v>
      </c>
      <c r="AM17" s="387" t="s">
        <v>3976</v>
      </c>
      <c r="AN17" s="445"/>
      <c r="AO17" s="393"/>
      <c r="AP17" s="445"/>
      <c r="AQ17" s="445"/>
      <c r="AR17" s="445" t="n">
        <v>2</v>
      </c>
      <c r="AS17" s="445"/>
      <c r="AT17" s="445"/>
      <c r="AU17" s="445"/>
    </row>
    <row r="18" customFormat="false" ht="28.8" hidden="false" customHeight="false" outlineLevel="0" collapsed="false">
      <c r="A18" s="445"/>
      <c r="B18" s="442" t="s">
        <v>3971</v>
      </c>
      <c r="C18" s="249" t="s">
        <v>1576</v>
      </c>
      <c r="D18" s="445" t="s">
        <v>321</v>
      </c>
      <c r="E18" s="445" t="s">
        <v>477</v>
      </c>
      <c r="F18" s="445"/>
      <c r="G18" s="443" t="s">
        <v>478</v>
      </c>
      <c r="H18" s="443" t="s">
        <v>479</v>
      </c>
      <c r="I18" s="443" t="s">
        <v>1979</v>
      </c>
      <c r="J18" s="442" t="s">
        <v>481</v>
      </c>
      <c r="K18" s="441" t="s">
        <v>52</v>
      </c>
      <c r="L18" s="443"/>
      <c r="M18" s="441" t="s">
        <v>394</v>
      </c>
      <c r="N18" s="443"/>
      <c r="O18" s="443"/>
      <c r="P18" s="443"/>
      <c r="Q18" s="443" t="s">
        <v>479</v>
      </c>
      <c r="R18" s="682" t="s">
        <v>3974</v>
      </c>
      <c r="S18" s="682"/>
      <c r="T18" s="682"/>
      <c r="U18" s="682"/>
      <c r="V18" s="682"/>
      <c r="W18" s="682"/>
      <c r="X18" s="682"/>
      <c r="Y18" s="682"/>
      <c r="Z18" s="441" t="s">
        <v>482</v>
      </c>
      <c r="AA18" s="441" t="s">
        <v>483</v>
      </c>
      <c r="AB18" s="442" t="s">
        <v>487</v>
      </c>
      <c r="AC18" s="443" t="s">
        <v>484</v>
      </c>
      <c r="AD18" s="443" t="s">
        <v>486</v>
      </c>
      <c r="AE18" s="443" t="s">
        <v>485</v>
      </c>
      <c r="AF18" s="393" t="s">
        <v>62</v>
      </c>
      <c r="AG18" s="441" t="s">
        <v>3240</v>
      </c>
      <c r="AH18" s="444" t="s">
        <v>3241</v>
      </c>
      <c r="AI18" s="445"/>
      <c r="AJ18" s="387" t="s">
        <v>3242</v>
      </c>
      <c r="AK18" s="394" t="s">
        <v>3236</v>
      </c>
      <c r="AL18" s="394" t="s">
        <v>3925</v>
      </c>
      <c r="AM18" s="387" t="s">
        <v>3976</v>
      </c>
      <c r="AN18" s="445"/>
      <c r="AO18" s="393"/>
      <c r="AP18" s="445"/>
      <c r="AQ18" s="445"/>
      <c r="AR18" s="445" t="n">
        <v>2</v>
      </c>
      <c r="AS18" s="445"/>
      <c r="AT18" s="445"/>
      <c r="AU18" s="445"/>
    </row>
    <row r="19" customFormat="false" ht="57.6" hidden="false" customHeight="false" outlineLevel="0" collapsed="false">
      <c r="A19" s="445"/>
      <c r="B19" s="442" t="s">
        <v>3971</v>
      </c>
      <c r="C19" s="249" t="s">
        <v>1576</v>
      </c>
      <c r="D19" s="445" t="s">
        <v>3958</v>
      </c>
      <c r="E19" s="445" t="s">
        <v>477</v>
      </c>
      <c r="F19" s="445"/>
      <c r="G19" s="443" t="s">
        <v>478</v>
      </c>
      <c r="H19" s="443" t="s">
        <v>479</v>
      </c>
      <c r="I19" s="443" t="s">
        <v>1979</v>
      </c>
      <c r="J19" s="442" t="s">
        <v>481</v>
      </c>
      <c r="K19" s="441" t="s">
        <v>52</v>
      </c>
      <c r="L19" s="443"/>
      <c r="M19" s="441" t="s">
        <v>394</v>
      </c>
      <c r="N19" s="443"/>
      <c r="O19" s="443"/>
      <c r="P19" s="443"/>
      <c r="Q19" s="443" t="s">
        <v>479</v>
      </c>
      <c r="R19" s="682" t="s">
        <v>3974</v>
      </c>
      <c r="S19" s="682"/>
      <c r="T19" s="682"/>
      <c r="U19" s="682"/>
      <c r="V19" s="682"/>
      <c r="W19" s="682"/>
      <c r="X19" s="682"/>
      <c r="Y19" s="682"/>
      <c r="Z19" s="441" t="s">
        <v>482</v>
      </c>
      <c r="AA19" s="441" t="s">
        <v>483</v>
      </c>
      <c r="AB19" s="442" t="s">
        <v>487</v>
      </c>
      <c r="AC19" s="443" t="s">
        <v>484</v>
      </c>
      <c r="AD19" s="443" t="s">
        <v>486</v>
      </c>
      <c r="AE19" s="443" t="s">
        <v>485</v>
      </c>
      <c r="AF19" s="393" t="s">
        <v>62</v>
      </c>
      <c r="AG19" s="445" t="s">
        <v>3456</v>
      </c>
      <c r="AH19" s="453" t="s">
        <v>3457</v>
      </c>
      <c r="AI19" s="394"/>
      <c r="AJ19" s="453" t="s">
        <v>3977</v>
      </c>
      <c r="AK19" s="394"/>
      <c r="AL19" s="444" t="s">
        <v>3903</v>
      </c>
      <c r="AM19" s="454" t="s">
        <v>3459</v>
      </c>
      <c r="AN19" s="445"/>
      <c r="AO19" s="445"/>
      <c r="AP19" s="445"/>
      <c r="AQ19" s="445"/>
      <c r="AR19" s="445" t="n">
        <v>1</v>
      </c>
      <c r="AS19" s="482" t="n">
        <v>2</v>
      </c>
      <c r="AT19" s="482" t="n">
        <v>2</v>
      </c>
      <c r="AU19" s="482" t="n">
        <v>20</v>
      </c>
    </row>
    <row r="20" customFormat="false" ht="28.8" hidden="false" customHeight="false" outlineLevel="0" collapsed="false">
      <c r="A20" s="445"/>
      <c r="B20" s="442" t="s">
        <v>2008</v>
      </c>
      <c r="C20" s="249" t="s">
        <v>1576</v>
      </c>
      <c r="D20" s="445" t="s">
        <v>2009</v>
      </c>
      <c r="E20" s="445" t="s">
        <v>2010</v>
      </c>
      <c r="F20" s="445"/>
      <c r="G20" s="443" t="s">
        <v>2011</v>
      </c>
      <c r="H20" s="443" t="s">
        <v>2012</v>
      </c>
      <c r="I20" s="443" t="s">
        <v>2013</v>
      </c>
      <c r="J20" s="442" t="s">
        <v>2014</v>
      </c>
      <c r="K20" s="441" t="s">
        <v>52</v>
      </c>
      <c r="L20" s="443"/>
      <c r="M20" s="441" t="s">
        <v>2015</v>
      </c>
      <c r="N20" s="443"/>
      <c r="O20" s="443"/>
      <c r="P20" s="443"/>
      <c r="Q20" s="443" t="s">
        <v>2016</v>
      </c>
      <c r="R20" s="686" t="s">
        <v>2017</v>
      </c>
      <c r="S20" s="686"/>
      <c r="T20" s="686"/>
      <c r="U20" s="686"/>
      <c r="V20" s="686"/>
      <c r="W20" s="686"/>
      <c r="X20" s="686"/>
      <c r="Y20" s="686"/>
      <c r="Z20" s="390" t="s">
        <v>46</v>
      </c>
      <c r="AA20" s="390" t="s">
        <v>47</v>
      </c>
      <c r="AB20" s="391" t="s">
        <v>2569</v>
      </c>
      <c r="AC20" s="392" t="s">
        <v>48</v>
      </c>
      <c r="AD20" s="392" t="s">
        <v>50</v>
      </c>
      <c r="AE20" s="392" t="s">
        <v>2570</v>
      </c>
      <c r="AF20" s="393" t="s">
        <v>62</v>
      </c>
      <c r="AG20" s="443"/>
      <c r="AH20" s="444" t="s">
        <v>2571</v>
      </c>
      <c r="AI20" s="445"/>
      <c r="AJ20" s="387" t="s">
        <v>2572</v>
      </c>
      <c r="AK20" s="447" t="s">
        <v>2573</v>
      </c>
      <c r="AL20" s="394" t="s">
        <v>3898</v>
      </c>
      <c r="AM20" s="453" t="s">
        <v>3978</v>
      </c>
      <c r="AN20" s="445"/>
      <c r="AO20" s="393"/>
      <c r="AP20" s="445"/>
      <c r="AQ20" s="445"/>
      <c r="AR20" s="445" t="n">
        <v>2</v>
      </c>
      <c r="AS20" s="445"/>
      <c r="AT20" s="445" t="n">
        <v>12</v>
      </c>
      <c r="AU20" s="445" t="n">
        <v>1880</v>
      </c>
    </row>
    <row r="21" customFormat="false" ht="14.4" hidden="false" customHeight="false" outlineLevel="0" collapsed="false">
      <c r="A21" s="445"/>
      <c r="B21" s="442" t="s">
        <v>2008</v>
      </c>
      <c r="C21" s="249" t="s">
        <v>1576</v>
      </c>
      <c r="D21" s="445" t="s">
        <v>2009</v>
      </c>
      <c r="E21" s="445" t="s">
        <v>2010</v>
      </c>
      <c r="F21" s="445"/>
      <c r="G21" s="443" t="s">
        <v>2011</v>
      </c>
      <c r="H21" s="443" t="s">
        <v>2012</v>
      </c>
      <c r="I21" s="443" t="s">
        <v>2013</v>
      </c>
      <c r="J21" s="687" t="s">
        <v>2014</v>
      </c>
      <c r="K21" s="441" t="s">
        <v>52</v>
      </c>
      <c r="L21" s="443"/>
      <c r="M21" s="441" t="s">
        <v>2015</v>
      </c>
      <c r="N21" s="443"/>
      <c r="O21" s="443"/>
      <c r="P21" s="443"/>
      <c r="Q21" s="443" t="s">
        <v>2016</v>
      </c>
      <c r="R21" s="686" t="s">
        <v>2017</v>
      </c>
      <c r="S21" s="686"/>
      <c r="T21" s="686"/>
      <c r="U21" s="686"/>
      <c r="V21" s="686"/>
      <c r="W21" s="686"/>
      <c r="X21" s="686"/>
      <c r="Y21" s="686"/>
      <c r="Z21" s="390" t="s">
        <v>2575</v>
      </c>
      <c r="AA21" s="390" t="s">
        <v>2576</v>
      </c>
      <c r="AB21" s="449" t="s">
        <v>2017</v>
      </c>
      <c r="AC21" s="392" t="s">
        <v>2577</v>
      </c>
      <c r="AD21" s="392" t="s">
        <v>2578</v>
      </c>
      <c r="AE21" s="392" t="s">
        <v>2016</v>
      </c>
      <c r="AF21" s="393" t="s">
        <v>62</v>
      </c>
      <c r="AG21" s="441" t="s">
        <v>2579</v>
      </c>
      <c r="AH21" s="394" t="s">
        <v>2580</v>
      </c>
      <c r="AI21" s="445"/>
      <c r="AJ21" s="387" t="s">
        <v>3979</v>
      </c>
      <c r="AK21" s="394" t="s">
        <v>2582</v>
      </c>
      <c r="AL21" s="394" t="s">
        <v>3898</v>
      </c>
      <c r="AM21" s="509" t="s">
        <v>3980</v>
      </c>
      <c r="AN21" s="445"/>
      <c r="AO21" s="393"/>
      <c r="AP21" s="445"/>
      <c r="AQ21" s="445"/>
      <c r="AR21" s="445" t="n">
        <v>4</v>
      </c>
      <c r="AS21" s="445"/>
      <c r="AT21" s="445" t="n">
        <v>24</v>
      </c>
      <c r="AU21" s="445" t="n">
        <v>1500</v>
      </c>
    </row>
    <row r="22" customFormat="false" ht="14.4" hidden="false" customHeight="false" outlineLevel="0" collapsed="false">
      <c r="A22" s="445"/>
      <c r="B22" s="442" t="s">
        <v>2008</v>
      </c>
      <c r="C22" s="249" t="s">
        <v>1576</v>
      </c>
      <c r="D22" s="445" t="s">
        <v>2009</v>
      </c>
      <c r="E22" s="445" t="s">
        <v>2010</v>
      </c>
      <c r="F22" s="445"/>
      <c r="G22" s="443" t="s">
        <v>2011</v>
      </c>
      <c r="H22" s="443" t="s">
        <v>2012</v>
      </c>
      <c r="I22" s="443" t="s">
        <v>2013</v>
      </c>
      <c r="J22" s="687" t="s">
        <v>2014</v>
      </c>
      <c r="K22" s="441" t="s">
        <v>52</v>
      </c>
      <c r="L22" s="443"/>
      <c r="M22" s="441" t="s">
        <v>2015</v>
      </c>
      <c r="N22" s="443"/>
      <c r="O22" s="443"/>
      <c r="P22" s="443"/>
      <c r="Q22" s="443" t="s">
        <v>2016</v>
      </c>
      <c r="R22" s="686" t="s">
        <v>2017</v>
      </c>
      <c r="S22" s="686"/>
      <c r="T22" s="686"/>
      <c r="U22" s="686"/>
      <c r="V22" s="686"/>
      <c r="W22" s="686"/>
      <c r="X22" s="686"/>
      <c r="Y22" s="686"/>
      <c r="Z22" s="390" t="s">
        <v>2575</v>
      </c>
      <c r="AA22" s="390" t="s">
        <v>2576</v>
      </c>
      <c r="AB22" s="449" t="s">
        <v>2017</v>
      </c>
      <c r="AC22" s="392" t="s">
        <v>2577</v>
      </c>
      <c r="AD22" s="392" t="s">
        <v>2578</v>
      </c>
      <c r="AE22" s="392" t="s">
        <v>2016</v>
      </c>
      <c r="AF22" s="393" t="s">
        <v>62</v>
      </c>
      <c r="AG22" s="443"/>
      <c r="AH22" s="394" t="s">
        <v>3354</v>
      </c>
      <c r="AI22" s="445" t="s">
        <v>3355</v>
      </c>
      <c r="AJ22" s="387" t="s">
        <v>3981</v>
      </c>
      <c r="AK22" s="394" t="s">
        <v>3357</v>
      </c>
      <c r="AL22" s="394" t="s">
        <v>3982</v>
      </c>
      <c r="AM22" s="688" t="s">
        <v>3983</v>
      </c>
      <c r="AN22" s="445"/>
      <c r="AO22" s="393"/>
      <c r="AP22" s="445"/>
      <c r="AQ22" s="445"/>
      <c r="AR22" s="445" t="n">
        <v>4</v>
      </c>
      <c r="AS22" s="445"/>
      <c r="AT22" s="445" t="n">
        <v>24</v>
      </c>
      <c r="AU22" s="445" t="n">
        <v>1500</v>
      </c>
    </row>
    <row r="23" customFormat="false" ht="57.6" hidden="false" customHeight="false" outlineLevel="0" collapsed="false">
      <c r="A23" s="445"/>
      <c r="B23" s="681" t="s">
        <v>2018</v>
      </c>
      <c r="C23" s="249" t="s">
        <v>1576</v>
      </c>
      <c r="D23" s="381" t="s">
        <v>990</v>
      </c>
      <c r="E23" s="381" t="s">
        <v>2019</v>
      </c>
      <c r="F23" s="386"/>
      <c r="G23" s="383" t="s">
        <v>2020</v>
      </c>
      <c r="H23" s="383" t="s">
        <v>2021</v>
      </c>
      <c r="I23" s="383" t="s">
        <v>2022</v>
      </c>
      <c r="J23" s="382" t="s">
        <v>2023</v>
      </c>
      <c r="K23" s="456" t="s">
        <v>52</v>
      </c>
      <c r="L23" s="383"/>
      <c r="M23" s="456" t="s">
        <v>173</v>
      </c>
      <c r="N23" s="383"/>
      <c r="O23" s="383"/>
      <c r="P23" s="383"/>
      <c r="Q23" s="383" t="s">
        <v>2024</v>
      </c>
      <c r="R23" s="681" t="s">
        <v>2025</v>
      </c>
      <c r="S23" s="681"/>
      <c r="T23" s="681"/>
      <c r="U23" s="681"/>
      <c r="V23" s="681"/>
      <c r="W23" s="681"/>
      <c r="X23" s="681"/>
      <c r="Y23" s="681"/>
      <c r="Z23" s="390" t="s">
        <v>40</v>
      </c>
      <c r="AA23" s="390" t="s">
        <v>3460</v>
      </c>
      <c r="AB23" s="391" t="s">
        <v>2025</v>
      </c>
      <c r="AC23" s="392" t="s">
        <v>3461</v>
      </c>
      <c r="AD23" s="392" t="s">
        <v>3462</v>
      </c>
      <c r="AE23" s="392" t="s">
        <v>2024</v>
      </c>
      <c r="AF23" s="393" t="s">
        <v>62</v>
      </c>
      <c r="AG23" s="456" t="s">
        <v>3463</v>
      </c>
      <c r="AH23" s="394" t="s">
        <v>3464</v>
      </c>
      <c r="AI23" s="445"/>
      <c r="AJ23" s="387" t="s">
        <v>3465</v>
      </c>
      <c r="AK23" s="394" t="s">
        <v>2662</v>
      </c>
      <c r="AL23" s="444" t="s">
        <v>3903</v>
      </c>
      <c r="AM23" s="387" t="s">
        <v>3984</v>
      </c>
      <c r="AN23" s="445"/>
      <c r="AO23" s="393"/>
      <c r="AP23" s="445"/>
      <c r="AQ23" s="445"/>
      <c r="AR23" s="445" t="n">
        <v>4</v>
      </c>
      <c r="AS23" s="445"/>
      <c r="AT23" s="445"/>
      <c r="AU23" s="445"/>
    </row>
    <row r="24" customFormat="false" ht="28.8" hidden="false" customHeight="false" outlineLevel="0" collapsed="false">
      <c r="A24" s="495"/>
      <c r="B24" s="682" t="s">
        <v>2026</v>
      </c>
      <c r="C24" s="249" t="s">
        <v>1576</v>
      </c>
      <c r="D24" s="445" t="s">
        <v>279</v>
      </c>
      <c r="E24" s="445" t="s">
        <v>2027</v>
      </c>
      <c r="F24" s="445"/>
      <c r="G24" s="443" t="s">
        <v>2028</v>
      </c>
      <c r="H24" s="443" t="s">
        <v>2029</v>
      </c>
      <c r="I24" s="443" t="s">
        <v>2030</v>
      </c>
      <c r="J24" s="682" t="s">
        <v>2031</v>
      </c>
      <c r="K24" s="441" t="s">
        <v>52</v>
      </c>
      <c r="L24" s="443"/>
      <c r="M24" s="445" t="s">
        <v>2032</v>
      </c>
      <c r="N24" s="445"/>
      <c r="O24" s="445"/>
      <c r="P24" s="445"/>
      <c r="Q24" s="443" t="s">
        <v>2029</v>
      </c>
      <c r="R24" s="682" t="s">
        <v>2033</v>
      </c>
      <c r="S24" s="682"/>
      <c r="T24" s="682"/>
      <c r="U24" s="682"/>
      <c r="V24" s="682"/>
      <c r="W24" s="682"/>
      <c r="X24" s="682"/>
      <c r="Y24" s="682"/>
      <c r="Z24" s="452" t="s">
        <v>781</v>
      </c>
      <c r="AA24" s="452" t="s">
        <v>2687</v>
      </c>
      <c r="AB24" s="391" t="s">
        <v>2701</v>
      </c>
      <c r="AC24" s="392" t="s">
        <v>2702</v>
      </c>
      <c r="AD24" s="392" t="s">
        <v>2703</v>
      </c>
      <c r="AE24" s="392" t="s">
        <v>2704</v>
      </c>
      <c r="AF24" s="393" t="s">
        <v>62</v>
      </c>
      <c r="AG24" s="445"/>
      <c r="AH24" s="394" t="s">
        <v>2705</v>
      </c>
      <c r="AI24" s="445"/>
      <c r="AJ24" s="387" t="s">
        <v>2706</v>
      </c>
      <c r="AK24" s="394" t="s">
        <v>2707</v>
      </c>
      <c r="AL24" s="444" t="s">
        <v>3922</v>
      </c>
      <c r="AM24" s="387" t="s">
        <v>3985</v>
      </c>
      <c r="AN24" s="445"/>
      <c r="AO24" s="393"/>
      <c r="AP24" s="445"/>
      <c r="AQ24" s="445"/>
      <c r="AR24" s="445" t="n">
        <v>3</v>
      </c>
      <c r="AS24" s="445"/>
      <c r="AT24" s="445" t="n">
        <v>2</v>
      </c>
      <c r="AU24" s="445" t="n">
        <f aca="false">300-160</f>
        <v>140</v>
      </c>
    </row>
    <row r="25" customFormat="false" ht="57.6" hidden="false" customHeight="false" outlineLevel="0" collapsed="false">
      <c r="A25" s="445"/>
      <c r="B25" s="682" t="s">
        <v>2026</v>
      </c>
      <c r="C25" s="249" t="s">
        <v>1576</v>
      </c>
      <c r="D25" s="445" t="s">
        <v>279</v>
      </c>
      <c r="E25" s="445" t="s">
        <v>2027</v>
      </c>
      <c r="F25" s="445"/>
      <c r="G25" s="443" t="s">
        <v>2028</v>
      </c>
      <c r="H25" s="443" t="s">
        <v>3986</v>
      </c>
      <c r="I25" s="443" t="s">
        <v>2030</v>
      </c>
      <c r="J25" s="442" t="s">
        <v>2031</v>
      </c>
      <c r="K25" s="441" t="s">
        <v>52</v>
      </c>
      <c r="L25" s="443"/>
      <c r="M25" s="445" t="s">
        <v>2032</v>
      </c>
      <c r="N25" s="445"/>
      <c r="O25" s="445"/>
      <c r="P25" s="445"/>
      <c r="Q25" s="443" t="s">
        <v>3987</v>
      </c>
      <c r="R25" s="682" t="s">
        <v>2033</v>
      </c>
      <c r="S25" s="682"/>
      <c r="T25" s="682"/>
      <c r="U25" s="682"/>
      <c r="V25" s="682"/>
      <c r="W25" s="682"/>
      <c r="X25" s="682"/>
      <c r="Y25" s="682"/>
      <c r="Z25" s="452" t="s">
        <v>236</v>
      </c>
      <c r="AA25" s="452" t="s">
        <v>3291</v>
      </c>
      <c r="AB25" s="391" t="s">
        <v>3292</v>
      </c>
      <c r="AC25" s="392" t="s">
        <v>3293</v>
      </c>
      <c r="AD25" s="392" t="s">
        <v>3294</v>
      </c>
      <c r="AE25" s="392" t="s">
        <v>2029</v>
      </c>
      <c r="AF25" s="393" t="s">
        <v>62</v>
      </c>
      <c r="AG25" s="445"/>
      <c r="AH25" s="394" t="s">
        <v>3295</v>
      </c>
      <c r="AI25" s="445"/>
      <c r="AJ25" s="387" t="s">
        <v>3296</v>
      </c>
      <c r="AK25" s="394" t="s">
        <v>3297</v>
      </c>
      <c r="AL25" s="444" t="s">
        <v>3967</v>
      </c>
      <c r="AM25" s="387" t="s">
        <v>3988</v>
      </c>
      <c r="AN25" s="445"/>
      <c r="AO25" s="393"/>
      <c r="AP25" s="445"/>
      <c r="AQ25" s="445"/>
      <c r="AR25" s="445" t="n">
        <v>4</v>
      </c>
      <c r="AS25" s="445"/>
      <c r="AT25" s="445"/>
      <c r="AU25" s="445"/>
    </row>
    <row r="26" customFormat="false" ht="57.6" hidden="false" customHeight="false" outlineLevel="0" collapsed="false">
      <c r="A26" s="445"/>
      <c r="B26" s="682" t="s">
        <v>2026</v>
      </c>
      <c r="C26" s="249" t="s">
        <v>1576</v>
      </c>
      <c r="D26" s="445" t="s">
        <v>279</v>
      </c>
      <c r="E26" s="445" t="s">
        <v>2027</v>
      </c>
      <c r="F26" s="445"/>
      <c r="G26" s="443" t="s">
        <v>2028</v>
      </c>
      <c r="H26" s="443" t="s">
        <v>3986</v>
      </c>
      <c r="I26" s="443" t="s">
        <v>2030</v>
      </c>
      <c r="J26" s="442" t="s">
        <v>2031</v>
      </c>
      <c r="K26" s="441" t="s">
        <v>52</v>
      </c>
      <c r="L26" s="443"/>
      <c r="M26" s="445" t="s">
        <v>2032</v>
      </c>
      <c r="N26" s="445"/>
      <c r="O26" s="445"/>
      <c r="P26" s="445"/>
      <c r="Q26" s="443" t="s">
        <v>2029</v>
      </c>
      <c r="R26" s="682" t="s">
        <v>2033</v>
      </c>
      <c r="S26" s="682"/>
      <c r="T26" s="682"/>
      <c r="U26" s="682"/>
      <c r="V26" s="682"/>
      <c r="W26" s="682"/>
      <c r="X26" s="682"/>
      <c r="Y26" s="682"/>
      <c r="Z26" s="452" t="s">
        <v>236</v>
      </c>
      <c r="AA26" s="452" t="s">
        <v>3291</v>
      </c>
      <c r="AB26" s="391" t="s">
        <v>3292</v>
      </c>
      <c r="AC26" s="392" t="s">
        <v>3293</v>
      </c>
      <c r="AD26" s="392" t="s">
        <v>3294</v>
      </c>
      <c r="AE26" s="392" t="s">
        <v>2029</v>
      </c>
      <c r="AF26" s="393" t="s">
        <v>62</v>
      </c>
      <c r="AG26" s="445" t="s">
        <v>3299</v>
      </c>
      <c r="AH26" s="394" t="s">
        <v>3300</v>
      </c>
      <c r="AI26" s="445"/>
      <c r="AJ26" s="387" t="s">
        <v>3301</v>
      </c>
      <c r="AK26" s="394" t="s">
        <v>3302</v>
      </c>
      <c r="AL26" s="444" t="s">
        <v>3967</v>
      </c>
      <c r="AM26" s="387" t="s">
        <v>3989</v>
      </c>
      <c r="AN26" s="445"/>
      <c r="AO26" s="393"/>
      <c r="AP26" s="445"/>
      <c r="AQ26" s="445"/>
      <c r="AR26" s="445" t="n">
        <v>2</v>
      </c>
      <c r="AS26" s="445"/>
      <c r="AT26" s="445"/>
      <c r="AU26" s="445" t="n">
        <v>380</v>
      </c>
    </row>
    <row r="27" customFormat="false" ht="57.6" hidden="false" customHeight="false" outlineLevel="0" collapsed="false">
      <c r="A27" s="445"/>
      <c r="B27" s="682" t="s">
        <v>2026</v>
      </c>
      <c r="C27" s="249" t="s">
        <v>1576</v>
      </c>
      <c r="D27" s="445" t="s">
        <v>279</v>
      </c>
      <c r="E27" s="445" t="s">
        <v>2027</v>
      </c>
      <c r="F27" s="445"/>
      <c r="G27" s="443" t="s">
        <v>2028</v>
      </c>
      <c r="H27" s="443" t="s">
        <v>3986</v>
      </c>
      <c r="I27" s="443" t="s">
        <v>2030</v>
      </c>
      <c r="J27" s="682" t="s">
        <v>2031</v>
      </c>
      <c r="K27" s="445" t="s">
        <v>52</v>
      </c>
      <c r="L27" s="445"/>
      <c r="M27" s="445" t="s">
        <v>2032</v>
      </c>
      <c r="N27" s="445"/>
      <c r="O27" s="445"/>
      <c r="P27" s="445"/>
      <c r="Q27" s="443" t="s">
        <v>3990</v>
      </c>
      <c r="R27" s="682" t="s">
        <v>2033</v>
      </c>
      <c r="S27" s="682"/>
      <c r="T27" s="682"/>
      <c r="U27" s="682"/>
      <c r="V27" s="682"/>
      <c r="W27" s="682"/>
      <c r="X27" s="682"/>
      <c r="Y27" s="682"/>
      <c r="Z27" s="452" t="s">
        <v>3304</v>
      </c>
      <c r="AA27" s="452" t="s">
        <v>3291</v>
      </c>
      <c r="AB27" s="391" t="s">
        <v>3305</v>
      </c>
      <c r="AC27" s="392" t="s">
        <v>3293</v>
      </c>
      <c r="AD27" s="392" t="s">
        <v>3306</v>
      </c>
      <c r="AE27" s="392" t="s">
        <v>3307</v>
      </c>
      <c r="AF27" s="393" t="s">
        <v>62</v>
      </c>
      <c r="AG27" s="445"/>
      <c r="AH27" s="394" t="s">
        <v>3308</v>
      </c>
      <c r="AI27" s="445"/>
      <c r="AJ27" s="387" t="s">
        <v>3309</v>
      </c>
      <c r="AK27" s="394" t="s">
        <v>3310</v>
      </c>
      <c r="AL27" s="444" t="s">
        <v>3967</v>
      </c>
      <c r="AM27" s="387" t="s">
        <v>3991</v>
      </c>
      <c r="AN27" s="445"/>
      <c r="AO27" s="393"/>
      <c r="AP27" s="445"/>
      <c r="AQ27" s="445"/>
      <c r="AR27" s="445" t="n">
        <v>4</v>
      </c>
      <c r="AS27" s="445"/>
      <c r="AT27" s="445" t="n">
        <v>8</v>
      </c>
      <c r="AU27" s="445" t="n">
        <v>260</v>
      </c>
    </row>
    <row r="28" customFormat="false" ht="43.2" hidden="false" customHeight="false" outlineLevel="0" collapsed="false">
      <c r="A28" s="445"/>
      <c r="B28" s="689" t="s">
        <v>2026</v>
      </c>
      <c r="C28" s="249" t="s">
        <v>1576</v>
      </c>
      <c r="D28" s="445" t="s">
        <v>279</v>
      </c>
      <c r="E28" s="445" t="s">
        <v>2027</v>
      </c>
      <c r="F28" s="445"/>
      <c r="G28" s="443" t="s">
        <v>2028</v>
      </c>
      <c r="H28" s="443" t="s">
        <v>3986</v>
      </c>
      <c r="I28" s="443" t="s">
        <v>2030</v>
      </c>
      <c r="J28" s="682" t="s">
        <v>2031</v>
      </c>
      <c r="K28" s="445" t="s">
        <v>52</v>
      </c>
      <c r="L28" s="445"/>
      <c r="M28" s="445" t="s">
        <v>2032</v>
      </c>
      <c r="N28" s="445"/>
      <c r="O28" s="445"/>
      <c r="P28" s="445"/>
      <c r="Q28" s="443" t="s">
        <v>3992</v>
      </c>
      <c r="R28" s="682" t="s">
        <v>2033</v>
      </c>
      <c r="S28" s="682"/>
      <c r="T28" s="682"/>
      <c r="U28" s="682"/>
      <c r="V28" s="682"/>
      <c r="W28" s="682"/>
      <c r="X28" s="682"/>
      <c r="Y28" s="682"/>
      <c r="Z28" s="452" t="s">
        <v>781</v>
      </c>
      <c r="AA28" s="452" t="s">
        <v>2687</v>
      </c>
      <c r="AB28" s="391" t="s">
        <v>3359</v>
      </c>
      <c r="AC28" s="392" t="s">
        <v>2702</v>
      </c>
      <c r="AD28" s="392" t="s">
        <v>2703</v>
      </c>
      <c r="AE28" s="392" t="s">
        <v>3360</v>
      </c>
      <c r="AF28" s="393" t="s">
        <v>62</v>
      </c>
      <c r="AG28" s="445"/>
      <c r="AH28" s="444" t="s">
        <v>3361</v>
      </c>
      <c r="AI28" s="445"/>
      <c r="AJ28" s="444" t="s">
        <v>3362</v>
      </c>
      <c r="AK28" s="394" t="s">
        <v>3321</v>
      </c>
      <c r="AL28" s="394" t="s">
        <v>3982</v>
      </c>
      <c r="AM28" s="683" t="s">
        <v>3993</v>
      </c>
      <c r="AN28" s="445"/>
      <c r="AO28" s="393"/>
      <c r="AP28" s="445"/>
      <c r="AQ28" s="445"/>
      <c r="AR28" s="445" t="n">
        <v>1</v>
      </c>
      <c r="AS28" s="445"/>
      <c r="AT28" s="445" t="n">
        <v>2</v>
      </c>
      <c r="AU28" s="510" t="n">
        <v>432</v>
      </c>
    </row>
    <row r="29" customFormat="false" ht="43.2" hidden="false" customHeight="false" outlineLevel="0" collapsed="false">
      <c r="A29" s="386"/>
      <c r="B29" s="681" t="s">
        <v>2034</v>
      </c>
      <c r="C29" s="381" t="s">
        <v>1605</v>
      </c>
      <c r="D29" s="381" t="s">
        <v>2035</v>
      </c>
      <c r="E29" s="381" t="s">
        <v>898</v>
      </c>
      <c r="F29" s="386"/>
      <c r="G29" s="383" t="s">
        <v>2036</v>
      </c>
      <c r="H29" s="383" t="s">
        <v>2037</v>
      </c>
      <c r="I29" s="383" t="s">
        <v>2038</v>
      </c>
      <c r="J29" s="382" t="s">
        <v>2039</v>
      </c>
      <c r="K29" s="456" t="s">
        <v>52</v>
      </c>
      <c r="L29" s="383"/>
      <c r="M29" s="381" t="s">
        <v>2040</v>
      </c>
      <c r="N29" s="386"/>
      <c r="O29" s="386"/>
      <c r="P29" s="386"/>
      <c r="Q29" s="383" t="s">
        <v>2041</v>
      </c>
      <c r="R29" s="386"/>
      <c r="S29" s="386"/>
      <c r="T29" s="386"/>
      <c r="U29" s="386"/>
      <c r="V29" s="386"/>
      <c r="W29" s="386"/>
      <c r="X29" s="386"/>
      <c r="Y29" s="386"/>
      <c r="Z29" s="381" t="s">
        <v>2441</v>
      </c>
      <c r="AA29" s="381" t="s">
        <v>2442</v>
      </c>
      <c r="AB29" s="382" t="s">
        <v>2443</v>
      </c>
      <c r="AC29" s="383" t="s">
        <v>2444</v>
      </c>
      <c r="AD29" s="383" t="s">
        <v>2445</v>
      </c>
      <c r="AE29" s="383" t="s">
        <v>2037</v>
      </c>
      <c r="AF29" s="384" t="s">
        <v>62</v>
      </c>
      <c r="AG29" s="386"/>
      <c r="AH29" s="388" t="s">
        <v>2446</v>
      </c>
      <c r="AI29" s="386"/>
      <c r="AJ29" s="386" t="s">
        <v>3994</v>
      </c>
      <c r="AK29" s="388"/>
      <c r="AL29" s="385" t="s">
        <v>3995</v>
      </c>
      <c r="AM29" s="388" t="s">
        <v>3996</v>
      </c>
      <c r="AN29" s="386"/>
      <c r="AO29" s="384"/>
      <c r="AP29" s="386"/>
      <c r="AQ29" s="386"/>
      <c r="AR29" s="386" t="n">
        <v>2</v>
      </c>
      <c r="AS29" s="386"/>
      <c r="AT29" s="386"/>
      <c r="AU29" s="386"/>
    </row>
    <row r="30" customFormat="false" ht="57.6" hidden="false" customHeight="false" outlineLevel="0" collapsed="false">
      <c r="A30" s="445"/>
      <c r="B30" s="442" t="s">
        <v>3997</v>
      </c>
      <c r="C30" s="445" t="s">
        <v>1576</v>
      </c>
      <c r="D30" s="445" t="s">
        <v>341</v>
      </c>
      <c r="E30" s="445" t="s">
        <v>342</v>
      </c>
      <c r="F30" s="445"/>
      <c r="G30" s="443" t="s">
        <v>343</v>
      </c>
      <c r="H30" s="443" t="s">
        <v>344</v>
      </c>
      <c r="I30" s="443" t="s">
        <v>345</v>
      </c>
      <c r="J30" s="442" t="s">
        <v>346</v>
      </c>
      <c r="K30" s="441" t="s">
        <v>52</v>
      </c>
      <c r="L30" s="443"/>
      <c r="M30" s="441" t="s">
        <v>3998</v>
      </c>
      <c r="N30" s="443"/>
      <c r="O30" s="443"/>
      <c r="P30" s="443"/>
      <c r="Q30" s="443"/>
      <c r="R30" s="682" t="s">
        <v>3999</v>
      </c>
      <c r="S30" s="682"/>
      <c r="T30" s="682"/>
      <c r="U30" s="682"/>
      <c r="V30" s="682"/>
      <c r="W30" s="682"/>
      <c r="X30" s="682"/>
      <c r="Y30" s="682"/>
      <c r="Z30" s="390" t="s">
        <v>2779</v>
      </c>
      <c r="AA30" s="390" t="s">
        <v>2780</v>
      </c>
      <c r="AB30" s="391" t="s">
        <v>2781</v>
      </c>
      <c r="AC30" s="392" t="s">
        <v>2782</v>
      </c>
      <c r="AD30" s="392" t="s">
        <v>2783</v>
      </c>
      <c r="AE30" s="392" t="s">
        <v>2784</v>
      </c>
      <c r="AF30" s="393" t="s">
        <v>62</v>
      </c>
      <c r="AG30" s="445"/>
      <c r="AH30" s="394" t="s">
        <v>2785</v>
      </c>
      <c r="AI30" s="445" t="s">
        <v>2786</v>
      </c>
      <c r="AJ30" s="463" t="s">
        <v>4000</v>
      </c>
      <c r="AK30" s="394" t="s">
        <v>2568</v>
      </c>
      <c r="AL30" s="444" t="s">
        <v>4001</v>
      </c>
      <c r="AM30" s="444" t="s">
        <v>4002</v>
      </c>
      <c r="AN30" s="445"/>
      <c r="AO30" s="393"/>
      <c r="AP30" s="445"/>
      <c r="AQ30" s="445"/>
      <c r="AR30" s="445" t="n">
        <v>1</v>
      </c>
      <c r="AS30" s="445"/>
      <c r="AT30" s="445"/>
      <c r="AU30" s="445"/>
    </row>
    <row r="31" customFormat="false" ht="57.6" hidden="false" customHeight="false" outlineLevel="0" collapsed="false">
      <c r="A31" s="445"/>
      <c r="B31" s="442" t="s">
        <v>3997</v>
      </c>
      <c r="C31" s="445" t="s">
        <v>1576</v>
      </c>
      <c r="D31" s="445" t="s">
        <v>341</v>
      </c>
      <c r="E31" s="445" t="s">
        <v>342</v>
      </c>
      <c r="F31" s="445"/>
      <c r="G31" s="443" t="s">
        <v>343</v>
      </c>
      <c r="H31" s="443" t="s">
        <v>349</v>
      </c>
      <c r="I31" s="443" t="s">
        <v>345</v>
      </c>
      <c r="J31" s="442" t="s">
        <v>346</v>
      </c>
      <c r="K31" s="441" t="s">
        <v>52</v>
      </c>
      <c r="L31" s="443"/>
      <c r="M31" s="441" t="s">
        <v>3998</v>
      </c>
      <c r="N31" s="443"/>
      <c r="O31" s="443"/>
      <c r="P31" s="443"/>
      <c r="Q31" s="443" t="s">
        <v>349</v>
      </c>
      <c r="R31" s="682" t="s">
        <v>4003</v>
      </c>
      <c r="S31" s="682"/>
      <c r="T31" s="682"/>
      <c r="U31" s="682"/>
      <c r="V31" s="682"/>
      <c r="W31" s="682"/>
      <c r="X31" s="682"/>
      <c r="Y31" s="682"/>
      <c r="Z31" s="390" t="s">
        <v>2912</v>
      </c>
      <c r="AA31" s="452" t="s">
        <v>2913</v>
      </c>
      <c r="AB31" s="391" t="s">
        <v>2914</v>
      </c>
      <c r="AC31" s="392" t="s">
        <v>2915</v>
      </c>
      <c r="AD31" s="392" t="s">
        <v>2916</v>
      </c>
      <c r="AE31" s="392" t="s">
        <v>2917</v>
      </c>
      <c r="AF31" s="393" t="s">
        <v>62</v>
      </c>
      <c r="AG31" s="443"/>
      <c r="AH31" s="394" t="s">
        <v>2918</v>
      </c>
      <c r="AI31" s="445"/>
      <c r="AJ31" s="387" t="s">
        <v>4004</v>
      </c>
      <c r="AK31" s="394"/>
      <c r="AL31" s="454" t="s">
        <v>3910</v>
      </c>
      <c r="AM31" s="387" t="s">
        <v>4005</v>
      </c>
      <c r="AN31" s="445"/>
      <c r="AO31" s="393"/>
      <c r="AP31" s="445"/>
      <c r="AQ31" s="445"/>
      <c r="AR31" s="445" t="n">
        <v>1</v>
      </c>
      <c r="AS31" s="445"/>
      <c r="AT31" s="445"/>
      <c r="AU31" s="445"/>
    </row>
    <row r="32" customFormat="false" ht="57.6" hidden="false" customHeight="false" outlineLevel="0" collapsed="false">
      <c r="A32" s="445"/>
      <c r="B32" s="442" t="s">
        <v>3997</v>
      </c>
      <c r="C32" s="445" t="s">
        <v>1576</v>
      </c>
      <c r="D32" s="445" t="s">
        <v>341</v>
      </c>
      <c r="E32" s="445" t="s">
        <v>342</v>
      </c>
      <c r="F32" s="445"/>
      <c r="G32" s="443" t="s">
        <v>343</v>
      </c>
      <c r="H32" s="443" t="s">
        <v>349</v>
      </c>
      <c r="I32" s="443" t="s">
        <v>345</v>
      </c>
      <c r="J32" s="442" t="s">
        <v>346</v>
      </c>
      <c r="K32" s="441" t="s">
        <v>52</v>
      </c>
      <c r="L32" s="443"/>
      <c r="M32" s="441" t="s">
        <v>3998</v>
      </c>
      <c r="N32" s="443"/>
      <c r="O32" s="443"/>
      <c r="P32" s="443"/>
      <c r="Q32" s="443" t="s">
        <v>3165</v>
      </c>
      <c r="R32" s="682" t="s">
        <v>4006</v>
      </c>
      <c r="S32" s="682"/>
      <c r="T32" s="682"/>
      <c r="U32" s="682"/>
      <c r="V32" s="682"/>
      <c r="W32" s="682"/>
      <c r="X32" s="682"/>
      <c r="Y32" s="682"/>
      <c r="Z32" s="390" t="s">
        <v>3161</v>
      </c>
      <c r="AA32" s="390" t="s">
        <v>3162</v>
      </c>
      <c r="AB32" s="391" t="s">
        <v>3163</v>
      </c>
      <c r="AC32" s="392" t="s">
        <v>3164</v>
      </c>
      <c r="AD32" s="392" t="s">
        <v>3165</v>
      </c>
      <c r="AE32" s="392" t="s">
        <v>3166</v>
      </c>
      <c r="AF32" s="393" t="s">
        <v>62</v>
      </c>
      <c r="AG32" s="441" t="s">
        <v>3167</v>
      </c>
      <c r="AH32" s="394" t="s">
        <v>3168</v>
      </c>
      <c r="AI32" s="445" t="s">
        <v>3169</v>
      </c>
      <c r="AJ32" s="387" t="s">
        <v>3170</v>
      </c>
      <c r="AK32" s="394"/>
      <c r="AL32" s="444" t="s">
        <v>3956</v>
      </c>
      <c r="AM32" s="387" t="s">
        <v>4007</v>
      </c>
      <c r="AN32" s="445"/>
      <c r="AO32" s="393"/>
      <c r="AP32" s="445"/>
      <c r="AQ32" s="445"/>
      <c r="AR32" s="445" t="n">
        <v>1</v>
      </c>
      <c r="AS32" s="445"/>
      <c r="AT32" s="445"/>
      <c r="AU32" s="445"/>
    </row>
    <row r="33" customFormat="false" ht="57.6" hidden="false" customHeight="false" outlineLevel="0" collapsed="false">
      <c r="A33" s="445"/>
      <c r="B33" s="442" t="s">
        <v>3997</v>
      </c>
      <c r="C33" s="445" t="s">
        <v>1576</v>
      </c>
      <c r="D33" s="445" t="s">
        <v>341</v>
      </c>
      <c r="E33" s="445" t="s">
        <v>342</v>
      </c>
      <c r="F33" s="445"/>
      <c r="G33" s="443" t="s">
        <v>343</v>
      </c>
      <c r="H33" s="443" t="s">
        <v>344</v>
      </c>
      <c r="I33" s="443" t="s">
        <v>345</v>
      </c>
      <c r="J33" s="442" t="s">
        <v>346</v>
      </c>
      <c r="K33" s="441" t="s">
        <v>52</v>
      </c>
      <c r="L33" s="443"/>
      <c r="M33" s="441" t="s">
        <v>3998</v>
      </c>
      <c r="N33" s="443"/>
      <c r="O33" s="443"/>
      <c r="P33" s="443"/>
      <c r="Q33" s="443" t="s">
        <v>2916</v>
      </c>
      <c r="R33" s="442" t="s">
        <v>2914</v>
      </c>
      <c r="S33" s="442"/>
      <c r="T33" s="442"/>
      <c r="U33" s="442"/>
      <c r="V33" s="442"/>
      <c r="W33" s="442"/>
      <c r="X33" s="442"/>
      <c r="Y33" s="442"/>
      <c r="Z33" s="452" t="s">
        <v>1121</v>
      </c>
      <c r="AA33" s="452" t="s">
        <v>3172</v>
      </c>
      <c r="AB33" s="391" t="s">
        <v>2914</v>
      </c>
      <c r="AC33" s="392" t="s">
        <v>2915</v>
      </c>
      <c r="AD33" s="392" t="s">
        <v>3173</v>
      </c>
      <c r="AE33" s="392" t="s">
        <v>3174</v>
      </c>
      <c r="AF33" s="393" t="s">
        <v>62</v>
      </c>
      <c r="AG33" s="445" t="s">
        <v>3175</v>
      </c>
      <c r="AH33" s="453" t="s">
        <v>3176</v>
      </c>
      <c r="AI33" s="445"/>
      <c r="AJ33" s="387" t="s">
        <v>3177</v>
      </c>
      <c r="AK33" s="394" t="s">
        <v>3178</v>
      </c>
      <c r="AL33" s="444" t="s">
        <v>3956</v>
      </c>
      <c r="AM33" s="387" t="s">
        <v>4008</v>
      </c>
      <c r="AN33" s="445"/>
      <c r="AO33" s="393"/>
      <c r="AP33" s="445"/>
      <c r="AQ33" s="445"/>
      <c r="AR33" s="445" t="n">
        <v>4</v>
      </c>
      <c r="AS33" s="445" t="n">
        <v>8</v>
      </c>
      <c r="AT33" s="445" t="n">
        <v>8</v>
      </c>
      <c r="AU33" s="445"/>
    </row>
    <row r="34" customFormat="false" ht="14.4" hidden="false" customHeight="false" outlineLevel="0" collapsed="false">
      <c r="A34" s="445"/>
      <c r="B34" s="681" t="s">
        <v>2042</v>
      </c>
      <c r="C34" s="445" t="s">
        <v>1576</v>
      </c>
      <c r="D34" s="381" t="s">
        <v>321</v>
      </c>
      <c r="E34" s="381" t="s">
        <v>2043</v>
      </c>
      <c r="F34" s="386"/>
      <c r="G34" s="383" t="s">
        <v>2044</v>
      </c>
      <c r="H34" s="383" t="s">
        <v>2045</v>
      </c>
      <c r="I34" s="383" t="s">
        <v>2046</v>
      </c>
      <c r="J34" s="681" t="s">
        <v>2047</v>
      </c>
      <c r="K34" s="456" t="s">
        <v>52</v>
      </c>
      <c r="L34" s="383"/>
      <c r="M34" s="690" t="s">
        <v>2048</v>
      </c>
      <c r="N34" s="494"/>
      <c r="O34" s="494"/>
      <c r="P34" s="494"/>
      <c r="Q34" s="383"/>
      <c r="R34" s="386"/>
      <c r="S34" s="386"/>
      <c r="T34" s="386"/>
      <c r="U34" s="386"/>
      <c r="V34" s="386"/>
      <c r="W34" s="386"/>
      <c r="X34" s="386"/>
      <c r="Y34" s="386"/>
      <c r="Z34" s="390" t="s">
        <v>482</v>
      </c>
      <c r="AA34" s="390" t="s">
        <v>483</v>
      </c>
      <c r="AB34" s="391" t="s">
        <v>487</v>
      </c>
      <c r="AC34" s="392" t="s">
        <v>484</v>
      </c>
      <c r="AD34" s="392" t="s">
        <v>486</v>
      </c>
      <c r="AE34" s="392" t="s">
        <v>485</v>
      </c>
      <c r="AF34" s="393" t="s">
        <v>62</v>
      </c>
      <c r="AG34" s="386"/>
      <c r="AH34" s="394" t="s">
        <v>2583</v>
      </c>
      <c r="AI34" s="445"/>
      <c r="AJ34" s="387" t="s">
        <v>2584</v>
      </c>
      <c r="AK34" s="394" t="s">
        <v>2585</v>
      </c>
      <c r="AL34" s="394" t="s">
        <v>3898</v>
      </c>
      <c r="AM34" s="394" t="s">
        <v>4009</v>
      </c>
      <c r="AN34" s="445"/>
      <c r="AO34" s="393"/>
      <c r="AP34" s="445"/>
      <c r="AQ34" s="445"/>
      <c r="AR34" s="445" t="n">
        <v>4</v>
      </c>
      <c r="AS34" s="445"/>
      <c r="AT34" s="445" t="n">
        <v>8</v>
      </c>
      <c r="AU34" s="445"/>
    </row>
    <row r="35" customFormat="false" ht="14.4" hidden="false" customHeight="false" outlineLevel="0" collapsed="false">
      <c r="A35" s="386"/>
      <c r="B35" s="681" t="s">
        <v>2042</v>
      </c>
      <c r="C35" s="445" t="s">
        <v>1576</v>
      </c>
      <c r="D35" s="690" t="s">
        <v>321</v>
      </c>
      <c r="E35" s="381" t="s">
        <v>2043</v>
      </c>
      <c r="F35" s="386"/>
      <c r="G35" s="383" t="s">
        <v>2044</v>
      </c>
      <c r="H35" s="383" t="s">
        <v>2045</v>
      </c>
      <c r="I35" s="383" t="s">
        <v>2046</v>
      </c>
      <c r="J35" s="681" t="s">
        <v>2047</v>
      </c>
      <c r="K35" s="456" t="s">
        <v>52</v>
      </c>
      <c r="L35" s="383"/>
      <c r="M35" s="690" t="s">
        <v>2048</v>
      </c>
      <c r="N35" s="494"/>
      <c r="O35" s="494"/>
      <c r="P35" s="494"/>
      <c r="Q35" s="691" t="s">
        <v>2045</v>
      </c>
      <c r="R35" s="494"/>
      <c r="S35" s="494"/>
      <c r="T35" s="494"/>
      <c r="U35" s="494"/>
      <c r="V35" s="494"/>
      <c r="W35" s="494"/>
      <c r="X35" s="494"/>
      <c r="Y35" s="494"/>
      <c r="Z35" s="491" t="s">
        <v>96</v>
      </c>
      <c r="AA35" s="491" t="s">
        <v>3246</v>
      </c>
      <c r="AB35" s="391" t="s">
        <v>3247</v>
      </c>
      <c r="AC35" s="492" t="s">
        <v>3248</v>
      </c>
      <c r="AD35" s="492" t="s">
        <v>3249</v>
      </c>
      <c r="AE35" s="493"/>
      <c r="AF35" s="393" t="s">
        <v>62</v>
      </c>
      <c r="AG35" s="494"/>
      <c r="AH35" s="453" t="s">
        <v>3250</v>
      </c>
      <c r="AI35" s="495"/>
      <c r="AJ35" s="495" t="s">
        <v>3251</v>
      </c>
      <c r="AK35" s="496" t="s">
        <v>3252</v>
      </c>
      <c r="AL35" s="453" t="s">
        <v>4010</v>
      </c>
      <c r="AM35" s="495" t="s">
        <v>4011</v>
      </c>
      <c r="AN35" s="495"/>
      <c r="AO35" s="393"/>
      <c r="AP35" s="495"/>
      <c r="AQ35" s="495"/>
      <c r="AR35" s="495" t="n">
        <v>2</v>
      </c>
      <c r="AS35" s="495"/>
      <c r="AT35" s="495" t="n">
        <v>4</v>
      </c>
      <c r="AU35" s="495"/>
    </row>
    <row r="36" customFormat="false" ht="57.6" hidden="false" customHeight="false" outlineLevel="0" collapsed="false">
      <c r="A36" s="445"/>
      <c r="B36" s="681" t="s">
        <v>2042</v>
      </c>
      <c r="C36" s="445" t="s">
        <v>1576</v>
      </c>
      <c r="D36" s="381" t="s">
        <v>321</v>
      </c>
      <c r="E36" s="381" t="s">
        <v>2043</v>
      </c>
      <c r="F36" s="386"/>
      <c r="G36" s="383" t="s">
        <v>2044</v>
      </c>
      <c r="H36" s="383" t="s">
        <v>4012</v>
      </c>
      <c r="I36" s="383" t="s">
        <v>2046</v>
      </c>
      <c r="J36" s="681" t="s">
        <v>2047</v>
      </c>
      <c r="K36" s="456" t="s">
        <v>52</v>
      </c>
      <c r="L36" s="383"/>
      <c r="M36" s="690" t="s">
        <v>2048</v>
      </c>
      <c r="N36" s="494"/>
      <c r="O36" s="494"/>
      <c r="P36" s="494"/>
      <c r="Q36" s="383" t="s">
        <v>3317</v>
      </c>
      <c r="R36" s="681" t="s">
        <v>4013</v>
      </c>
      <c r="S36" s="681"/>
      <c r="T36" s="681"/>
      <c r="U36" s="681"/>
      <c r="V36" s="681"/>
      <c r="W36" s="681"/>
      <c r="X36" s="681"/>
      <c r="Y36" s="681"/>
      <c r="Z36" s="381" t="s">
        <v>3312</v>
      </c>
      <c r="AA36" s="381" t="s">
        <v>3313</v>
      </c>
      <c r="AB36" s="382" t="s">
        <v>3314</v>
      </c>
      <c r="AC36" s="383" t="s">
        <v>3315</v>
      </c>
      <c r="AD36" s="383" t="s">
        <v>3316</v>
      </c>
      <c r="AE36" s="383" t="s">
        <v>3317</v>
      </c>
      <c r="AF36" s="384" t="s">
        <v>62</v>
      </c>
      <c r="AG36" s="381" t="s">
        <v>3318</v>
      </c>
      <c r="AH36" s="388" t="s">
        <v>3319</v>
      </c>
      <c r="AI36" s="386"/>
      <c r="AJ36" s="386" t="s">
        <v>3320</v>
      </c>
      <c r="AK36" s="388" t="s">
        <v>3321</v>
      </c>
      <c r="AL36" s="444" t="s">
        <v>3967</v>
      </c>
      <c r="AM36" s="386" t="s">
        <v>4014</v>
      </c>
      <c r="AN36" s="386"/>
      <c r="AO36" s="384"/>
      <c r="AP36" s="386"/>
      <c r="AQ36" s="386"/>
      <c r="AR36" s="386" t="n">
        <v>1</v>
      </c>
      <c r="AS36" s="386" t="n">
        <v>2</v>
      </c>
      <c r="AT36" s="386" t="n">
        <v>14</v>
      </c>
      <c r="AU36" s="386" t="n">
        <v>20</v>
      </c>
    </row>
    <row r="37" customFormat="false" ht="14.4" hidden="false" customHeight="false" outlineLevel="0" collapsed="false">
      <c r="A37" s="445"/>
      <c r="B37" s="681" t="s">
        <v>2042</v>
      </c>
      <c r="C37" s="445" t="s">
        <v>1576</v>
      </c>
      <c r="D37" s="690" t="s">
        <v>321</v>
      </c>
      <c r="E37" s="381" t="s">
        <v>2043</v>
      </c>
      <c r="F37" s="386"/>
      <c r="G37" s="383" t="s">
        <v>2044</v>
      </c>
      <c r="H37" s="383" t="s">
        <v>2045</v>
      </c>
      <c r="I37" s="383" t="s">
        <v>2046</v>
      </c>
      <c r="J37" s="681" t="s">
        <v>2047</v>
      </c>
      <c r="K37" s="456" t="s">
        <v>52</v>
      </c>
      <c r="L37" s="383"/>
      <c r="M37" s="690" t="s">
        <v>2048</v>
      </c>
      <c r="N37" s="494"/>
      <c r="O37" s="494"/>
      <c r="P37" s="494"/>
      <c r="Q37" s="383"/>
      <c r="R37" s="386"/>
      <c r="S37" s="386"/>
      <c r="T37" s="386"/>
      <c r="U37" s="386"/>
      <c r="V37" s="386"/>
      <c r="W37" s="386"/>
      <c r="X37" s="386"/>
      <c r="Y37" s="386"/>
      <c r="Z37" s="452" t="s">
        <v>3467</v>
      </c>
      <c r="AA37" s="452" t="s">
        <v>3468</v>
      </c>
      <c r="AB37" s="391" t="s">
        <v>3469</v>
      </c>
      <c r="AC37" s="392" t="s">
        <v>3470</v>
      </c>
      <c r="AD37" s="392" t="s">
        <v>3471</v>
      </c>
      <c r="AE37" s="392" t="s">
        <v>3472</v>
      </c>
      <c r="AF37" s="393" t="s">
        <v>62</v>
      </c>
      <c r="AG37" s="456" t="s">
        <v>3473</v>
      </c>
      <c r="AH37" s="394" t="s">
        <v>3474</v>
      </c>
      <c r="AI37" s="445"/>
      <c r="AJ37" s="387" t="s">
        <v>3475</v>
      </c>
      <c r="AK37" s="394" t="s">
        <v>3477</v>
      </c>
      <c r="AL37" s="453" t="s">
        <v>3903</v>
      </c>
      <c r="AM37" s="387" t="s">
        <v>4015</v>
      </c>
      <c r="AN37" s="445"/>
      <c r="AO37" s="393"/>
      <c r="AP37" s="445"/>
      <c r="AQ37" s="445"/>
      <c r="AR37" s="445" t="n">
        <v>4</v>
      </c>
      <c r="AS37" s="445"/>
      <c r="AT37" s="445" t="n">
        <v>8</v>
      </c>
      <c r="AU37" s="445" t="n">
        <v>760</v>
      </c>
    </row>
    <row r="38" customFormat="false" ht="57.6" hidden="false" customHeight="false" outlineLevel="0" collapsed="false">
      <c r="A38" s="445"/>
      <c r="B38" s="681" t="s">
        <v>2042</v>
      </c>
      <c r="C38" s="445" t="s">
        <v>1576</v>
      </c>
      <c r="D38" s="690" t="s">
        <v>321</v>
      </c>
      <c r="E38" s="381" t="s">
        <v>2043</v>
      </c>
      <c r="F38" s="386"/>
      <c r="G38" s="383" t="s">
        <v>2044</v>
      </c>
      <c r="H38" s="383" t="s">
        <v>2045</v>
      </c>
      <c r="I38" s="383" t="s">
        <v>2046</v>
      </c>
      <c r="J38" s="681" t="s">
        <v>2047</v>
      </c>
      <c r="K38" s="456" t="s">
        <v>52</v>
      </c>
      <c r="L38" s="383"/>
      <c r="M38" s="690" t="s">
        <v>2048</v>
      </c>
      <c r="N38" s="494"/>
      <c r="O38" s="494"/>
      <c r="P38" s="494"/>
      <c r="Q38" s="383"/>
      <c r="R38" s="386"/>
      <c r="S38" s="386"/>
      <c r="T38" s="386"/>
      <c r="U38" s="386"/>
      <c r="V38" s="386"/>
      <c r="W38" s="386"/>
      <c r="X38" s="386"/>
      <c r="Y38" s="386"/>
      <c r="Z38" s="452" t="s">
        <v>3467</v>
      </c>
      <c r="AA38" s="452" t="s">
        <v>3468</v>
      </c>
      <c r="AB38" s="391" t="s">
        <v>3469</v>
      </c>
      <c r="AC38" s="392" t="s">
        <v>3470</v>
      </c>
      <c r="AD38" s="392" t="s">
        <v>3471</v>
      </c>
      <c r="AE38" s="392" t="s">
        <v>3472</v>
      </c>
      <c r="AF38" s="393" t="s">
        <v>62</v>
      </c>
      <c r="AG38" s="456" t="s">
        <v>3473</v>
      </c>
      <c r="AH38" s="394" t="s">
        <v>3478</v>
      </c>
      <c r="AI38" s="445"/>
      <c r="AJ38" s="387" t="s">
        <v>4016</v>
      </c>
      <c r="AK38" s="394"/>
      <c r="AL38" s="444" t="s">
        <v>3903</v>
      </c>
      <c r="AM38" s="394" t="s">
        <v>4017</v>
      </c>
      <c r="AN38" s="445"/>
      <c r="AO38" s="393"/>
      <c r="AP38" s="445"/>
      <c r="AQ38" s="445"/>
      <c r="AR38" s="445" t="n">
        <v>2</v>
      </c>
      <c r="AS38" s="445"/>
      <c r="AT38" s="445" t="n">
        <v>4</v>
      </c>
      <c r="AU38" s="445" t="n">
        <v>1380</v>
      </c>
    </row>
    <row r="39" customFormat="false" ht="57.6" hidden="false" customHeight="false" outlineLevel="0" collapsed="false">
      <c r="A39" s="445"/>
      <c r="B39" s="681" t="s">
        <v>2042</v>
      </c>
      <c r="C39" s="445" t="s">
        <v>1576</v>
      </c>
      <c r="D39" s="690" t="s">
        <v>321</v>
      </c>
      <c r="E39" s="381" t="s">
        <v>2043</v>
      </c>
      <c r="F39" s="386"/>
      <c r="G39" s="383" t="s">
        <v>2044</v>
      </c>
      <c r="H39" s="383" t="s">
        <v>2045</v>
      </c>
      <c r="I39" s="383" t="s">
        <v>2046</v>
      </c>
      <c r="J39" s="681" t="s">
        <v>2047</v>
      </c>
      <c r="K39" s="456" t="s">
        <v>52</v>
      </c>
      <c r="L39" s="383"/>
      <c r="M39" s="690" t="s">
        <v>2048</v>
      </c>
      <c r="N39" s="494"/>
      <c r="O39" s="494"/>
      <c r="P39" s="494"/>
      <c r="Q39" s="383"/>
      <c r="R39" s="386"/>
      <c r="S39" s="386"/>
      <c r="T39" s="386"/>
      <c r="U39" s="386"/>
      <c r="V39" s="386"/>
      <c r="W39" s="386"/>
      <c r="X39" s="386"/>
      <c r="Y39" s="386"/>
      <c r="Z39" s="452" t="s">
        <v>3467</v>
      </c>
      <c r="AA39" s="452" t="s">
        <v>3468</v>
      </c>
      <c r="AB39" s="391" t="s">
        <v>3469</v>
      </c>
      <c r="AC39" s="392" t="s">
        <v>3470</v>
      </c>
      <c r="AD39" s="392" t="s">
        <v>3471</v>
      </c>
      <c r="AE39" s="392" t="s">
        <v>3472</v>
      </c>
      <c r="AF39" s="393" t="s">
        <v>62</v>
      </c>
      <c r="AG39" s="456" t="s">
        <v>3473</v>
      </c>
      <c r="AH39" s="394" t="s">
        <v>3480</v>
      </c>
      <c r="AI39" s="445"/>
      <c r="AJ39" s="387" t="s">
        <v>4018</v>
      </c>
      <c r="AK39" s="394" t="n">
        <v>1443</v>
      </c>
      <c r="AL39" s="444" t="s">
        <v>3903</v>
      </c>
      <c r="AM39" s="387" t="s">
        <v>4017</v>
      </c>
      <c r="AN39" s="445"/>
      <c r="AO39" s="393"/>
      <c r="AP39" s="445"/>
      <c r="AQ39" s="445"/>
      <c r="AR39" s="445" t="n">
        <v>4</v>
      </c>
      <c r="AS39" s="445"/>
      <c r="AT39" s="445" t="n">
        <v>24</v>
      </c>
      <c r="AU39" s="445" t="n">
        <v>260</v>
      </c>
    </row>
    <row r="40" customFormat="false" ht="14.4" hidden="false" customHeight="false" outlineLevel="0" collapsed="false">
      <c r="A40" s="445"/>
      <c r="B40" s="681" t="s">
        <v>2042</v>
      </c>
      <c r="C40" s="445" t="s">
        <v>1576</v>
      </c>
      <c r="D40" s="381" t="s">
        <v>321</v>
      </c>
      <c r="E40" s="381" t="s">
        <v>2043</v>
      </c>
      <c r="F40" s="386"/>
      <c r="G40" s="383" t="s">
        <v>2044</v>
      </c>
      <c r="H40" s="383" t="s">
        <v>2045</v>
      </c>
      <c r="I40" s="383" t="s">
        <v>2046</v>
      </c>
      <c r="J40" s="681" t="s">
        <v>2047</v>
      </c>
      <c r="K40" s="456" t="s">
        <v>52</v>
      </c>
      <c r="L40" s="383"/>
      <c r="M40" s="690" t="s">
        <v>2048</v>
      </c>
      <c r="N40" s="494"/>
      <c r="O40" s="494"/>
      <c r="P40" s="494"/>
      <c r="Q40" s="383"/>
      <c r="R40" s="681"/>
      <c r="S40" s="681"/>
      <c r="T40" s="681"/>
      <c r="U40" s="681"/>
      <c r="V40" s="681"/>
      <c r="W40" s="681"/>
      <c r="X40" s="681"/>
      <c r="Y40" s="681"/>
      <c r="Z40" s="452" t="s">
        <v>3467</v>
      </c>
      <c r="AA40" s="452" t="s">
        <v>3468</v>
      </c>
      <c r="AB40" s="391" t="s">
        <v>3469</v>
      </c>
      <c r="AC40" s="392" t="s">
        <v>3470</v>
      </c>
      <c r="AD40" s="392" t="s">
        <v>3471</v>
      </c>
      <c r="AE40" s="392" t="s">
        <v>3472</v>
      </c>
      <c r="AF40" s="393" t="s">
        <v>62</v>
      </c>
      <c r="AG40" s="386"/>
      <c r="AH40" s="394" t="s">
        <v>3482</v>
      </c>
      <c r="AI40" s="445"/>
      <c r="AJ40" s="387" t="s">
        <v>3483</v>
      </c>
      <c r="AK40" s="394" t="s">
        <v>3485</v>
      </c>
      <c r="AL40" s="453" t="s">
        <v>3903</v>
      </c>
      <c r="AM40" s="387" t="s">
        <v>4019</v>
      </c>
      <c r="AN40" s="445"/>
      <c r="AO40" s="393"/>
      <c r="AP40" s="445"/>
      <c r="AQ40" s="445"/>
      <c r="AR40" s="445" t="n">
        <v>4</v>
      </c>
      <c r="AS40" s="445"/>
      <c r="AT40" s="445" t="n">
        <v>8</v>
      </c>
      <c r="AU40" s="445" t="n">
        <v>760</v>
      </c>
    </row>
    <row r="41" customFormat="false" ht="57.6" hidden="false" customHeight="false" outlineLevel="0" collapsed="false">
      <c r="A41" s="445"/>
      <c r="B41" s="692" t="s">
        <v>4020</v>
      </c>
      <c r="C41" s="445" t="s">
        <v>1576</v>
      </c>
      <c r="D41" s="445" t="s">
        <v>303</v>
      </c>
      <c r="E41" s="445" t="s">
        <v>304</v>
      </c>
      <c r="F41" s="445"/>
      <c r="G41" s="443" t="s">
        <v>305</v>
      </c>
      <c r="H41" s="443" t="s">
        <v>306</v>
      </c>
      <c r="I41" s="443" t="s">
        <v>307</v>
      </c>
      <c r="J41" s="682" t="s">
        <v>308</v>
      </c>
      <c r="K41" s="445" t="s">
        <v>52</v>
      </c>
      <c r="L41" s="445"/>
      <c r="M41" s="693" t="s">
        <v>309</v>
      </c>
      <c r="N41" s="693"/>
      <c r="O41" s="693"/>
      <c r="P41" s="693"/>
      <c r="Q41" s="445"/>
      <c r="R41" s="682" t="s">
        <v>1772</v>
      </c>
      <c r="S41" s="682"/>
      <c r="T41" s="682"/>
      <c r="U41" s="682"/>
      <c r="V41" s="682"/>
      <c r="W41" s="682"/>
      <c r="X41" s="682"/>
      <c r="Y41" s="682"/>
      <c r="Z41" s="452" t="s">
        <v>454</v>
      </c>
      <c r="AA41" s="477" t="s">
        <v>2920</v>
      </c>
      <c r="AB41" s="478" t="s">
        <v>1982</v>
      </c>
      <c r="AC41" s="479" t="n">
        <v>3871438219</v>
      </c>
      <c r="AD41" s="479" t="n">
        <v>9128122160</v>
      </c>
      <c r="AE41" s="479" t="n">
        <v>66166645</v>
      </c>
      <c r="AF41" s="393" t="s">
        <v>62</v>
      </c>
      <c r="AG41" s="445"/>
      <c r="AH41" s="480" t="s">
        <v>2921</v>
      </c>
      <c r="AI41" s="476"/>
      <c r="AJ41" s="453" t="s">
        <v>4021</v>
      </c>
      <c r="AK41" s="394" t="s">
        <v>2923</v>
      </c>
      <c r="AL41" s="454" t="s">
        <v>3910</v>
      </c>
      <c r="AM41" s="476" t="s">
        <v>4022</v>
      </c>
      <c r="AN41" s="445"/>
      <c r="AO41" s="445"/>
      <c r="AP41" s="445"/>
      <c r="AQ41" s="445"/>
      <c r="AR41" s="445" t="n">
        <v>3</v>
      </c>
      <c r="AS41" s="481"/>
      <c r="AT41" s="481"/>
      <c r="AU41" s="482"/>
    </row>
    <row r="42" customFormat="false" ht="57.6" hidden="false" customHeight="false" outlineLevel="0" collapsed="false">
      <c r="A42" s="445"/>
      <c r="B42" s="692" t="s">
        <v>4020</v>
      </c>
      <c r="C42" s="445" t="s">
        <v>1576</v>
      </c>
      <c r="D42" s="445" t="s">
        <v>303</v>
      </c>
      <c r="E42" s="445" t="s">
        <v>304</v>
      </c>
      <c r="F42" s="445"/>
      <c r="G42" s="443" t="s">
        <v>305</v>
      </c>
      <c r="H42" s="443" t="s">
        <v>306</v>
      </c>
      <c r="I42" s="443" t="s">
        <v>307</v>
      </c>
      <c r="J42" s="682" t="s">
        <v>308</v>
      </c>
      <c r="K42" s="441" t="s">
        <v>52</v>
      </c>
      <c r="L42" s="443"/>
      <c r="M42" s="441" t="s">
        <v>309</v>
      </c>
      <c r="N42" s="443"/>
      <c r="O42" s="443"/>
      <c r="P42" s="443"/>
      <c r="Q42" s="443" t="s">
        <v>1771</v>
      </c>
      <c r="R42" s="682" t="s">
        <v>1772</v>
      </c>
      <c r="S42" s="682"/>
      <c r="T42" s="682"/>
      <c r="U42" s="682"/>
      <c r="V42" s="682"/>
      <c r="W42" s="682"/>
      <c r="X42" s="682"/>
      <c r="Y42" s="682"/>
      <c r="Z42" s="390" t="s">
        <v>454</v>
      </c>
      <c r="AA42" s="390" t="s">
        <v>2905</v>
      </c>
      <c r="AB42" s="391" t="s">
        <v>1982</v>
      </c>
      <c r="AC42" s="392" t="s">
        <v>2906</v>
      </c>
      <c r="AD42" s="392" t="s">
        <v>2907</v>
      </c>
      <c r="AE42" s="392" t="s">
        <v>1981</v>
      </c>
      <c r="AF42" s="393" t="s">
        <v>62</v>
      </c>
      <c r="AG42" s="387" t="s">
        <v>2925</v>
      </c>
      <c r="AH42" s="394" t="s">
        <v>2926</v>
      </c>
      <c r="AI42" s="445" t="n">
        <v>22</v>
      </c>
      <c r="AJ42" s="463" t="s">
        <v>2927</v>
      </c>
      <c r="AK42" s="394"/>
      <c r="AL42" s="454" t="s">
        <v>3910</v>
      </c>
      <c r="AM42" s="463" t="s">
        <v>4023</v>
      </c>
      <c r="AN42" s="445"/>
      <c r="AO42" s="393"/>
      <c r="AP42" s="445"/>
      <c r="AQ42" s="445"/>
      <c r="AR42" s="445" t="n">
        <v>3</v>
      </c>
      <c r="AS42" s="445"/>
      <c r="AT42" s="445"/>
      <c r="AU42" s="445"/>
    </row>
    <row r="43" customFormat="false" ht="57.6" hidden="false" customHeight="false" outlineLevel="0" collapsed="false">
      <c r="A43" s="445"/>
      <c r="B43" s="692" t="s">
        <v>4020</v>
      </c>
      <c r="C43" s="445" t="s">
        <v>1576</v>
      </c>
      <c r="D43" s="445" t="s">
        <v>303</v>
      </c>
      <c r="E43" s="445" t="s">
        <v>304</v>
      </c>
      <c r="F43" s="445"/>
      <c r="G43" s="443" t="s">
        <v>305</v>
      </c>
      <c r="H43" s="443" t="s">
        <v>306</v>
      </c>
      <c r="I43" s="443" t="s">
        <v>307</v>
      </c>
      <c r="J43" s="682" t="s">
        <v>308</v>
      </c>
      <c r="K43" s="441" t="s">
        <v>52</v>
      </c>
      <c r="L43" s="443"/>
      <c r="M43" s="441" t="s">
        <v>309</v>
      </c>
      <c r="N43" s="443"/>
      <c r="O43" s="443"/>
      <c r="P43" s="443"/>
      <c r="Q43" s="443" t="s">
        <v>1771</v>
      </c>
      <c r="R43" s="682" t="s">
        <v>1772</v>
      </c>
      <c r="S43" s="682"/>
      <c r="T43" s="682"/>
      <c r="U43" s="682"/>
      <c r="V43" s="682"/>
      <c r="W43" s="682"/>
      <c r="X43" s="682"/>
      <c r="Y43" s="682"/>
      <c r="Z43" s="390" t="s">
        <v>454</v>
      </c>
      <c r="AA43" s="390" t="s">
        <v>2905</v>
      </c>
      <c r="AB43" s="391" t="s">
        <v>1982</v>
      </c>
      <c r="AC43" s="392" t="s">
        <v>2906</v>
      </c>
      <c r="AD43" s="392" t="s">
        <v>2907</v>
      </c>
      <c r="AE43" s="392" t="s">
        <v>1981</v>
      </c>
      <c r="AF43" s="393" t="s">
        <v>62</v>
      </c>
      <c r="AG43" s="387" t="s">
        <v>2929</v>
      </c>
      <c r="AH43" s="394" t="s">
        <v>2930</v>
      </c>
      <c r="AI43" s="445"/>
      <c r="AJ43" s="463" t="s">
        <v>2931</v>
      </c>
      <c r="AK43" s="394"/>
      <c r="AL43" s="454" t="s">
        <v>3910</v>
      </c>
      <c r="AM43" s="463" t="s">
        <v>4024</v>
      </c>
      <c r="AN43" s="445"/>
      <c r="AO43" s="393"/>
      <c r="AP43" s="445"/>
      <c r="AQ43" s="445"/>
      <c r="AR43" s="445" t="n">
        <v>3</v>
      </c>
      <c r="AS43" s="445"/>
      <c r="AT43" s="445"/>
      <c r="AU43" s="445"/>
    </row>
    <row r="44" customFormat="false" ht="57.6" hidden="false" customHeight="false" outlineLevel="0" collapsed="false">
      <c r="A44" s="445"/>
      <c r="B44" s="692" t="s">
        <v>4020</v>
      </c>
      <c r="C44" s="445" t="s">
        <v>1576</v>
      </c>
      <c r="D44" s="445" t="s">
        <v>303</v>
      </c>
      <c r="E44" s="445" t="s">
        <v>304</v>
      </c>
      <c r="F44" s="445"/>
      <c r="G44" s="443" t="s">
        <v>305</v>
      </c>
      <c r="H44" s="443" t="s">
        <v>306</v>
      </c>
      <c r="I44" s="443" t="s">
        <v>307</v>
      </c>
      <c r="J44" s="682" t="s">
        <v>308</v>
      </c>
      <c r="K44" s="441" t="s">
        <v>52</v>
      </c>
      <c r="L44" s="443"/>
      <c r="M44" s="441" t="s">
        <v>309</v>
      </c>
      <c r="N44" s="443"/>
      <c r="O44" s="443"/>
      <c r="P44" s="443"/>
      <c r="Q44" s="443" t="s">
        <v>1771</v>
      </c>
      <c r="R44" s="682" t="s">
        <v>1772</v>
      </c>
      <c r="S44" s="682"/>
      <c r="T44" s="682"/>
      <c r="U44" s="682"/>
      <c r="V44" s="682"/>
      <c r="W44" s="682"/>
      <c r="X44" s="682"/>
      <c r="Y44" s="682"/>
      <c r="Z44" s="390" t="s">
        <v>454</v>
      </c>
      <c r="AA44" s="390" t="s">
        <v>2905</v>
      </c>
      <c r="AB44" s="391" t="s">
        <v>1982</v>
      </c>
      <c r="AC44" s="392" t="s">
        <v>2906</v>
      </c>
      <c r="AD44" s="392" t="s">
        <v>2907</v>
      </c>
      <c r="AE44" s="392" t="s">
        <v>1981</v>
      </c>
      <c r="AF44" s="393" t="s">
        <v>62</v>
      </c>
      <c r="AG44" s="387" t="s">
        <v>2933</v>
      </c>
      <c r="AH44" s="394" t="s">
        <v>2934</v>
      </c>
      <c r="AI44" s="445"/>
      <c r="AJ44" s="463" t="s">
        <v>2935</v>
      </c>
      <c r="AK44" s="394"/>
      <c r="AL44" s="454" t="s">
        <v>3910</v>
      </c>
      <c r="AM44" s="463" t="s">
        <v>4023</v>
      </c>
      <c r="AN44" s="445"/>
      <c r="AO44" s="393"/>
      <c r="AP44" s="445"/>
      <c r="AQ44" s="445"/>
      <c r="AR44" s="445" t="n">
        <v>1</v>
      </c>
      <c r="AS44" s="445"/>
      <c r="AT44" s="445"/>
      <c r="AU44" s="445"/>
    </row>
    <row r="45" customFormat="false" ht="57.6" hidden="false" customHeight="false" outlineLevel="0" collapsed="false">
      <c r="A45" s="445"/>
      <c r="B45" s="692" t="s">
        <v>4020</v>
      </c>
      <c r="C45" s="445" t="s">
        <v>1576</v>
      </c>
      <c r="D45" s="445" t="s">
        <v>303</v>
      </c>
      <c r="E45" s="445" t="s">
        <v>304</v>
      </c>
      <c r="F45" s="445"/>
      <c r="G45" s="443" t="s">
        <v>305</v>
      </c>
      <c r="H45" s="443" t="s">
        <v>306</v>
      </c>
      <c r="I45" s="443" t="s">
        <v>307</v>
      </c>
      <c r="J45" s="682" t="s">
        <v>308</v>
      </c>
      <c r="K45" s="441" t="s">
        <v>52</v>
      </c>
      <c r="L45" s="443"/>
      <c r="M45" s="441" t="s">
        <v>309</v>
      </c>
      <c r="N45" s="443"/>
      <c r="O45" s="443"/>
      <c r="P45" s="443"/>
      <c r="Q45" s="443" t="s">
        <v>1771</v>
      </c>
      <c r="R45" s="682" t="s">
        <v>1772</v>
      </c>
      <c r="S45" s="682"/>
      <c r="T45" s="682"/>
      <c r="U45" s="682"/>
      <c r="V45" s="682"/>
      <c r="W45" s="682"/>
      <c r="X45" s="682"/>
      <c r="Y45" s="682"/>
      <c r="Z45" s="390" t="s">
        <v>454</v>
      </c>
      <c r="AA45" s="390" t="s">
        <v>2905</v>
      </c>
      <c r="AB45" s="391" t="s">
        <v>1982</v>
      </c>
      <c r="AC45" s="392" t="s">
        <v>2906</v>
      </c>
      <c r="AD45" s="392" t="s">
        <v>2907</v>
      </c>
      <c r="AE45" s="392" t="s">
        <v>1981</v>
      </c>
      <c r="AF45" s="393" t="s">
        <v>62</v>
      </c>
      <c r="AG45" s="387" t="s">
        <v>2936</v>
      </c>
      <c r="AH45" s="394" t="s">
        <v>2937</v>
      </c>
      <c r="AI45" s="445"/>
      <c r="AJ45" s="463" t="s">
        <v>2938</v>
      </c>
      <c r="AK45" s="394"/>
      <c r="AL45" s="454" t="s">
        <v>3910</v>
      </c>
      <c r="AM45" s="463" t="s">
        <v>4023</v>
      </c>
      <c r="AN45" s="445"/>
      <c r="AO45" s="393"/>
      <c r="AP45" s="445"/>
      <c r="AQ45" s="445"/>
      <c r="AR45" s="445" t="n">
        <v>3</v>
      </c>
      <c r="AS45" s="445"/>
      <c r="AT45" s="445"/>
      <c r="AU45" s="445"/>
    </row>
    <row r="46" customFormat="false" ht="57.6" hidden="false" customHeight="false" outlineLevel="0" collapsed="false">
      <c r="A46" s="445"/>
      <c r="B46" s="692" t="s">
        <v>4020</v>
      </c>
      <c r="C46" s="445" t="s">
        <v>1576</v>
      </c>
      <c r="D46" s="445" t="s">
        <v>303</v>
      </c>
      <c r="E46" s="445" t="s">
        <v>304</v>
      </c>
      <c r="F46" s="445"/>
      <c r="G46" s="443" t="s">
        <v>305</v>
      </c>
      <c r="H46" s="443" t="s">
        <v>306</v>
      </c>
      <c r="I46" s="443" t="s">
        <v>307</v>
      </c>
      <c r="J46" s="682" t="s">
        <v>308</v>
      </c>
      <c r="K46" s="441" t="s">
        <v>52</v>
      </c>
      <c r="L46" s="443"/>
      <c r="M46" s="441" t="s">
        <v>309</v>
      </c>
      <c r="N46" s="443"/>
      <c r="O46" s="443"/>
      <c r="P46" s="443"/>
      <c r="Q46" s="443" t="s">
        <v>1771</v>
      </c>
      <c r="R46" s="682" t="s">
        <v>1772</v>
      </c>
      <c r="S46" s="682"/>
      <c r="T46" s="682"/>
      <c r="U46" s="682"/>
      <c r="V46" s="682"/>
      <c r="W46" s="682"/>
      <c r="X46" s="682"/>
      <c r="Y46" s="682"/>
      <c r="Z46" s="390" t="s">
        <v>454</v>
      </c>
      <c r="AA46" s="390" t="s">
        <v>2905</v>
      </c>
      <c r="AB46" s="391" t="s">
        <v>1982</v>
      </c>
      <c r="AC46" s="392" t="s">
        <v>2906</v>
      </c>
      <c r="AD46" s="392" t="s">
        <v>2907</v>
      </c>
      <c r="AE46" s="392" t="s">
        <v>1981</v>
      </c>
      <c r="AF46" s="393" t="s">
        <v>62</v>
      </c>
      <c r="AG46" s="387" t="s">
        <v>2939</v>
      </c>
      <c r="AH46" s="394" t="s">
        <v>2940</v>
      </c>
      <c r="AI46" s="445"/>
      <c r="AJ46" s="463" t="s">
        <v>2941</v>
      </c>
      <c r="AK46" s="394"/>
      <c r="AL46" s="454" t="s">
        <v>3910</v>
      </c>
      <c r="AM46" s="463" t="s">
        <v>4025</v>
      </c>
      <c r="AN46" s="445"/>
      <c r="AO46" s="393"/>
      <c r="AP46" s="445"/>
      <c r="AQ46" s="445"/>
      <c r="AR46" s="445" t="n">
        <v>2</v>
      </c>
      <c r="AS46" s="445"/>
      <c r="AT46" s="445"/>
      <c r="AU46" s="445"/>
    </row>
    <row r="47" customFormat="false" ht="57.6" hidden="false" customHeight="false" outlineLevel="0" collapsed="false">
      <c r="A47" s="445"/>
      <c r="B47" s="692" t="s">
        <v>4020</v>
      </c>
      <c r="C47" s="445" t="s">
        <v>1576</v>
      </c>
      <c r="D47" s="445" t="s">
        <v>303</v>
      </c>
      <c r="E47" s="445" t="s">
        <v>304</v>
      </c>
      <c r="F47" s="445"/>
      <c r="G47" s="443" t="s">
        <v>305</v>
      </c>
      <c r="H47" s="443" t="s">
        <v>306</v>
      </c>
      <c r="I47" s="443" t="s">
        <v>307</v>
      </c>
      <c r="J47" s="682" t="s">
        <v>308</v>
      </c>
      <c r="K47" s="441" t="s">
        <v>52</v>
      </c>
      <c r="L47" s="443"/>
      <c r="M47" s="441" t="s">
        <v>309</v>
      </c>
      <c r="N47" s="443"/>
      <c r="O47" s="443"/>
      <c r="P47" s="443"/>
      <c r="Q47" s="443" t="s">
        <v>1771</v>
      </c>
      <c r="R47" s="682" t="s">
        <v>1772</v>
      </c>
      <c r="S47" s="682"/>
      <c r="T47" s="682"/>
      <c r="U47" s="682"/>
      <c r="V47" s="682"/>
      <c r="W47" s="682"/>
      <c r="X47" s="682"/>
      <c r="Y47" s="682"/>
      <c r="Z47" s="390" t="s">
        <v>454</v>
      </c>
      <c r="AA47" s="390" t="s">
        <v>2905</v>
      </c>
      <c r="AB47" s="391" t="s">
        <v>1982</v>
      </c>
      <c r="AC47" s="392" t="s">
        <v>2906</v>
      </c>
      <c r="AD47" s="392" t="s">
        <v>2907</v>
      </c>
      <c r="AE47" s="392" t="s">
        <v>1981</v>
      </c>
      <c r="AF47" s="393" t="s">
        <v>62</v>
      </c>
      <c r="AG47" s="387" t="s">
        <v>2943</v>
      </c>
      <c r="AH47" s="394" t="s">
        <v>2944</v>
      </c>
      <c r="AI47" s="445"/>
      <c r="AJ47" s="463" t="s">
        <v>4026</v>
      </c>
      <c r="AK47" s="394"/>
      <c r="AL47" s="454" t="s">
        <v>3910</v>
      </c>
      <c r="AM47" s="463" t="s">
        <v>4027</v>
      </c>
      <c r="AN47" s="445"/>
      <c r="AO47" s="393"/>
      <c r="AP47" s="445"/>
      <c r="AQ47" s="445"/>
      <c r="AR47" s="445" t="n">
        <v>1</v>
      </c>
      <c r="AS47" s="445"/>
      <c r="AT47" s="445"/>
      <c r="AU47" s="445"/>
    </row>
    <row r="48" customFormat="false" ht="57.6" hidden="false" customHeight="false" outlineLevel="0" collapsed="false">
      <c r="A48" s="445"/>
      <c r="B48" s="692" t="s">
        <v>4020</v>
      </c>
      <c r="C48" s="445" t="s">
        <v>1576</v>
      </c>
      <c r="D48" s="445" t="s">
        <v>303</v>
      </c>
      <c r="E48" s="445" t="s">
        <v>304</v>
      </c>
      <c r="F48" s="445"/>
      <c r="G48" s="443" t="s">
        <v>305</v>
      </c>
      <c r="H48" s="443" t="s">
        <v>306</v>
      </c>
      <c r="I48" s="443" t="s">
        <v>307</v>
      </c>
      <c r="J48" s="682" t="s">
        <v>308</v>
      </c>
      <c r="K48" s="441" t="s">
        <v>52</v>
      </c>
      <c r="L48" s="443"/>
      <c r="M48" s="441" t="s">
        <v>309</v>
      </c>
      <c r="N48" s="443"/>
      <c r="O48" s="443"/>
      <c r="P48" s="443"/>
      <c r="Q48" s="443" t="s">
        <v>1771</v>
      </c>
      <c r="R48" s="689" t="s">
        <v>1772</v>
      </c>
      <c r="S48" s="689"/>
      <c r="T48" s="689"/>
      <c r="U48" s="689"/>
      <c r="V48" s="689"/>
      <c r="W48" s="689"/>
      <c r="X48" s="689"/>
      <c r="Y48" s="689"/>
      <c r="Z48" s="390" t="s">
        <v>454</v>
      </c>
      <c r="AA48" s="390" t="s">
        <v>2905</v>
      </c>
      <c r="AB48" s="391" t="s">
        <v>1982</v>
      </c>
      <c r="AC48" s="392" t="s">
        <v>2906</v>
      </c>
      <c r="AD48" s="392" t="s">
        <v>2907</v>
      </c>
      <c r="AE48" s="392" t="s">
        <v>1981</v>
      </c>
      <c r="AF48" s="393" t="s">
        <v>62</v>
      </c>
      <c r="AG48" s="387" t="s">
        <v>2947</v>
      </c>
      <c r="AH48" s="394" t="s">
        <v>2948</v>
      </c>
      <c r="AI48" s="445"/>
      <c r="AJ48" s="463" t="s">
        <v>4028</v>
      </c>
      <c r="AK48" s="394"/>
      <c r="AL48" s="454" t="s">
        <v>3910</v>
      </c>
      <c r="AM48" s="463" t="s">
        <v>4027</v>
      </c>
      <c r="AN48" s="445"/>
      <c r="AO48" s="393"/>
      <c r="AP48" s="445"/>
      <c r="AQ48" s="445"/>
      <c r="AR48" s="445" t="n">
        <v>1</v>
      </c>
      <c r="AS48" s="445"/>
      <c r="AT48" s="445"/>
      <c r="AU48" s="445"/>
    </row>
    <row r="49" customFormat="false" ht="57.6" hidden="false" customHeight="false" outlineLevel="0" collapsed="false">
      <c r="A49" s="445"/>
      <c r="B49" s="692" t="s">
        <v>4020</v>
      </c>
      <c r="C49" s="445" t="s">
        <v>1576</v>
      </c>
      <c r="D49" s="445" t="s">
        <v>303</v>
      </c>
      <c r="E49" s="445" t="s">
        <v>304</v>
      </c>
      <c r="F49" s="445"/>
      <c r="G49" s="443" t="s">
        <v>305</v>
      </c>
      <c r="H49" s="443" t="s">
        <v>306</v>
      </c>
      <c r="I49" s="443" t="s">
        <v>307</v>
      </c>
      <c r="J49" s="682" t="s">
        <v>308</v>
      </c>
      <c r="K49" s="441" t="s">
        <v>52</v>
      </c>
      <c r="L49" s="443"/>
      <c r="M49" s="441" t="s">
        <v>309</v>
      </c>
      <c r="N49" s="443"/>
      <c r="O49" s="443"/>
      <c r="P49" s="443"/>
      <c r="Q49" s="443" t="s">
        <v>1771</v>
      </c>
      <c r="R49" s="682" t="s">
        <v>1772</v>
      </c>
      <c r="S49" s="682"/>
      <c r="T49" s="682"/>
      <c r="U49" s="682"/>
      <c r="V49" s="682"/>
      <c r="W49" s="682"/>
      <c r="X49" s="682"/>
      <c r="Y49" s="682"/>
      <c r="Z49" s="390" t="s">
        <v>454</v>
      </c>
      <c r="AA49" s="390" t="s">
        <v>2905</v>
      </c>
      <c r="AB49" s="391" t="s">
        <v>1982</v>
      </c>
      <c r="AC49" s="392" t="s">
        <v>2906</v>
      </c>
      <c r="AD49" s="392" t="s">
        <v>2907</v>
      </c>
      <c r="AE49" s="392" t="s">
        <v>1981</v>
      </c>
      <c r="AF49" s="393" t="s">
        <v>62</v>
      </c>
      <c r="AG49" s="387" t="s">
        <v>2950</v>
      </c>
      <c r="AH49" s="394" t="s">
        <v>2951</v>
      </c>
      <c r="AI49" s="445"/>
      <c r="AJ49" s="463" t="s">
        <v>4029</v>
      </c>
      <c r="AK49" s="394"/>
      <c r="AL49" s="454" t="s">
        <v>3910</v>
      </c>
      <c r="AM49" s="463" t="s">
        <v>4027</v>
      </c>
      <c r="AN49" s="445"/>
      <c r="AO49" s="393"/>
      <c r="AP49" s="445"/>
      <c r="AQ49" s="445"/>
      <c r="AR49" s="445" t="n">
        <v>3</v>
      </c>
      <c r="AS49" s="445"/>
      <c r="AT49" s="445"/>
      <c r="AU49" s="445"/>
    </row>
    <row r="50" customFormat="false" ht="57.6" hidden="false" customHeight="false" outlineLevel="0" collapsed="false">
      <c r="A50" s="445"/>
      <c r="B50" s="692" t="s">
        <v>4020</v>
      </c>
      <c r="C50" s="445" t="s">
        <v>1576</v>
      </c>
      <c r="D50" s="445" t="s">
        <v>303</v>
      </c>
      <c r="E50" s="445" t="s">
        <v>304</v>
      </c>
      <c r="F50" s="445"/>
      <c r="G50" s="443" t="s">
        <v>305</v>
      </c>
      <c r="H50" s="443" t="s">
        <v>306</v>
      </c>
      <c r="I50" s="443" t="s">
        <v>307</v>
      </c>
      <c r="J50" s="682" t="s">
        <v>308</v>
      </c>
      <c r="K50" s="441" t="s">
        <v>52</v>
      </c>
      <c r="L50" s="443"/>
      <c r="M50" s="441" t="s">
        <v>309</v>
      </c>
      <c r="N50" s="443"/>
      <c r="O50" s="443"/>
      <c r="P50" s="443"/>
      <c r="Q50" s="443" t="s">
        <v>1771</v>
      </c>
      <c r="R50" s="682" t="s">
        <v>1772</v>
      </c>
      <c r="S50" s="682"/>
      <c r="T50" s="682"/>
      <c r="U50" s="682"/>
      <c r="V50" s="682"/>
      <c r="W50" s="682"/>
      <c r="X50" s="682"/>
      <c r="Y50" s="682"/>
      <c r="Z50" s="390" t="s">
        <v>454</v>
      </c>
      <c r="AA50" s="390" t="s">
        <v>2905</v>
      </c>
      <c r="AB50" s="391" t="s">
        <v>1982</v>
      </c>
      <c r="AC50" s="392" t="s">
        <v>2906</v>
      </c>
      <c r="AD50" s="392" t="s">
        <v>2907</v>
      </c>
      <c r="AE50" s="392" t="s">
        <v>1981</v>
      </c>
      <c r="AF50" s="393" t="s">
        <v>62</v>
      </c>
      <c r="AG50" s="387" t="s">
        <v>2953</v>
      </c>
      <c r="AH50" s="394" t="s">
        <v>2954</v>
      </c>
      <c r="AI50" s="445"/>
      <c r="AJ50" s="463" t="s">
        <v>2955</v>
      </c>
      <c r="AK50" s="394"/>
      <c r="AL50" s="454" t="s">
        <v>3910</v>
      </c>
      <c r="AM50" s="463" t="s">
        <v>4027</v>
      </c>
      <c r="AN50" s="445"/>
      <c r="AO50" s="393"/>
      <c r="AP50" s="445"/>
      <c r="AQ50" s="445"/>
      <c r="AR50" s="445" t="n">
        <v>1</v>
      </c>
      <c r="AS50" s="445"/>
      <c r="AT50" s="445"/>
      <c r="AU50" s="445"/>
    </row>
    <row r="51" customFormat="false" ht="57.6" hidden="false" customHeight="false" outlineLevel="0" collapsed="false">
      <c r="A51" s="445"/>
      <c r="B51" s="692" t="s">
        <v>4020</v>
      </c>
      <c r="C51" s="445" t="s">
        <v>1576</v>
      </c>
      <c r="D51" s="445" t="s">
        <v>303</v>
      </c>
      <c r="E51" s="445" t="s">
        <v>304</v>
      </c>
      <c r="F51" s="445"/>
      <c r="G51" s="443" t="s">
        <v>305</v>
      </c>
      <c r="H51" s="443" t="s">
        <v>306</v>
      </c>
      <c r="I51" s="443" t="s">
        <v>307</v>
      </c>
      <c r="J51" s="682" t="s">
        <v>308</v>
      </c>
      <c r="K51" s="441" t="s">
        <v>52</v>
      </c>
      <c r="L51" s="443"/>
      <c r="M51" s="441" t="s">
        <v>309</v>
      </c>
      <c r="N51" s="443"/>
      <c r="O51" s="443"/>
      <c r="P51" s="443"/>
      <c r="Q51" s="443" t="s">
        <v>1771</v>
      </c>
      <c r="R51" s="682" t="s">
        <v>1772</v>
      </c>
      <c r="S51" s="682"/>
      <c r="T51" s="682"/>
      <c r="U51" s="682"/>
      <c r="V51" s="682"/>
      <c r="W51" s="682"/>
      <c r="X51" s="682"/>
      <c r="Y51" s="682"/>
      <c r="Z51" s="390" t="s">
        <v>454</v>
      </c>
      <c r="AA51" s="390" t="s">
        <v>2905</v>
      </c>
      <c r="AB51" s="391" t="s">
        <v>1982</v>
      </c>
      <c r="AC51" s="392" t="s">
        <v>2906</v>
      </c>
      <c r="AD51" s="392" t="s">
        <v>2907</v>
      </c>
      <c r="AE51" s="392" t="s">
        <v>1981</v>
      </c>
      <c r="AF51" s="393" t="s">
        <v>62</v>
      </c>
      <c r="AG51" s="387" t="s">
        <v>2956</v>
      </c>
      <c r="AH51" s="394" t="s">
        <v>2957</v>
      </c>
      <c r="AI51" s="445"/>
      <c r="AJ51" s="463" t="s">
        <v>4030</v>
      </c>
      <c r="AK51" s="394"/>
      <c r="AL51" s="454" t="s">
        <v>3910</v>
      </c>
      <c r="AM51" s="463" t="s">
        <v>4027</v>
      </c>
      <c r="AN51" s="445"/>
      <c r="AO51" s="393"/>
      <c r="AP51" s="445"/>
      <c r="AQ51" s="445"/>
      <c r="AR51" s="445" t="n">
        <v>1</v>
      </c>
      <c r="AS51" s="445"/>
      <c r="AT51" s="445"/>
      <c r="AU51" s="445" t="n">
        <v>920</v>
      </c>
    </row>
    <row r="52" customFormat="false" ht="57.6" hidden="false" customHeight="false" outlineLevel="0" collapsed="false">
      <c r="A52" s="445"/>
      <c r="B52" s="692" t="s">
        <v>4020</v>
      </c>
      <c r="C52" s="445" t="s">
        <v>1576</v>
      </c>
      <c r="D52" s="445" t="s">
        <v>303</v>
      </c>
      <c r="E52" s="445" t="s">
        <v>304</v>
      </c>
      <c r="F52" s="445"/>
      <c r="G52" s="443" t="s">
        <v>305</v>
      </c>
      <c r="H52" s="443" t="s">
        <v>306</v>
      </c>
      <c r="I52" s="443" t="s">
        <v>307</v>
      </c>
      <c r="J52" s="682" t="s">
        <v>308</v>
      </c>
      <c r="K52" s="441" t="s">
        <v>52</v>
      </c>
      <c r="L52" s="443"/>
      <c r="M52" s="441" t="s">
        <v>309</v>
      </c>
      <c r="N52" s="443"/>
      <c r="O52" s="443"/>
      <c r="P52" s="443"/>
      <c r="Q52" s="443" t="s">
        <v>1771</v>
      </c>
      <c r="R52" s="682" t="s">
        <v>1772</v>
      </c>
      <c r="S52" s="682"/>
      <c r="T52" s="682"/>
      <c r="U52" s="682"/>
      <c r="V52" s="682"/>
      <c r="W52" s="682"/>
      <c r="X52" s="682"/>
      <c r="Y52" s="682"/>
      <c r="Z52" s="390" t="s">
        <v>454</v>
      </c>
      <c r="AA52" s="390" t="s">
        <v>2905</v>
      </c>
      <c r="AB52" s="391" t="s">
        <v>1982</v>
      </c>
      <c r="AC52" s="392" t="s">
        <v>2906</v>
      </c>
      <c r="AD52" s="392" t="s">
        <v>2907</v>
      </c>
      <c r="AE52" s="392" t="s">
        <v>1981</v>
      </c>
      <c r="AF52" s="393" t="s">
        <v>62</v>
      </c>
      <c r="AG52" s="387" t="s">
        <v>2959</v>
      </c>
      <c r="AH52" s="394" t="s">
        <v>2960</v>
      </c>
      <c r="AI52" s="445"/>
      <c r="AJ52" s="463" t="s">
        <v>4031</v>
      </c>
      <c r="AK52" s="394"/>
      <c r="AL52" s="454" t="s">
        <v>3910</v>
      </c>
      <c r="AM52" s="463" t="s">
        <v>4027</v>
      </c>
      <c r="AN52" s="445"/>
      <c r="AO52" s="393"/>
      <c r="AP52" s="445"/>
      <c r="AQ52" s="445"/>
      <c r="AR52" s="445" t="n">
        <v>3</v>
      </c>
      <c r="AS52" s="445"/>
      <c r="AT52" s="445"/>
      <c r="AU52" s="445"/>
    </row>
    <row r="53" customFormat="false" ht="57.6" hidden="false" customHeight="false" outlineLevel="0" collapsed="false">
      <c r="A53" s="445"/>
      <c r="B53" s="692" t="s">
        <v>4020</v>
      </c>
      <c r="C53" s="445" t="s">
        <v>1576</v>
      </c>
      <c r="D53" s="445" t="s">
        <v>303</v>
      </c>
      <c r="E53" s="445" t="s">
        <v>304</v>
      </c>
      <c r="F53" s="445"/>
      <c r="G53" s="443" t="s">
        <v>305</v>
      </c>
      <c r="H53" s="443" t="s">
        <v>306</v>
      </c>
      <c r="I53" s="443" t="s">
        <v>307</v>
      </c>
      <c r="J53" s="682" t="s">
        <v>308</v>
      </c>
      <c r="K53" s="441" t="s">
        <v>52</v>
      </c>
      <c r="L53" s="443"/>
      <c r="M53" s="441" t="s">
        <v>309</v>
      </c>
      <c r="N53" s="443"/>
      <c r="O53" s="443"/>
      <c r="P53" s="443"/>
      <c r="Q53" s="443" t="s">
        <v>1771</v>
      </c>
      <c r="R53" s="682" t="s">
        <v>1772</v>
      </c>
      <c r="S53" s="682"/>
      <c r="T53" s="682"/>
      <c r="U53" s="682"/>
      <c r="V53" s="682"/>
      <c r="W53" s="682"/>
      <c r="X53" s="682"/>
      <c r="Y53" s="682"/>
      <c r="Z53" s="390" t="s">
        <v>454</v>
      </c>
      <c r="AA53" s="390" t="s">
        <v>2905</v>
      </c>
      <c r="AB53" s="391" t="s">
        <v>1982</v>
      </c>
      <c r="AC53" s="392" t="s">
        <v>2906</v>
      </c>
      <c r="AD53" s="392" t="s">
        <v>2907</v>
      </c>
      <c r="AE53" s="392" t="s">
        <v>1981</v>
      </c>
      <c r="AF53" s="393" t="s">
        <v>62</v>
      </c>
      <c r="AG53" s="387" t="s">
        <v>2962</v>
      </c>
      <c r="AH53" s="394" t="s">
        <v>2963</v>
      </c>
      <c r="AI53" s="445"/>
      <c r="AJ53" s="463" t="s">
        <v>4032</v>
      </c>
      <c r="AK53" s="394"/>
      <c r="AL53" s="454" t="s">
        <v>3910</v>
      </c>
      <c r="AM53" s="463" t="s">
        <v>4025</v>
      </c>
      <c r="AN53" s="445"/>
      <c r="AO53" s="393"/>
      <c r="AP53" s="445"/>
      <c r="AQ53" s="445"/>
      <c r="AR53" s="445" t="n">
        <v>1</v>
      </c>
      <c r="AS53" s="445"/>
      <c r="AT53" s="445"/>
      <c r="AU53" s="445"/>
    </row>
    <row r="54" customFormat="false" ht="57.6" hidden="false" customHeight="false" outlineLevel="0" collapsed="false">
      <c r="A54" s="445"/>
      <c r="B54" s="692" t="s">
        <v>4020</v>
      </c>
      <c r="C54" s="445" t="s">
        <v>1576</v>
      </c>
      <c r="D54" s="445" t="s">
        <v>303</v>
      </c>
      <c r="E54" s="445" t="s">
        <v>304</v>
      </c>
      <c r="F54" s="445"/>
      <c r="G54" s="443" t="s">
        <v>305</v>
      </c>
      <c r="H54" s="443" t="s">
        <v>306</v>
      </c>
      <c r="I54" s="443" t="s">
        <v>307</v>
      </c>
      <c r="J54" s="682" t="s">
        <v>308</v>
      </c>
      <c r="K54" s="441" t="s">
        <v>52</v>
      </c>
      <c r="L54" s="443"/>
      <c r="M54" s="441" t="s">
        <v>309</v>
      </c>
      <c r="N54" s="443"/>
      <c r="O54" s="443"/>
      <c r="P54" s="443"/>
      <c r="Q54" s="443" t="s">
        <v>1771</v>
      </c>
      <c r="R54" s="682" t="s">
        <v>1772</v>
      </c>
      <c r="S54" s="682"/>
      <c r="T54" s="682"/>
      <c r="U54" s="682"/>
      <c r="V54" s="682"/>
      <c r="W54" s="682"/>
      <c r="X54" s="682"/>
      <c r="Y54" s="682"/>
      <c r="Z54" s="390" t="s">
        <v>454</v>
      </c>
      <c r="AA54" s="390" t="s">
        <v>2905</v>
      </c>
      <c r="AB54" s="391" t="s">
        <v>1982</v>
      </c>
      <c r="AC54" s="392" t="s">
        <v>2906</v>
      </c>
      <c r="AD54" s="392" t="s">
        <v>2907</v>
      </c>
      <c r="AE54" s="392" t="s">
        <v>1981</v>
      </c>
      <c r="AF54" s="393" t="s">
        <v>62</v>
      </c>
      <c r="AG54" s="387" t="s">
        <v>2965</v>
      </c>
      <c r="AH54" s="394" t="s">
        <v>2966</v>
      </c>
      <c r="AI54" s="445"/>
      <c r="AJ54" s="463" t="s">
        <v>4033</v>
      </c>
      <c r="AK54" s="394"/>
      <c r="AL54" s="454" t="s">
        <v>3910</v>
      </c>
      <c r="AM54" s="463" t="s">
        <v>4025</v>
      </c>
      <c r="AN54" s="445"/>
      <c r="AO54" s="393"/>
      <c r="AP54" s="445"/>
      <c r="AQ54" s="445"/>
      <c r="AR54" s="445" t="n">
        <v>2</v>
      </c>
      <c r="AS54" s="445"/>
      <c r="AT54" s="445"/>
      <c r="AU54" s="445"/>
    </row>
    <row r="55" customFormat="false" ht="57.6" hidden="false" customHeight="false" outlineLevel="0" collapsed="false">
      <c r="A55" s="445"/>
      <c r="B55" s="692" t="s">
        <v>4020</v>
      </c>
      <c r="C55" s="445" t="s">
        <v>1576</v>
      </c>
      <c r="D55" s="445" t="s">
        <v>303</v>
      </c>
      <c r="E55" s="445" t="s">
        <v>304</v>
      </c>
      <c r="F55" s="445"/>
      <c r="G55" s="443" t="s">
        <v>305</v>
      </c>
      <c r="H55" s="443" t="s">
        <v>306</v>
      </c>
      <c r="I55" s="443" t="s">
        <v>307</v>
      </c>
      <c r="J55" s="682" t="s">
        <v>308</v>
      </c>
      <c r="K55" s="441" t="s">
        <v>52</v>
      </c>
      <c r="L55" s="443"/>
      <c r="M55" s="441" t="s">
        <v>309</v>
      </c>
      <c r="N55" s="443"/>
      <c r="O55" s="443"/>
      <c r="P55" s="443"/>
      <c r="Q55" s="443" t="s">
        <v>1771</v>
      </c>
      <c r="R55" s="682" t="s">
        <v>1772</v>
      </c>
      <c r="S55" s="682"/>
      <c r="T55" s="682"/>
      <c r="U55" s="682"/>
      <c r="V55" s="682"/>
      <c r="W55" s="682"/>
      <c r="X55" s="682"/>
      <c r="Y55" s="682"/>
      <c r="Z55" s="390" t="s">
        <v>454</v>
      </c>
      <c r="AA55" s="390" t="s">
        <v>2905</v>
      </c>
      <c r="AB55" s="391" t="s">
        <v>1982</v>
      </c>
      <c r="AC55" s="392" t="s">
        <v>2906</v>
      </c>
      <c r="AD55" s="392" t="s">
        <v>2907</v>
      </c>
      <c r="AE55" s="392" t="s">
        <v>1981</v>
      </c>
      <c r="AF55" s="393" t="s">
        <v>62</v>
      </c>
      <c r="AG55" s="387" t="s">
        <v>2968</v>
      </c>
      <c r="AH55" s="394" t="s">
        <v>2969</v>
      </c>
      <c r="AI55" s="445"/>
      <c r="AJ55" s="463" t="s">
        <v>4034</v>
      </c>
      <c r="AK55" s="394"/>
      <c r="AL55" s="454" t="s">
        <v>3910</v>
      </c>
      <c r="AM55" s="463" t="s">
        <v>4025</v>
      </c>
      <c r="AN55" s="445"/>
      <c r="AO55" s="393"/>
      <c r="AP55" s="445"/>
      <c r="AQ55" s="445"/>
      <c r="AR55" s="445" t="n">
        <v>4</v>
      </c>
      <c r="AS55" s="445"/>
      <c r="AT55" s="445"/>
      <c r="AU55" s="445" t="n">
        <v>260</v>
      </c>
    </row>
    <row r="56" customFormat="false" ht="57.6" hidden="false" customHeight="false" outlineLevel="0" collapsed="false">
      <c r="A56" s="445"/>
      <c r="B56" s="692" t="s">
        <v>4020</v>
      </c>
      <c r="C56" s="445" t="s">
        <v>1576</v>
      </c>
      <c r="D56" s="445" t="s">
        <v>303</v>
      </c>
      <c r="E56" s="445" t="s">
        <v>304</v>
      </c>
      <c r="F56" s="445"/>
      <c r="G56" s="443" t="s">
        <v>305</v>
      </c>
      <c r="H56" s="443" t="s">
        <v>306</v>
      </c>
      <c r="I56" s="443" t="s">
        <v>307</v>
      </c>
      <c r="J56" s="682" t="s">
        <v>308</v>
      </c>
      <c r="K56" s="441" t="s">
        <v>52</v>
      </c>
      <c r="L56" s="443"/>
      <c r="M56" s="441" t="s">
        <v>309</v>
      </c>
      <c r="N56" s="443"/>
      <c r="O56" s="443"/>
      <c r="P56" s="443"/>
      <c r="Q56" s="443" t="s">
        <v>1771</v>
      </c>
      <c r="R56" s="682" t="s">
        <v>1772</v>
      </c>
      <c r="S56" s="682"/>
      <c r="T56" s="682"/>
      <c r="U56" s="682"/>
      <c r="V56" s="682"/>
      <c r="W56" s="682"/>
      <c r="X56" s="682"/>
      <c r="Y56" s="682"/>
      <c r="Z56" s="390" t="s">
        <v>454</v>
      </c>
      <c r="AA56" s="390" t="s">
        <v>2905</v>
      </c>
      <c r="AB56" s="391" t="s">
        <v>1982</v>
      </c>
      <c r="AC56" s="392" t="s">
        <v>2906</v>
      </c>
      <c r="AD56" s="392" t="s">
        <v>2907</v>
      </c>
      <c r="AE56" s="392" t="s">
        <v>1981</v>
      </c>
      <c r="AF56" s="393" t="s">
        <v>62</v>
      </c>
      <c r="AG56" s="387" t="s">
        <v>2971</v>
      </c>
      <c r="AH56" s="394" t="s">
        <v>2972</v>
      </c>
      <c r="AI56" s="445"/>
      <c r="AJ56" s="463" t="s">
        <v>4035</v>
      </c>
      <c r="AK56" s="394"/>
      <c r="AL56" s="454" t="s">
        <v>3910</v>
      </c>
      <c r="AM56" s="463" t="s">
        <v>4025</v>
      </c>
      <c r="AN56" s="445"/>
      <c r="AO56" s="393"/>
      <c r="AP56" s="445"/>
      <c r="AQ56" s="445"/>
      <c r="AR56" s="445" t="n">
        <v>3</v>
      </c>
      <c r="AS56" s="445"/>
      <c r="AT56" s="445"/>
      <c r="AU56" s="445" t="n">
        <f aca="false">400-160</f>
        <v>240</v>
      </c>
    </row>
    <row r="57" customFormat="false" ht="57.6" hidden="false" customHeight="false" outlineLevel="0" collapsed="false">
      <c r="A57" s="445"/>
      <c r="B57" s="692" t="s">
        <v>4020</v>
      </c>
      <c r="C57" s="445" t="s">
        <v>1576</v>
      </c>
      <c r="D57" s="445" t="s">
        <v>303</v>
      </c>
      <c r="E57" s="445" t="s">
        <v>304</v>
      </c>
      <c r="F57" s="445"/>
      <c r="G57" s="443" t="s">
        <v>305</v>
      </c>
      <c r="H57" s="443" t="s">
        <v>306</v>
      </c>
      <c r="I57" s="443" t="s">
        <v>307</v>
      </c>
      <c r="J57" s="682" t="s">
        <v>308</v>
      </c>
      <c r="K57" s="441" t="s">
        <v>52</v>
      </c>
      <c r="L57" s="443"/>
      <c r="M57" s="441" t="s">
        <v>309</v>
      </c>
      <c r="N57" s="443"/>
      <c r="O57" s="443"/>
      <c r="P57" s="443"/>
      <c r="Q57" s="443" t="s">
        <v>1771</v>
      </c>
      <c r="R57" s="682" t="s">
        <v>1772</v>
      </c>
      <c r="S57" s="682"/>
      <c r="T57" s="682"/>
      <c r="U57" s="682"/>
      <c r="V57" s="682"/>
      <c r="W57" s="682"/>
      <c r="X57" s="682"/>
      <c r="Y57" s="682"/>
      <c r="Z57" s="390" t="s">
        <v>454</v>
      </c>
      <c r="AA57" s="390" t="s">
        <v>2905</v>
      </c>
      <c r="AB57" s="391" t="s">
        <v>1982</v>
      </c>
      <c r="AC57" s="392" t="s">
        <v>2906</v>
      </c>
      <c r="AD57" s="392" t="s">
        <v>2907</v>
      </c>
      <c r="AE57" s="392" t="s">
        <v>1981</v>
      </c>
      <c r="AF57" s="393" t="s">
        <v>62</v>
      </c>
      <c r="AG57" s="387" t="s">
        <v>2974</v>
      </c>
      <c r="AH57" s="394" t="s">
        <v>2975</v>
      </c>
      <c r="AI57" s="445"/>
      <c r="AJ57" s="463" t="s">
        <v>2976</v>
      </c>
      <c r="AK57" s="394" t="n">
        <v>22</v>
      </c>
      <c r="AL57" s="454" t="s">
        <v>3910</v>
      </c>
      <c r="AM57" s="463" t="s">
        <v>4025</v>
      </c>
      <c r="AN57" s="445"/>
      <c r="AO57" s="393"/>
      <c r="AP57" s="445"/>
      <c r="AQ57" s="445"/>
      <c r="AR57" s="445" t="n">
        <v>1</v>
      </c>
      <c r="AS57" s="445"/>
      <c r="AT57" s="445"/>
      <c r="AU57" s="445" t="n">
        <v>170</v>
      </c>
    </row>
    <row r="58" customFormat="false" ht="57.6" hidden="false" customHeight="false" outlineLevel="0" collapsed="false">
      <c r="A58" s="445"/>
      <c r="B58" s="692" t="s">
        <v>4020</v>
      </c>
      <c r="C58" s="445" t="s">
        <v>1576</v>
      </c>
      <c r="D58" s="445" t="s">
        <v>303</v>
      </c>
      <c r="E58" s="445" t="s">
        <v>304</v>
      </c>
      <c r="F58" s="445"/>
      <c r="G58" s="443" t="s">
        <v>305</v>
      </c>
      <c r="H58" s="443" t="s">
        <v>306</v>
      </c>
      <c r="I58" s="443" t="s">
        <v>307</v>
      </c>
      <c r="J58" s="682" t="s">
        <v>308</v>
      </c>
      <c r="K58" s="441" t="s">
        <v>52</v>
      </c>
      <c r="L58" s="443"/>
      <c r="M58" s="441" t="s">
        <v>309</v>
      </c>
      <c r="N58" s="443"/>
      <c r="O58" s="443"/>
      <c r="P58" s="443"/>
      <c r="Q58" s="443" t="s">
        <v>1771</v>
      </c>
      <c r="R58" s="682" t="s">
        <v>1772</v>
      </c>
      <c r="S58" s="682"/>
      <c r="T58" s="682"/>
      <c r="U58" s="682"/>
      <c r="V58" s="682"/>
      <c r="W58" s="682"/>
      <c r="X58" s="682"/>
      <c r="Y58" s="682"/>
      <c r="Z58" s="390" t="s">
        <v>454</v>
      </c>
      <c r="AA58" s="390" t="s">
        <v>2905</v>
      </c>
      <c r="AB58" s="391" t="s">
        <v>1982</v>
      </c>
      <c r="AC58" s="392" t="s">
        <v>2906</v>
      </c>
      <c r="AD58" s="392" t="s">
        <v>2907</v>
      </c>
      <c r="AE58" s="392" t="s">
        <v>1981</v>
      </c>
      <c r="AF58" s="393" t="s">
        <v>62</v>
      </c>
      <c r="AG58" s="387" t="s">
        <v>2977</v>
      </c>
      <c r="AH58" s="394" t="s">
        <v>2978</v>
      </c>
      <c r="AI58" s="445"/>
      <c r="AJ58" s="463" t="s">
        <v>2979</v>
      </c>
      <c r="AK58" s="394"/>
      <c r="AL58" s="454" t="s">
        <v>3910</v>
      </c>
      <c r="AM58" s="463" t="s">
        <v>4036</v>
      </c>
      <c r="AN58" s="445"/>
      <c r="AO58" s="393"/>
      <c r="AP58" s="445"/>
      <c r="AQ58" s="445"/>
      <c r="AR58" s="445" t="n">
        <v>1</v>
      </c>
      <c r="AS58" s="445"/>
      <c r="AT58" s="445"/>
      <c r="AU58" s="445" t="n">
        <v>5920</v>
      </c>
    </row>
    <row r="59" customFormat="false" ht="86.4" hidden="false" customHeight="false" outlineLevel="0" collapsed="false">
      <c r="A59" s="445"/>
      <c r="B59" s="692" t="s">
        <v>4020</v>
      </c>
      <c r="C59" s="445" t="s">
        <v>1576</v>
      </c>
      <c r="D59" s="445" t="s">
        <v>303</v>
      </c>
      <c r="E59" s="445" t="s">
        <v>304</v>
      </c>
      <c r="F59" s="445"/>
      <c r="G59" s="443" t="s">
        <v>305</v>
      </c>
      <c r="H59" s="443" t="s">
        <v>306</v>
      </c>
      <c r="I59" s="443" t="s">
        <v>307</v>
      </c>
      <c r="J59" s="682" t="s">
        <v>308</v>
      </c>
      <c r="K59" s="441" t="s">
        <v>52</v>
      </c>
      <c r="L59" s="443"/>
      <c r="M59" s="441" t="s">
        <v>309</v>
      </c>
      <c r="N59" s="443"/>
      <c r="O59" s="443"/>
      <c r="P59" s="443"/>
      <c r="Q59" s="443" t="s">
        <v>1771</v>
      </c>
      <c r="R59" s="682" t="s">
        <v>1772</v>
      </c>
      <c r="S59" s="682"/>
      <c r="T59" s="682"/>
      <c r="U59" s="682"/>
      <c r="V59" s="682"/>
      <c r="W59" s="682"/>
      <c r="X59" s="682"/>
      <c r="Y59" s="682"/>
      <c r="Z59" s="390" t="s">
        <v>454</v>
      </c>
      <c r="AA59" s="390" t="s">
        <v>2905</v>
      </c>
      <c r="AB59" s="391" t="s">
        <v>1982</v>
      </c>
      <c r="AC59" s="392" t="s">
        <v>2906</v>
      </c>
      <c r="AD59" s="392" t="s">
        <v>2907</v>
      </c>
      <c r="AE59" s="392" t="s">
        <v>1981</v>
      </c>
      <c r="AF59" s="393" t="s">
        <v>62</v>
      </c>
      <c r="AG59" s="387" t="s">
        <v>2981</v>
      </c>
      <c r="AH59" s="394" t="s">
        <v>2982</v>
      </c>
      <c r="AI59" s="445"/>
      <c r="AJ59" s="463" t="s">
        <v>4037</v>
      </c>
      <c r="AK59" s="394" t="s">
        <v>2985</v>
      </c>
      <c r="AL59" s="454" t="s">
        <v>3910</v>
      </c>
      <c r="AM59" s="463" t="s">
        <v>4025</v>
      </c>
      <c r="AN59" s="445"/>
      <c r="AO59" s="393"/>
      <c r="AP59" s="445"/>
      <c r="AQ59" s="445"/>
      <c r="AR59" s="445" t="n">
        <v>2</v>
      </c>
      <c r="AS59" s="445"/>
      <c r="AT59" s="445"/>
      <c r="AU59" s="445"/>
    </row>
    <row r="60" customFormat="false" ht="57.6" hidden="false" customHeight="false" outlineLevel="0" collapsed="false">
      <c r="A60" s="445"/>
      <c r="B60" s="692" t="s">
        <v>4020</v>
      </c>
      <c r="C60" s="445" t="s">
        <v>1576</v>
      </c>
      <c r="D60" s="445" t="s">
        <v>303</v>
      </c>
      <c r="E60" s="445" t="s">
        <v>304</v>
      </c>
      <c r="F60" s="445"/>
      <c r="G60" s="443" t="s">
        <v>305</v>
      </c>
      <c r="H60" s="443" t="s">
        <v>306</v>
      </c>
      <c r="I60" s="443" t="s">
        <v>307</v>
      </c>
      <c r="J60" s="682" t="s">
        <v>308</v>
      </c>
      <c r="K60" s="441" t="s">
        <v>52</v>
      </c>
      <c r="L60" s="443"/>
      <c r="M60" s="445" t="s">
        <v>309</v>
      </c>
      <c r="N60" s="445"/>
      <c r="O60" s="445"/>
      <c r="P60" s="445"/>
      <c r="Q60" s="443" t="s">
        <v>1771</v>
      </c>
      <c r="R60" s="682" t="s">
        <v>1772</v>
      </c>
      <c r="S60" s="682"/>
      <c r="T60" s="682"/>
      <c r="U60" s="682"/>
      <c r="V60" s="682"/>
      <c r="W60" s="682"/>
      <c r="X60" s="682"/>
      <c r="Y60" s="682"/>
      <c r="Z60" s="452" t="s">
        <v>202</v>
      </c>
      <c r="AA60" s="452" t="s">
        <v>1253</v>
      </c>
      <c r="AB60" s="391" t="s">
        <v>1257</v>
      </c>
      <c r="AC60" s="392" t="s">
        <v>1254</v>
      </c>
      <c r="AD60" s="392" t="s">
        <v>1256</v>
      </c>
      <c r="AE60" s="392" t="s">
        <v>1255</v>
      </c>
      <c r="AF60" s="393" t="s">
        <v>62</v>
      </c>
      <c r="AG60" s="445" t="s">
        <v>3273</v>
      </c>
      <c r="AH60" s="453" t="s">
        <v>3274</v>
      </c>
      <c r="AI60" s="445"/>
      <c r="AJ60" s="387" t="s">
        <v>3275</v>
      </c>
      <c r="AK60" s="394" t="n">
        <v>80</v>
      </c>
      <c r="AL60" s="444" t="s">
        <v>4038</v>
      </c>
      <c r="AM60" s="387" t="s">
        <v>4039</v>
      </c>
      <c r="AN60" s="445"/>
      <c r="AO60" s="393"/>
      <c r="AP60" s="445"/>
      <c r="AQ60" s="445"/>
      <c r="AR60" s="445" t="n">
        <v>2</v>
      </c>
      <c r="AS60" s="445"/>
      <c r="AT60" s="445" t="n">
        <v>8</v>
      </c>
      <c r="AU60" s="445" t="n">
        <f aca="false">6000-120</f>
        <v>5880</v>
      </c>
    </row>
    <row r="61" customFormat="false" ht="14.4" hidden="false" customHeight="false" outlineLevel="0" collapsed="false">
      <c r="A61" s="445"/>
      <c r="B61" s="692" t="s">
        <v>4020</v>
      </c>
      <c r="C61" s="445" t="s">
        <v>1576</v>
      </c>
      <c r="D61" s="445" t="s">
        <v>303</v>
      </c>
      <c r="E61" s="445" t="s">
        <v>304</v>
      </c>
      <c r="F61" s="445"/>
      <c r="G61" s="443" t="s">
        <v>305</v>
      </c>
      <c r="H61" s="443" t="s">
        <v>306</v>
      </c>
      <c r="I61" s="443" t="s">
        <v>307</v>
      </c>
      <c r="J61" s="682" t="s">
        <v>308</v>
      </c>
      <c r="K61" s="445" t="s">
        <v>52</v>
      </c>
      <c r="L61" s="445"/>
      <c r="M61" s="445" t="s">
        <v>309</v>
      </c>
      <c r="N61" s="445"/>
      <c r="O61" s="445"/>
      <c r="P61" s="445"/>
      <c r="Q61" s="443" t="s">
        <v>306</v>
      </c>
      <c r="R61" s="682" t="s">
        <v>1772</v>
      </c>
      <c r="S61" s="682"/>
      <c r="T61" s="682"/>
      <c r="U61" s="682"/>
      <c r="V61" s="682"/>
      <c r="W61" s="682"/>
      <c r="X61" s="682"/>
      <c r="Y61" s="682"/>
      <c r="Z61" s="452" t="s">
        <v>125</v>
      </c>
      <c r="AA61" s="452" t="s">
        <v>3342</v>
      </c>
      <c r="AB61" s="391" t="s">
        <v>3343</v>
      </c>
      <c r="AC61" s="392" t="s">
        <v>3344</v>
      </c>
      <c r="AD61" s="392" t="s">
        <v>3345</v>
      </c>
      <c r="AE61" s="392" t="s">
        <v>3346</v>
      </c>
      <c r="AF61" s="393" t="s">
        <v>62</v>
      </c>
      <c r="AG61" s="445" t="s">
        <v>3363</v>
      </c>
      <c r="AH61" s="453" t="s">
        <v>3364</v>
      </c>
      <c r="AI61" s="445"/>
      <c r="AJ61" s="387" t="s">
        <v>3365</v>
      </c>
      <c r="AK61" s="394" t="s">
        <v>2662</v>
      </c>
      <c r="AL61" s="394" t="s">
        <v>3982</v>
      </c>
      <c r="AM61" s="387" t="s">
        <v>4039</v>
      </c>
      <c r="AN61" s="445"/>
      <c r="AO61" s="393"/>
      <c r="AP61" s="445"/>
      <c r="AQ61" s="445"/>
      <c r="AR61" s="445" t="n">
        <v>1</v>
      </c>
      <c r="AS61" s="445" t="n">
        <v>1</v>
      </c>
      <c r="AT61" s="445" t="n">
        <v>6</v>
      </c>
      <c r="AU61" s="445" t="n">
        <v>200</v>
      </c>
    </row>
    <row r="62" customFormat="false" ht="57.6" hidden="false" customHeight="false" outlineLevel="0" collapsed="false">
      <c r="A62" s="445"/>
      <c r="B62" s="692" t="s">
        <v>4020</v>
      </c>
      <c r="C62" s="445" t="s">
        <v>1576</v>
      </c>
      <c r="D62" s="445" t="s">
        <v>303</v>
      </c>
      <c r="E62" s="445" t="s">
        <v>304</v>
      </c>
      <c r="F62" s="445"/>
      <c r="G62" s="443" t="s">
        <v>305</v>
      </c>
      <c r="H62" s="443" t="s">
        <v>306</v>
      </c>
      <c r="I62" s="443" t="s">
        <v>307</v>
      </c>
      <c r="J62" s="682" t="s">
        <v>308</v>
      </c>
      <c r="K62" s="441" t="s">
        <v>52</v>
      </c>
      <c r="L62" s="443"/>
      <c r="M62" s="441" t="s">
        <v>309</v>
      </c>
      <c r="N62" s="443"/>
      <c r="O62" s="443"/>
      <c r="P62" s="443"/>
      <c r="Q62" s="443" t="s">
        <v>1771</v>
      </c>
      <c r="R62" s="682" t="s">
        <v>1772</v>
      </c>
      <c r="S62" s="682"/>
      <c r="T62" s="682"/>
      <c r="U62" s="682"/>
      <c r="V62" s="682"/>
      <c r="W62" s="682"/>
      <c r="X62" s="682"/>
      <c r="Y62" s="682"/>
      <c r="Z62" s="390" t="s">
        <v>454</v>
      </c>
      <c r="AA62" s="390" t="s">
        <v>2905</v>
      </c>
      <c r="AB62" s="391" t="s">
        <v>1982</v>
      </c>
      <c r="AC62" s="392" t="s">
        <v>2906</v>
      </c>
      <c r="AD62" s="392" t="s">
        <v>2907</v>
      </c>
      <c r="AE62" s="392" t="s">
        <v>1981</v>
      </c>
      <c r="AF62" s="393" t="s">
        <v>62</v>
      </c>
      <c r="AG62" s="387" t="s">
        <v>3487</v>
      </c>
      <c r="AH62" s="394" t="s">
        <v>3488</v>
      </c>
      <c r="AI62" s="445"/>
      <c r="AJ62" s="463" t="s">
        <v>4040</v>
      </c>
      <c r="AK62" s="394" t="s">
        <v>3490</v>
      </c>
      <c r="AL62" s="444" t="s">
        <v>3903</v>
      </c>
      <c r="AM62" s="463" t="s">
        <v>4041</v>
      </c>
      <c r="AN62" s="445"/>
      <c r="AO62" s="393"/>
      <c r="AP62" s="445"/>
      <c r="AQ62" s="445"/>
      <c r="AR62" s="445" t="n">
        <v>4</v>
      </c>
      <c r="AS62" s="445"/>
      <c r="AT62" s="445"/>
      <c r="AU62" s="445"/>
    </row>
    <row r="63" customFormat="false" ht="57.6" hidden="false" customHeight="false" outlineLevel="0" collapsed="false">
      <c r="A63" s="445"/>
      <c r="B63" s="692" t="s">
        <v>4020</v>
      </c>
      <c r="C63" s="445" t="s">
        <v>1576</v>
      </c>
      <c r="D63" s="445" t="s">
        <v>303</v>
      </c>
      <c r="E63" s="445" t="s">
        <v>304</v>
      </c>
      <c r="F63" s="445"/>
      <c r="G63" s="443" t="s">
        <v>305</v>
      </c>
      <c r="H63" s="443" t="s">
        <v>306</v>
      </c>
      <c r="I63" s="443" t="s">
        <v>307</v>
      </c>
      <c r="J63" s="682" t="s">
        <v>308</v>
      </c>
      <c r="K63" s="441" t="s">
        <v>52</v>
      </c>
      <c r="L63" s="443"/>
      <c r="M63" s="441" t="s">
        <v>309</v>
      </c>
      <c r="N63" s="443"/>
      <c r="O63" s="443"/>
      <c r="P63" s="443"/>
      <c r="Q63" s="443" t="s">
        <v>1771</v>
      </c>
      <c r="R63" s="682" t="s">
        <v>1772</v>
      </c>
      <c r="S63" s="682"/>
      <c r="T63" s="682"/>
      <c r="U63" s="682"/>
      <c r="V63" s="682"/>
      <c r="W63" s="682"/>
      <c r="X63" s="682"/>
      <c r="Y63" s="682"/>
      <c r="Z63" s="390" t="s">
        <v>454</v>
      </c>
      <c r="AA63" s="390" t="s">
        <v>2905</v>
      </c>
      <c r="AB63" s="391" t="s">
        <v>1982</v>
      </c>
      <c r="AC63" s="392" t="s">
        <v>2906</v>
      </c>
      <c r="AD63" s="392" t="s">
        <v>2907</v>
      </c>
      <c r="AE63" s="392" t="s">
        <v>1981</v>
      </c>
      <c r="AF63" s="393" t="s">
        <v>62</v>
      </c>
      <c r="AG63" s="453" t="s">
        <v>3492</v>
      </c>
      <c r="AH63" s="453" t="s">
        <v>3492</v>
      </c>
      <c r="AI63" s="445"/>
      <c r="AJ63" s="463" t="s">
        <v>3493</v>
      </c>
      <c r="AK63" s="394"/>
      <c r="AL63" s="444" t="s">
        <v>3903</v>
      </c>
      <c r="AM63" s="463" t="s">
        <v>4042</v>
      </c>
      <c r="AN63" s="445"/>
      <c r="AO63" s="393"/>
      <c r="AP63" s="445"/>
      <c r="AQ63" s="445"/>
      <c r="AR63" s="445" t="n">
        <v>2</v>
      </c>
      <c r="AS63" s="445"/>
      <c r="AT63" s="445"/>
      <c r="AU63" s="445"/>
    </row>
    <row r="64" customFormat="false" ht="57.6" hidden="false" customHeight="false" outlineLevel="0" collapsed="false">
      <c r="A64" s="445"/>
      <c r="B64" s="692" t="s">
        <v>4020</v>
      </c>
      <c r="C64" s="445" t="s">
        <v>1576</v>
      </c>
      <c r="D64" s="445" t="s">
        <v>303</v>
      </c>
      <c r="E64" s="445" t="s">
        <v>304</v>
      </c>
      <c r="F64" s="445"/>
      <c r="G64" s="443" t="s">
        <v>305</v>
      </c>
      <c r="H64" s="443" t="s">
        <v>306</v>
      </c>
      <c r="I64" s="443" t="s">
        <v>307</v>
      </c>
      <c r="J64" s="682" t="s">
        <v>308</v>
      </c>
      <c r="K64" s="441" t="s">
        <v>52</v>
      </c>
      <c r="L64" s="443"/>
      <c r="M64" s="441" t="s">
        <v>309</v>
      </c>
      <c r="N64" s="443"/>
      <c r="O64" s="443"/>
      <c r="P64" s="443"/>
      <c r="Q64" s="443" t="s">
        <v>1771</v>
      </c>
      <c r="R64" s="682" t="s">
        <v>1772</v>
      </c>
      <c r="S64" s="682"/>
      <c r="T64" s="682"/>
      <c r="U64" s="682"/>
      <c r="V64" s="682"/>
      <c r="W64" s="682"/>
      <c r="X64" s="682"/>
      <c r="Y64" s="682"/>
      <c r="Z64" s="390" t="s">
        <v>454</v>
      </c>
      <c r="AA64" s="390" t="s">
        <v>2905</v>
      </c>
      <c r="AB64" s="391" t="s">
        <v>1982</v>
      </c>
      <c r="AC64" s="392" t="s">
        <v>2906</v>
      </c>
      <c r="AD64" s="392" t="s">
        <v>2907</v>
      </c>
      <c r="AE64" s="392" t="s">
        <v>1981</v>
      </c>
      <c r="AF64" s="393" t="s">
        <v>62</v>
      </c>
      <c r="AG64" s="387" t="s">
        <v>3494</v>
      </c>
      <c r="AH64" s="394" t="s">
        <v>3495</v>
      </c>
      <c r="AI64" s="445"/>
      <c r="AJ64" s="463" t="s">
        <v>3496</v>
      </c>
      <c r="AK64" s="394"/>
      <c r="AL64" s="444" t="s">
        <v>3903</v>
      </c>
      <c r="AM64" s="463" t="s">
        <v>3957</v>
      </c>
      <c r="AN64" s="445"/>
      <c r="AO64" s="393"/>
      <c r="AP64" s="445"/>
      <c r="AQ64" s="445"/>
      <c r="AR64" s="445" t="n">
        <v>4</v>
      </c>
      <c r="AS64" s="445"/>
      <c r="AT64" s="445"/>
      <c r="AU64" s="445"/>
    </row>
    <row r="65" customFormat="false" ht="57.6" hidden="false" customHeight="false" outlineLevel="0" collapsed="false">
      <c r="A65" s="445"/>
      <c r="B65" s="692" t="s">
        <v>4020</v>
      </c>
      <c r="C65" s="445" t="s">
        <v>1576</v>
      </c>
      <c r="D65" s="445" t="s">
        <v>303</v>
      </c>
      <c r="E65" s="445" t="s">
        <v>304</v>
      </c>
      <c r="F65" s="445"/>
      <c r="G65" s="443" t="s">
        <v>305</v>
      </c>
      <c r="H65" s="443" t="s">
        <v>306</v>
      </c>
      <c r="I65" s="443" t="s">
        <v>307</v>
      </c>
      <c r="J65" s="682" t="s">
        <v>308</v>
      </c>
      <c r="K65" s="441" t="s">
        <v>52</v>
      </c>
      <c r="L65" s="443"/>
      <c r="M65" s="441" t="s">
        <v>309</v>
      </c>
      <c r="N65" s="443"/>
      <c r="O65" s="443"/>
      <c r="P65" s="443"/>
      <c r="Q65" s="443" t="s">
        <v>1771</v>
      </c>
      <c r="R65" s="682" t="s">
        <v>1772</v>
      </c>
      <c r="S65" s="682"/>
      <c r="T65" s="682"/>
      <c r="U65" s="682"/>
      <c r="V65" s="682"/>
      <c r="W65" s="682"/>
      <c r="X65" s="682"/>
      <c r="Y65" s="682"/>
      <c r="Z65" s="390" t="s">
        <v>454</v>
      </c>
      <c r="AA65" s="390" t="s">
        <v>2905</v>
      </c>
      <c r="AB65" s="391" t="s">
        <v>1982</v>
      </c>
      <c r="AC65" s="392" t="s">
        <v>2906</v>
      </c>
      <c r="AD65" s="392" t="s">
        <v>2907</v>
      </c>
      <c r="AE65" s="392" t="s">
        <v>1981</v>
      </c>
      <c r="AF65" s="393" t="s">
        <v>62</v>
      </c>
      <c r="AG65" s="387" t="s">
        <v>3497</v>
      </c>
      <c r="AH65" s="394" t="s">
        <v>3498</v>
      </c>
      <c r="AI65" s="445" t="n">
        <v>22</v>
      </c>
      <c r="AJ65" s="463" t="s">
        <v>3499</v>
      </c>
      <c r="AK65" s="394"/>
      <c r="AL65" s="444" t="s">
        <v>3903</v>
      </c>
      <c r="AM65" s="463" t="s">
        <v>3957</v>
      </c>
      <c r="AN65" s="445"/>
      <c r="AO65" s="393"/>
      <c r="AP65" s="445"/>
      <c r="AQ65" s="445"/>
      <c r="AR65" s="445" t="n">
        <v>2</v>
      </c>
      <c r="AS65" s="445"/>
      <c r="AT65" s="445"/>
      <c r="AU65" s="445"/>
    </row>
    <row r="66" customFormat="false" ht="14.4" hidden="false" customHeight="false" outlineLevel="0" collapsed="false">
      <c r="A66" s="445"/>
      <c r="B66" s="681" t="s">
        <v>2049</v>
      </c>
      <c r="C66" s="445" t="s">
        <v>1576</v>
      </c>
      <c r="D66" s="381" t="s">
        <v>202</v>
      </c>
      <c r="E66" s="381" t="s">
        <v>1253</v>
      </c>
      <c r="F66" s="386"/>
      <c r="G66" s="383" t="s">
        <v>1254</v>
      </c>
      <c r="H66" s="383" t="s">
        <v>1255</v>
      </c>
      <c r="I66" s="383" t="s">
        <v>1256</v>
      </c>
      <c r="J66" s="382" t="s">
        <v>1257</v>
      </c>
      <c r="K66" s="456" t="s">
        <v>52</v>
      </c>
      <c r="L66" s="383"/>
      <c r="M66" s="381" t="s">
        <v>2050</v>
      </c>
      <c r="N66" s="386"/>
      <c r="O66" s="386"/>
      <c r="P66" s="386"/>
      <c r="Q66" s="383" t="s">
        <v>2051</v>
      </c>
      <c r="R66" s="681" t="s">
        <v>2052</v>
      </c>
      <c r="S66" s="681"/>
      <c r="T66" s="681"/>
      <c r="U66" s="681"/>
      <c r="V66" s="681"/>
      <c r="W66" s="681"/>
      <c r="X66" s="681"/>
      <c r="Y66" s="681"/>
      <c r="Z66" s="390" t="s">
        <v>1875</v>
      </c>
      <c r="AA66" s="390" t="s">
        <v>2587</v>
      </c>
      <c r="AB66" s="391" t="s">
        <v>2588</v>
      </c>
      <c r="AC66" s="392" t="s">
        <v>2589</v>
      </c>
      <c r="AD66" s="392" t="s">
        <v>2590</v>
      </c>
      <c r="AE66" s="392" t="s">
        <v>2591</v>
      </c>
      <c r="AF66" s="393" t="s">
        <v>62</v>
      </c>
      <c r="AG66" s="386"/>
      <c r="AH66" s="394" t="s">
        <v>2592</v>
      </c>
      <c r="AI66" s="445"/>
      <c r="AJ66" s="387" t="s">
        <v>4043</v>
      </c>
      <c r="AK66" s="394"/>
      <c r="AL66" s="394" t="s">
        <v>3898</v>
      </c>
      <c r="AM66" s="394" t="s">
        <v>4044</v>
      </c>
      <c r="AN66" s="445"/>
      <c r="AO66" s="393"/>
      <c r="AP66" s="445"/>
      <c r="AQ66" s="445"/>
      <c r="AR66" s="445" t="n">
        <v>2</v>
      </c>
      <c r="AS66" s="445"/>
      <c r="AT66" s="445"/>
      <c r="AU66" s="445" t="n">
        <f aca="false">4100-120</f>
        <v>3980</v>
      </c>
    </row>
    <row r="67" customFormat="false" ht="14.4" hidden="false" customHeight="false" outlineLevel="0" collapsed="false">
      <c r="A67" s="445"/>
      <c r="B67" s="681" t="s">
        <v>2049</v>
      </c>
      <c r="C67" s="445" t="s">
        <v>1576</v>
      </c>
      <c r="D67" s="381" t="s">
        <v>202</v>
      </c>
      <c r="E67" s="381" t="s">
        <v>1253</v>
      </c>
      <c r="F67" s="386"/>
      <c r="G67" s="383" t="s">
        <v>1254</v>
      </c>
      <c r="H67" s="383" t="s">
        <v>2051</v>
      </c>
      <c r="I67" s="383" t="s">
        <v>1256</v>
      </c>
      <c r="J67" s="382" t="s">
        <v>1257</v>
      </c>
      <c r="K67" s="381" t="s">
        <v>52</v>
      </c>
      <c r="L67" s="386"/>
      <c r="M67" s="381" t="s">
        <v>2050</v>
      </c>
      <c r="N67" s="386"/>
      <c r="O67" s="386"/>
      <c r="P67" s="386"/>
      <c r="Q67" s="383" t="s">
        <v>2051</v>
      </c>
      <c r="R67" s="681" t="s">
        <v>4045</v>
      </c>
      <c r="S67" s="681"/>
      <c r="T67" s="681"/>
      <c r="U67" s="681"/>
      <c r="V67" s="681"/>
      <c r="W67" s="681"/>
      <c r="X67" s="681"/>
      <c r="Y67" s="681"/>
      <c r="Z67" s="452" t="s">
        <v>202</v>
      </c>
      <c r="AA67" s="452" t="s">
        <v>1253</v>
      </c>
      <c r="AB67" s="391" t="s">
        <v>1257</v>
      </c>
      <c r="AC67" s="392" t="s">
        <v>1254</v>
      </c>
      <c r="AD67" s="392" t="s">
        <v>1256</v>
      </c>
      <c r="AE67" s="392" t="s">
        <v>2051</v>
      </c>
      <c r="AF67" s="393" t="s">
        <v>62</v>
      </c>
      <c r="AG67" s="386"/>
      <c r="AH67" s="394" t="s">
        <v>2595</v>
      </c>
      <c r="AI67" s="445"/>
      <c r="AJ67" s="387" t="s">
        <v>2596</v>
      </c>
      <c r="AK67" s="394" t="s">
        <v>2535</v>
      </c>
      <c r="AL67" s="394" t="s">
        <v>3898</v>
      </c>
      <c r="AM67" s="453" t="s">
        <v>4046</v>
      </c>
      <c r="AN67" s="445"/>
      <c r="AO67" s="393"/>
      <c r="AP67" s="445"/>
      <c r="AQ67" s="445"/>
      <c r="AR67" s="445" t="n">
        <v>2</v>
      </c>
      <c r="AS67" s="445"/>
      <c r="AT67" s="445" t="n">
        <v>4</v>
      </c>
      <c r="AU67" s="445" t="n">
        <v>1880</v>
      </c>
    </row>
    <row r="68" customFormat="false" ht="14.4" hidden="false" customHeight="false" outlineLevel="0" collapsed="false">
      <c r="A68" s="445"/>
      <c r="B68" s="681" t="s">
        <v>2049</v>
      </c>
      <c r="C68" s="445" t="s">
        <v>1576</v>
      </c>
      <c r="D68" s="381" t="s">
        <v>202</v>
      </c>
      <c r="E68" s="381" t="s">
        <v>1253</v>
      </c>
      <c r="F68" s="386"/>
      <c r="G68" s="383" t="s">
        <v>1254</v>
      </c>
      <c r="H68" s="383" t="s">
        <v>1255</v>
      </c>
      <c r="I68" s="383" t="s">
        <v>1256</v>
      </c>
      <c r="J68" s="382" t="s">
        <v>1257</v>
      </c>
      <c r="K68" s="456" t="s">
        <v>52</v>
      </c>
      <c r="L68" s="383"/>
      <c r="M68" s="381" t="s">
        <v>2050</v>
      </c>
      <c r="N68" s="386"/>
      <c r="O68" s="386"/>
      <c r="P68" s="386"/>
      <c r="Q68" s="383" t="s">
        <v>2051</v>
      </c>
      <c r="R68" s="681" t="s">
        <v>2052</v>
      </c>
      <c r="S68" s="681"/>
      <c r="T68" s="681"/>
      <c r="U68" s="681"/>
      <c r="V68" s="681"/>
      <c r="W68" s="681"/>
      <c r="X68" s="681"/>
      <c r="Y68" s="681"/>
      <c r="Z68" s="390" t="s">
        <v>1875</v>
      </c>
      <c r="AA68" s="390" t="s">
        <v>2587</v>
      </c>
      <c r="AB68" s="391" t="s">
        <v>2588</v>
      </c>
      <c r="AC68" s="392" t="s">
        <v>2589</v>
      </c>
      <c r="AD68" s="392" t="s">
        <v>2590</v>
      </c>
      <c r="AE68" s="392" t="s">
        <v>2598</v>
      </c>
      <c r="AF68" s="393" t="s">
        <v>62</v>
      </c>
      <c r="AG68" s="386"/>
      <c r="AH68" s="394" t="s">
        <v>2599</v>
      </c>
      <c r="AI68" s="445" t="s">
        <v>2600</v>
      </c>
      <c r="AJ68" s="387" t="s">
        <v>2601</v>
      </c>
      <c r="AK68" s="394" t="s">
        <v>2568</v>
      </c>
      <c r="AL68" s="394" t="s">
        <v>3898</v>
      </c>
      <c r="AM68" s="387" t="s">
        <v>4047</v>
      </c>
      <c r="AN68" s="445"/>
      <c r="AO68" s="393"/>
      <c r="AP68" s="445"/>
      <c r="AQ68" s="445"/>
      <c r="AR68" s="445" t="n">
        <v>1</v>
      </c>
      <c r="AS68" s="445"/>
      <c r="AT68" s="445"/>
      <c r="AU68" s="445" t="n">
        <v>620</v>
      </c>
    </row>
    <row r="69" customFormat="false" ht="57.6" hidden="false" customHeight="false" outlineLevel="0" collapsed="false">
      <c r="A69" s="445"/>
      <c r="B69" s="681" t="s">
        <v>2049</v>
      </c>
      <c r="C69" s="445" t="s">
        <v>1576</v>
      </c>
      <c r="D69" s="381" t="s">
        <v>202</v>
      </c>
      <c r="E69" s="381" t="s">
        <v>1253</v>
      </c>
      <c r="F69" s="386"/>
      <c r="G69" s="383" t="s">
        <v>1254</v>
      </c>
      <c r="H69" s="383" t="s">
        <v>1255</v>
      </c>
      <c r="I69" s="383" t="s">
        <v>1256</v>
      </c>
      <c r="J69" s="382" t="s">
        <v>1257</v>
      </c>
      <c r="K69" s="456" t="s">
        <v>52</v>
      </c>
      <c r="L69" s="383"/>
      <c r="M69" s="381" t="s">
        <v>2050</v>
      </c>
      <c r="N69" s="386"/>
      <c r="O69" s="386"/>
      <c r="P69" s="386"/>
      <c r="Q69" s="383" t="s">
        <v>2051</v>
      </c>
      <c r="R69" s="681" t="s">
        <v>4045</v>
      </c>
      <c r="S69" s="681"/>
      <c r="T69" s="681"/>
      <c r="U69" s="681"/>
      <c r="V69" s="681"/>
      <c r="W69" s="681"/>
      <c r="X69" s="681"/>
      <c r="Y69" s="681"/>
      <c r="Z69" s="452" t="s">
        <v>202</v>
      </c>
      <c r="AA69" s="452" t="s">
        <v>1253</v>
      </c>
      <c r="AB69" s="391" t="s">
        <v>1257</v>
      </c>
      <c r="AC69" s="392" t="s">
        <v>1254</v>
      </c>
      <c r="AD69" s="392" t="s">
        <v>1256</v>
      </c>
      <c r="AE69" s="392" t="s">
        <v>1255</v>
      </c>
      <c r="AF69" s="393" t="s">
        <v>62</v>
      </c>
      <c r="AG69" s="381" t="s">
        <v>3180</v>
      </c>
      <c r="AH69" s="453" t="s">
        <v>3181</v>
      </c>
      <c r="AI69" s="445"/>
      <c r="AJ69" s="463" t="s">
        <v>3182</v>
      </c>
      <c r="AK69" s="394" t="s">
        <v>3183</v>
      </c>
      <c r="AL69" s="444" t="s">
        <v>3956</v>
      </c>
      <c r="AM69" s="463" t="s">
        <v>4048</v>
      </c>
      <c r="AN69" s="445"/>
      <c r="AO69" s="393"/>
      <c r="AP69" s="445"/>
      <c r="AQ69" s="445"/>
      <c r="AR69" s="445" t="n">
        <v>4</v>
      </c>
      <c r="AS69" s="445"/>
      <c r="AT69" s="445" t="n">
        <v>8</v>
      </c>
      <c r="AU69" s="445" t="n">
        <v>760</v>
      </c>
    </row>
    <row r="70" customFormat="false" ht="57.6" hidden="false" customHeight="false" outlineLevel="0" collapsed="false">
      <c r="A70" s="445"/>
      <c r="B70" s="681" t="s">
        <v>2049</v>
      </c>
      <c r="C70" s="445" t="s">
        <v>1576</v>
      </c>
      <c r="D70" s="381" t="s">
        <v>202</v>
      </c>
      <c r="E70" s="381" t="s">
        <v>1253</v>
      </c>
      <c r="F70" s="386"/>
      <c r="G70" s="383" t="s">
        <v>1254</v>
      </c>
      <c r="H70" s="383" t="s">
        <v>2051</v>
      </c>
      <c r="I70" s="383" t="s">
        <v>1256</v>
      </c>
      <c r="J70" s="382" t="s">
        <v>1257</v>
      </c>
      <c r="K70" s="381" t="s">
        <v>52</v>
      </c>
      <c r="L70" s="386"/>
      <c r="M70" s="381" t="s">
        <v>2050</v>
      </c>
      <c r="N70" s="386"/>
      <c r="O70" s="386"/>
      <c r="P70" s="386"/>
      <c r="Q70" s="383" t="s">
        <v>2051</v>
      </c>
      <c r="R70" s="681" t="s">
        <v>4045</v>
      </c>
      <c r="S70" s="681"/>
      <c r="T70" s="681"/>
      <c r="U70" s="681"/>
      <c r="V70" s="681"/>
      <c r="W70" s="681"/>
      <c r="X70" s="681"/>
      <c r="Y70" s="681"/>
      <c r="Z70" s="452" t="s">
        <v>202</v>
      </c>
      <c r="AA70" s="452" t="s">
        <v>1253</v>
      </c>
      <c r="AB70" s="391" t="s">
        <v>1257</v>
      </c>
      <c r="AC70" s="392" t="s">
        <v>1254</v>
      </c>
      <c r="AD70" s="392" t="s">
        <v>1256</v>
      </c>
      <c r="AE70" s="392" t="s">
        <v>2051</v>
      </c>
      <c r="AF70" s="393" t="s">
        <v>62</v>
      </c>
      <c r="AG70" s="386"/>
      <c r="AH70" s="394" t="s">
        <v>3276</v>
      </c>
      <c r="AI70" s="445"/>
      <c r="AJ70" s="387" t="s">
        <v>3277</v>
      </c>
      <c r="AK70" s="394" t="n">
        <v>22</v>
      </c>
      <c r="AL70" s="444" t="s">
        <v>4038</v>
      </c>
      <c r="AM70" s="482" t="s">
        <v>4046</v>
      </c>
      <c r="AN70" s="445"/>
      <c r="AO70" s="393"/>
      <c r="AP70" s="445"/>
      <c r="AQ70" s="445"/>
      <c r="AR70" s="445" t="n">
        <v>2</v>
      </c>
      <c r="AS70" s="445"/>
      <c r="AT70" s="445" t="n">
        <v>2</v>
      </c>
      <c r="AU70" s="445" t="n">
        <v>3880</v>
      </c>
    </row>
    <row r="71" customFormat="false" ht="57.6" hidden="false" customHeight="false" outlineLevel="0" collapsed="false">
      <c r="A71" s="445"/>
      <c r="B71" s="682" t="s">
        <v>1800</v>
      </c>
      <c r="C71" s="445" t="s">
        <v>1576</v>
      </c>
      <c r="D71" s="445" t="s">
        <v>1801</v>
      </c>
      <c r="E71" s="445" t="s">
        <v>1802</v>
      </c>
      <c r="F71" s="445"/>
      <c r="G71" s="443" t="s">
        <v>1803</v>
      </c>
      <c r="H71" s="443" t="s">
        <v>2990</v>
      </c>
      <c r="I71" s="443" t="s">
        <v>1804</v>
      </c>
      <c r="J71" s="442" t="s">
        <v>1805</v>
      </c>
      <c r="K71" s="441" t="s">
        <v>52</v>
      </c>
      <c r="L71" s="443"/>
      <c r="M71" s="445" t="s">
        <v>3897</v>
      </c>
      <c r="N71" s="445"/>
      <c r="O71" s="445"/>
      <c r="P71" s="445"/>
      <c r="Q71" s="443" t="s">
        <v>1807</v>
      </c>
      <c r="R71" s="299" t="s">
        <v>1805</v>
      </c>
      <c r="S71" s="299"/>
      <c r="T71" s="299"/>
      <c r="U71" s="299"/>
      <c r="V71" s="299"/>
      <c r="W71" s="299"/>
      <c r="X71" s="299"/>
      <c r="Y71" s="299"/>
      <c r="Z71" s="390" t="s">
        <v>2986</v>
      </c>
      <c r="AA71" s="390" t="s">
        <v>342</v>
      </c>
      <c r="AB71" s="391" t="s">
        <v>2987</v>
      </c>
      <c r="AC71" s="392" t="s">
        <v>2988</v>
      </c>
      <c r="AD71" s="392" t="s">
        <v>2989</v>
      </c>
      <c r="AE71" s="392" t="s">
        <v>2990</v>
      </c>
      <c r="AF71" s="393" t="s">
        <v>62</v>
      </c>
      <c r="AG71" s="445"/>
      <c r="AH71" s="453" t="s">
        <v>2991</v>
      </c>
      <c r="AI71" s="445"/>
      <c r="AJ71" s="387" t="s">
        <v>4049</v>
      </c>
      <c r="AK71" s="394" t="s">
        <v>2993</v>
      </c>
      <c r="AL71" s="454" t="s">
        <v>3910</v>
      </c>
      <c r="AM71" s="387" t="s">
        <v>4050</v>
      </c>
      <c r="AN71" s="445"/>
      <c r="AO71" s="393"/>
      <c r="AP71" s="445"/>
      <c r="AQ71" s="445"/>
      <c r="AR71" s="445" t="n">
        <v>4</v>
      </c>
      <c r="AS71" s="445"/>
      <c r="AT71" s="445"/>
      <c r="AU71" s="445"/>
    </row>
    <row r="72" customFormat="false" ht="57.6" hidden="false" customHeight="false" outlineLevel="0" collapsed="false">
      <c r="A72" s="445"/>
      <c r="B72" s="681" t="s">
        <v>2053</v>
      </c>
      <c r="C72" s="445" t="s">
        <v>1576</v>
      </c>
      <c r="D72" s="381" t="s">
        <v>2054</v>
      </c>
      <c r="E72" s="381" t="s">
        <v>2055</v>
      </c>
      <c r="F72" s="386"/>
      <c r="G72" s="383" t="s">
        <v>2056</v>
      </c>
      <c r="H72" s="383" t="s">
        <v>2057</v>
      </c>
      <c r="I72" s="383" t="s">
        <v>2058</v>
      </c>
      <c r="J72" s="681" t="s">
        <v>2059</v>
      </c>
      <c r="K72" s="381" t="s">
        <v>52</v>
      </c>
      <c r="L72" s="386"/>
      <c r="M72" s="381" t="s">
        <v>2060</v>
      </c>
      <c r="N72" s="386"/>
      <c r="O72" s="386"/>
      <c r="P72" s="386"/>
      <c r="Q72" s="383" t="s">
        <v>2061</v>
      </c>
      <c r="R72" s="386"/>
      <c r="S72" s="386"/>
      <c r="T72" s="386"/>
      <c r="U72" s="386"/>
      <c r="V72" s="386"/>
      <c r="W72" s="386"/>
      <c r="X72" s="386"/>
      <c r="Y72" s="386"/>
      <c r="Z72" s="452" t="s">
        <v>366</v>
      </c>
      <c r="AA72" s="452" t="s">
        <v>2995</v>
      </c>
      <c r="AB72" s="391" t="s">
        <v>2996</v>
      </c>
      <c r="AC72" s="392" t="s">
        <v>2997</v>
      </c>
      <c r="AD72" s="392" t="s">
        <v>2998</v>
      </c>
      <c r="AE72" s="392"/>
      <c r="AF72" s="393" t="s">
        <v>62</v>
      </c>
      <c r="AG72" s="386"/>
      <c r="AH72" s="453" t="s">
        <v>2999</v>
      </c>
      <c r="AI72" s="445"/>
      <c r="AJ72" s="387" t="s">
        <v>3000</v>
      </c>
      <c r="AK72" s="394" t="s">
        <v>3001</v>
      </c>
      <c r="AL72" s="454" t="s">
        <v>3910</v>
      </c>
      <c r="AM72" s="482" t="s">
        <v>4046</v>
      </c>
      <c r="AN72" s="445"/>
      <c r="AO72" s="393"/>
      <c r="AP72" s="445"/>
      <c r="AQ72" s="445"/>
      <c r="AR72" s="445" t="n">
        <v>0</v>
      </c>
      <c r="AS72" s="445" t="n">
        <v>1</v>
      </c>
      <c r="AT72" s="445" t="n">
        <v>1</v>
      </c>
      <c r="AU72" s="445" t="n">
        <v>40</v>
      </c>
    </row>
    <row r="73" customFormat="false" ht="43.2" hidden="false" customHeight="false" outlineLevel="0" collapsed="false">
      <c r="A73" s="694"/>
      <c r="B73" s="682" t="s">
        <v>2062</v>
      </c>
      <c r="C73" s="445" t="s">
        <v>1576</v>
      </c>
      <c r="D73" s="445" t="s">
        <v>2063</v>
      </c>
      <c r="E73" s="445" t="s">
        <v>2064</v>
      </c>
      <c r="F73" s="445"/>
      <c r="G73" s="443" t="s">
        <v>2065</v>
      </c>
      <c r="H73" s="443" t="s">
        <v>2066</v>
      </c>
      <c r="I73" s="443" t="s">
        <v>2067</v>
      </c>
      <c r="J73" s="442" t="s">
        <v>2068</v>
      </c>
      <c r="K73" s="441" t="s">
        <v>52</v>
      </c>
      <c r="L73" s="443"/>
      <c r="M73" s="445" t="s">
        <v>2069</v>
      </c>
      <c r="N73" s="445"/>
      <c r="O73" s="445"/>
      <c r="P73" s="445"/>
      <c r="Q73" s="443" t="s">
        <v>2066</v>
      </c>
      <c r="R73" s="682" t="s">
        <v>2068</v>
      </c>
      <c r="S73" s="682"/>
      <c r="T73" s="682"/>
      <c r="U73" s="682"/>
      <c r="V73" s="682"/>
      <c r="W73" s="682"/>
      <c r="X73" s="682"/>
      <c r="Y73" s="682"/>
      <c r="Z73" s="390" t="s">
        <v>1395</v>
      </c>
      <c r="AA73" s="390" t="s">
        <v>2449</v>
      </c>
      <c r="AB73" s="391" t="s">
        <v>2450</v>
      </c>
      <c r="AC73" s="392" t="s">
        <v>2451</v>
      </c>
      <c r="AD73" s="392" t="s">
        <v>2452</v>
      </c>
      <c r="AE73" s="392" t="s">
        <v>2453</v>
      </c>
      <c r="AF73" s="393" t="s">
        <v>62</v>
      </c>
      <c r="AG73" s="445"/>
      <c r="AH73" s="394" t="s">
        <v>2454</v>
      </c>
      <c r="AI73" s="445"/>
      <c r="AJ73" s="387" t="s">
        <v>2455</v>
      </c>
      <c r="AK73" s="394" t="s">
        <v>2456</v>
      </c>
      <c r="AL73" s="385" t="s">
        <v>3995</v>
      </c>
      <c r="AM73" s="394" t="s">
        <v>4051</v>
      </c>
      <c r="AN73" s="445"/>
      <c r="AO73" s="393"/>
      <c r="AP73" s="445"/>
      <c r="AQ73" s="445"/>
      <c r="AR73" s="445" t="n">
        <v>4</v>
      </c>
      <c r="AS73" s="445"/>
      <c r="AT73" s="445"/>
      <c r="AU73" s="445" t="n">
        <f aca="false">2000-240</f>
        <v>1760</v>
      </c>
    </row>
    <row r="74" customFormat="false" ht="43.2" hidden="false" customHeight="false" outlineLevel="0" collapsed="false">
      <c r="A74" s="445"/>
      <c r="B74" s="682" t="s">
        <v>2062</v>
      </c>
      <c r="C74" s="445" t="s">
        <v>1576</v>
      </c>
      <c r="D74" s="445" t="s">
        <v>2063</v>
      </c>
      <c r="E74" s="445" t="s">
        <v>2064</v>
      </c>
      <c r="F74" s="445"/>
      <c r="G74" s="443" t="s">
        <v>2065</v>
      </c>
      <c r="H74" s="443" t="s">
        <v>2066</v>
      </c>
      <c r="I74" s="443" t="s">
        <v>2067</v>
      </c>
      <c r="J74" s="442" t="s">
        <v>2068</v>
      </c>
      <c r="K74" s="441" t="s">
        <v>52</v>
      </c>
      <c r="L74" s="443"/>
      <c r="M74" s="445" t="s">
        <v>2069</v>
      </c>
      <c r="N74" s="445"/>
      <c r="O74" s="445"/>
      <c r="P74" s="445"/>
      <c r="Q74" s="443" t="s">
        <v>2066</v>
      </c>
      <c r="R74" s="682" t="s">
        <v>2068</v>
      </c>
      <c r="S74" s="682"/>
      <c r="T74" s="682"/>
      <c r="U74" s="682"/>
      <c r="V74" s="682"/>
      <c r="W74" s="682"/>
      <c r="X74" s="682"/>
      <c r="Y74" s="682"/>
      <c r="Z74" s="390" t="s">
        <v>1395</v>
      </c>
      <c r="AA74" s="390" t="s">
        <v>2449</v>
      </c>
      <c r="AB74" s="391" t="s">
        <v>2450</v>
      </c>
      <c r="AC74" s="392" t="s">
        <v>2451</v>
      </c>
      <c r="AD74" s="392" t="s">
        <v>2452</v>
      </c>
      <c r="AE74" s="392" t="s">
        <v>2453</v>
      </c>
      <c r="AF74" s="393" t="s">
        <v>62</v>
      </c>
      <c r="AG74" s="445"/>
      <c r="AH74" s="394" t="s">
        <v>2458</v>
      </c>
      <c r="AI74" s="445"/>
      <c r="AJ74" s="387" t="s">
        <v>2459</v>
      </c>
      <c r="AK74" s="394" t="s">
        <v>2460</v>
      </c>
      <c r="AL74" s="385" t="s">
        <v>3995</v>
      </c>
      <c r="AM74" s="394" t="s">
        <v>4052</v>
      </c>
      <c r="AN74" s="445"/>
      <c r="AO74" s="393"/>
      <c r="AP74" s="445"/>
      <c r="AQ74" s="445"/>
      <c r="AR74" s="445" t="n">
        <v>4</v>
      </c>
      <c r="AS74" s="445" t="n">
        <v>8</v>
      </c>
      <c r="AT74" s="445" t="n">
        <v>8</v>
      </c>
      <c r="AU74" s="445"/>
    </row>
    <row r="75" customFormat="false" ht="43.2" hidden="false" customHeight="false" outlineLevel="0" collapsed="false">
      <c r="A75" s="445"/>
      <c r="B75" s="682" t="s">
        <v>2062</v>
      </c>
      <c r="C75" s="445" t="s">
        <v>1576</v>
      </c>
      <c r="D75" s="445" t="s">
        <v>2063</v>
      </c>
      <c r="E75" s="445" t="s">
        <v>2064</v>
      </c>
      <c r="F75" s="445"/>
      <c r="G75" s="443" t="s">
        <v>2065</v>
      </c>
      <c r="H75" s="443" t="s">
        <v>2066</v>
      </c>
      <c r="I75" s="443" t="s">
        <v>2067</v>
      </c>
      <c r="J75" s="442" t="s">
        <v>2068</v>
      </c>
      <c r="K75" s="441" t="s">
        <v>52</v>
      </c>
      <c r="L75" s="443"/>
      <c r="M75" s="445" t="s">
        <v>2069</v>
      </c>
      <c r="N75" s="445"/>
      <c r="O75" s="445"/>
      <c r="P75" s="445"/>
      <c r="Q75" s="443" t="s">
        <v>2066</v>
      </c>
      <c r="R75" s="682" t="s">
        <v>2068</v>
      </c>
      <c r="S75" s="682"/>
      <c r="T75" s="682"/>
      <c r="U75" s="682"/>
      <c r="V75" s="682"/>
      <c r="W75" s="682"/>
      <c r="X75" s="682"/>
      <c r="Y75" s="682"/>
      <c r="Z75" s="390" t="s">
        <v>1395</v>
      </c>
      <c r="AA75" s="390" t="s">
        <v>2449</v>
      </c>
      <c r="AB75" s="391" t="s">
        <v>2450</v>
      </c>
      <c r="AC75" s="392" t="s">
        <v>2451</v>
      </c>
      <c r="AD75" s="392" t="s">
        <v>2452</v>
      </c>
      <c r="AE75" s="392" t="s">
        <v>2453</v>
      </c>
      <c r="AF75" s="393" t="s">
        <v>62</v>
      </c>
      <c r="AG75" s="445"/>
      <c r="AH75" s="394" t="s">
        <v>2462</v>
      </c>
      <c r="AI75" s="445"/>
      <c r="AJ75" s="387" t="s">
        <v>4053</v>
      </c>
      <c r="AK75" s="394" t="s">
        <v>2464</v>
      </c>
      <c r="AL75" s="385" t="s">
        <v>3995</v>
      </c>
      <c r="AM75" s="394" t="s">
        <v>4051</v>
      </c>
      <c r="AN75" s="445"/>
      <c r="AO75" s="393"/>
      <c r="AP75" s="445"/>
      <c r="AQ75" s="445"/>
      <c r="AR75" s="445" t="n">
        <v>2</v>
      </c>
      <c r="AS75" s="445"/>
      <c r="AT75" s="445"/>
      <c r="AU75" s="445" t="n">
        <v>500</v>
      </c>
    </row>
    <row r="76" customFormat="false" ht="14.4" hidden="false" customHeight="false" outlineLevel="0" collapsed="false">
      <c r="A76" s="445"/>
      <c r="B76" s="682" t="s">
        <v>2062</v>
      </c>
      <c r="C76" s="445" t="s">
        <v>1576</v>
      </c>
      <c r="D76" s="445" t="s">
        <v>2063</v>
      </c>
      <c r="E76" s="445" t="s">
        <v>2064</v>
      </c>
      <c r="F76" s="445"/>
      <c r="G76" s="443" t="s">
        <v>2065</v>
      </c>
      <c r="H76" s="443" t="s">
        <v>2066</v>
      </c>
      <c r="I76" s="443" t="s">
        <v>2067</v>
      </c>
      <c r="J76" s="442" t="s">
        <v>2068</v>
      </c>
      <c r="K76" s="441" t="s">
        <v>52</v>
      </c>
      <c r="L76" s="443"/>
      <c r="M76" s="445" t="s">
        <v>2069</v>
      </c>
      <c r="N76" s="445"/>
      <c r="O76" s="445"/>
      <c r="P76" s="445"/>
      <c r="Q76" s="443" t="s">
        <v>2066</v>
      </c>
      <c r="R76" s="682" t="s">
        <v>2068</v>
      </c>
      <c r="S76" s="682"/>
      <c r="T76" s="682"/>
      <c r="U76" s="682"/>
      <c r="V76" s="682"/>
      <c r="W76" s="682"/>
      <c r="X76" s="682"/>
      <c r="Y76" s="682"/>
      <c r="Z76" s="390" t="s">
        <v>1395</v>
      </c>
      <c r="AA76" s="390" t="s">
        <v>2449</v>
      </c>
      <c r="AB76" s="391" t="s">
        <v>2450</v>
      </c>
      <c r="AC76" s="392" t="s">
        <v>2451</v>
      </c>
      <c r="AD76" s="392" t="s">
        <v>2452</v>
      </c>
      <c r="AE76" s="392" t="s">
        <v>2453</v>
      </c>
      <c r="AF76" s="393" t="s">
        <v>62</v>
      </c>
      <c r="AG76" s="445"/>
      <c r="AH76" s="394" t="s">
        <v>2757</v>
      </c>
      <c r="AI76" s="445"/>
      <c r="AJ76" s="387" t="s">
        <v>4054</v>
      </c>
      <c r="AK76" s="394" t="n">
        <v>443</v>
      </c>
      <c r="AL76" s="394" t="s">
        <v>4055</v>
      </c>
      <c r="AM76" s="387" t="s">
        <v>4052</v>
      </c>
      <c r="AN76" s="445"/>
      <c r="AO76" s="393"/>
      <c r="AP76" s="445"/>
      <c r="AQ76" s="445"/>
      <c r="AR76" s="445" t="n">
        <v>2</v>
      </c>
      <c r="AS76" s="445"/>
      <c r="AT76" s="445" t="n">
        <v>4</v>
      </c>
      <c r="AU76" s="445"/>
    </row>
    <row r="77" customFormat="false" ht="14.4" hidden="false" customHeight="false" outlineLevel="0" collapsed="false">
      <c r="A77" s="445"/>
      <c r="B77" s="682" t="s">
        <v>2062</v>
      </c>
      <c r="C77" s="445" t="s">
        <v>1576</v>
      </c>
      <c r="D77" s="445" t="s">
        <v>2063</v>
      </c>
      <c r="E77" s="445" t="s">
        <v>2064</v>
      </c>
      <c r="F77" s="445"/>
      <c r="G77" s="443" t="s">
        <v>2065</v>
      </c>
      <c r="H77" s="443" t="s">
        <v>2066</v>
      </c>
      <c r="I77" s="443" t="s">
        <v>2067</v>
      </c>
      <c r="J77" s="442" t="s">
        <v>2068</v>
      </c>
      <c r="K77" s="441" t="s">
        <v>52</v>
      </c>
      <c r="L77" s="443"/>
      <c r="M77" s="445" t="s">
        <v>2069</v>
      </c>
      <c r="N77" s="445"/>
      <c r="O77" s="445"/>
      <c r="P77" s="445"/>
      <c r="Q77" s="443" t="s">
        <v>2066</v>
      </c>
      <c r="R77" s="682" t="s">
        <v>2068</v>
      </c>
      <c r="S77" s="682"/>
      <c r="T77" s="682"/>
      <c r="U77" s="682"/>
      <c r="V77" s="682"/>
      <c r="W77" s="682"/>
      <c r="X77" s="682"/>
      <c r="Y77" s="682"/>
      <c r="Z77" s="390" t="s">
        <v>1395</v>
      </c>
      <c r="AA77" s="390" t="s">
        <v>2449</v>
      </c>
      <c r="AB77" s="391" t="s">
        <v>2450</v>
      </c>
      <c r="AC77" s="392" t="s">
        <v>2451</v>
      </c>
      <c r="AD77" s="392" t="s">
        <v>2452</v>
      </c>
      <c r="AE77" s="392" t="s">
        <v>2453</v>
      </c>
      <c r="AF77" s="393" t="s">
        <v>62</v>
      </c>
      <c r="AG77" s="445"/>
      <c r="AH77" s="394" t="s">
        <v>3243</v>
      </c>
      <c r="AI77" s="445"/>
      <c r="AJ77" s="387" t="s">
        <v>3244</v>
      </c>
      <c r="AK77" s="394" t="n">
        <v>3389</v>
      </c>
      <c r="AL77" s="394" t="s">
        <v>3925</v>
      </c>
      <c r="AM77" s="387" t="s">
        <v>4056</v>
      </c>
      <c r="AN77" s="445"/>
      <c r="AO77" s="393"/>
      <c r="AP77" s="445"/>
      <c r="AQ77" s="445"/>
      <c r="AR77" s="445" t="n">
        <v>3</v>
      </c>
      <c r="AS77" s="445"/>
      <c r="AT77" s="445"/>
      <c r="AU77" s="445"/>
    </row>
    <row r="78" customFormat="false" ht="14.4" hidden="false" customHeight="false" outlineLevel="0" collapsed="false">
      <c r="A78" s="445"/>
      <c r="B78" s="682" t="s">
        <v>2062</v>
      </c>
      <c r="C78" s="445" t="s">
        <v>1576</v>
      </c>
      <c r="D78" s="445" t="s">
        <v>2063</v>
      </c>
      <c r="E78" s="445" t="s">
        <v>2064</v>
      </c>
      <c r="F78" s="445"/>
      <c r="G78" s="443" t="s">
        <v>2065</v>
      </c>
      <c r="H78" s="443" t="s">
        <v>2066</v>
      </c>
      <c r="I78" s="443" t="s">
        <v>2067</v>
      </c>
      <c r="J78" s="442" t="s">
        <v>2068</v>
      </c>
      <c r="K78" s="441" t="s">
        <v>52</v>
      </c>
      <c r="L78" s="443"/>
      <c r="M78" s="445" t="s">
        <v>2069</v>
      </c>
      <c r="N78" s="445"/>
      <c r="O78" s="445"/>
      <c r="P78" s="445"/>
      <c r="Q78" s="443" t="s">
        <v>4057</v>
      </c>
      <c r="R78" s="682" t="s">
        <v>2068</v>
      </c>
      <c r="S78" s="682"/>
      <c r="T78" s="682"/>
      <c r="U78" s="682"/>
      <c r="V78" s="682"/>
      <c r="W78" s="682"/>
      <c r="X78" s="682"/>
      <c r="Y78" s="682"/>
      <c r="Z78" s="390" t="s">
        <v>1395</v>
      </c>
      <c r="AA78" s="390" t="s">
        <v>2449</v>
      </c>
      <c r="AB78" s="391" t="s">
        <v>2450</v>
      </c>
      <c r="AC78" s="392" t="s">
        <v>2451</v>
      </c>
      <c r="AD78" s="392" t="s">
        <v>2452</v>
      </c>
      <c r="AE78" s="392" t="s">
        <v>2453</v>
      </c>
      <c r="AF78" s="393" t="s">
        <v>62</v>
      </c>
      <c r="AG78" s="445"/>
      <c r="AH78" s="394" t="s">
        <v>3366</v>
      </c>
      <c r="AI78" s="445"/>
      <c r="AJ78" s="387" t="s">
        <v>4058</v>
      </c>
      <c r="AK78" s="394" t="n">
        <v>8530</v>
      </c>
      <c r="AL78" s="394" t="s">
        <v>3982</v>
      </c>
      <c r="AM78" s="387" t="s">
        <v>4059</v>
      </c>
      <c r="AN78" s="445"/>
      <c r="AO78" s="393"/>
      <c r="AP78" s="445"/>
      <c r="AQ78" s="445"/>
      <c r="AR78" s="445" t="n">
        <v>2</v>
      </c>
      <c r="AS78" s="445"/>
      <c r="AT78" s="445"/>
      <c r="AU78" s="445" t="n">
        <v>180</v>
      </c>
    </row>
    <row r="79" customFormat="false" ht="57.6" hidden="false" customHeight="false" outlineLevel="0" collapsed="false">
      <c r="A79" s="445"/>
      <c r="B79" s="682" t="s">
        <v>2062</v>
      </c>
      <c r="C79" s="445" t="s">
        <v>1576</v>
      </c>
      <c r="D79" s="445" t="s">
        <v>2063</v>
      </c>
      <c r="E79" s="445" t="s">
        <v>2064</v>
      </c>
      <c r="F79" s="445"/>
      <c r="G79" s="443" t="s">
        <v>2065</v>
      </c>
      <c r="H79" s="443" t="s">
        <v>2066</v>
      </c>
      <c r="I79" s="443" t="s">
        <v>2067</v>
      </c>
      <c r="J79" s="442" t="s">
        <v>2068</v>
      </c>
      <c r="K79" s="441" t="s">
        <v>52</v>
      </c>
      <c r="L79" s="443"/>
      <c r="M79" s="445" t="s">
        <v>2069</v>
      </c>
      <c r="N79" s="445"/>
      <c r="O79" s="445"/>
      <c r="P79" s="445"/>
      <c r="Q79" s="443" t="s">
        <v>4060</v>
      </c>
      <c r="R79" s="682" t="s">
        <v>2068</v>
      </c>
      <c r="S79" s="682"/>
      <c r="T79" s="682"/>
      <c r="U79" s="682"/>
      <c r="V79" s="682"/>
      <c r="W79" s="682"/>
      <c r="X79" s="682"/>
      <c r="Y79" s="682"/>
      <c r="Z79" s="390" t="s">
        <v>1395</v>
      </c>
      <c r="AA79" s="390" t="s">
        <v>2449</v>
      </c>
      <c r="AB79" s="391" t="s">
        <v>2450</v>
      </c>
      <c r="AC79" s="392" t="s">
        <v>2451</v>
      </c>
      <c r="AD79" s="392" t="s">
        <v>2452</v>
      </c>
      <c r="AE79" s="392" t="s">
        <v>2453</v>
      </c>
      <c r="AF79" s="393" t="s">
        <v>62</v>
      </c>
      <c r="AG79" s="445"/>
      <c r="AH79" s="394" t="s">
        <v>3500</v>
      </c>
      <c r="AI79" s="445"/>
      <c r="AJ79" s="387" t="s">
        <v>4061</v>
      </c>
      <c r="AK79" s="394"/>
      <c r="AL79" s="444" t="s">
        <v>3903</v>
      </c>
      <c r="AM79" s="387" t="s">
        <v>4059</v>
      </c>
      <c r="AN79" s="445"/>
      <c r="AO79" s="393"/>
      <c r="AP79" s="445"/>
      <c r="AQ79" s="445"/>
      <c r="AR79" s="445" t="n">
        <v>2</v>
      </c>
      <c r="AS79" s="445"/>
      <c r="AT79" s="445"/>
      <c r="AU79" s="445" t="n">
        <v>80</v>
      </c>
    </row>
    <row r="80" customFormat="false" ht="57.6" hidden="false" customHeight="false" outlineLevel="0" collapsed="false">
      <c r="A80" s="445"/>
      <c r="B80" s="682" t="s">
        <v>2062</v>
      </c>
      <c r="C80" s="445" t="s">
        <v>1576</v>
      </c>
      <c r="D80" s="445" t="s">
        <v>4062</v>
      </c>
      <c r="E80" s="445" t="s">
        <v>2064</v>
      </c>
      <c r="F80" s="445"/>
      <c r="G80" s="443" t="s">
        <v>2065</v>
      </c>
      <c r="H80" s="443" t="s">
        <v>2066</v>
      </c>
      <c r="I80" s="443" t="s">
        <v>2067</v>
      </c>
      <c r="J80" s="442" t="s">
        <v>2068</v>
      </c>
      <c r="K80" s="441" t="s">
        <v>52</v>
      </c>
      <c r="L80" s="443"/>
      <c r="M80" s="445" t="s">
        <v>2069</v>
      </c>
      <c r="N80" s="445"/>
      <c r="O80" s="445"/>
      <c r="P80" s="445"/>
      <c r="Q80" s="443" t="s">
        <v>4063</v>
      </c>
      <c r="R80" s="682" t="s">
        <v>2068</v>
      </c>
      <c r="S80" s="682"/>
      <c r="T80" s="682"/>
      <c r="U80" s="682"/>
      <c r="V80" s="682"/>
      <c r="W80" s="682"/>
      <c r="X80" s="682"/>
      <c r="Y80" s="682"/>
      <c r="Z80" s="390" t="s">
        <v>1395</v>
      </c>
      <c r="AA80" s="390" t="s">
        <v>2449</v>
      </c>
      <c r="AB80" s="391" t="s">
        <v>2450</v>
      </c>
      <c r="AC80" s="392" t="s">
        <v>2451</v>
      </c>
      <c r="AD80" s="392" t="s">
        <v>2452</v>
      </c>
      <c r="AE80" s="392" t="s">
        <v>2453</v>
      </c>
      <c r="AF80" s="393" t="s">
        <v>62</v>
      </c>
      <c r="AG80" s="445"/>
      <c r="AH80" s="394" t="s">
        <v>3502</v>
      </c>
      <c r="AI80" s="445"/>
      <c r="AJ80" s="387" t="s">
        <v>4064</v>
      </c>
      <c r="AK80" s="394" t="s">
        <v>3504</v>
      </c>
      <c r="AL80" s="444" t="s">
        <v>3903</v>
      </c>
      <c r="AM80" s="387" t="s">
        <v>4059</v>
      </c>
      <c r="AN80" s="445"/>
      <c r="AO80" s="393"/>
      <c r="AP80" s="445"/>
      <c r="AQ80" s="445"/>
      <c r="AR80" s="445" t="n">
        <v>2</v>
      </c>
      <c r="AS80" s="445"/>
      <c r="AT80" s="445"/>
      <c r="AU80" s="445" t="n">
        <v>80</v>
      </c>
    </row>
    <row r="81" customFormat="false" ht="57.6" hidden="false" customHeight="false" outlineLevel="0" collapsed="false">
      <c r="A81" s="445"/>
      <c r="B81" s="682" t="s">
        <v>2062</v>
      </c>
      <c r="C81" s="445" t="s">
        <v>1576</v>
      </c>
      <c r="D81" s="445" t="s">
        <v>2063</v>
      </c>
      <c r="E81" s="445" t="s">
        <v>2064</v>
      </c>
      <c r="F81" s="445"/>
      <c r="G81" s="443" t="s">
        <v>2065</v>
      </c>
      <c r="H81" s="443" t="s">
        <v>2066</v>
      </c>
      <c r="I81" s="443" t="s">
        <v>2067</v>
      </c>
      <c r="J81" s="442" t="s">
        <v>2068</v>
      </c>
      <c r="K81" s="441" t="s">
        <v>52</v>
      </c>
      <c r="L81" s="443"/>
      <c r="M81" s="445" t="s">
        <v>2069</v>
      </c>
      <c r="N81" s="445"/>
      <c r="O81" s="445"/>
      <c r="P81" s="445"/>
      <c r="Q81" s="443" t="s">
        <v>4065</v>
      </c>
      <c r="R81" s="682" t="s">
        <v>2068</v>
      </c>
      <c r="S81" s="682"/>
      <c r="T81" s="682"/>
      <c r="U81" s="682"/>
      <c r="V81" s="682"/>
      <c r="W81" s="682"/>
      <c r="X81" s="682"/>
      <c r="Y81" s="682"/>
      <c r="Z81" s="390" t="s">
        <v>1395</v>
      </c>
      <c r="AA81" s="390" t="s">
        <v>2449</v>
      </c>
      <c r="AB81" s="391" t="s">
        <v>2450</v>
      </c>
      <c r="AC81" s="392" t="s">
        <v>2451</v>
      </c>
      <c r="AD81" s="392" t="s">
        <v>2452</v>
      </c>
      <c r="AE81" s="392" t="s">
        <v>2453</v>
      </c>
      <c r="AF81" s="393" t="s">
        <v>62</v>
      </c>
      <c r="AG81" s="445"/>
      <c r="AH81" s="394" t="s">
        <v>3505</v>
      </c>
      <c r="AI81" s="445"/>
      <c r="AJ81" s="387" t="s">
        <v>3506</v>
      </c>
      <c r="AK81" s="394"/>
      <c r="AL81" s="444" t="s">
        <v>3903</v>
      </c>
      <c r="AM81" s="387" t="s">
        <v>4059</v>
      </c>
      <c r="AN81" s="445"/>
      <c r="AO81" s="393"/>
      <c r="AP81" s="445"/>
      <c r="AQ81" s="445"/>
      <c r="AR81" s="445" t="n">
        <v>2</v>
      </c>
      <c r="AS81" s="445"/>
      <c r="AT81" s="445"/>
      <c r="AU81" s="445" t="n">
        <v>80</v>
      </c>
    </row>
    <row r="82" customFormat="false" ht="14.4" hidden="false" customHeight="false" outlineLevel="0" collapsed="false">
      <c r="A82" s="445"/>
      <c r="B82" s="442" t="s">
        <v>1822</v>
      </c>
      <c r="C82" s="445" t="s">
        <v>1576</v>
      </c>
      <c r="D82" s="445" t="s">
        <v>119</v>
      </c>
      <c r="E82" s="445" t="s">
        <v>2603</v>
      </c>
      <c r="F82" s="445"/>
      <c r="G82" s="443" t="s">
        <v>1824</v>
      </c>
      <c r="H82" s="443" t="s">
        <v>1828</v>
      </c>
      <c r="I82" s="443" t="s">
        <v>1825</v>
      </c>
      <c r="J82" s="442" t="s">
        <v>1826</v>
      </c>
      <c r="K82" s="441" t="s">
        <v>52</v>
      </c>
      <c r="L82" s="443"/>
      <c r="M82" s="441" t="s">
        <v>3914</v>
      </c>
      <c r="N82" s="443"/>
      <c r="O82" s="443"/>
      <c r="P82" s="443"/>
      <c r="Q82" s="443" t="s">
        <v>1828</v>
      </c>
      <c r="R82" s="682" t="s">
        <v>1829</v>
      </c>
      <c r="S82" s="682"/>
      <c r="T82" s="682"/>
      <c r="U82" s="682"/>
      <c r="V82" s="682"/>
      <c r="W82" s="682"/>
      <c r="X82" s="682"/>
      <c r="Y82" s="682"/>
      <c r="Z82" s="452" t="s">
        <v>119</v>
      </c>
      <c r="AA82" s="452" t="s">
        <v>2603</v>
      </c>
      <c r="AB82" s="391" t="s">
        <v>1826</v>
      </c>
      <c r="AC82" s="392" t="s">
        <v>1824</v>
      </c>
      <c r="AD82" s="392" t="s">
        <v>1825</v>
      </c>
      <c r="AE82" s="392" t="s">
        <v>1828</v>
      </c>
      <c r="AF82" s="393" t="s">
        <v>62</v>
      </c>
      <c r="AG82" s="445"/>
      <c r="AH82" s="394" t="s">
        <v>2604</v>
      </c>
      <c r="AI82" s="445"/>
      <c r="AJ82" s="387" t="s">
        <v>2605</v>
      </c>
      <c r="AK82" s="394" t="s">
        <v>2606</v>
      </c>
      <c r="AL82" s="394" t="s">
        <v>3898</v>
      </c>
      <c r="AM82" s="394" t="s">
        <v>4066</v>
      </c>
      <c r="AN82" s="445"/>
      <c r="AO82" s="393"/>
      <c r="AP82" s="445"/>
      <c r="AQ82" s="445"/>
      <c r="AR82" s="445" t="n">
        <v>1</v>
      </c>
      <c r="AS82" s="445" t="n">
        <v>2</v>
      </c>
      <c r="AT82" s="445" t="n">
        <v>2</v>
      </c>
      <c r="AU82" s="445" t="n">
        <v>20</v>
      </c>
    </row>
    <row r="83" customFormat="false" ht="28.8" hidden="false" customHeight="false" outlineLevel="0" collapsed="false">
      <c r="A83" s="445"/>
      <c r="B83" s="382" t="s">
        <v>2070</v>
      </c>
      <c r="C83" s="445" t="s">
        <v>1576</v>
      </c>
      <c r="D83" s="381" t="s">
        <v>202</v>
      </c>
      <c r="E83" s="381" t="s">
        <v>1253</v>
      </c>
      <c r="F83" s="386"/>
      <c r="G83" s="383" t="s">
        <v>1254</v>
      </c>
      <c r="H83" s="383" t="s">
        <v>808</v>
      </c>
      <c r="I83" s="383" t="s">
        <v>1256</v>
      </c>
      <c r="J83" s="382" t="s">
        <v>1257</v>
      </c>
      <c r="K83" s="456" t="s">
        <v>52</v>
      </c>
      <c r="L83" s="383"/>
      <c r="M83" s="456" t="s">
        <v>2071</v>
      </c>
      <c r="N83" s="383"/>
      <c r="O83" s="383"/>
      <c r="P83" s="383"/>
      <c r="Q83" s="383" t="s">
        <v>809</v>
      </c>
      <c r="R83" s="382" t="s">
        <v>810</v>
      </c>
      <c r="S83" s="382"/>
      <c r="T83" s="382"/>
      <c r="U83" s="382"/>
      <c r="V83" s="382"/>
      <c r="W83" s="382"/>
      <c r="X83" s="382"/>
      <c r="Y83" s="382"/>
      <c r="Z83" s="390" t="s">
        <v>2709</v>
      </c>
      <c r="AA83" s="390" t="s">
        <v>2710</v>
      </c>
      <c r="AB83" s="391" t="s">
        <v>2711</v>
      </c>
      <c r="AC83" s="392" t="s">
        <v>2712</v>
      </c>
      <c r="AD83" s="392" t="s">
        <v>2713</v>
      </c>
      <c r="AE83" s="392" t="s">
        <v>2714</v>
      </c>
      <c r="AF83" s="393" t="s">
        <v>62</v>
      </c>
      <c r="AG83" s="386"/>
      <c r="AH83" s="394" t="s">
        <v>2715</v>
      </c>
      <c r="AI83" s="445"/>
      <c r="AJ83" s="387" t="s">
        <v>2716</v>
      </c>
      <c r="AK83" s="394" t="s">
        <v>2717</v>
      </c>
      <c r="AL83" s="444" t="s">
        <v>3922</v>
      </c>
      <c r="AM83" s="387" t="s">
        <v>4067</v>
      </c>
      <c r="AN83" s="445"/>
      <c r="AO83" s="393"/>
      <c r="AP83" s="445"/>
      <c r="AQ83" s="445"/>
      <c r="AR83" s="445" t="n">
        <v>1</v>
      </c>
      <c r="AS83" s="445"/>
      <c r="AT83" s="445" t="n">
        <v>2</v>
      </c>
      <c r="AU83" s="445" t="n">
        <v>220</v>
      </c>
    </row>
    <row r="84" customFormat="false" ht="14.4" hidden="false" customHeight="false" outlineLevel="0" collapsed="false">
      <c r="A84" s="445"/>
      <c r="B84" s="382" t="s">
        <v>2070</v>
      </c>
      <c r="C84" s="445" t="s">
        <v>1576</v>
      </c>
      <c r="D84" s="381" t="s">
        <v>202</v>
      </c>
      <c r="E84" s="381" t="s">
        <v>1253</v>
      </c>
      <c r="F84" s="386"/>
      <c r="G84" s="383" t="s">
        <v>1254</v>
      </c>
      <c r="H84" s="383" t="s">
        <v>808</v>
      </c>
      <c r="I84" s="383" t="s">
        <v>1256</v>
      </c>
      <c r="J84" s="382" t="s">
        <v>1257</v>
      </c>
      <c r="K84" s="456" t="s">
        <v>52</v>
      </c>
      <c r="L84" s="383"/>
      <c r="M84" s="456" t="s">
        <v>2071</v>
      </c>
      <c r="N84" s="383"/>
      <c r="O84" s="383"/>
      <c r="P84" s="383"/>
      <c r="Q84" s="383" t="s">
        <v>808</v>
      </c>
      <c r="R84" s="681" t="s">
        <v>2072</v>
      </c>
      <c r="S84" s="681"/>
      <c r="T84" s="681"/>
      <c r="U84" s="681"/>
      <c r="V84" s="681"/>
      <c r="W84" s="681"/>
      <c r="X84" s="681"/>
      <c r="Y84" s="681"/>
      <c r="Z84" s="390" t="s">
        <v>3312</v>
      </c>
      <c r="AA84" s="390" t="s">
        <v>3313</v>
      </c>
      <c r="AB84" s="391" t="s">
        <v>3507</v>
      </c>
      <c r="AC84" s="392" t="s">
        <v>3315</v>
      </c>
      <c r="AD84" s="392" t="s">
        <v>3316</v>
      </c>
      <c r="AE84" s="392" t="s">
        <v>3317</v>
      </c>
      <c r="AF84" s="393" t="s">
        <v>62</v>
      </c>
      <c r="AG84" s="386"/>
      <c r="AH84" s="394" t="s">
        <v>3508</v>
      </c>
      <c r="AI84" s="445" t="s">
        <v>3509</v>
      </c>
      <c r="AJ84" s="387" t="s">
        <v>3510</v>
      </c>
      <c r="AK84" s="394"/>
      <c r="AL84" s="394" t="s">
        <v>3903</v>
      </c>
      <c r="AM84" s="387" t="s">
        <v>4068</v>
      </c>
      <c r="AN84" s="445"/>
      <c r="AO84" s="393"/>
      <c r="AP84" s="445"/>
      <c r="AQ84" s="445"/>
      <c r="AR84" s="445" t="n">
        <v>1</v>
      </c>
      <c r="AS84" s="445"/>
      <c r="AT84" s="445" t="n">
        <v>6</v>
      </c>
      <c r="AU84" s="445" t="n">
        <v>170</v>
      </c>
    </row>
    <row r="85" customFormat="false" ht="57.6" hidden="false" customHeight="false" outlineLevel="0" collapsed="false">
      <c r="A85" s="445"/>
      <c r="B85" s="382" t="s">
        <v>2070</v>
      </c>
      <c r="C85" s="445" t="s">
        <v>1576</v>
      </c>
      <c r="D85" s="381" t="s">
        <v>202</v>
      </c>
      <c r="E85" s="381" t="s">
        <v>1253</v>
      </c>
      <c r="F85" s="386"/>
      <c r="G85" s="383" t="s">
        <v>1254</v>
      </c>
      <c r="H85" s="383" t="s">
        <v>808</v>
      </c>
      <c r="I85" s="383" t="s">
        <v>1256</v>
      </c>
      <c r="J85" s="382" t="s">
        <v>1257</v>
      </c>
      <c r="K85" s="456" t="s">
        <v>52</v>
      </c>
      <c r="L85" s="383"/>
      <c r="M85" s="456" t="s">
        <v>2071</v>
      </c>
      <c r="N85" s="383"/>
      <c r="O85" s="383"/>
      <c r="P85" s="383"/>
      <c r="Q85" s="383" t="s">
        <v>808</v>
      </c>
      <c r="R85" s="681" t="s">
        <v>2072</v>
      </c>
      <c r="S85" s="681"/>
      <c r="T85" s="681"/>
      <c r="U85" s="681"/>
      <c r="V85" s="681"/>
      <c r="W85" s="681"/>
      <c r="X85" s="681"/>
      <c r="Y85" s="681"/>
      <c r="Z85" s="390" t="s">
        <v>3449</v>
      </c>
      <c r="AA85" s="390" t="s">
        <v>3450</v>
      </c>
      <c r="AB85" s="391" t="s">
        <v>3451</v>
      </c>
      <c r="AC85" s="392" t="s">
        <v>3512</v>
      </c>
      <c r="AD85" s="392" t="s">
        <v>3513</v>
      </c>
      <c r="AE85" s="392" t="s">
        <v>3514</v>
      </c>
      <c r="AF85" s="393" t="s">
        <v>62</v>
      </c>
      <c r="AG85" s="386" t="s">
        <v>3515</v>
      </c>
      <c r="AH85" s="394" t="s">
        <v>3516</v>
      </c>
      <c r="AI85" s="445"/>
      <c r="AJ85" s="463" t="s">
        <v>4069</v>
      </c>
      <c r="AK85" s="394" t="n">
        <v>1433</v>
      </c>
      <c r="AL85" s="453" t="s">
        <v>3903</v>
      </c>
      <c r="AM85" s="463" t="s">
        <v>4070</v>
      </c>
      <c r="AN85" s="445"/>
      <c r="AO85" s="393"/>
      <c r="AP85" s="445"/>
      <c r="AQ85" s="445"/>
      <c r="AR85" s="445" t="n">
        <v>2</v>
      </c>
      <c r="AS85" s="445"/>
      <c r="AT85" s="445" t="n">
        <v>4</v>
      </c>
      <c r="AU85" s="445"/>
    </row>
    <row r="86" customFormat="false" ht="57.6" hidden="false" customHeight="false" outlineLevel="0" collapsed="false">
      <c r="A86" s="445"/>
      <c r="B86" s="387" t="s">
        <v>2073</v>
      </c>
      <c r="C86" s="445" t="s">
        <v>1576</v>
      </c>
      <c r="D86" s="445" t="s">
        <v>279</v>
      </c>
      <c r="E86" s="445" t="s">
        <v>1760</v>
      </c>
      <c r="F86" s="445"/>
      <c r="G86" s="443" t="s">
        <v>1761</v>
      </c>
      <c r="H86" s="443" t="s">
        <v>1762</v>
      </c>
      <c r="I86" s="443" t="s">
        <v>1763</v>
      </c>
      <c r="J86" s="442" t="s">
        <v>1764</v>
      </c>
      <c r="K86" s="441" t="s">
        <v>52</v>
      </c>
      <c r="L86" s="443"/>
      <c r="M86" s="445" t="s">
        <v>2074</v>
      </c>
      <c r="N86" s="445"/>
      <c r="O86" s="445"/>
      <c r="P86" s="445"/>
      <c r="Q86" s="443" t="s">
        <v>2075</v>
      </c>
      <c r="R86" s="442" t="s">
        <v>2076</v>
      </c>
      <c r="S86" s="442"/>
      <c r="T86" s="442"/>
      <c r="U86" s="442"/>
      <c r="V86" s="442"/>
      <c r="W86" s="442"/>
      <c r="X86" s="442"/>
      <c r="Y86" s="442"/>
      <c r="Z86" s="452" t="s">
        <v>418</v>
      </c>
      <c r="AA86" s="452" t="s">
        <v>3185</v>
      </c>
      <c r="AB86" s="391" t="s">
        <v>2076</v>
      </c>
      <c r="AC86" s="392" t="s">
        <v>3186</v>
      </c>
      <c r="AD86" s="392" t="s">
        <v>3187</v>
      </c>
      <c r="AE86" s="392"/>
      <c r="AF86" s="393" t="s">
        <v>62</v>
      </c>
      <c r="AG86" s="445"/>
      <c r="AH86" s="394" t="s">
        <v>3188</v>
      </c>
      <c r="AI86" s="445"/>
      <c r="AJ86" s="387" t="s">
        <v>3189</v>
      </c>
      <c r="AK86" s="394" t="s">
        <v>3190</v>
      </c>
      <c r="AL86" s="444" t="s">
        <v>3956</v>
      </c>
      <c r="AM86" s="387" t="s">
        <v>4071</v>
      </c>
      <c r="AN86" s="445"/>
      <c r="AO86" s="393"/>
      <c r="AP86" s="445"/>
      <c r="AQ86" s="445"/>
      <c r="AR86" s="445" t="n">
        <v>2</v>
      </c>
      <c r="AS86" s="445"/>
      <c r="AT86" s="445"/>
      <c r="AU86" s="445"/>
    </row>
    <row r="87" customFormat="false" ht="57.6" hidden="false" customHeight="false" outlineLevel="0" collapsed="false">
      <c r="A87" s="445"/>
      <c r="B87" s="682" t="s">
        <v>2077</v>
      </c>
      <c r="C87" s="445" t="s">
        <v>1605</v>
      </c>
      <c r="D87" s="445" t="s">
        <v>2078</v>
      </c>
      <c r="E87" s="445" t="s">
        <v>2079</v>
      </c>
      <c r="F87" s="445"/>
      <c r="G87" s="443" t="s">
        <v>2080</v>
      </c>
      <c r="H87" s="443" t="s">
        <v>2081</v>
      </c>
      <c r="I87" s="443" t="s">
        <v>2082</v>
      </c>
      <c r="J87" s="442" t="s">
        <v>2083</v>
      </c>
      <c r="K87" s="441" t="s">
        <v>52</v>
      </c>
      <c r="L87" s="443"/>
      <c r="M87" s="445" t="s">
        <v>2084</v>
      </c>
      <c r="N87" s="445"/>
      <c r="O87" s="445"/>
      <c r="P87" s="445"/>
      <c r="Q87" s="443" t="s">
        <v>2081</v>
      </c>
      <c r="R87" s="682" t="s">
        <v>2083</v>
      </c>
      <c r="S87" s="682"/>
      <c r="T87" s="682"/>
      <c r="U87" s="682"/>
      <c r="V87" s="682"/>
      <c r="W87" s="682"/>
      <c r="X87" s="682"/>
      <c r="Y87" s="682"/>
      <c r="Z87" s="452" t="s">
        <v>805</v>
      </c>
      <c r="AA87" s="452" t="s">
        <v>3002</v>
      </c>
      <c r="AB87" s="391" t="s">
        <v>3003</v>
      </c>
      <c r="AC87" s="392" t="s">
        <v>3004</v>
      </c>
      <c r="AD87" s="392" t="s">
        <v>3005</v>
      </c>
      <c r="AE87" s="392" t="s">
        <v>3006</v>
      </c>
      <c r="AF87" s="393" t="s">
        <v>62</v>
      </c>
      <c r="AG87" s="445"/>
      <c r="AH87" s="454" t="s">
        <v>3007</v>
      </c>
      <c r="AI87" s="445"/>
      <c r="AJ87" s="387" t="s">
        <v>3008</v>
      </c>
      <c r="AK87" s="394" t="s">
        <v>2993</v>
      </c>
      <c r="AL87" s="454" t="s">
        <v>3910</v>
      </c>
      <c r="AM87" s="387" t="s">
        <v>4072</v>
      </c>
      <c r="AN87" s="445"/>
      <c r="AO87" s="393"/>
      <c r="AP87" s="445"/>
      <c r="AQ87" s="445"/>
      <c r="AR87" s="445" t="n">
        <v>2</v>
      </c>
      <c r="AS87" s="445"/>
      <c r="AT87" s="445"/>
      <c r="AU87" s="445" t="n">
        <v>320</v>
      </c>
    </row>
    <row r="88" customFormat="false" ht="57.6" hidden="false" customHeight="false" outlineLevel="0" collapsed="false">
      <c r="A88" s="445"/>
      <c r="B88" s="681" t="s">
        <v>2086</v>
      </c>
      <c r="C88" s="381" t="s">
        <v>1576</v>
      </c>
      <c r="D88" s="381" t="s">
        <v>252</v>
      </c>
      <c r="E88" s="381" t="s">
        <v>1839</v>
      </c>
      <c r="F88" s="386"/>
      <c r="G88" s="383" t="s">
        <v>2087</v>
      </c>
      <c r="H88" s="383" t="s">
        <v>2088</v>
      </c>
      <c r="I88" s="383" t="s">
        <v>1840</v>
      </c>
      <c r="J88" s="382" t="s">
        <v>2089</v>
      </c>
      <c r="K88" s="456" t="s">
        <v>52</v>
      </c>
      <c r="L88" s="383"/>
      <c r="M88" s="381" t="s">
        <v>4073</v>
      </c>
      <c r="N88" s="386"/>
      <c r="O88" s="386"/>
      <c r="P88" s="386"/>
      <c r="Q88" s="383" t="s">
        <v>2088</v>
      </c>
      <c r="R88" s="681" t="s">
        <v>2089</v>
      </c>
      <c r="S88" s="681"/>
      <c r="T88" s="681"/>
      <c r="U88" s="681"/>
      <c r="V88" s="681"/>
      <c r="W88" s="681"/>
      <c r="X88" s="681"/>
      <c r="Y88" s="681"/>
      <c r="Z88" s="452" t="s">
        <v>851</v>
      </c>
      <c r="AA88" s="452" t="s">
        <v>3192</v>
      </c>
      <c r="AB88" s="391" t="s">
        <v>3193</v>
      </c>
      <c r="AC88" s="392" t="s">
        <v>3194</v>
      </c>
      <c r="AD88" s="392" t="s">
        <v>3195</v>
      </c>
      <c r="AE88" s="392"/>
      <c r="AF88" s="393" t="s">
        <v>62</v>
      </c>
      <c r="AG88" s="386"/>
      <c r="AH88" s="394" t="s">
        <v>3196</v>
      </c>
      <c r="AI88" s="445"/>
      <c r="AJ88" s="387" t="s">
        <v>4074</v>
      </c>
      <c r="AK88" s="394" t="s">
        <v>3198</v>
      </c>
      <c r="AL88" s="444" t="s">
        <v>3956</v>
      </c>
      <c r="AM88" s="387" t="s">
        <v>4075</v>
      </c>
      <c r="AN88" s="445"/>
      <c r="AO88" s="393"/>
      <c r="AP88" s="445"/>
      <c r="AQ88" s="445"/>
      <c r="AR88" s="445" t="n">
        <v>1</v>
      </c>
      <c r="AS88" s="445" t="n">
        <v>2</v>
      </c>
      <c r="AT88" s="445" t="n">
        <v>2</v>
      </c>
      <c r="AU88" s="445" t="n">
        <v>500</v>
      </c>
    </row>
    <row r="89" customFormat="false" ht="43.2" hidden="false" customHeight="false" outlineLevel="0" collapsed="false">
      <c r="A89" s="445"/>
      <c r="B89" s="682" t="s">
        <v>3932</v>
      </c>
      <c r="C89" s="381" t="s">
        <v>1576</v>
      </c>
      <c r="D89" s="445" t="s">
        <v>3933</v>
      </c>
      <c r="E89" s="445" t="s">
        <v>2055</v>
      </c>
      <c r="F89" s="445"/>
      <c r="G89" s="443" t="s">
        <v>4076</v>
      </c>
      <c r="H89" s="443" t="s">
        <v>2200</v>
      </c>
      <c r="I89" s="443" t="s">
        <v>3934</v>
      </c>
      <c r="J89" s="442" t="s">
        <v>4077</v>
      </c>
      <c r="K89" s="441" t="s">
        <v>52</v>
      </c>
      <c r="L89" s="443"/>
      <c r="M89" s="445" t="s">
        <v>3936</v>
      </c>
      <c r="N89" s="445"/>
      <c r="O89" s="445"/>
      <c r="P89" s="445"/>
      <c r="Q89" s="443" t="s">
        <v>1735</v>
      </c>
      <c r="R89" s="682" t="s">
        <v>1736</v>
      </c>
      <c r="S89" s="682"/>
      <c r="T89" s="682"/>
      <c r="U89" s="682"/>
      <c r="V89" s="682"/>
      <c r="W89" s="682"/>
      <c r="X89" s="682"/>
      <c r="Y89" s="682"/>
      <c r="Z89" s="390" t="s">
        <v>418</v>
      </c>
      <c r="AA89" s="390" t="s">
        <v>2773</v>
      </c>
      <c r="AB89" s="391" t="s">
        <v>2789</v>
      </c>
      <c r="AC89" s="392" t="s">
        <v>2790</v>
      </c>
      <c r="AD89" s="392" t="s">
        <v>2791</v>
      </c>
      <c r="AE89" s="392"/>
      <c r="AF89" s="393" t="s">
        <v>62</v>
      </c>
      <c r="AG89" s="445" t="s">
        <v>2792</v>
      </c>
      <c r="AH89" s="394" t="s">
        <v>2793</v>
      </c>
      <c r="AI89" s="445"/>
      <c r="AJ89" s="387" t="s">
        <v>4078</v>
      </c>
      <c r="AK89" s="394" t="s">
        <v>2795</v>
      </c>
      <c r="AL89" s="444" t="s">
        <v>4001</v>
      </c>
      <c r="AM89" s="387" t="s">
        <v>4079</v>
      </c>
      <c r="AN89" s="445"/>
      <c r="AO89" s="393"/>
      <c r="AP89" s="445"/>
      <c r="AQ89" s="445"/>
      <c r="AR89" s="445" t="n">
        <v>0</v>
      </c>
      <c r="AS89" s="445" t="n">
        <v>1</v>
      </c>
      <c r="AT89" s="445" t="n">
        <v>1</v>
      </c>
      <c r="AU89" s="445" t="n">
        <v>500</v>
      </c>
    </row>
    <row r="90" customFormat="false" ht="28.8" hidden="false" customHeight="false" outlineLevel="0" collapsed="false">
      <c r="A90" s="445"/>
      <c r="B90" s="382" t="s">
        <v>2091</v>
      </c>
      <c r="C90" s="381" t="s">
        <v>1576</v>
      </c>
      <c r="D90" s="456" t="s">
        <v>418</v>
      </c>
      <c r="E90" s="456" t="s">
        <v>2092</v>
      </c>
      <c r="F90" s="383"/>
      <c r="G90" s="383" t="s">
        <v>2093</v>
      </c>
      <c r="H90" s="383" t="s">
        <v>2094</v>
      </c>
      <c r="I90" s="383" t="s">
        <v>2095</v>
      </c>
      <c r="J90" s="382" t="s">
        <v>2096</v>
      </c>
      <c r="K90" s="456" t="s">
        <v>52</v>
      </c>
      <c r="L90" s="383"/>
      <c r="M90" s="456" t="s">
        <v>394</v>
      </c>
      <c r="N90" s="383"/>
      <c r="O90" s="383"/>
      <c r="P90" s="383"/>
      <c r="Q90" s="383" t="s">
        <v>2094</v>
      </c>
      <c r="R90" s="382" t="s">
        <v>2096</v>
      </c>
      <c r="S90" s="382"/>
      <c r="T90" s="382"/>
      <c r="U90" s="382"/>
      <c r="V90" s="382"/>
      <c r="W90" s="382"/>
      <c r="X90" s="382"/>
      <c r="Y90" s="382"/>
      <c r="Z90" s="456" t="s">
        <v>418</v>
      </c>
      <c r="AA90" s="456" t="s">
        <v>2092</v>
      </c>
      <c r="AB90" s="382" t="s">
        <v>2096</v>
      </c>
      <c r="AC90" s="383" t="s">
        <v>2093</v>
      </c>
      <c r="AD90" s="383" t="s">
        <v>2095</v>
      </c>
      <c r="AE90" s="383" t="s">
        <v>2094</v>
      </c>
      <c r="AF90" s="384" t="s">
        <v>62</v>
      </c>
      <c r="AG90" s="456" t="s">
        <v>2719</v>
      </c>
      <c r="AH90" s="388" t="s">
        <v>2720</v>
      </c>
      <c r="AI90" s="386"/>
      <c r="AJ90" s="386" t="s">
        <v>2721</v>
      </c>
      <c r="AK90" s="388"/>
      <c r="AL90" s="444" t="s">
        <v>3922</v>
      </c>
      <c r="AM90" s="457" t="s">
        <v>4080</v>
      </c>
      <c r="AN90" s="386"/>
      <c r="AO90" s="384"/>
      <c r="AP90" s="386"/>
      <c r="AQ90" s="386"/>
      <c r="AR90" s="386" t="n">
        <v>1</v>
      </c>
      <c r="AS90" s="386"/>
      <c r="AT90" s="386"/>
      <c r="AU90" s="386"/>
    </row>
    <row r="91" customFormat="false" ht="28.8" hidden="false" customHeight="false" outlineLevel="0" collapsed="false">
      <c r="A91" s="445"/>
      <c r="B91" s="382" t="s">
        <v>2091</v>
      </c>
      <c r="C91" s="381" t="s">
        <v>1576</v>
      </c>
      <c r="D91" s="456" t="s">
        <v>418</v>
      </c>
      <c r="E91" s="456" t="s">
        <v>2092</v>
      </c>
      <c r="F91" s="383"/>
      <c r="G91" s="383" t="s">
        <v>2093</v>
      </c>
      <c r="H91" s="383" t="s">
        <v>2094</v>
      </c>
      <c r="I91" s="383" t="s">
        <v>2095</v>
      </c>
      <c r="J91" s="382" t="s">
        <v>2096</v>
      </c>
      <c r="K91" s="456" t="s">
        <v>52</v>
      </c>
      <c r="L91" s="383"/>
      <c r="M91" s="456" t="s">
        <v>394</v>
      </c>
      <c r="N91" s="383"/>
      <c r="O91" s="383"/>
      <c r="P91" s="383"/>
      <c r="Q91" s="383" t="s">
        <v>2094</v>
      </c>
      <c r="R91" s="382" t="s">
        <v>2096</v>
      </c>
      <c r="S91" s="382"/>
      <c r="T91" s="382"/>
      <c r="U91" s="382"/>
      <c r="V91" s="382"/>
      <c r="W91" s="382"/>
      <c r="X91" s="382"/>
      <c r="Y91" s="382"/>
      <c r="Z91" s="456" t="s">
        <v>418</v>
      </c>
      <c r="AA91" s="456" t="s">
        <v>2092</v>
      </c>
      <c r="AB91" s="382" t="s">
        <v>2096</v>
      </c>
      <c r="AC91" s="383" t="s">
        <v>2093</v>
      </c>
      <c r="AD91" s="383" t="s">
        <v>2095</v>
      </c>
      <c r="AE91" s="383" t="s">
        <v>2094</v>
      </c>
      <c r="AF91" s="384" t="s">
        <v>62</v>
      </c>
      <c r="AG91" s="456" t="s">
        <v>2719</v>
      </c>
      <c r="AH91" s="388" t="s">
        <v>2723</v>
      </c>
      <c r="AI91" s="386"/>
      <c r="AJ91" s="386" t="s">
        <v>2724</v>
      </c>
      <c r="AK91" s="388"/>
      <c r="AL91" s="444" t="s">
        <v>3922</v>
      </c>
      <c r="AM91" s="457" t="s">
        <v>4080</v>
      </c>
      <c r="AN91" s="386"/>
      <c r="AO91" s="384"/>
      <c r="AP91" s="386"/>
      <c r="AQ91" s="386"/>
      <c r="AR91" s="386" t="n">
        <v>2</v>
      </c>
      <c r="AS91" s="386"/>
      <c r="AT91" s="386"/>
      <c r="AU91" s="386"/>
    </row>
    <row r="92" customFormat="false" ht="43.2" hidden="false" customHeight="false" outlineLevel="0" collapsed="false">
      <c r="A92" s="445"/>
      <c r="B92" s="382" t="s">
        <v>2097</v>
      </c>
      <c r="C92" s="381" t="s">
        <v>1576</v>
      </c>
      <c r="D92" s="381" t="s">
        <v>2098</v>
      </c>
      <c r="E92" s="381" t="s">
        <v>2099</v>
      </c>
      <c r="F92" s="386"/>
      <c r="G92" s="383"/>
      <c r="H92" s="383" t="s">
        <v>2100</v>
      </c>
      <c r="I92" s="383" t="s">
        <v>2101</v>
      </c>
      <c r="J92" s="382" t="s">
        <v>2102</v>
      </c>
      <c r="K92" s="456" t="s">
        <v>52</v>
      </c>
      <c r="L92" s="383"/>
      <c r="M92" s="456" t="s">
        <v>2103</v>
      </c>
      <c r="N92" s="383"/>
      <c r="O92" s="383"/>
      <c r="P92" s="383"/>
      <c r="Q92" s="383" t="s">
        <v>2100</v>
      </c>
      <c r="R92" s="681" t="s">
        <v>2102</v>
      </c>
      <c r="S92" s="681"/>
      <c r="T92" s="681"/>
      <c r="U92" s="681"/>
      <c r="V92" s="681"/>
      <c r="W92" s="681"/>
      <c r="X92" s="681"/>
      <c r="Y92" s="681"/>
      <c r="Z92" s="390" t="s">
        <v>805</v>
      </c>
      <c r="AA92" s="390" t="s">
        <v>3200</v>
      </c>
      <c r="AB92" s="391" t="s">
        <v>3201</v>
      </c>
      <c r="AC92" s="392" t="s">
        <v>3202</v>
      </c>
      <c r="AD92" s="392" t="s">
        <v>3203</v>
      </c>
      <c r="AE92" s="392" t="s">
        <v>3204</v>
      </c>
      <c r="AF92" s="393" t="s">
        <v>62</v>
      </c>
      <c r="AG92" s="383"/>
      <c r="AH92" s="454" t="s">
        <v>3205</v>
      </c>
      <c r="AI92" s="445" t="s">
        <v>3206</v>
      </c>
      <c r="AJ92" s="387" t="s">
        <v>3207</v>
      </c>
      <c r="AK92" s="394" t="s">
        <v>3208</v>
      </c>
      <c r="AL92" s="394" t="s">
        <v>3956</v>
      </c>
      <c r="AM92" s="387" t="s">
        <v>4081</v>
      </c>
      <c r="AN92" s="445"/>
      <c r="AO92" s="393"/>
      <c r="AP92" s="445"/>
      <c r="AQ92" s="445"/>
      <c r="AR92" s="445" t="n">
        <v>4</v>
      </c>
      <c r="AS92" s="445"/>
      <c r="AT92" s="445"/>
      <c r="AU92" s="445"/>
    </row>
    <row r="93" customFormat="false" ht="14.4" hidden="false" customHeight="false" outlineLevel="0" collapsed="false">
      <c r="A93" s="445"/>
      <c r="B93" s="442" t="s">
        <v>1738</v>
      </c>
      <c r="C93" s="381" t="s">
        <v>1576</v>
      </c>
      <c r="D93" s="445" t="s">
        <v>4082</v>
      </c>
      <c r="E93" s="445" t="s">
        <v>635</v>
      </c>
      <c r="F93" s="445"/>
      <c r="G93" s="443" t="s">
        <v>636</v>
      </c>
      <c r="H93" s="443" t="s">
        <v>648</v>
      </c>
      <c r="I93" s="443" t="s">
        <v>638</v>
      </c>
      <c r="J93" s="442" t="s">
        <v>4083</v>
      </c>
      <c r="K93" s="441" t="s">
        <v>52</v>
      </c>
      <c r="L93" s="443"/>
      <c r="M93" s="441" t="s">
        <v>646</v>
      </c>
      <c r="N93" s="443"/>
      <c r="O93" s="443"/>
      <c r="P93" s="443"/>
      <c r="Q93" s="443" t="s">
        <v>648</v>
      </c>
      <c r="R93" s="442" t="s">
        <v>4084</v>
      </c>
      <c r="S93" s="442"/>
      <c r="T93" s="442"/>
      <c r="U93" s="442"/>
      <c r="V93" s="442"/>
      <c r="W93" s="442"/>
      <c r="X93" s="442"/>
      <c r="Y93" s="442"/>
      <c r="Z93" s="390" t="s">
        <v>640</v>
      </c>
      <c r="AA93" s="390" t="s">
        <v>641</v>
      </c>
      <c r="AB93" s="391" t="s">
        <v>2608</v>
      </c>
      <c r="AC93" s="392" t="s">
        <v>2609</v>
      </c>
      <c r="AD93" s="392" t="s">
        <v>644</v>
      </c>
      <c r="AE93" s="392" t="s">
        <v>643</v>
      </c>
      <c r="AF93" s="393" t="s">
        <v>62</v>
      </c>
      <c r="AG93" s="445"/>
      <c r="AH93" s="453" t="s">
        <v>2610</v>
      </c>
      <c r="AI93" s="445"/>
      <c r="AJ93" s="387" t="s">
        <v>2611</v>
      </c>
      <c r="AK93" s="394" t="s">
        <v>2612</v>
      </c>
      <c r="AL93" s="394" t="s">
        <v>3898</v>
      </c>
      <c r="AM93" s="453" t="s">
        <v>4085</v>
      </c>
      <c r="AN93" s="445"/>
      <c r="AO93" s="393"/>
      <c r="AP93" s="445"/>
      <c r="AQ93" s="445"/>
      <c r="AR93" s="445" t="n">
        <v>4</v>
      </c>
      <c r="AS93" s="445"/>
      <c r="AT93" s="445" t="n">
        <v>56</v>
      </c>
      <c r="AU93" s="445" t="n">
        <v>1760</v>
      </c>
    </row>
    <row r="94" customFormat="false" ht="28.8" hidden="false" customHeight="false" outlineLevel="0" collapsed="false">
      <c r="A94" s="445"/>
      <c r="B94" s="442" t="s">
        <v>1738</v>
      </c>
      <c r="C94" s="381" t="s">
        <v>1576</v>
      </c>
      <c r="D94" s="445" t="s">
        <v>454</v>
      </c>
      <c r="E94" s="445" t="s">
        <v>635</v>
      </c>
      <c r="F94" s="445"/>
      <c r="G94" s="443" t="s">
        <v>636</v>
      </c>
      <c r="H94" s="443" t="s">
        <v>637</v>
      </c>
      <c r="I94" s="443" t="s">
        <v>638</v>
      </c>
      <c r="J94" s="442" t="s">
        <v>4083</v>
      </c>
      <c r="K94" s="441" t="s">
        <v>52</v>
      </c>
      <c r="L94" s="443"/>
      <c r="M94" s="441" t="s">
        <v>646</v>
      </c>
      <c r="N94" s="443"/>
      <c r="O94" s="443"/>
      <c r="P94" s="443"/>
      <c r="Q94" s="443" t="s">
        <v>648</v>
      </c>
      <c r="R94" s="442" t="s">
        <v>4084</v>
      </c>
      <c r="S94" s="442"/>
      <c r="T94" s="442"/>
      <c r="U94" s="442"/>
      <c r="V94" s="442"/>
      <c r="W94" s="442"/>
      <c r="X94" s="442"/>
      <c r="Y94" s="442"/>
      <c r="Z94" s="390" t="s">
        <v>640</v>
      </c>
      <c r="AA94" s="390" t="s">
        <v>641</v>
      </c>
      <c r="AB94" s="391" t="s">
        <v>2608</v>
      </c>
      <c r="AC94" s="392" t="s">
        <v>2609</v>
      </c>
      <c r="AD94" s="392" t="s">
        <v>644</v>
      </c>
      <c r="AE94" s="392" t="s">
        <v>643</v>
      </c>
      <c r="AF94" s="393" t="s">
        <v>62</v>
      </c>
      <c r="AG94" s="445"/>
      <c r="AH94" s="454" t="s">
        <v>2614</v>
      </c>
      <c r="AI94" s="445"/>
      <c r="AJ94" s="387" t="s">
        <v>2615</v>
      </c>
      <c r="AK94" s="394" t="s">
        <v>2568</v>
      </c>
      <c r="AL94" s="394" t="s">
        <v>3898</v>
      </c>
      <c r="AM94" s="454" t="s">
        <v>2616</v>
      </c>
      <c r="AN94" s="445"/>
      <c r="AO94" s="393"/>
      <c r="AP94" s="445"/>
      <c r="AQ94" s="445"/>
      <c r="AR94" s="445" t="n">
        <v>3</v>
      </c>
      <c r="AS94" s="445"/>
      <c r="AT94" s="445" t="n">
        <v>10</v>
      </c>
      <c r="AU94" s="445" t="n">
        <f aca="false">2000-160</f>
        <v>1840</v>
      </c>
    </row>
    <row r="95" customFormat="false" ht="14.4" hidden="false" customHeight="false" outlineLevel="0" collapsed="false">
      <c r="A95" s="445"/>
      <c r="B95" s="442" t="s">
        <v>1738</v>
      </c>
      <c r="C95" s="381" t="s">
        <v>1576</v>
      </c>
      <c r="D95" s="445" t="s">
        <v>454</v>
      </c>
      <c r="E95" s="445" t="s">
        <v>635</v>
      </c>
      <c r="F95" s="445"/>
      <c r="G95" s="443" t="s">
        <v>636</v>
      </c>
      <c r="H95" s="443" t="s">
        <v>637</v>
      </c>
      <c r="I95" s="443" t="s">
        <v>638</v>
      </c>
      <c r="J95" s="442" t="s">
        <v>4083</v>
      </c>
      <c r="K95" s="445" t="s">
        <v>52</v>
      </c>
      <c r="L95" s="445"/>
      <c r="M95" s="445" t="s">
        <v>646</v>
      </c>
      <c r="N95" s="445"/>
      <c r="O95" s="445"/>
      <c r="P95" s="445"/>
      <c r="Q95" s="443" t="s">
        <v>648</v>
      </c>
      <c r="R95" s="442" t="s">
        <v>4084</v>
      </c>
      <c r="S95" s="442"/>
      <c r="T95" s="442"/>
      <c r="U95" s="442"/>
      <c r="V95" s="442"/>
      <c r="W95" s="442"/>
      <c r="X95" s="442"/>
      <c r="Y95" s="442"/>
      <c r="Z95" s="390" t="s">
        <v>640</v>
      </c>
      <c r="AA95" s="390" t="s">
        <v>641</v>
      </c>
      <c r="AB95" s="391" t="s">
        <v>2608</v>
      </c>
      <c r="AC95" s="392" t="s">
        <v>2609</v>
      </c>
      <c r="AD95" s="392" t="s">
        <v>644</v>
      </c>
      <c r="AE95" s="392" t="s">
        <v>643</v>
      </c>
      <c r="AF95" s="393" t="s">
        <v>62</v>
      </c>
      <c r="AG95" s="445"/>
      <c r="AH95" s="394" t="s">
        <v>2617</v>
      </c>
      <c r="AI95" s="445"/>
      <c r="AJ95" s="387" t="s">
        <v>2618</v>
      </c>
      <c r="AK95" s="394" t="s">
        <v>412</v>
      </c>
      <c r="AL95" s="394" t="s">
        <v>3898</v>
      </c>
      <c r="AM95" s="387" t="s">
        <v>4086</v>
      </c>
      <c r="AN95" s="445"/>
      <c r="AO95" s="393"/>
      <c r="AP95" s="445"/>
      <c r="AQ95" s="445"/>
      <c r="AR95" s="445" t="n">
        <v>4</v>
      </c>
      <c r="AS95" s="445"/>
      <c r="AT95" s="445"/>
      <c r="AU95" s="445" t="n">
        <v>10</v>
      </c>
    </row>
    <row r="96" customFormat="false" ht="14.4" hidden="false" customHeight="false" outlineLevel="0" collapsed="false">
      <c r="A96" s="445"/>
      <c r="B96" s="682" t="s">
        <v>2105</v>
      </c>
      <c r="C96" s="381" t="s">
        <v>1576</v>
      </c>
      <c r="D96" s="445" t="s">
        <v>2106</v>
      </c>
      <c r="E96" s="445" t="s">
        <v>342</v>
      </c>
      <c r="F96" s="445"/>
      <c r="G96" s="443" t="s">
        <v>2107</v>
      </c>
      <c r="H96" s="443" t="s">
        <v>2108</v>
      </c>
      <c r="I96" s="443" t="s">
        <v>2109</v>
      </c>
      <c r="J96" s="442" t="s">
        <v>2110</v>
      </c>
      <c r="K96" s="441" t="s">
        <v>52</v>
      </c>
      <c r="L96" s="443"/>
      <c r="M96" s="441" t="s">
        <v>2111</v>
      </c>
      <c r="N96" s="443"/>
      <c r="O96" s="443"/>
      <c r="P96" s="443"/>
      <c r="Q96" s="443" t="s">
        <v>2112</v>
      </c>
      <c r="R96" s="442" t="s">
        <v>2110</v>
      </c>
      <c r="S96" s="442"/>
      <c r="T96" s="442"/>
      <c r="U96" s="442"/>
      <c r="V96" s="442"/>
      <c r="W96" s="442"/>
      <c r="X96" s="442"/>
      <c r="Y96" s="442"/>
      <c r="Z96" s="390" t="s">
        <v>805</v>
      </c>
      <c r="AA96" s="390" t="s">
        <v>693</v>
      </c>
      <c r="AB96" s="391" t="s">
        <v>3519</v>
      </c>
      <c r="AC96" s="392" t="s">
        <v>3520</v>
      </c>
      <c r="AD96" s="392" t="s">
        <v>3521</v>
      </c>
      <c r="AE96" s="392" t="s">
        <v>3522</v>
      </c>
      <c r="AF96" s="393" t="s">
        <v>62</v>
      </c>
      <c r="AG96" s="441" t="s">
        <v>3523</v>
      </c>
      <c r="AH96" s="394" t="s">
        <v>3524</v>
      </c>
      <c r="AI96" s="445"/>
      <c r="AJ96" s="387" t="s">
        <v>3525</v>
      </c>
      <c r="AK96" s="394" t="s">
        <v>3526</v>
      </c>
      <c r="AL96" s="394" t="s">
        <v>3903</v>
      </c>
      <c r="AM96" s="387" t="s">
        <v>4087</v>
      </c>
      <c r="AN96" s="445"/>
      <c r="AO96" s="393"/>
      <c r="AP96" s="445"/>
      <c r="AQ96" s="445"/>
      <c r="AR96" s="445" t="n">
        <v>4</v>
      </c>
      <c r="AS96" s="445"/>
      <c r="AT96" s="445" t="n">
        <v>8</v>
      </c>
      <c r="AU96" s="445" t="n">
        <v>510</v>
      </c>
    </row>
    <row r="97" customFormat="false" ht="57.6" hidden="false" customHeight="false" outlineLevel="0" collapsed="false">
      <c r="A97" s="445"/>
      <c r="B97" s="682" t="s">
        <v>2105</v>
      </c>
      <c r="C97" s="381" t="s">
        <v>1576</v>
      </c>
      <c r="D97" s="445" t="s">
        <v>2106</v>
      </c>
      <c r="E97" s="445" t="s">
        <v>342</v>
      </c>
      <c r="F97" s="445"/>
      <c r="G97" s="443" t="s">
        <v>2107</v>
      </c>
      <c r="H97" s="443" t="s">
        <v>2108</v>
      </c>
      <c r="I97" s="443" t="s">
        <v>2109</v>
      </c>
      <c r="J97" s="442" t="s">
        <v>2110</v>
      </c>
      <c r="K97" s="441" t="s">
        <v>52</v>
      </c>
      <c r="L97" s="443"/>
      <c r="M97" s="441" t="s">
        <v>2111</v>
      </c>
      <c r="N97" s="443"/>
      <c r="O97" s="443"/>
      <c r="P97" s="443"/>
      <c r="Q97" s="443" t="s">
        <v>4088</v>
      </c>
      <c r="R97" s="445"/>
      <c r="S97" s="445"/>
      <c r="T97" s="445"/>
      <c r="U97" s="445"/>
      <c r="V97" s="445"/>
      <c r="W97" s="445"/>
      <c r="X97" s="445"/>
      <c r="Y97" s="445"/>
      <c r="Z97" s="390" t="s">
        <v>1068</v>
      </c>
      <c r="AA97" s="390" t="s">
        <v>3528</v>
      </c>
      <c r="AB97" s="392"/>
      <c r="AC97" s="392" t="s">
        <v>3529</v>
      </c>
      <c r="AD97" s="392" t="s">
        <v>3530</v>
      </c>
      <c r="AE97" s="392" t="s">
        <v>3531</v>
      </c>
      <c r="AF97" s="393" t="s">
        <v>62</v>
      </c>
      <c r="AG97" s="445"/>
      <c r="AH97" s="453" t="s">
        <v>3532</v>
      </c>
      <c r="AI97" s="445"/>
      <c r="AJ97" s="387" t="s">
        <v>4089</v>
      </c>
      <c r="AK97" s="394" t="s">
        <v>3534</v>
      </c>
      <c r="AL97" s="444" t="s">
        <v>3903</v>
      </c>
      <c r="AM97" s="387" t="s">
        <v>4090</v>
      </c>
      <c r="AN97" s="445"/>
      <c r="AO97" s="393"/>
      <c r="AP97" s="445"/>
      <c r="AQ97" s="445"/>
      <c r="AR97" s="445" t="n">
        <v>4</v>
      </c>
      <c r="AS97" s="445"/>
      <c r="AT97" s="445"/>
      <c r="AU97" s="445" t="n">
        <v>260</v>
      </c>
    </row>
    <row r="98" customFormat="false" ht="57.6" hidden="false" customHeight="false" outlineLevel="0" collapsed="false">
      <c r="A98" s="445"/>
      <c r="B98" s="682" t="s">
        <v>2105</v>
      </c>
      <c r="C98" s="381" t="s">
        <v>1576</v>
      </c>
      <c r="D98" s="445" t="s">
        <v>2106</v>
      </c>
      <c r="E98" s="445" t="s">
        <v>342</v>
      </c>
      <c r="F98" s="445"/>
      <c r="G98" s="443" t="s">
        <v>2107</v>
      </c>
      <c r="H98" s="443" t="s">
        <v>3522</v>
      </c>
      <c r="I98" s="443" t="s">
        <v>2109</v>
      </c>
      <c r="J98" s="442" t="s">
        <v>2110</v>
      </c>
      <c r="K98" s="441" t="s">
        <v>52</v>
      </c>
      <c r="L98" s="443"/>
      <c r="M98" s="445" t="s">
        <v>2111</v>
      </c>
      <c r="N98" s="445"/>
      <c r="O98" s="445"/>
      <c r="P98" s="445"/>
      <c r="Q98" s="443" t="s">
        <v>4091</v>
      </c>
      <c r="R98" s="682" t="s">
        <v>3519</v>
      </c>
      <c r="S98" s="682"/>
      <c r="T98" s="682"/>
      <c r="U98" s="682"/>
      <c r="V98" s="682"/>
      <c r="W98" s="682"/>
      <c r="X98" s="682"/>
      <c r="Y98" s="682"/>
      <c r="Z98" s="452" t="s">
        <v>805</v>
      </c>
      <c r="AA98" s="452" t="s">
        <v>693</v>
      </c>
      <c r="AB98" s="391" t="s">
        <v>3519</v>
      </c>
      <c r="AC98" s="392" t="s">
        <v>3520</v>
      </c>
      <c r="AD98" s="392" t="s">
        <v>3521</v>
      </c>
      <c r="AE98" s="392" t="s">
        <v>3522</v>
      </c>
      <c r="AF98" s="393" t="s">
        <v>62</v>
      </c>
      <c r="AG98" s="445" t="s">
        <v>3536</v>
      </c>
      <c r="AH98" s="394" t="s">
        <v>3537</v>
      </c>
      <c r="AI98" s="445"/>
      <c r="AJ98" s="387" t="s">
        <v>3538</v>
      </c>
      <c r="AK98" s="394" t="s">
        <v>3539</v>
      </c>
      <c r="AL98" s="444" t="s">
        <v>3903</v>
      </c>
      <c r="AM98" s="387" t="s">
        <v>4075</v>
      </c>
      <c r="AN98" s="445"/>
      <c r="AO98" s="393"/>
      <c r="AP98" s="445"/>
      <c r="AQ98" s="445"/>
      <c r="AR98" s="445" t="n">
        <v>2</v>
      </c>
      <c r="AS98" s="445"/>
      <c r="AT98" s="445" t="n">
        <v>4</v>
      </c>
      <c r="AU98" s="445" t="n">
        <v>120</v>
      </c>
    </row>
    <row r="99" customFormat="false" ht="57.6" hidden="false" customHeight="false" outlineLevel="0" collapsed="false">
      <c r="A99" s="445"/>
      <c r="B99" s="382" t="s">
        <v>2113</v>
      </c>
      <c r="C99" s="381" t="s">
        <v>1576</v>
      </c>
      <c r="D99" s="381" t="s">
        <v>1731</v>
      </c>
      <c r="E99" s="381" t="s">
        <v>2114</v>
      </c>
      <c r="F99" s="386"/>
      <c r="G99" s="383" t="s">
        <v>2115</v>
      </c>
      <c r="H99" s="383" t="s">
        <v>2116</v>
      </c>
      <c r="I99" s="383" t="s">
        <v>2117</v>
      </c>
      <c r="J99" s="382" t="s">
        <v>2118</v>
      </c>
      <c r="K99" s="456" t="s">
        <v>52</v>
      </c>
      <c r="L99" s="383"/>
      <c r="M99" s="456" t="s">
        <v>4092</v>
      </c>
      <c r="N99" s="383"/>
      <c r="O99" s="383"/>
      <c r="P99" s="383"/>
      <c r="Q99" s="383" t="s">
        <v>2116</v>
      </c>
      <c r="R99" s="681" t="s">
        <v>2118</v>
      </c>
      <c r="S99" s="681"/>
      <c r="T99" s="681"/>
      <c r="U99" s="681"/>
      <c r="V99" s="681"/>
      <c r="W99" s="681"/>
      <c r="X99" s="681"/>
      <c r="Y99" s="681"/>
      <c r="Z99" s="390" t="s">
        <v>3009</v>
      </c>
      <c r="AA99" s="390" t="s">
        <v>3010</v>
      </c>
      <c r="AB99" s="391" t="s">
        <v>3011</v>
      </c>
      <c r="AC99" s="392" t="s">
        <v>3012</v>
      </c>
      <c r="AD99" s="392" t="s">
        <v>3013</v>
      </c>
      <c r="AE99" s="392" t="s">
        <v>3014</v>
      </c>
      <c r="AF99" s="393" t="s">
        <v>62</v>
      </c>
      <c r="AG99" s="456" t="s">
        <v>3015</v>
      </c>
      <c r="AH99" s="394" t="s">
        <v>3016</v>
      </c>
      <c r="AI99" s="445"/>
      <c r="AJ99" s="387" t="s">
        <v>3017</v>
      </c>
      <c r="AK99" s="394" t="s">
        <v>3018</v>
      </c>
      <c r="AL99" s="454" t="s">
        <v>3910</v>
      </c>
      <c r="AM99" s="387" t="s">
        <v>4093</v>
      </c>
      <c r="AN99" s="445"/>
      <c r="AO99" s="393"/>
      <c r="AP99" s="445"/>
      <c r="AQ99" s="445"/>
      <c r="AR99" s="445" t="n">
        <v>1</v>
      </c>
      <c r="AS99" s="445"/>
      <c r="AT99" s="445" t="n">
        <v>2</v>
      </c>
      <c r="AU99" s="445"/>
    </row>
    <row r="100" customFormat="false" ht="57.6" hidden="false" customHeight="false" outlineLevel="0" collapsed="false">
      <c r="A100" s="445"/>
      <c r="B100" s="681" t="s">
        <v>2121</v>
      </c>
      <c r="C100" s="381" t="s">
        <v>1576</v>
      </c>
      <c r="D100" s="381" t="s">
        <v>851</v>
      </c>
      <c r="E100" s="381" t="s">
        <v>2122</v>
      </c>
      <c r="F100" s="386"/>
      <c r="G100" s="383" t="s">
        <v>2123</v>
      </c>
      <c r="H100" s="383" t="s">
        <v>2124</v>
      </c>
      <c r="I100" s="383" t="s">
        <v>2125</v>
      </c>
      <c r="J100" s="681" t="s">
        <v>2126</v>
      </c>
      <c r="K100" s="381" t="s">
        <v>52</v>
      </c>
      <c r="L100" s="386"/>
      <c r="M100" s="381" t="s">
        <v>2127</v>
      </c>
      <c r="N100" s="386"/>
      <c r="O100" s="386"/>
      <c r="P100" s="386"/>
      <c r="Q100" s="383" t="s">
        <v>2128</v>
      </c>
      <c r="R100" s="681" t="s">
        <v>2126</v>
      </c>
      <c r="S100" s="681"/>
      <c r="T100" s="681"/>
      <c r="U100" s="681"/>
      <c r="V100" s="681"/>
      <c r="W100" s="681"/>
      <c r="X100" s="681"/>
      <c r="Y100" s="681"/>
      <c r="Z100" s="452" t="s">
        <v>3323</v>
      </c>
      <c r="AA100" s="452" t="s">
        <v>3324</v>
      </c>
      <c r="AB100" s="391" t="s">
        <v>3325</v>
      </c>
      <c r="AC100" s="392" t="s">
        <v>3326</v>
      </c>
      <c r="AD100" s="392" t="s">
        <v>3327</v>
      </c>
      <c r="AE100" s="392" t="s">
        <v>3328</v>
      </c>
      <c r="AF100" s="393" t="s">
        <v>62</v>
      </c>
      <c r="AG100" s="386"/>
      <c r="AH100" s="394" t="s">
        <v>3329</v>
      </c>
      <c r="AI100" s="445"/>
      <c r="AJ100" s="387" t="s">
        <v>3330</v>
      </c>
      <c r="AK100" s="394" t="s">
        <v>3331</v>
      </c>
      <c r="AL100" s="444" t="s">
        <v>3967</v>
      </c>
      <c r="AM100" s="387" t="s">
        <v>4094</v>
      </c>
      <c r="AN100" s="445"/>
      <c r="AO100" s="393"/>
      <c r="AP100" s="445"/>
      <c r="AQ100" s="445"/>
      <c r="AR100" s="445" t="n">
        <v>2</v>
      </c>
      <c r="AS100" s="445" t="n">
        <v>4</v>
      </c>
      <c r="AT100" s="445" t="n">
        <v>32</v>
      </c>
      <c r="AU100" s="445" t="n">
        <v>1000</v>
      </c>
    </row>
    <row r="101" customFormat="false" ht="14.4" hidden="false" customHeight="false" outlineLevel="0" collapsed="false">
      <c r="A101" s="445"/>
      <c r="B101" s="681" t="s">
        <v>2121</v>
      </c>
      <c r="C101" s="381" t="s">
        <v>1576</v>
      </c>
      <c r="D101" s="381" t="s">
        <v>851</v>
      </c>
      <c r="E101" s="381" t="s">
        <v>2122</v>
      </c>
      <c r="F101" s="386"/>
      <c r="G101" s="383" t="s">
        <v>2123</v>
      </c>
      <c r="H101" s="383" t="s">
        <v>2124</v>
      </c>
      <c r="I101" s="383" t="s">
        <v>2125</v>
      </c>
      <c r="J101" s="681" t="s">
        <v>2126</v>
      </c>
      <c r="K101" s="381" t="s">
        <v>52</v>
      </c>
      <c r="L101" s="386"/>
      <c r="M101" s="381" t="s">
        <v>2127</v>
      </c>
      <c r="N101" s="386"/>
      <c r="O101" s="386"/>
      <c r="P101" s="386"/>
      <c r="Q101" s="383" t="s">
        <v>2128</v>
      </c>
      <c r="R101" s="681" t="s">
        <v>2126</v>
      </c>
      <c r="S101" s="681"/>
      <c r="T101" s="681"/>
      <c r="U101" s="681"/>
      <c r="V101" s="681"/>
      <c r="W101" s="681"/>
      <c r="X101" s="681"/>
      <c r="Y101" s="681"/>
      <c r="Z101" s="452" t="s">
        <v>3323</v>
      </c>
      <c r="AA101" s="452" t="s">
        <v>3324</v>
      </c>
      <c r="AB101" s="391" t="s">
        <v>3325</v>
      </c>
      <c r="AC101" s="392" t="s">
        <v>3326</v>
      </c>
      <c r="AD101" s="392" t="s">
        <v>3327</v>
      </c>
      <c r="AE101" s="392" t="s">
        <v>3328</v>
      </c>
      <c r="AF101" s="393" t="s">
        <v>62</v>
      </c>
      <c r="AG101" s="386"/>
      <c r="AH101" s="453" t="s">
        <v>3368</v>
      </c>
      <c r="AI101" s="445"/>
      <c r="AJ101" s="387" t="s">
        <v>3369</v>
      </c>
      <c r="AK101" s="394" t="s">
        <v>3370</v>
      </c>
      <c r="AL101" s="394" t="s">
        <v>3982</v>
      </c>
      <c r="AM101" s="387" t="s">
        <v>4095</v>
      </c>
      <c r="AN101" s="445"/>
      <c r="AO101" s="393"/>
      <c r="AP101" s="445"/>
      <c r="AQ101" s="445"/>
      <c r="AR101" s="445" t="n">
        <v>2</v>
      </c>
      <c r="AS101" s="445" t="n">
        <v>4</v>
      </c>
      <c r="AT101" s="445" t="n">
        <v>60</v>
      </c>
      <c r="AU101" s="445" t="n">
        <v>380</v>
      </c>
    </row>
    <row r="102" customFormat="false" ht="57.6" hidden="false" customHeight="false" outlineLevel="0" collapsed="false">
      <c r="A102" s="445"/>
      <c r="B102" s="443" t="s">
        <v>2129</v>
      </c>
      <c r="C102" s="381" t="s">
        <v>1576</v>
      </c>
      <c r="D102" s="445" t="s">
        <v>366</v>
      </c>
      <c r="E102" s="445" t="s">
        <v>2130</v>
      </c>
      <c r="F102" s="445"/>
      <c r="G102" s="443" t="s">
        <v>2131</v>
      </c>
      <c r="H102" s="443" t="s">
        <v>2132</v>
      </c>
      <c r="I102" s="443" t="s">
        <v>2133</v>
      </c>
      <c r="J102" s="442" t="s">
        <v>2134</v>
      </c>
      <c r="K102" s="441" t="s">
        <v>52</v>
      </c>
      <c r="L102" s="443"/>
      <c r="M102" s="441" t="s">
        <v>4096</v>
      </c>
      <c r="N102" s="443"/>
      <c r="O102" s="443"/>
      <c r="P102" s="443"/>
      <c r="Q102" s="443"/>
      <c r="R102" s="682" t="s">
        <v>2136</v>
      </c>
      <c r="S102" s="682"/>
      <c r="T102" s="682"/>
      <c r="U102" s="682"/>
      <c r="V102" s="682"/>
      <c r="W102" s="682"/>
      <c r="X102" s="682"/>
      <c r="Y102" s="682"/>
      <c r="Z102" s="390" t="s">
        <v>805</v>
      </c>
      <c r="AA102" s="390" t="s">
        <v>3020</v>
      </c>
      <c r="AB102" s="391" t="s">
        <v>3021</v>
      </c>
      <c r="AC102" s="392" t="s">
        <v>3022</v>
      </c>
      <c r="AD102" s="392" t="s">
        <v>3023</v>
      </c>
      <c r="AE102" s="392"/>
      <c r="AF102" s="393" t="s">
        <v>62</v>
      </c>
      <c r="AG102" s="443"/>
      <c r="AH102" s="394" t="s">
        <v>3024</v>
      </c>
      <c r="AI102" s="445"/>
      <c r="AJ102" s="387" t="s">
        <v>3025</v>
      </c>
      <c r="AK102" s="394"/>
      <c r="AL102" s="454" t="s">
        <v>3910</v>
      </c>
      <c r="AM102" s="387" t="s">
        <v>3957</v>
      </c>
      <c r="AN102" s="445"/>
      <c r="AO102" s="393"/>
      <c r="AP102" s="445"/>
      <c r="AQ102" s="445"/>
      <c r="AR102" s="445" t="n">
        <v>1</v>
      </c>
      <c r="AS102" s="445"/>
      <c r="AT102" s="445"/>
      <c r="AU102" s="445"/>
    </row>
    <row r="103" customFormat="false" ht="57.6" hidden="false" customHeight="false" outlineLevel="0" collapsed="false">
      <c r="A103" s="386"/>
      <c r="B103" s="382" t="s">
        <v>4097</v>
      </c>
      <c r="C103" s="381" t="s">
        <v>1576</v>
      </c>
      <c r="D103" s="381" t="s">
        <v>1722</v>
      </c>
      <c r="E103" s="381" t="s">
        <v>1723</v>
      </c>
      <c r="F103" s="386"/>
      <c r="G103" s="383" t="s">
        <v>1724</v>
      </c>
      <c r="H103" s="383" t="s">
        <v>576</v>
      </c>
      <c r="I103" s="383" t="s">
        <v>1725</v>
      </c>
      <c r="J103" s="382" t="s">
        <v>1726</v>
      </c>
      <c r="K103" s="456" t="s">
        <v>52</v>
      </c>
      <c r="L103" s="383"/>
      <c r="M103" s="456" t="s">
        <v>585</v>
      </c>
      <c r="N103" s="383"/>
      <c r="O103" s="383"/>
      <c r="P103" s="383"/>
      <c r="Q103" s="383"/>
      <c r="R103" s="382" t="s">
        <v>1726</v>
      </c>
      <c r="S103" s="382"/>
      <c r="T103" s="382"/>
      <c r="U103" s="382"/>
      <c r="V103" s="382"/>
      <c r="W103" s="382"/>
      <c r="X103" s="382"/>
      <c r="Y103" s="382"/>
      <c r="Z103" s="483" t="s">
        <v>3026</v>
      </c>
      <c r="AA103" s="483" t="s">
        <v>3027</v>
      </c>
      <c r="AB103" s="484" t="s">
        <v>3028</v>
      </c>
      <c r="AC103" s="484" t="s">
        <v>3029</v>
      </c>
      <c r="AD103" s="484" t="s">
        <v>3030</v>
      </c>
      <c r="AE103" s="382"/>
      <c r="AF103" s="384" t="s">
        <v>62</v>
      </c>
      <c r="AG103" s="456" t="s">
        <v>3031</v>
      </c>
      <c r="AH103" s="385" t="s">
        <v>3032</v>
      </c>
      <c r="AI103" s="386"/>
      <c r="AJ103" s="386" t="s">
        <v>3033</v>
      </c>
      <c r="AK103" s="388" t="s">
        <v>3034</v>
      </c>
      <c r="AL103" s="454" t="s">
        <v>3910</v>
      </c>
      <c r="AM103" s="386" t="s">
        <v>4098</v>
      </c>
      <c r="AN103" s="386"/>
      <c r="AO103" s="384"/>
      <c r="AP103" s="386"/>
      <c r="AQ103" s="386"/>
      <c r="AR103" s="386" t="n">
        <v>2</v>
      </c>
      <c r="AS103" s="386"/>
      <c r="AT103" s="386"/>
      <c r="AU103" s="386"/>
    </row>
    <row r="104" customFormat="false" ht="57.6" hidden="false" customHeight="false" outlineLevel="0" collapsed="false">
      <c r="A104" s="386"/>
      <c r="B104" s="382" t="s">
        <v>4097</v>
      </c>
      <c r="C104" s="381" t="s">
        <v>1576</v>
      </c>
      <c r="D104" s="381" t="s">
        <v>1722</v>
      </c>
      <c r="E104" s="381" t="s">
        <v>1723</v>
      </c>
      <c r="F104" s="386"/>
      <c r="G104" s="383" t="s">
        <v>1724</v>
      </c>
      <c r="H104" s="383" t="s">
        <v>576</v>
      </c>
      <c r="I104" s="383" t="s">
        <v>1725</v>
      </c>
      <c r="J104" s="382" t="s">
        <v>1726</v>
      </c>
      <c r="K104" s="456" t="s">
        <v>52</v>
      </c>
      <c r="L104" s="383"/>
      <c r="M104" s="456" t="s">
        <v>585</v>
      </c>
      <c r="N104" s="383"/>
      <c r="O104" s="383"/>
      <c r="P104" s="383"/>
      <c r="Q104" s="383" t="s">
        <v>4099</v>
      </c>
      <c r="R104" s="382" t="s">
        <v>1726</v>
      </c>
      <c r="S104" s="382"/>
      <c r="T104" s="382"/>
      <c r="U104" s="382"/>
      <c r="V104" s="382"/>
      <c r="W104" s="382"/>
      <c r="X104" s="382"/>
      <c r="Y104" s="382"/>
      <c r="Z104" s="456" t="s">
        <v>805</v>
      </c>
      <c r="AA104" s="456" t="s">
        <v>3020</v>
      </c>
      <c r="AB104" s="382" t="s">
        <v>3036</v>
      </c>
      <c r="AC104" s="383" t="s">
        <v>3022</v>
      </c>
      <c r="AD104" s="383" t="s">
        <v>3023</v>
      </c>
      <c r="AE104" s="383" t="s">
        <v>3037</v>
      </c>
      <c r="AF104" s="384" t="s">
        <v>62</v>
      </c>
      <c r="AG104" s="456" t="s">
        <v>3038</v>
      </c>
      <c r="AH104" s="388" t="s">
        <v>3039</v>
      </c>
      <c r="AI104" s="386"/>
      <c r="AJ104" s="386" t="s">
        <v>4100</v>
      </c>
      <c r="AK104" s="388" t="s">
        <v>2993</v>
      </c>
      <c r="AL104" s="454" t="s">
        <v>3910</v>
      </c>
      <c r="AM104" s="386" t="s">
        <v>4101</v>
      </c>
      <c r="AN104" s="386"/>
      <c r="AO104" s="384"/>
      <c r="AP104" s="386"/>
      <c r="AQ104" s="386"/>
      <c r="AR104" s="386" t="n">
        <v>3</v>
      </c>
      <c r="AS104" s="386"/>
      <c r="AT104" s="386"/>
      <c r="AU104" s="386"/>
    </row>
    <row r="105" customFormat="false" ht="57.6" hidden="false" customHeight="false" outlineLevel="0" collapsed="false">
      <c r="A105" s="386"/>
      <c r="B105" s="382" t="s">
        <v>4097</v>
      </c>
      <c r="C105" s="381" t="s">
        <v>1576</v>
      </c>
      <c r="D105" s="381" t="s">
        <v>1722</v>
      </c>
      <c r="E105" s="381" t="s">
        <v>1723</v>
      </c>
      <c r="F105" s="386"/>
      <c r="G105" s="383" t="s">
        <v>1724</v>
      </c>
      <c r="H105" s="383" t="s">
        <v>576</v>
      </c>
      <c r="I105" s="383" t="s">
        <v>1725</v>
      </c>
      <c r="J105" s="382" t="s">
        <v>1726</v>
      </c>
      <c r="K105" s="456" t="s">
        <v>52</v>
      </c>
      <c r="L105" s="383"/>
      <c r="M105" s="456" t="s">
        <v>585</v>
      </c>
      <c r="N105" s="383"/>
      <c r="O105" s="383"/>
      <c r="P105" s="383"/>
      <c r="Q105" s="383" t="s">
        <v>4102</v>
      </c>
      <c r="R105" s="382" t="s">
        <v>1726</v>
      </c>
      <c r="S105" s="382"/>
      <c r="T105" s="382"/>
      <c r="U105" s="382"/>
      <c r="V105" s="382"/>
      <c r="W105" s="382"/>
      <c r="X105" s="382"/>
      <c r="Y105" s="382"/>
      <c r="Z105" s="381" t="s">
        <v>366</v>
      </c>
      <c r="AA105" s="381" t="s">
        <v>2130</v>
      </c>
      <c r="AB105" s="382" t="s">
        <v>2134</v>
      </c>
      <c r="AC105" s="383" t="s">
        <v>2131</v>
      </c>
      <c r="AD105" s="383" t="s">
        <v>2133</v>
      </c>
      <c r="AE105" s="383" t="s">
        <v>2132</v>
      </c>
      <c r="AF105" s="384" t="s">
        <v>62</v>
      </c>
      <c r="AG105" s="381" t="s">
        <v>3042</v>
      </c>
      <c r="AH105" s="388" t="s">
        <v>3043</v>
      </c>
      <c r="AI105" s="386"/>
      <c r="AJ105" s="386" t="s">
        <v>3044</v>
      </c>
      <c r="AK105" s="388" t="s">
        <v>3045</v>
      </c>
      <c r="AL105" s="454" t="s">
        <v>3910</v>
      </c>
      <c r="AM105" s="386" t="s">
        <v>4103</v>
      </c>
      <c r="AN105" s="386"/>
      <c r="AO105" s="384"/>
      <c r="AP105" s="386"/>
      <c r="AQ105" s="386"/>
      <c r="AR105" s="386" t="n">
        <v>0</v>
      </c>
      <c r="AS105" s="386" t="n">
        <v>1</v>
      </c>
      <c r="AT105" s="386" t="n">
        <v>2</v>
      </c>
      <c r="AU105" s="386" t="n">
        <v>40</v>
      </c>
    </row>
    <row r="106" customFormat="false" ht="57.6" hidden="false" customHeight="false" outlineLevel="0" collapsed="false">
      <c r="A106" s="445"/>
      <c r="B106" s="382" t="s">
        <v>2137</v>
      </c>
      <c r="C106" s="381" t="s">
        <v>1576</v>
      </c>
      <c r="D106" s="381" t="s">
        <v>851</v>
      </c>
      <c r="E106" s="381" t="s">
        <v>2138</v>
      </c>
      <c r="F106" s="386"/>
      <c r="G106" s="383" t="s">
        <v>2139</v>
      </c>
      <c r="H106" s="383" t="s">
        <v>2140</v>
      </c>
      <c r="I106" s="383" t="s">
        <v>2141</v>
      </c>
      <c r="J106" s="382" t="s">
        <v>2142</v>
      </c>
      <c r="K106" s="456" t="s">
        <v>52</v>
      </c>
      <c r="L106" s="383"/>
      <c r="M106" s="456" t="s">
        <v>2143</v>
      </c>
      <c r="N106" s="383"/>
      <c r="O106" s="383"/>
      <c r="P106" s="383"/>
      <c r="Q106" s="383" t="s">
        <v>2140</v>
      </c>
      <c r="R106" s="681" t="s">
        <v>2144</v>
      </c>
      <c r="S106" s="681"/>
      <c r="T106" s="681"/>
      <c r="U106" s="681"/>
      <c r="V106" s="681"/>
      <c r="W106" s="681"/>
      <c r="X106" s="681"/>
      <c r="Y106" s="681"/>
      <c r="Z106" s="390" t="s">
        <v>3278</v>
      </c>
      <c r="AA106" s="390" t="s">
        <v>3279</v>
      </c>
      <c r="AB106" s="391" t="s">
        <v>3280</v>
      </c>
      <c r="AC106" s="392" t="s">
        <v>3281</v>
      </c>
      <c r="AD106" s="392" t="s">
        <v>3282</v>
      </c>
      <c r="AE106" s="392" t="s">
        <v>3283</v>
      </c>
      <c r="AF106" s="393" t="s">
        <v>62</v>
      </c>
      <c r="AG106" s="381" t="s">
        <v>3284</v>
      </c>
      <c r="AH106" s="394" t="s">
        <v>3285</v>
      </c>
      <c r="AI106" s="445"/>
      <c r="AJ106" s="463" t="s">
        <v>3286</v>
      </c>
      <c r="AK106" s="394"/>
      <c r="AL106" s="444" t="s">
        <v>4038</v>
      </c>
      <c r="AM106" s="463" t="s">
        <v>4104</v>
      </c>
      <c r="AN106" s="445"/>
      <c r="AO106" s="393"/>
      <c r="AP106" s="445"/>
      <c r="AQ106" s="445"/>
      <c r="AR106" s="445" t="n">
        <v>1</v>
      </c>
      <c r="AS106" s="445"/>
      <c r="AT106" s="445"/>
      <c r="AU106" s="445"/>
    </row>
    <row r="107" customFormat="false" ht="14.4" hidden="false" customHeight="false" outlineLevel="0" collapsed="false">
      <c r="A107" s="445"/>
      <c r="B107" s="442" t="s">
        <v>2145</v>
      </c>
      <c r="C107" s="381" t="s">
        <v>1576</v>
      </c>
      <c r="D107" s="445" t="s">
        <v>2146</v>
      </c>
      <c r="E107" s="445" t="s">
        <v>2147</v>
      </c>
      <c r="F107" s="445"/>
      <c r="G107" s="443" t="s">
        <v>2148</v>
      </c>
      <c r="H107" s="443" t="s">
        <v>2149</v>
      </c>
      <c r="I107" s="443" t="s">
        <v>2150</v>
      </c>
      <c r="J107" s="442" t="s">
        <v>2151</v>
      </c>
      <c r="K107" s="441" t="s">
        <v>52</v>
      </c>
      <c r="L107" s="443"/>
      <c r="M107" s="441" t="s">
        <v>2152</v>
      </c>
      <c r="N107" s="443"/>
      <c r="O107" s="443"/>
      <c r="P107" s="443"/>
      <c r="Q107" s="443" t="s">
        <v>2153</v>
      </c>
      <c r="R107" s="682" t="s">
        <v>2154</v>
      </c>
      <c r="S107" s="682"/>
      <c r="T107" s="682"/>
      <c r="U107" s="682"/>
      <c r="V107" s="682"/>
      <c r="W107" s="682"/>
      <c r="X107" s="682"/>
      <c r="Y107" s="682"/>
      <c r="Z107" s="390" t="s">
        <v>990</v>
      </c>
      <c r="AA107" s="390" t="s">
        <v>3371</v>
      </c>
      <c r="AB107" s="391" t="s">
        <v>3372</v>
      </c>
      <c r="AC107" s="392" t="s">
        <v>3373</v>
      </c>
      <c r="AD107" s="392" t="s">
        <v>3374</v>
      </c>
      <c r="AE107" s="392" t="s">
        <v>3375</v>
      </c>
      <c r="AF107" s="393" t="s">
        <v>62</v>
      </c>
      <c r="AG107" s="445" t="s">
        <v>3376</v>
      </c>
      <c r="AH107" s="394" t="s">
        <v>3377</v>
      </c>
      <c r="AI107" s="445" t="s">
        <v>3378</v>
      </c>
      <c r="AJ107" s="387" t="s">
        <v>4105</v>
      </c>
      <c r="AK107" s="394" t="s">
        <v>3380</v>
      </c>
      <c r="AL107" s="394" t="s">
        <v>3982</v>
      </c>
      <c r="AM107" s="387" t="s">
        <v>4106</v>
      </c>
      <c r="AN107" s="445"/>
      <c r="AO107" s="393"/>
      <c r="AP107" s="445"/>
      <c r="AQ107" s="445"/>
      <c r="AR107" s="445" t="n">
        <v>2</v>
      </c>
      <c r="AS107" s="445"/>
      <c r="AT107" s="445"/>
      <c r="AU107" s="445"/>
    </row>
    <row r="108" customFormat="false" ht="14.4" hidden="false" customHeight="false" outlineLevel="0" collapsed="false">
      <c r="A108" s="386"/>
      <c r="B108" s="382" t="s">
        <v>2155</v>
      </c>
      <c r="C108" s="381" t="s">
        <v>1576</v>
      </c>
      <c r="D108" s="381" t="s">
        <v>2156</v>
      </c>
      <c r="E108" s="381" t="s">
        <v>2157</v>
      </c>
      <c r="F108" s="386"/>
      <c r="G108" s="383" t="s">
        <v>2158</v>
      </c>
      <c r="H108" s="383" t="s">
        <v>2159</v>
      </c>
      <c r="I108" s="383" t="s">
        <v>2160</v>
      </c>
      <c r="J108" s="382" t="s">
        <v>2161</v>
      </c>
      <c r="K108" s="456" t="s">
        <v>52</v>
      </c>
      <c r="L108" s="383"/>
      <c r="M108" s="456" t="s">
        <v>2162</v>
      </c>
      <c r="N108" s="383"/>
      <c r="O108" s="383"/>
      <c r="P108" s="383"/>
      <c r="Q108" s="383" t="s">
        <v>2163</v>
      </c>
      <c r="R108" s="681" t="s">
        <v>2161</v>
      </c>
      <c r="S108" s="681"/>
      <c r="T108" s="681"/>
      <c r="U108" s="681"/>
      <c r="V108" s="681"/>
      <c r="W108" s="681"/>
      <c r="X108" s="681"/>
      <c r="Y108" s="681"/>
      <c r="Z108" s="390" t="s">
        <v>1996</v>
      </c>
      <c r="AA108" s="390" t="s">
        <v>2620</v>
      </c>
      <c r="AB108" s="391" t="s">
        <v>2621</v>
      </c>
      <c r="AC108" s="392" t="s">
        <v>2622</v>
      </c>
      <c r="AD108" s="392" t="s">
        <v>2623</v>
      </c>
      <c r="AE108" s="392" t="s">
        <v>2624</v>
      </c>
      <c r="AF108" s="393" t="s">
        <v>62</v>
      </c>
      <c r="AG108" s="386"/>
      <c r="AH108" s="394" t="s">
        <v>2625</v>
      </c>
      <c r="AI108" s="445"/>
      <c r="AJ108" s="387" t="s">
        <v>2626</v>
      </c>
      <c r="AK108" s="394" t="s">
        <v>2627</v>
      </c>
      <c r="AL108" s="394" t="s">
        <v>3898</v>
      </c>
      <c r="AM108" s="387" t="s">
        <v>4107</v>
      </c>
      <c r="AN108" s="445"/>
      <c r="AO108" s="393"/>
      <c r="AP108" s="445"/>
      <c r="AQ108" s="445"/>
      <c r="AR108" s="445" t="n">
        <v>0</v>
      </c>
      <c r="AS108" s="445" t="n">
        <v>1</v>
      </c>
      <c r="AT108" s="445" t="n">
        <v>1</v>
      </c>
      <c r="AU108" s="445" t="n">
        <v>60</v>
      </c>
    </row>
    <row r="109" customFormat="false" ht="57.6" hidden="false" customHeight="false" outlineLevel="0" collapsed="false">
      <c r="A109" s="386"/>
      <c r="B109" s="695" t="s">
        <v>2164</v>
      </c>
      <c r="C109" s="381" t="s">
        <v>1576</v>
      </c>
      <c r="D109" s="445" t="s">
        <v>279</v>
      </c>
      <c r="E109" s="445" t="s">
        <v>1760</v>
      </c>
      <c r="F109" s="445"/>
      <c r="G109" s="443" t="s">
        <v>1761</v>
      </c>
      <c r="H109" s="443" t="s">
        <v>1762</v>
      </c>
      <c r="I109" s="443" t="s">
        <v>1763</v>
      </c>
      <c r="J109" s="442" t="s">
        <v>1764</v>
      </c>
      <c r="K109" s="441" t="s">
        <v>52</v>
      </c>
      <c r="L109" s="443"/>
      <c r="M109" s="441" t="s">
        <v>2165</v>
      </c>
      <c r="N109" s="443"/>
      <c r="O109" s="443"/>
      <c r="P109" s="443"/>
      <c r="Q109" s="443" t="s">
        <v>2166</v>
      </c>
      <c r="R109" s="682" t="s">
        <v>2167</v>
      </c>
      <c r="S109" s="682"/>
      <c r="T109" s="682"/>
      <c r="U109" s="682"/>
      <c r="V109" s="682"/>
      <c r="W109" s="682"/>
      <c r="X109" s="682"/>
      <c r="Y109" s="682"/>
      <c r="Z109" s="505" t="s">
        <v>3258</v>
      </c>
      <c r="AA109" s="505" t="s">
        <v>3259</v>
      </c>
      <c r="AB109" s="391" t="s">
        <v>2167</v>
      </c>
      <c r="AC109" s="506" t="s">
        <v>3260</v>
      </c>
      <c r="AD109" s="506" t="s">
        <v>3261</v>
      </c>
      <c r="AE109" s="506" t="s">
        <v>2166</v>
      </c>
      <c r="AF109" s="393"/>
      <c r="AG109" s="443"/>
      <c r="AH109" s="444" t="s">
        <v>3262</v>
      </c>
      <c r="AI109" s="445" t="s">
        <v>3263</v>
      </c>
      <c r="AJ109" s="387" t="s">
        <v>3264</v>
      </c>
      <c r="AK109" s="394" t="s">
        <v>3265</v>
      </c>
      <c r="AL109" s="454" t="s">
        <v>4108</v>
      </c>
      <c r="AM109" s="387" t="s">
        <v>4109</v>
      </c>
      <c r="AN109" s="445"/>
      <c r="AO109" s="393"/>
      <c r="AP109" s="445"/>
      <c r="AQ109" s="445"/>
      <c r="AR109" s="445" t="n">
        <v>1</v>
      </c>
      <c r="AS109" s="445"/>
      <c r="AT109" s="445"/>
      <c r="AU109" s="445"/>
    </row>
    <row r="110" customFormat="false" ht="43.2" hidden="false" customHeight="false" outlineLevel="0" collapsed="false">
      <c r="A110" s="386"/>
      <c r="B110" s="681" t="s">
        <v>2168</v>
      </c>
      <c r="C110" s="381" t="s">
        <v>1576</v>
      </c>
      <c r="D110" s="381" t="s">
        <v>1293</v>
      </c>
      <c r="E110" s="381" t="s">
        <v>2169</v>
      </c>
      <c r="F110" s="386"/>
      <c r="G110" s="383" t="s">
        <v>2170</v>
      </c>
      <c r="H110" s="383" t="s">
        <v>2171</v>
      </c>
      <c r="I110" s="383" t="s">
        <v>2172</v>
      </c>
      <c r="J110" s="681" t="s">
        <v>2173</v>
      </c>
      <c r="K110" s="381" t="s">
        <v>52</v>
      </c>
      <c r="L110" s="386"/>
      <c r="M110" s="381" t="s">
        <v>2174</v>
      </c>
      <c r="N110" s="386"/>
      <c r="O110" s="386"/>
      <c r="P110" s="386"/>
      <c r="Q110" s="383" t="s">
        <v>2175</v>
      </c>
      <c r="R110" s="681" t="s">
        <v>2173</v>
      </c>
      <c r="S110" s="681"/>
      <c r="T110" s="681"/>
      <c r="U110" s="681"/>
      <c r="V110" s="681"/>
      <c r="W110" s="681"/>
      <c r="X110" s="681"/>
      <c r="Y110" s="681"/>
      <c r="Z110" s="381" t="s">
        <v>1996</v>
      </c>
      <c r="AA110" s="381" t="s">
        <v>2433</v>
      </c>
      <c r="AB110" s="382" t="s">
        <v>2434</v>
      </c>
      <c r="AC110" s="383" t="s">
        <v>2435</v>
      </c>
      <c r="AD110" s="383" t="s">
        <v>2436</v>
      </c>
      <c r="AE110" s="383" t="s">
        <v>2437</v>
      </c>
      <c r="AF110" s="384" t="s">
        <v>62</v>
      </c>
      <c r="AG110" s="386"/>
      <c r="AH110" s="385" t="s">
        <v>2438</v>
      </c>
      <c r="AI110" s="386"/>
      <c r="AJ110" s="386" t="s">
        <v>2439</v>
      </c>
      <c r="AK110" s="388" t="n">
        <v>80</v>
      </c>
      <c r="AL110" s="454" t="s">
        <v>4110</v>
      </c>
      <c r="AM110" s="388" t="s">
        <v>4111</v>
      </c>
      <c r="AN110" s="386"/>
      <c r="AO110" s="384"/>
      <c r="AP110" s="386"/>
      <c r="AQ110" s="386"/>
      <c r="AR110" s="386" t="n">
        <v>0</v>
      </c>
      <c r="AS110" s="386" t="n">
        <v>1</v>
      </c>
      <c r="AT110" s="386" t="n">
        <v>2</v>
      </c>
      <c r="AU110" s="386" t="n">
        <v>50</v>
      </c>
    </row>
    <row r="111" customFormat="false" ht="14.4" hidden="false" customHeight="false" outlineLevel="0" collapsed="false">
      <c r="A111" s="445"/>
      <c r="B111" s="681" t="s">
        <v>2168</v>
      </c>
      <c r="C111" s="381" t="s">
        <v>1576</v>
      </c>
      <c r="D111" s="381" t="s">
        <v>1293</v>
      </c>
      <c r="E111" s="381" t="s">
        <v>2169</v>
      </c>
      <c r="F111" s="386"/>
      <c r="G111" s="383" t="s">
        <v>2170</v>
      </c>
      <c r="H111" s="383" t="s">
        <v>2171</v>
      </c>
      <c r="I111" s="383" t="s">
        <v>2172</v>
      </c>
      <c r="J111" s="681" t="s">
        <v>2173</v>
      </c>
      <c r="K111" s="381" t="s">
        <v>52</v>
      </c>
      <c r="L111" s="386"/>
      <c r="M111" s="381" t="s">
        <v>2174</v>
      </c>
      <c r="N111" s="386"/>
      <c r="O111" s="386"/>
      <c r="P111" s="386"/>
      <c r="Q111" s="383" t="s">
        <v>2171</v>
      </c>
      <c r="R111" s="681" t="s">
        <v>2173</v>
      </c>
      <c r="S111" s="681"/>
      <c r="T111" s="681"/>
      <c r="U111" s="681"/>
      <c r="V111" s="681"/>
      <c r="W111" s="681"/>
      <c r="X111" s="681"/>
      <c r="Y111" s="681"/>
      <c r="Z111" s="381" t="s">
        <v>46</v>
      </c>
      <c r="AA111" s="381" t="s">
        <v>2629</v>
      </c>
      <c r="AB111" s="382" t="s">
        <v>2630</v>
      </c>
      <c r="AC111" s="383" t="s">
        <v>2631</v>
      </c>
      <c r="AD111" s="383" t="s">
        <v>2632</v>
      </c>
      <c r="AE111" s="383" t="s">
        <v>2633</v>
      </c>
      <c r="AF111" s="384" t="s">
        <v>62</v>
      </c>
      <c r="AG111" s="386"/>
      <c r="AH111" s="388" t="s">
        <v>2634</v>
      </c>
      <c r="AI111" s="386"/>
      <c r="AJ111" s="386" t="s">
        <v>2635</v>
      </c>
      <c r="AK111" s="388" t="s">
        <v>2636</v>
      </c>
      <c r="AL111" s="394" t="s">
        <v>3898</v>
      </c>
      <c r="AM111" s="386" t="s">
        <v>4112</v>
      </c>
      <c r="AN111" s="386"/>
      <c r="AO111" s="384"/>
      <c r="AP111" s="386"/>
      <c r="AQ111" s="386"/>
      <c r="AR111" s="386" t="n">
        <v>4</v>
      </c>
      <c r="AS111" s="386"/>
      <c r="AT111" s="386"/>
      <c r="AU111" s="386"/>
    </row>
    <row r="112" customFormat="false" ht="43.2" hidden="false" customHeight="false" outlineLevel="0" collapsed="false">
      <c r="A112" s="445"/>
      <c r="B112" s="681" t="s">
        <v>2168</v>
      </c>
      <c r="C112" s="381" t="s">
        <v>1576</v>
      </c>
      <c r="D112" s="381" t="s">
        <v>1293</v>
      </c>
      <c r="E112" s="381" t="s">
        <v>2169</v>
      </c>
      <c r="F112" s="386"/>
      <c r="G112" s="383" t="s">
        <v>2170</v>
      </c>
      <c r="H112" s="383" t="s">
        <v>2171</v>
      </c>
      <c r="I112" s="383" t="s">
        <v>2172</v>
      </c>
      <c r="J112" s="681" t="s">
        <v>2173</v>
      </c>
      <c r="K112" s="381" t="s">
        <v>52</v>
      </c>
      <c r="L112" s="386"/>
      <c r="M112" s="381" t="s">
        <v>2174</v>
      </c>
      <c r="N112" s="386"/>
      <c r="O112" s="386"/>
      <c r="P112" s="386"/>
      <c r="Q112" s="383" t="s">
        <v>2171</v>
      </c>
      <c r="R112" s="681" t="s">
        <v>2173</v>
      </c>
      <c r="S112" s="681"/>
      <c r="T112" s="681"/>
      <c r="U112" s="681"/>
      <c r="V112" s="681"/>
      <c r="W112" s="681"/>
      <c r="X112" s="681"/>
      <c r="Y112" s="681"/>
      <c r="Z112" s="381" t="s">
        <v>1996</v>
      </c>
      <c r="AA112" s="381" t="s">
        <v>2433</v>
      </c>
      <c r="AB112" s="382" t="s">
        <v>2434</v>
      </c>
      <c r="AC112" s="383" t="s">
        <v>2435</v>
      </c>
      <c r="AD112" s="383" t="s">
        <v>2436</v>
      </c>
      <c r="AE112" s="383" t="s">
        <v>2437</v>
      </c>
      <c r="AF112" s="384" t="s">
        <v>62</v>
      </c>
      <c r="AG112" s="386"/>
      <c r="AH112" s="385" t="s">
        <v>3382</v>
      </c>
      <c r="AI112" s="386"/>
      <c r="AJ112" s="386" t="s">
        <v>3383</v>
      </c>
      <c r="AK112" s="388" t="s">
        <v>2662</v>
      </c>
      <c r="AL112" s="394" t="s">
        <v>3982</v>
      </c>
      <c r="AM112" s="696" t="s">
        <v>2440</v>
      </c>
      <c r="AN112" s="386"/>
      <c r="AO112" s="384"/>
      <c r="AP112" s="386"/>
      <c r="AQ112" s="386"/>
      <c r="AR112" s="386" t="n">
        <v>0</v>
      </c>
      <c r="AS112" s="386" t="n">
        <v>1</v>
      </c>
      <c r="AT112" s="386" t="n">
        <v>2</v>
      </c>
      <c r="AU112" s="386" t="n">
        <v>100</v>
      </c>
    </row>
    <row r="113" customFormat="false" ht="14.4" hidden="false" customHeight="false" outlineLevel="0" collapsed="false">
      <c r="A113" s="445"/>
      <c r="B113" s="682" t="s">
        <v>2176</v>
      </c>
      <c r="C113" s="381" t="s">
        <v>1576</v>
      </c>
      <c r="D113" s="445" t="s">
        <v>2177</v>
      </c>
      <c r="E113" s="445" t="s">
        <v>2178</v>
      </c>
      <c r="F113" s="445"/>
      <c r="G113" s="443" t="s">
        <v>2179</v>
      </c>
      <c r="H113" s="443" t="s">
        <v>4113</v>
      </c>
      <c r="I113" s="443" t="s">
        <v>2181</v>
      </c>
      <c r="J113" s="442" t="s">
        <v>2182</v>
      </c>
      <c r="K113" s="441" t="s">
        <v>52</v>
      </c>
      <c r="L113" s="443"/>
      <c r="M113" s="445" t="s">
        <v>2183</v>
      </c>
      <c r="N113" s="445"/>
      <c r="O113" s="445"/>
      <c r="P113" s="445"/>
      <c r="Q113" s="443" t="s">
        <v>2184</v>
      </c>
      <c r="R113" s="442" t="s">
        <v>2185</v>
      </c>
      <c r="S113" s="442"/>
      <c r="T113" s="442"/>
      <c r="U113" s="442"/>
      <c r="V113" s="442"/>
      <c r="W113" s="442"/>
      <c r="X113" s="442"/>
      <c r="Y113" s="442"/>
      <c r="Z113" s="445" t="s">
        <v>366</v>
      </c>
      <c r="AA113" s="445" t="s">
        <v>2403</v>
      </c>
      <c r="AB113" s="442" t="s">
        <v>2185</v>
      </c>
      <c r="AC113" s="443" t="s">
        <v>2404</v>
      </c>
      <c r="AD113" s="443" t="s">
        <v>2405</v>
      </c>
      <c r="AE113" s="445"/>
      <c r="AF113" s="393" t="s">
        <v>62</v>
      </c>
      <c r="AG113" s="445"/>
      <c r="AH113" s="394" t="s">
        <v>3384</v>
      </c>
      <c r="AI113" s="445"/>
      <c r="AJ113" s="387" t="s">
        <v>3385</v>
      </c>
      <c r="AK113" s="394"/>
      <c r="AL113" s="394" t="s">
        <v>3982</v>
      </c>
      <c r="AM113" s="387" t="s">
        <v>4114</v>
      </c>
      <c r="AN113" s="445"/>
      <c r="AO113" s="393"/>
      <c r="AP113" s="445"/>
      <c r="AQ113" s="445"/>
      <c r="AR113" s="445" t="n">
        <v>0</v>
      </c>
      <c r="AS113" s="445" t="n">
        <v>2</v>
      </c>
      <c r="AT113" s="445" t="n">
        <v>4</v>
      </c>
      <c r="AU113" s="445" t="n">
        <v>50</v>
      </c>
    </row>
    <row r="114" customFormat="false" ht="57.6" hidden="false" customHeight="false" outlineLevel="0" collapsed="false">
      <c r="A114" s="445"/>
      <c r="B114" s="682" t="s">
        <v>2176</v>
      </c>
      <c r="C114" s="381" t="s">
        <v>1576</v>
      </c>
      <c r="D114" s="445" t="s">
        <v>2177</v>
      </c>
      <c r="E114" s="445" t="s">
        <v>2178</v>
      </c>
      <c r="F114" s="445"/>
      <c r="G114" s="443" t="s">
        <v>2179</v>
      </c>
      <c r="H114" s="443" t="s">
        <v>2180</v>
      </c>
      <c r="I114" s="443" t="s">
        <v>2181</v>
      </c>
      <c r="J114" s="442" t="s">
        <v>2182</v>
      </c>
      <c r="K114" s="441" t="s">
        <v>52</v>
      </c>
      <c r="L114" s="443"/>
      <c r="M114" s="445" t="s">
        <v>2183</v>
      </c>
      <c r="N114" s="445"/>
      <c r="O114" s="445"/>
      <c r="P114" s="445"/>
      <c r="Q114" s="443" t="s">
        <v>4115</v>
      </c>
      <c r="R114" s="442" t="s">
        <v>2185</v>
      </c>
      <c r="S114" s="442"/>
      <c r="T114" s="442"/>
      <c r="U114" s="442"/>
      <c r="V114" s="442"/>
      <c r="W114" s="442"/>
      <c r="X114" s="442"/>
      <c r="Y114" s="442"/>
      <c r="Z114" s="445" t="s">
        <v>1293</v>
      </c>
      <c r="AA114" s="445" t="s">
        <v>3386</v>
      </c>
      <c r="AB114" s="442" t="s">
        <v>3387</v>
      </c>
      <c r="AC114" s="443" t="s">
        <v>3388</v>
      </c>
      <c r="AD114" s="443" t="s">
        <v>3389</v>
      </c>
      <c r="AE114" s="443" t="s">
        <v>3390</v>
      </c>
      <c r="AF114" s="393" t="s">
        <v>62</v>
      </c>
      <c r="AG114" s="445" t="s">
        <v>3391</v>
      </c>
      <c r="AH114" s="444" t="s">
        <v>3384</v>
      </c>
      <c r="AI114" s="445"/>
      <c r="AJ114" s="444" t="s">
        <v>4116</v>
      </c>
      <c r="AK114" s="394"/>
      <c r="AL114" s="394" t="s">
        <v>3982</v>
      </c>
      <c r="AM114" s="387" t="s">
        <v>4117</v>
      </c>
      <c r="AN114" s="445"/>
      <c r="AO114" s="393"/>
      <c r="AP114" s="445"/>
      <c r="AQ114" s="445"/>
      <c r="AR114" s="445" t="n">
        <v>0</v>
      </c>
      <c r="AS114" s="445" t="n">
        <v>2</v>
      </c>
      <c r="AT114" s="445" t="n">
        <v>4</v>
      </c>
      <c r="AU114" s="445" t="n">
        <v>50</v>
      </c>
    </row>
    <row r="115" customFormat="false" ht="14.4" hidden="false" customHeight="false" outlineLevel="0" collapsed="false">
      <c r="A115" s="445"/>
      <c r="B115" s="681" t="s">
        <v>4118</v>
      </c>
      <c r="C115" s="381" t="s">
        <v>1576</v>
      </c>
      <c r="D115" s="381" t="s">
        <v>279</v>
      </c>
      <c r="E115" s="381" t="s">
        <v>280</v>
      </c>
      <c r="F115" s="386"/>
      <c r="G115" s="383" t="s">
        <v>281</v>
      </c>
      <c r="H115" s="383" t="s">
        <v>282</v>
      </c>
      <c r="I115" s="383" t="s">
        <v>4119</v>
      </c>
      <c r="J115" s="382" t="s">
        <v>4120</v>
      </c>
      <c r="K115" s="456" t="s">
        <v>52</v>
      </c>
      <c r="L115" s="383"/>
      <c r="M115" s="456" t="s">
        <v>290</v>
      </c>
      <c r="N115" s="383"/>
      <c r="O115" s="383"/>
      <c r="P115" s="383"/>
      <c r="Q115" s="383" t="s">
        <v>282</v>
      </c>
      <c r="R115" s="681" t="s">
        <v>4121</v>
      </c>
      <c r="S115" s="681"/>
      <c r="T115" s="681"/>
      <c r="U115" s="681"/>
      <c r="V115" s="681"/>
      <c r="W115" s="681"/>
      <c r="X115" s="681"/>
      <c r="Y115" s="681"/>
      <c r="Z115" s="456" t="s">
        <v>321</v>
      </c>
      <c r="AA115" s="456" t="s">
        <v>2638</v>
      </c>
      <c r="AB115" s="382" t="s">
        <v>2639</v>
      </c>
      <c r="AC115" s="383" t="s">
        <v>2640</v>
      </c>
      <c r="AD115" s="383" t="s">
        <v>2641</v>
      </c>
      <c r="AE115" s="383" t="s">
        <v>288</v>
      </c>
      <c r="AF115" s="384" t="s">
        <v>62</v>
      </c>
      <c r="AG115" s="456" t="s">
        <v>2642</v>
      </c>
      <c r="AH115" s="388" t="s">
        <v>2643</v>
      </c>
      <c r="AI115" s="386"/>
      <c r="AJ115" s="386" t="s">
        <v>2644</v>
      </c>
      <c r="AK115" s="388" t="s">
        <v>2645</v>
      </c>
      <c r="AL115" s="394" t="s">
        <v>3898</v>
      </c>
      <c r="AM115" s="388" t="s">
        <v>4122</v>
      </c>
      <c r="AN115" s="386"/>
      <c r="AO115" s="384"/>
      <c r="AP115" s="386"/>
      <c r="AQ115" s="386"/>
      <c r="AR115" s="386" t="n">
        <v>2</v>
      </c>
      <c r="AS115" s="386"/>
      <c r="AT115" s="386" t="n">
        <v>4</v>
      </c>
      <c r="AU115" s="386" t="n">
        <v>2040</v>
      </c>
    </row>
    <row r="116" customFormat="false" ht="14.4" hidden="false" customHeight="false" outlineLevel="0" collapsed="false">
      <c r="A116" s="386"/>
      <c r="B116" s="681" t="s">
        <v>4118</v>
      </c>
      <c r="C116" s="381" t="s">
        <v>1576</v>
      </c>
      <c r="D116" s="381" t="s">
        <v>279</v>
      </c>
      <c r="E116" s="381" t="s">
        <v>280</v>
      </c>
      <c r="F116" s="386"/>
      <c r="G116" s="383" t="s">
        <v>281</v>
      </c>
      <c r="H116" s="383" t="s">
        <v>282</v>
      </c>
      <c r="I116" s="383" t="s">
        <v>4119</v>
      </c>
      <c r="J116" s="382" t="s">
        <v>4120</v>
      </c>
      <c r="K116" s="381" t="s">
        <v>52</v>
      </c>
      <c r="L116" s="386"/>
      <c r="M116" s="456" t="s">
        <v>290</v>
      </c>
      <c r="N116" s="383"/>
      <c r="O116" s="383"/>
      <c r="P116" s="383"/>
      <c r="Q116" s="383" t="s">
        <v>282</v>
      </c>
      <c r="R116" s="681" t="s">
        <v>284</v>
      </c>
      <c r="S116" s="681"/>
      <c r="T116" s="681"/>
      <c r="U116" s="681"/>
      <c r="V116" s="681"/>
      <c r="W116" s="681"/>
      <c r="X116" s="681"/>
      <c r="Y116" s="681"/>
      <c r="Z116" s="381" t="s">
        <v>2760</v>
      </c>
      <c r="AA116" s="381" t="s">
        <v>2761</v>
      </c>
      <c r="AB116" s="382" t="s">
        <v>2762</v>
      </c>
      <c r="AC116" s="383" t="s">
        <v>2763</v>
      </c>
      <c r="AD116" s="383" t="s">
        <v>2764</v>
      </c>
      <c r="AE116" s="383" t="s">
        <v>2765</v>
      </c>
      <c r="AF116" s="384" t="s">
        <v>62</v>
      </c>
      <c r="AG116" s="381" t="s">
        <v>2766</v>
      </c>
      <c r="AH116" s="388" t="s">
        <v>2767</v>
      </c>
      <c r="AI116" s="386"/>
      <c r="AJ116" s="386" t="s">
        <v>4123</v>
      </c>
      <c r="AK116" s="388" t="s">
        <v>2568</v>
      </c>
      <c r="AL116" s="394" t="s">
        <v>4124</v>
      </c>
      <c r="AM116" s="386" t="s">
        <v>4114</v>
      </c>
      <c r="AN116" s="386"/>
      <c r="AO116" s="384"/>
      <c r="AP116" s="386"/>
      <c r="AQ116" s="386"/>
      <c r="AR116" s="386" t="n">
        <v>4</v>
      </c>
      <c r="AS116" s="386" t="n">
        <v>24</v>
      </c>
      <c r="AT116" s="386" t="n">
        <v>56</v>
      </c>
      <c r="AU116" s="386" t="n">
        <v>260</v>
      </c>
    </row>
    <row r="117" customFormat="false" ht="14.4" hidden="false" customHeight="false" outlineLevel="0" collapsed="false">
      <c r="A117" s="386"/>
      <c r="B117" s="681" t="s">
        <v>4118</v>
      </c>
      <c r="C117" s="381" t="s">
        <v>1576</v>
      </c>
      <c r="D117" s="381" t="s">
        <v>279</v>
      </c>
      <c r="E117" s="381" t="s">
        <v>280</v>
      </c>
      <c r="F117" s="386"/>
      <c r="G117" s="383" t="s">
        <v>281</v>
      </c>
      <c r="H117" s="383" t="s">
        <v>282</v>
      </c>
      <c r="I117" s="383" t="s">
        <v>4119</v>
      </c>
      <c r="J117" s="382" t="s">
        <v>4120</v>
      </c>
      <c r="K117" s="381" t="s">
        <v>52</v>
      </c>
      <c r="L117" s="386"/>
      <c r="M117" s="456" t="s">
        <v>290</v>
      </c>
      <c r="N117" s="383"/>
      <c r="O117" s="383"/>
      <c r="P117" s="383"/>
      <c r="Q117" s="383" t="s">
        <v>282</v>
      </c>
      <c r="R117" s="681" t="s">
        <v>284</v>
      </c>
      <c r="S117" s="681"/>
      <c r="T117" s="681"/>
      <c r="U117" s="681"/>
      <c r="V117" s="681"/>
      <c r="W117" s="681"/>
      <c r="X117" s="681"/>
      <c r="Y117" s="681"/>
      <c r="Z117" s="381" t="s">
        <v>2760</v>
      </c>
      <c r="AA117" s="381" t="s">
        <v>2761</v>
      </c>
      <c r="AB117" s="382" t="s">
        <v>2762</v>
      </c>
      <c r="AC117" s="383" t="s">
        <v>2763</v>
      </c>
      <c r="AD117" s="383" t="s">
        <v>2764</v>
      </c>
      <c r="AE117" s="383" t="s">
        <v>2765</v>
      </c>
      <c r="AF117" s="384" t="s">
        <v>62</v>
      </c>
      <c r="AG117" s="381" t="s">
        <v>2766</v>
      </c>
      <c r="AH117" s="388" t="s">
        <v>2770</v>
      </c>
      <c r="AI117" s="386"/>
      <c r="AJ117" s="386" t="s">
        <v>2771</v>
      </c>
      <c r="AK117" s="388" t="s">
        <v>2568</v>
      </c>
      <c r="AL117" s="394" t="s">
        <v>4124</v>
      </c>
      <c r="AM117" s="386" t="s">
        <v>4114</v>
      </c>
      <c r="AN117" s="386"/>
      <c r="AO117" s="384"/>
      <c r="AP117" s="386"/>
      <c r="AQ117" s="386"/>
      <c r="AR117" s="386" t="n">
        <v>2</v>
      </c>
      <c r="AS117" s="386" t="n">
        <v>12</v>
      </c>
      <c r="AT117" s="386" t="n">
        <v>28</v>
      </c>
      <c r="AU117" s="386" t="n">
        <v>30</v>
      </c>
    </row>
    <row r="118" customFormat="false" ht="57.6" hidden="false" customHeight="false" outlineLevel="0" collapsed="false">
      <c r="A118" s="386"/>
      <c r="B118" s="681" t="s">
        <v>4118</v>
      </c>
      <c r="C118" s="381" t="s">
        <v>1576</v>
      </c>
      <c r="D118" s="381" t="s">
        <v>279</v>
      </c>
      <c r="E118" s="381" t="s">
        <v>280</v>
      </c>
      <c r="F118" s="386"/>
      <c r="G118" s="383" t="s">
        <v>281</v>
      </c>
      <c r="H118" s="383" t="s">
        <v>282</v>
      </c>
      <c r="I118" s="383" t="s">
        <v>4119</v>
      </c>
      <c r="J118" s="382" t="s">
        <v>4120</v>
      </c>
      <c r="K118" s="456" t="s">
        <v>52</v>
      </c>
      <c r="L118" s="383"/>
      <c r="M118" s="456" t="s">
        <v>290</v>
      </c>
      <c r="N118" s="383"/>
      <c r="O118" s="383"/>
      <c r="P118" s="383"/>
      <c r="Q118" s="383" t="s">
        <v>3337</v>
      </c>
      <c r="R118" s="681" t="s">
        <v>3334</v>
      </c>
      <c r="S118" s="681"/>
      <c r="T118" s="681"/>
      <c r="U118" s="681"/>
      <c r="V118" s="681"/>
      <c r="W118" s="681"/>
      <c r="X118" s="681"/>
      <c r="Y118" s="681"/>
      <c r="Z118" s="456" t="s">
        <v>3332</v>
      </c>
      <c r="AA118" s="456" t="s">
        <v>3333</v>
      </c>
      <c r="AB118" s="382" t="s">
        <v>3334</v>
      </c>
      <c r="AC118" s="383" t="s">
        <v>3335</v>
      </c>
      <c r="AD118" s="383" t="s">
        <v>3336</v>
      </c>
      <c r="AE118" s="383" t="s">
        <v>3337</v>
      </c>
      <c r="AF118" s="384" t="s">
        <v>62</v>
      </c>
      <c r="AG118" s="386"/>
      <c r="AH118" s="388" t="s">
        <v>3338</v>
      </c>
      <c r="AI118" s="386"/>
      <c r="AJ118" s="386" t="s">
        <v>3339</v>
      </c>
      <c r="AK118" s="388" t="s">
        <v>3340</v>
      </c>
      <c r="AL118" s="444" t="s">
        <v>3967</v>
      </c>
      <c r="AM118" s="386" t="s">
        <v>4125</v>
      </c>
      <c r="AN118" s="386"/>
      <c r="AO118" s="384"/>
      <c r="AP118" s="386"/>
      <c r="AQ118" s="386"/>
      <c r="AR118" s="386" t="n">
        <v>2</v>
      </c>
      <c r="AS118" s="386"/>
      <c r="AT118" s="386" t="n">
        <f aca="false">32-4</f>
        <v>28</v>
      </c>
      <c r="AU118" s="386" t="n">
        <v>380</v>
      </c>
    </row>
    <row r="119" customFormat="false" ht="28.8" hidden="false" customHeight="false" outlineLevel="0" collapsed="false">
      <c r="A119" s="386"/>
      <c r="B119" s="681" t="s">
        <v>4118</v>
      </c>
      <c r="C119" s="381" t="s">
        <v>1576</v>
      </c>
      <c r="D119" s="381" t="s">
        <v>279</v>
      </c>
      <c r="E119" s="381" t="s">
        <v>280</v>
      </c>
      <c r="F119" s="386"/>
      <c r="G119" s="383" t="s">
        <v>281</v>
      </c>
      <c r="H119" s="383" t="s">
        <v>282</v>
      </c>
      <c r="I119" s="383" t="s">
        <v>4119</v>
      </c>
      <c r="J119" s="382" t="s">
        <v>4120</v>
      </c>
      <c r="K119" s="456" t="s">
        <v>52</v>
      </c>
      <c r="L119" s="383"/>
      <c r="M119" s="456" t="s">
        <v>290</v>
      </c>
      <c r="N119" s="383"/>
      <c r="O119" s="383"/>
      <c r="P119" s="383"/>
      <c r="Q119" s="383" t="s">
        <v>3337</v>
      </c>
      <c r="R119" s="681" t="s">
        <v>3334</v>
      </c>
      <c r="S119" s="681"/>
      <c r="T119" s="681"/>
      <c r="U119" s="681"/>
      <c r="V119" s="681"/>
      <c r="W119" s="681"/>
      <c r="X119" s="681"/>
      <c r="Y119" s="681"/>
      <c r="Z119" s="381" t="s">
        <v>3332</v>
      </c>
      <c r="AA119" s="381" t="s">
        <v>3333</v>
      </c>
      <c r="AB119" s="382" t="s">
        <v>3334</v>
      </c>
      <c r="AC119" s="383" t="s">
        <v>3335</v>
      </c>
      <c r="AD119" s="383" t="s">
        <v>3336</v>
      </c>
      <c r="AE119" s="383" t="s">
        <v>3337</v>
      </c>
      <c r="AF119" s="384" t="s">
        <v>62</v>
      </c>
      <c r="AG119" s="386" t="s">
        <v>3392</v>
      </c>
      <c r="AH119" s="385" t="s">
        <v>3393</v>
      </c>
      <c r="AI119" s="386"/>
      <c r="AJ119" s="386" t="s">
        <v>3394</v>
      </c>
      <c r="AK119" s="388" t="s">
        <v>2662</v>
      </c>
      <c r="AL119" s="394" t="s">
        <v>3982</v>
      </c>
      <c r="AM119" s="697" t="s">
        <v>3395</v>
      </c>
      <c r="AN119" s="386"/>
      <c r="AO119" s="384"/>
      <c r="AP119" s="386"/>
      <c r="AQ119" s="386"/>
      <c r="AR119" s="386" t="n">
        <v>4</v>
      </c>
      <c r="AS119" s="386"/>
      <c r="AT119" s="386" t="n">
        <v>24</v>
      </c>
      <c r="AU119" s="386" t="n">
        <v>260</v>
      </c>
    </row>
    <row r="120" customFormat="false" ht="14.4" hidden="false" customHeight="false" outlineLevel="0" collapsed="false">
      <c r="A120" s="386"/>
      <c r="B120" s="681" t="s">
        <v>4118</v>
      </c>
      <c r="C120" s="381" t="s">
        <v>1576</v>
      </c>
      <c r="D120" s="381" t="s">
        <v>279</v>
      </c>
      <c r="E120" s="381" t="s">
        <v>280</v>
      </c>
      <c r="F120" s="386"/>
      <c r="G120" s="383" t="s">
        <v>281</v>
      </c>
      <c r="H120" s="383" t="s">
        <v>282</v>
      </c>
      <c r="I120" s="383" t="s">
        <v>4119</v>
      </c>
      <c r="J120" s="382" t="s">
        <v>4120</v>
      </c>
      <c r="K120" s="381" t="s">
        <v>52</v>
      </c>
      <c r="L120" s="386"/>
      <c r="M120" s="456" t="s">
        <v>290</v>
      </c>
      <c r="N120" s="383"/>
      <c r="O120" s="383"/>
      <c r="P120" s="383"/>
      <c r="Q120" s="383" t="s">
        <v>282</v>
      </c>
      <c r="R120" s="681" t="s">
        <v>284</v>
      </c>
      <c r="S120" s="681"/>
      <c r="T120" s="681"/>
      <c r="U120" s="681"/>
      <c r="V120" s="681"/>
      <c r="W120" s="681"/>
      <c r="X120" s="681"/>
      <c r="Y120" s="681"/>
      <c r="Z120" s="381" t="s">
        <v>2760</v>
      </c>
      <c r="AA120" s="381" t="s">
        <v>2761</v>
      </c>
      <c r="AB120" s="382" t="s">
        <v>2762</v>
      </c>
      <c r="AC120" s="383" t="s">
        <v>2763</v>
      </c>
      <c r="AD120" s="383" t="s">
        <v>2764</v>
      </c>
      <c r="AE120" s="383" t="s">
        <v>2765</v>
      </c>
      <c r="AF120" s="384" t="s">
        <v>62</v>
      </c>
      <c r="AG120" s="381" t="s">
        <v>2766</v>
      </c>
      <c r="AH120" s="388" t="s">
        <v>3396</v>
      </c>
      <c r="AI120" s="386"/>
      <c r="AJ120" s="386" t="s">
        <v>4126</v>
      </c>
      <c r="AK120" s="388" t="s">
        <v>2568</v>
      </c>
      <c r="AL120" s="394" t="s">
        <v>3982</v>
      </c>
      <c r="AM120" s="386" t="s">
        <v>4114</v>
      </c>
      <c r="AN120" s="386"/>
      <c r="AO120" s="384"/>
      <c r="AP120" s="386"/>
      <c r="AQ120" s="386"/>
      <c r="AR120" s="386" t="n">
        <v>4</v>
      </c>
      <c r="AS120" s="386"/>
      <c r="AT120" s="386" t="n">
        <v>24</v>
      </c>
      <c r="AU120" s="386" t="n">
        <v>40</v>
      </c>
    </row>
    <row r="121" customFormat="false" ht="57.6" hidden="false" customHeight="false" outlineLevel="0" collapsed="false">
      <c r="A121" s="386"/>
      <c r="B121" s="681" t="s">
        <v>4118</v>
      </c>
      <c r="C121" s="381" t="s">
        <v>1576</v>
      </c>
      <c r="D121" s="381" t="s">
        <v>279</v>
      </c>
      <c r="E121" s="381" t="s">
        <v>280</v>
      </c>
      <c r="F121" s="386"/>
      <c r="G121" s="383" t="s">
        <v>281</v>
      </c>
      <c r="H121" s="383" t="s">
        <v>282</v>
      </c>
      <c r="I121" s="383" t="s">
        <v>4119</v>
      </c>
      <c r="J121" s="382" t="s">
        <v>4120</v>
      </c>
      <c r="K121" s="456" t="s">
        <v>52</v>
      </c>
      <c r="L121" s="383"/>
      <c r="M121" s="456" t="s">
        <v>290</v>
      </c>
      <c r="N121" s="383"/>
      <c r="O121" s="383"/>
      <c r="P121" s="383"/>
      <c r="Q121" s="383" t="s">
        <v>282</v>
      </c>
      <c r="R121" s="681" t="s">
        <v>4127</v>
      </c>
      <c r="S121" s="681"/>
      <c r="T121" s="681"/>
      <c r="U121" s="681"/>
      <c r="V121" s="681"/>
      <c r="W121" s="681"/>
      <c r="X121" s="681"/>
      <c r="Y121" s="681"/>
      <c r="Z121" s="381" t="s">
        <v>3449</v>
      </c>
      <c r="AA121" s="381" t="s">
        <v>3450</v>
      </c>
      <c r="AB121" s="382" t="s">
        <v>3540</v>
      </c>
      <c r="AC121" s="383" t="s">
        <v>3512</v>
      </c>
      <c r="AD121" s="383" t="s">
        <v>3513</v>
      </c>
      <c r="AE121" s="383" t="s">
        <v>3541</v>
      </c>
      <c r="AF121" s="384" t="s">
        <v>62</v>
      </c>
      <c r="AG121" s="381" t="s">
        <v>3542</v>
      </c>
      <c r="AH121" s="388" t="s">
        <v>3543</v>
      </c>
      <c r="AI121" s="386"/>
      <c r="AJ121" s="386" t="s">
        <v>3544</v>
      </c>
      <c r="AK121" s="388" t="s">
        <v>3545</v>
      </c>
      <c r="AL121" s="698" t="s">
        <v>3903</v>
      </c>
      <c r="AM121" s="696" t="s">
        <v>3546</v>
      </c>
      <c r="AN121" s="386"/>
      <c r="AO121" s="384"/>
      <c r="AP121" s="386"/>
      <c r="AQ121" s="386"/>
      <c r="AR121" s="386" t="n">
        <v>2</v>
      </c>
      <c r="AS121" s="386"/>
      <c r="AT121" s="386"/>
      <c r="AU121" s="386"/>
    </row>
    <row r="122" customFormat="false" ht="14.4" hidden="false" customHeight="false" outlineLevel="0" collapsed="false">
      <c r="A122" s="386"/>
      <c r="B122" s="681" t="s">
        <v>2187</v>
      </c>
      <c r="C122" s="381" t="s">
        <v>1576</v>
      </c>
      <c r="D122" s="381" t="s">
        <v>2188</v>
      </c>
      <c r="E122" s="381" t="s">
        <v>2189</v>
      </c>
      <c r="F122" s="386"/>
      <c r="G122" s="383" t="s">
        <v>2190</v>
      </c>
      <c r="H122" s="383" t="s">
        <v>2191</v>
      </c>
      <c r="I122" s="383" t="s">
        <v>2192</v>
      </c>
      <c r="J122" s="382" t="s">
        <v>2193</v>
      </c>
      <c r="K122" s="381" t="s">
        <v>52</v>
      </c>
      <c r="L122" s="386"/>
      <c r="M122" s="381" t="s">
        <v>4128</v>
      </c>
      <c r="N122" s="386"/>
      <c r="O122" s="386"/>
      <c r="P122" s="386"/>
      <c r="Q122" s="383" t="s">
        <v>2195</v>
      </c>
      <c r="R122" s="681" t="s">
        <v>2196</v>
      </c>
      <c r="S122" s="681"/>
      <c r="T122" s="681"/>
      <c r="U122" s="681"/>
      <c r="V122" s="681"/>
      <c r="W122" s="681"/>
      <c r="X122" s="681"/>
      <c r="Y122" s="681"/>
      <c r="Z122" s="452" t="s">
        <v>2647</v>
      </c>
      <c r="AA122" s="452" t="s">
        <v>2648</v>
      </c>
      <c r="AB122" s="391" t="s">
        <v>2649</v>
      </c>
      <c r="AC122" s="392" t="s">
        <v>2650</v>
      </c>
      <c r="AD122" s="392" t="s">
        <v>2651</v>
      </c>
      <c r="AE122" s="392" t="s">
        <v>2652</v>
      </c>
      <c r="AF122" s="393" t="s">
        <v>62</v>
      </c>
      <c r="AG122" s="386"/>
      <c r="AH122" s="394" t="s">
        <v>2653</v>
      </c>
      <c r="AI122" s="445"/>
      <c r="AJ122" s="387" t="s">
        <v>4129</v>
      </c>
      <c r="AK122" s="394"/>
      <c r="AL122" s="394" t="s">
        <v>3898</v>
      </c>
      <c r="AM122" s="394" t="s">
        <v>4130</v>
      </c>
      <c r="AN122" s="445"/>
      <c r="AO122" s="393"/>
      <c r="AP122" s="445"/>
      <c r="AQ122" s="445"/>
      <c r="AR122" s="445" t="n">
        <v>2</v>
      </c>
      <c r="AS122" s="445"/>
      <c r="AT122" s="445"/>
      <c r="AU122" s="445" t="n">
        <v>80</v>
      </c>
    </row>
    <row r="123" customFormat="false" ht="57.6" hidden="false" customHeight="false" outlineLevel="0" collapsed="false">
      <c r="A123" s="445"/>
      <c r="B123" s="382" t="s">
        <v>2197</v>
      </c>
      <c r="C123" s="381" t="s">
        <v>1576</v>
      </c>
      <c r="D123" s="381" t="s">
        <v>805</v>
      </c>
      <c r="E123" s="381" t="s">
        <v>2198</v>
      </c>
      <c r="F123" s="386"/>
      <c r="G123" s="383" t="s">
        <v>2199</v>
      </c>
      <c r="H123" s="383" t="s">
        <v>2200</v>
      </c>
      <c r="I123" s="383" t="s">
        <v>2201</v>
      </c>
      <c r="J123" s="382" t="s">
        <v>2202</v>
      </c>
      <c r="K123" s="456" t="s">
        <v>52</v>
      </c>
      <c r="L123" s="383"/>
      <c r="M123" s="456" t="s">
        <v>2203</v>
      </c>
      <c r="N123" s="383"/>
      <c r="O123" s="383"/>
      <c r="P123" s="383"/>
      <c r="Q123" s="383" t="s">
        <v>2200</v>
      </c>
      <c r="R123" s="681" t="s">
        <v>2202</v>
      </c>
      <c r="S123" s="681"/>
      <c r="T123" s="681"/>
      <c r="U123" s="681"/>
      <c r="V123" s="681"/>
      <c r="W123" s="681"/>
      <c r="X123" s="681"/>
      <c r="Y123" s="681"/>
      <c r="Z123" s="456" t="s">
        <v>46</v>
      </c>
      <c r="AA123" s="456" t="s">
        <v>2656</v>
      </c>
      <c r="AB123" s="382" t="s">
        <v>2657</v>
      </c>
      <c r="AC123" s="383" t="s">
        <v>835</v>
      </c>
      <c r="AD123" s="383" t="s">
        <v>2658</v>
      </c>
      <c r="AE123" s="383" t="s">
        <v>2200</v>
      </c>
      <c r="AF123" s="384" t="s">
        <v>62</v>
      </c>
      <c r="AG123" s="381" t="s">
        <v>2659</v>
      </c>
      <c r="AH123" s="388" t="s">
        <v>2660</v>
      </c>
      <c r="AI123" s="386"/>
      <c r="AJ123" s="457" t="s">
        <v>2661</v>
      </c>
      <c r="AK123" s="388" t="s">
        <v>2662</v>
      </c>
      <c r="AL123" s="394" t="s">
        <v>3898</v>
      </c>
      <c r="AM123" s="458" t="s">
        <v>4072</v>
      </c>
      <c r="AN123" s="386"/>
      <c r="AO123" s="384"/>
      <c r="AP123" s="386"/>
      <c r="AQ123" s="386"/>
      <c r="AR123" s="386" t="n">
        <v>4</v>
      </c>
      <c r="AS123" s="386"/>
      <c r="AT123" s="386"/>
      <c r="AU123" s="386" t="n">
        <v>260</v>
      </c>
    </row>
    <row r="124" customFormat="false" ht="57.6" hidden="false" customHeight="false" outlineLevel="0" collapsed="false">
      <c r="A124" s="445"/>
      <c r="B124" s="382" t="s">
        <v>2197</v>
      </c>
      <c r="C124" s="381" t="s">
        <v>1576</v>
      </c>
      <c r="D124" s="381" t="s">
        <v>805</v>
      </c>
      <c r="E124" s="381" t="s">
        <v>2198</v>
      </c>
      <c r="F124" s="386"/>
      <c r="G124" s="383" t="s">
        <v>2199</v>
      </c>
      <c r="H124" s="383" t="s">
        <v>2200</v>
      </c>
      <c r="I124" s="383" t="s">
        <v>2201</v>
      </c>
      <c r="J124" s="382" t="s">
        <v>2202</v>
      </c>
      <c r="K124" s="456" t="s">
        <v>52</v>
      </c>
      <c r="L124" s="383"/>
      <c r="M124" s="456" t="s">
        <v>2203</v>
      </c>
      <c r="N124" s="383"/>
      <c r="O124" s="383"/>
      <c r="P124" s="383"/>
      <c r="Q124" s="383" t="s">
        <v>2200</v>
      </c>
      <c r="R124" s="681" t="s">
        <v>2202</v>
      </c>
      <c r="S124" s="681"/>
      <c r="T124" s="681"/>
      <c r="U124" s="681"/>
      <c r="V124" s="681"/>
      <c r="W124" s="681"/>
      <c r="X124" s="681"/>
      <c r="Y124" s="681"/>
      <c r="Z124" s="456" t="s">
        <v>805</v>
      </c>
      <c r="AA124" s="456" t="s">
        <v>3047</v>
      </c>
      <c r="AB124" s="382" t="s">
        <v>3048</v>
      </c>
      <c r="AC124" s="383" t="s">
        <v>3049</v>
      </c>
      <c r="AD124" s="383" t="s">
        <v>3050</v>
      </c>
      <c r="AE124" s="383" t="s">
        <v>1152</v>
      </c>
      <c r="AF124" s="384" t="s">
        <v>62</v>
      </c>
      <c r="AG124" s="386"/>
      <c r="AH124" s="388" t="s">
        <v>3051</v>
      </c>
      <c r="AI124" s="386"/>
      <c r="AJ124" s="386" t="s">
        <v>4131</v>
      </c>
      <c r="AK124" s="388" t="s">
        <v>3053</v>
      </c>
      <c r="AL124" s="454" t="s">
        <v>3910</v>
      </c>
      <c r="AM124" s="696" t="s">
        <v>2708</v>
      </c>
      <c r="AN124" s="386"/>
      <c r="AO124" s="384"/>
      <c r="AP124" s="386"/>
      <c r="AQ124" s="386"/>
      <c r="AR124" s="386" t="n">
        <v>3</v>
      </c>
      <c r="AS124" s="386"/>
      <c r="AT124" s="386" t="n">
        <v>2</v>
      </c>
      <c r="AU124" s="386" t="n">
        <v>80</v>
      </c>
    </row>
    <row r="125" customFormat="false" ht="57.6" hidden="false" customHeight="false" outlineLevel="0" collapsed="false">
      <c r="A125" s="445"/>
      <c r="B125" s="442" t="s">
        <v>4132</v>
      </c>
      <c r="C125" s="381" t="s">
        <v>1576</v>
      </c>
      <c r="D125" s="445" t="s">
        <v>781</v>
      </c>
      <c r="E125" s="445" t="s">
        <v>782</v>
      </c>
      <c r="F125" s="445"/>
      <c r="G125" s="443" t="s">
        <v>783</v>
      </c>
      <c r="H125" s="443" t="s">
        <v>784</v>
      </c>
      <c r="I125" s="443" t="s">
        <v>785</v>
      </c>
      <c r="J125" s="442" t="s">
        <v>786</v>
      </c>
      <c r="K125" s="441" t="s">
        <v>723</v>
      </c>
      <c r="L125" s="443"/>
      <c r="M125" s="441" t="s">
        <v>4133</v>
      </c>
      <c r="N125" s="443"/>
      <c r="O125" s="443"/>
      <c r="P125" s="443"/>
      <c r="Q125" s="443" t="s">
        <v>784</v>
      </c>
      <c r="R125" s="682" t="s">
        <v>786</v>
      </c>
      <c r="S125" s="682"/>
      <c r="T125" s="682"/>
      <c r="U125" s="682"/>
      <c r="V125" s="682"/>
      <c r="W125" s="682"/>
      <c r="X125" s="682"/>
      <c r="Y125" s="682"/>
      <c r="Z125" s="452" t="s">
        <v>787</v>
      </c>
      <c r="AA125" s="452" t="s">
        <v>3054</v>
      </c>
      <c r="AB125" s="391" t="s">
        <v>1672</v>
      </c>
      <c r="AC125" s="392" t="s">
        <v>789</v>
      </c>
      <c r="AD125" s="392" t="s">
        <v>791</v>
      </c>
      <c r="AE125" s="392" t="s">
        <v>790</v>
      </c>
      <c r="AF125" s="393" t="s">
        <v>62</v>
      </c>
      <c r="AG125" s="445"/>
      <c r="AH125" s="394" t="s">
        <v>3055</v>
      </c>
      <c r="AI125" s="445" t="s">
        <v>3056</v>
      </c>
      <c r="AJ125" s="387" t="s">
        <v>3057</v>
      </c>
      <c r="AK125" s="394" t="s">
        <v>3058</v>
      </c>
      <c r="AL125" s="454" t="s">
        <v>3910</v>
      </c>
      <c r="AM125" s="387" t="s">
        <v>4094</v>
      </c>
      <c r="AN125" s="445"/>
      <c r="AO125" s="393"/>
      <c r="AP125" s="445"/>
      <c r="AQ125" s="445"/>
      <c r="AR125" s="445" t="n">
        <v>1</v>
      </c>
      <c r="AS125" s="445"/>
      <c r="AT125" s="445"/>
      <c r="AU125" s="445"/>
    </row>
    <row r="126" customFormat="false" ht="43.2" hidden="false" customHeight="false" outlineLevel="0" collapsed="false">
      <c r="A126" s="445"/>
      <c r="B126" s="382" t="s">
        <v>4134</v>
      </c>
      <c r="C126" s="381" t="s">
        <v>1576</v>
      </c>
      <c r="D126" s="381" t="s">
        <v>90</v>
      </c>
      <c r="E126" s="381" t="s">
        <v>218</v>
      </c>
      <c r="F126" s="386"/>
      <c r="G126" s="383" t="s">
        <v>219</v>
      </c>
      <c r="H126" s="383" t="s">
        <v>220</v>
      </c>
      <c r="I126" s="383" t="s">
        <v>221</v>
      </c>
      <c r="J126" s="382" t="s">
        <v>222</v>
      </c>
      <c r="K126" s="456" t="s">
        <v>52</v>
      </c>
      <c r="L126" s="383"/>
      <c r="M126" s="456" t="s">
        <v>4135</v>
      </c>
      <c r="N126" s="383"/>
      <c r="O126" s="383"/>
      <c r="P126" s="383"/>
      <c r="Q126" s="383" t="s">
        <v>220</v>
      </c>
      <c r="R126" s="681" t="s">
        <v>4136</v>
      </c>
      <c r="S126" s="681"/>
      <c r="T126" s="681"/>
      <c r="U126" s="681"/>
      <c r="V126" s="681"/>
      <c r="W126" s="681"/>
      <c r="X126" s="681"/>
      <c r="Y126" s="681"/>
      <c r="Z126" s="456" t="s">
        <v>46</v>
      </c>
      <c r="AA126" s="456" t="s">
        <v>47</v>
      </c>
      <c r="AB126" s="382" t="s">
        <v>2569</v>
      </c>
      <c r="AC126" s="383" t="s">
        <v>48</v>
      </c>
      <c r="AD126" s="383" t="s">
        <v>50</v>
      </c>
      <c r="AE126" s="383" t="s">
        <v>49</v>
      </c>
      <c r="AF126" s="384" t="s">
        <v>62</v>
      </c>
      <c r="AG126" s="383"/>
      <c r="AH126" s="458" t="s">
        <v>2725</v>
      </c>
      <c r="AI126" s="381" t="s">
        <v>2726</v>
      </c>
      <c r="AJ126" s="386" t="s">
        <v>2727</v>
      </c>
      <c r="AK126" s="388" t="s">
        <v>2728</v>
      </c>
      <c r="AL126" s="394" t="s">
        <v>3922</v>
      </c>
      <c r="AM126" s="385" t="s">
        <v>4137</v>
      </c>
      <c r="AN126" s="386"/>
      <c r="AO126" s="384"/>
      <c r="AP126" s="386"/>
      <c r="AQ126" s="386"/>
      <c r="AR126" s="386" t="n">
        <v>2</v>
      </c>
      <c r="AS126" s="386"/>
      <c r="AT126" s="386"/>
      <c r="AU126" s="386" t="n">
        <v>880</v>
      </c>
    </row>
    <row r="127" customFormat="false" ht="129.6" hidden="false" customHeight="false" outlineLevel="0" collapsed="false">
      <c r="A127" s="445"/>
      <c r="B127" s="443" t="s">
        <v>2205</v>
      </c>
      <c r="C127" s="381" t="s">
        <v>1576</v>
      </c>
      <c r="D127" s="445" t="s">
        <v>285</v>
      </c>
      <c r="E127" s="445" t="s">
        <v>2206</v>
      </c>
      <c r="F127" s="445"/>
      <c r="G127" s="443" t="s">
        <v>2207</v>
      </c>
      <c r="H127" s="443" t="s">
        <v>2208</v>
      </c>
      <c r="I127" s="443" t="s">
        <v>2209</v>
      </c>
      <c r="J127" s="442" t="s">
        <v>2210</v>
      </c>
      <c r="K127" s="441" t="s">
        <v>52</v>
      </c>
      <c r="L127" s="443"/>
      <c r="M127" s="441" t="s">
        <v>2211</v>
      </c>
      <c r="N127" s="443"/>
      <c r="O127" s="443"/>
      <c r="P127" s="443"/>
      <c r="Q127" s="443" t="s">
        <v>2208</v>
      </c>
      <c r="R127" s="682" t="s">
        <v>2212</v>
      </c>
      <c r="S127" s="682"/>
      <c r="T127" s="682"/>
      <c r="U127" s="682"/>
      <c r="V127" s="682"/>
      <c r="W127" s="682"/>
      <c r="X127" s="682"/>
      <c r="Y127" s="682"/>
      <c r="Z127" s="441" t="s">
        <v>3547</v>
      </c>
      <c r="AA127" s="441" t="s">
        <v>3548</v>
      </c>
      <c r="AB127" s="515" t="s">
        <v>3549</v>
      </c>
      <c r="AC127" s="443" t="s">
        <v>3550</v>
      </c>
      <c r="AD127" s="443" t="s">
        <v>3551</v>
      </c>
      <c r="AE127" s="443" t="s">
        <v>3552</v>
      </c>
      <c r="AF127" s="393" t="s">
        <v>62</v>
      </c>
      <c r="AG127" s="443" t="s">
        <v>3553</v>
      </c>
      <c r="AH127" s="394" t="s">
        <v>3554</v>
      </c>
      <c r="AI127" s="463" t="s">
        <v>3555</v>
      </c>
      <c r="AJ127" s="463" t="s">
        <v>3556</v>
      </c>
      <c r="AK127" s="394" t="n">
        <v>80</v>
      </c>
      <c r="AL127" s="394" t="s">
        <v>3903</v>
      </c>
      <c r="AM127" s="463" t="s">
        <v>4138</v>
      </c>
      <c r="AN127" s="463"/>
      <c r="AO127" s="393"/>
      <c r="AP127" s="445"/>
      <c r="AQ127" s="445"/>
      <c r="AR127" s="445" t="n">
        <v>1</v>
      </c>
      <c r="AS127" s="445"/>
      <c r="AT127" s="445" t="n">
        <v>4</v>
      </c>
      <c r="AU127" s="445"/>
    </row>
    <row r="128" customFormat="false" ht="43.2" hidden="false" customHeight="false" outlineLevel="0" collapsed="false">
      <c r="A128" s="445"/>
      <c r="B128" s="443" t="s">
        <v>2205</v>
      </c>
      <c r="C128" s="381" t="s">
        <v>1576</v>
      </c>
      <c r="D128" s="445" t="s">
        <v>285</v>
      </c>
      <c r="E128" s="445" t="s">
        <v>2206</v>
      </c>
      <c r="F128" s="445"/>
      <c r="G128" s="443" t="s">
        <v>2207</v>
      </c>
      <c r="H128" s="443" t="s">
        <v>2208</v>
      </c>
      <c r="I128" s="443" t="s">
        <v>2209</v>
      </c>
      <c r="J128" s="442" t="s">
        <v>2210</v>
      </c>
      <c r="K128" s="441" t="s">
        <v>52</v>
      </c>
      <c r="L128" s="443"/>
      <c r="M128" s="441" t="s">
        <v>2211</v>
      </c>
      <c r="N128" s="443"/>
      <c r="O128" s="443"/>
      <c r="P128" s="443"/>
      <c r="Q128" s="443" t="s">
        <v>2208</v>
      </c>
      <c r="R128" s="682" t="s">
        <v>2212</v>
      </c>
      <c r="S128" s="682"/>
      <c r="T128" s="682"/>
      <c r="U128" s="682"/>
      <c r="V128" s="682"/>
      <c r="W128" s="682"/>
      <c r="X128" s="682"/>
      <c r="Y128" s="682"/>
      <c r="Z128" s="441" t="s">
        <v>3547</v>
      </c>
      <c r="AA128" s="441" t="s">
        <v>3548</v>
      </c>
      <c r="AB128" s="515" t="s">
        <v>3549</v>
      </c>
      <c r="AC128" s="443" t="s">
        <v>3550</v>
      </c>
      <c r="AD128" s="443" t="s">
        <v>3551</v>
      </c>
      <c r="AE128" s="443" t="s">
        <v>3552</v>
      </c>
      <c r="AF128" s="393" t="s">
        <v>62</v>
      </c>
      <c r="AG128" s="443" t="s">
        <v>3558</v>
      </c>
      <c r="AH128" s="394" t="s">
        <v>3559</v>
      </c>
      <c r="AI128" s="445"/>
      <c r="AJ128" s="387" t="s">
        <v>3560</v>
      </c>
      <c r="AK128" s="394"/>
      <c r="AL128" s="394" t="s">
        <v>3903</v>
      </c>
      <c r="AM128" s="463" t="s">
        <v>4138</v>
      </c>
      <c r="AN128" s="445"/>
      <c r="AO128" s="393"/>
      <c r="AP128" s="445"/>
      <c r="AQ128" s="445"/>
      <c r="AR128" s="445" t="n">
        <v>2</v>
      </c>
      <c r="AS128" s="445"/>
      <c r="AT128" s="445" t="n">
        <v>6</v>
      </c>
      <c r="AU128" s="445"/>
    </row>
    <row r="129" customFormat="false" ht="43.2" hidden="false" customHeight="false" outlineLevel="0" collapsed="false">
      <c r="A129" s="445"/>
      <c r="B129" s="443" t="s">
        <v>2205</v>
      </c>
      <c r="C129" s="381" t="s">
        <v>1576</v>
      </c>
      <c r="D129" s="445" t="s">
        <v>285</v>
      </c>
      <c r="E129" s="445" t="s">
        <v>2206</v>
      </c>
      <c r="F129" s="445"/>
      <c r="G129" s="443" t="s">
        <v>2207</v>
      </c>
      <c r="H129" s="443" t="s">
        <v>2208</v>
      </c>
      <c r="I129" s="443" t="s">
        <v>2209</v>
      </c>
      <c r="J129" s="442" t="s">
        <v>2210</v>
      </c>
      <c r="K129" s="441" t="s">
        <v>52</v>
      </c>
      <c r="L129" s="443"/>
      <c r="M129" s="441" t="s">
        <v>2211</v>
      </c>
      <c r="N129" s="443"/>
      <c r="O129" s="443"/>
      <c r="P129" s="443"/>
      <c r="Q129" s="443" t="s">
        <v>2208</v>
      </c>
      <c r="R129" s="682" t="s">
        <v>2212</v>
      </c>
      <c r="S129" s="682"/>
      <c r="T129" s="682"/>
      <c r="U129" s="682"/>
      <c r="V129" s="682"/>
      <c r="W129" s="682"/>
      <c r="X129" s="682"/>
      <c r="Y129" s="682"/>
      <c r="Z129" s="441" t="s">
        <v>3547</v>
      </c>
      <c r="AA129" s="441" t="s">
        <v>3548</v>
      </c>
      <c r="AB129" s="515" t="s">
        <v>3549</v>
      </c>
      <c r="AC129" s="443" t="s">
        <v>3550</v>
      </c>
      <c r="AD129" s="443" t="s">
        <v>3551</v>
      </c>
      <c r="AE129" s="443" t="s">
        <v>3552</v>
      </c>
      <c r="AF129" s="393" t="s">
        <v>62</v>
      </c>
      <c r="AG129" s="443" t="s">
        <v>3558</v>
      </c>
      <c r="AH129" s="394" t="s">
        <v>3561</v>
      </c>
      <c r="AI129" s="445"/>
      <c r="AJ129" s="387" t="s">
        <v>3562</v>
      </c>
      <c r="AK129" s="394"/>
      <c r="AL129" s="394" t="s">
        <v>3903</v>
      </c>
      <c r="AM129" s="463" t="s">
        <v>4138</v>
      </c>
      <c r="AN129" s="445"/>
      <c r="AO129" s="393"/>
      <c r="AP129" s="445"/>
      <c r="AQ129" s="445"/>
      <c r="AR129" s="445" t="n">
        <v>2</v>
      </c>
      <c r="AS129" s="445"/>
      <c r="AT129" s="445" t="n">
        <v>6</v>
      </c>
      <c r="AU129" s="445"/>
    </row>
    <row r="130" customFormat="false" ht="43.2" hidden="false" customHeight="false" outlineLevel="0" collapsed="false">
      <c r="A130" s="445"/>
      <c r="B130" s="443" t="s">
        <v>2205</v>
      </c>
      <c r="C130" s="381" t="s">
        <v>1576</v>
      </c>
      <c r="D130" s="445" t="s">
        <v>285</v>
      </c>
      <c r="E130" s="445" t="s">
        <v>2206</v>
      </c>
      <c r="F130" s="445"/>
      <c r="G130" s="443" t="s">
        <v>2207</v>
      </c>
      <c r="H130" s="443" t="s">
        <v>2208</v>
      </c>
      <c r="I130" s="443" t="s">
        <v>2209</v>
      </c>
      <c r="J130" s="442" t="s">
        <v>2210</v>
      </c>
      <c r="K130" s="441" t="s">
        <v>52</v>
      </c>
      <c r="L130" s="443"/>
      <c r="M130" s="441" t="s">
        <v>2211</v>
      </c>
      <c r="N130" s="443"/>
      <c r="O130" s="443"/>
      <c r="P130" s="443"/>
      <c r="Q130" s="443" t="s">
        <v>2208</v>
      </c>
      <c r="R130" s="682" t="s">
        <v>2212</v>
      </c>
      <c r="S130" s="682"/>
      <c r="T130" s="682"/>
      <c r="U130" s="682"/>
      <c r="V130" s="682"/>
      <c r="W130" s="682"/>
      <c r="X130" s="682"/>
      <c r="Y130" s="682"/>
      <c r="Z130" s="441" t="s">
        <v>3547</v>
      </c>
      <c r="AA130" s="441" t="s">
        <v>3548</v>
      </c>
      <c r="AB130" s="515" t="s">
        <v>3549</v>
      </c>
      <c r="AC130" s="443" t="s">
        <v>3550</v>
      </c>
      <c r="AD130" s="443" t="s">
        <v>3551</v>
      </c>
      <c r="AE130" s="443" t="s">
        <v>3552</v>
      </c>
      <c r="AF130" s="393" t="s">
        <v>62</v>
      </c>
      <c r="AG130" s="443" t="s">
        <v>3563</v>
      </c>
      <c r="AH130" s="394" t="s">
        <v>3564</v>
      </c>
      <c r="AI130" s="445"/>
      <c r="AJ130" s="387" t="s">
        <v>3565</v>
      </c>
      <c r="AK130" s="394"/>
      <c r="AL130" s="394" t="s">
        <v>3903</v>
      </c>
      <c r="AM130" s="463" t="s">
        <v>4138</v>
      </c>
      <c r="AN130" s="445"/>
      <c r="AO130" s="393"/>
      <c r="AP130" s="445"/>
      <c r="AQ130" s="445"/>
      <c r="AR130" s="445" t="n">
        <v>3</v>
      </c>
      <c r="AS130" s="495" t="n">
        <v>2</v>
      </c>
      <c r="AT130" s="495" t="n">
        <v>14</v>
      </c>
      <c r="AU130" s="495" t="n">
        <v>330</v>
      </c>
    </row>
    <row r="131" customFormat="false" ht="57.6" hidden="false" customHeight="false" outlineLevel="0" collapsed="false">
      <c r="A131" s="445"/>
      <c r="B131" s="443" t="s">
        <v>2205</v>
      </c>
      <c r="C131" s="381" t="s">
        <v>1576</v>
      </c>
      <c r="D131" s="699" t="s">
        <v>285</v>
      </c>
      <c r="E131" s="699" t="s">
        <v>2206</v>
      </c>
      <c r="F131" s="495"/>
      <c r="G131" s="517" t="s">
        <v>2207</v>
      </c>
      <c r="H131" s="517" t="s">
        <v>2208</v>
      </c>
      <c r="I131" s="517" t="s">
        <v>2209</v>
      </c>
      <c r="J131" s="442" t="s">
        <v>2210</v>
      </c>
      <c r="K131" s="516" t="s">
        <v>52</v>
      </c>
      <c r="L131" s="517"/>
      <c r="M131" s="516" t="s">
        <v>2211</v>
      </c>
      <c r="N131" s="517"/>
      <c r="O131" s="517"/>
      <c r="P131" s="517"/>
      <c r="Q131" s="517" t="s">
        <v>2208</v>
      </c>
      <c r="R131" s="682" t="s">
        <v>2212</v>
      </c>
      <c r="S131" s="682"/>
      <c r="T131" s="682"/>
      <c r="U131" s="682"/>
      <c r="V131" s="682"/>
      <c r="W131" s="682"/>
      <c r="X131" s="682"/>
      <c r="Y131" s="682"/>
      <c r="Z131" s="516" t="s">
        <v>3547</v>
      </c>
      <c r="AA131" s="516" t="s">
        <v>3548</v>
      </c>
      <c r="AB131" s="515" t="s">
        <v>3549</v>
      </c>
      <c r="AC131" s="517" t="s">
        <v>3550</v>
      </c>
      <c r="AD131" s="517" t="s">
        <v>3551</v>
      </c>
      <c r="AE131" s="517" t="s">
        <v>3552</v>
      </c>
      <c r="AF131" s="518" t="s">
        <v>62</v>
      </c>
      <c r="AG131" s="517" t="s">
        <v>3563</v>
      </c>
      <c r="AH131" s="496" t="s">
        <v>3566</v>
      </c>
      <c r="AI131" s="495"/>
      <c r="AJ131" s="495" t="s">
        <v>3567</v>
      </c>
      <c r="AK131" s="519" t="s">
        <v>3568</v>
      </c>
      <c r="AL131" s="394" t="s">
        <v>3903</v>
      </c>
      <c r="AM131" s="700" t="s">
        <v>4138</v>
      </c>
      <c r="AN131" s="495"/>
      <c r="AO131" s="518"/>
      <c r="AP131" s="495"/>
      <c r="AQ131" s="495"/>
      <c r="AR131" s="495" t="n">
        <v>3</v>
      </c>
      <c r="AS131" s="495" t="n">
        <v>2</v>
      </c>
      <c r="AT131" s="495" t="n">
        <v>14</v>
      </c>
      <c r="AU131" s="495" t="n">
        <f aca="false">490-160</f>
        <v>330</v>
      </c>
    </row>
    <row r="132" customFormat="false" ht="57.6" hidden="false" customHeight="false" outlineLevel="0" collapsed="false">
      <c r="A132" s="445"/>
      <c r="B132" s="382" t="s">
        <v>2213</v>
      </c>
      <c r="C132" s="381" t="s">
        <v>1576</v>
      </c>
      <c r="D132" s="381" t="s">
        <v>2214</v>
      </c>
      <c r="E132" s="381" t="s">
        <v>2215</v>
      </c>
      <c r="F132" s="386"/>
      <c r="G132" s="383" t="s">
        <v>2216</v>
      </c>
      <c r="H132" s="383" t="s">
        <v>2217</v>
      </c>
      <c r="I132" s="383" t="s">
        <v>2218</v>
      </c>
      <c r="J132" s="382" t="s">
        <v>2219</v>
      </c>
      <c r="K132" s="456" t="s">
        <v>52</v>
      </c>
      <c r="L132" s="383"/>
      <c r="M132" s="456" t="s">
        <v>2220</v>
      </c>
      <c r="N132" s="383"/>
      <c r="O132" s="383"/>
      <c r="P132" s="383"/>
      <c r="Q132" s="383" t="s">
        <v>2221</v>
      </c>
      <c r="R132" s="681" t="s">
        <v>2222</v>
      </c>
      <c r="S132" s="681"/>
      <c r="T132" s="681"/>
      <c r="U132" s="681"/>
      <c r="V132" s="681"/>
      <c r="W132" s="681"/>
      <c r="X132" s="681"/>
      <c r="Y132" s="681"/>
      <c r="Z132" s="390" t="s">
        <v>3060</v>
      </c>
      <c r="AA132" s="390" t="s">
        <v>3061</v>
      </c>
      <c r="AB132" s="391" t="s">
        <v>3062</v>
      </c>
      <c r="AC132" s="392" t="s">
        <v>3063</v>
      </c>
      <c r="AD132" s="392" t="s">
        <v>3064</v>
      </c>
      <c r="AE132" s="392" t="s">
        <v>3065</v>
      </c>
      <c r="AF132" s="393" t="s">
        <v>62</v>
      </c>
      <c r="AG132" s="383"/>
      <c r="AH132" s="444" t="s">
        <v>3066</v>
      </c>
      <c r="AI132" s="445" t="s">
        <v>3067</v>
      </c>
      <c r="AJ132" s="387" t="s">
        <v>4139</v>
      </c>
      <c r="AK132" s="394" t="s">
        <v>3069</v>
      </c>
      <c r="AL132" s="454" t="s">
        <v>3910</v>
      </c>
      <c r="AM132" s="683" t="s">
        <v>4140</v>
      </c>
      <c r="AN132" s="445"/>
      <c r="AO132" s="393"/>
      <c r="AP132" s="445"/>
      <c r="AQ132" s="445"/>
      <c r="AR132" s="445" t="n">
        <v>2</v>
      </c>
      <c r="AS132" s="445"/>
      <c r="AT132" s="445"/>
      <c r="AU132" s="445"/>
    </row>
    <row r="133" customFormat="false" ht="28.8" hidden="false" customHeight="false" outlineLevel="0" collapsed="false">
      <c r="A133" s="445"/>
      <c r="B133" s="442" t="s">
        <v>2223</v>
      </c>
      <c r="C133" s="381" t="s">
        <v>1576</v>
      </c>
      <c r="D133" s="445" t="s">
        <v>1467</v>
      </c>
      <c r="E133" s="445" t="s">
        <v>2224</v>
      </c>
      <c r="F133" s="445"/>
      <c r="G133" s="443" t="s">
        <v>2225</v>
      </c>
      <c r="H133" s="443" t="s">
        <v>2226</v>
      </c>
      <c r="I133" s="443" t="s">
        <v>2227</v>
      </c>
      <c r="J133" s="442" t="s">
        <v>2228</v>
      </c>
      <c r="K133" s="441" t="s">
        <v>52</v>
      </c>
      <c r="L133" s="443"/>
      <c r="M133" s="441" t="s">
        <v>2229</v>
      </c>
      <c r="N133" s="443"/>
      <c r="O133" s="443"/>
      <c r="P133" s="443"/>
      <c r="Q133" s="443" t="s">
        <v>2226</v>
      </c>
      <c r="R133" s="442" t="s">
        <v>2228</v>
      </c>
      <c r="S133" s="442"/>
      <c r="T133" s="442"/>
      <c r="U133" s="442"/>
      <c r="V133" s="442"/>
      <c r="W133" s="442"/>
      <c r="X133" s="442"/>
      <c r="Y133" s="442"/>
      <c r="Z133" s="390" t="s">
        <v>2730</v>
      </c>
      <c r="AA133" s="390" t="s">
        <v>2731</v>
      </c>
      <c r="AB133" s="391" t="s">
        <v>2732</v>
      </c>
      <c r="AC133" s="392" t="s">
        <v>2733</v>
      </c>
      <c r="AD133" s="392" t="s">
        <v>2734</v>
      </c>
      <c r="AE133" s="392" t="s">
        <v>2735</v>
      </c>
      <c r="AF133" s="393" t="s">
        <v>62</v>
      </c>
      <c r="AG133" s="445"/>
      <c r="AH133" s="454" t="s">
        <v>2736</v>
      </c>
      <c r="AI133" s="445"/>
      <c r="AJ133" s="387" t="s">
        <v>2737</v>
      </c>
      <c r="AK133" s="394" t="n">
        <v>3389</v>
      </c>
      <c r="AL133" s="454" t="s">
        <v>3922</v>
      </c>
      <c r="AM133" s="387" t="s">
        <v>4141</v>
      </c>
      <c r="AN133" s="445"/>
      <c r="AO133" s="393"/>
      <c r="AP133" s="445"/>
      <c r="AQ133" s="445"/>
      <c r="AR133" s="445" t="n">
        <v>1</v>
      </c>
      <c r="AS133" s="445"/>
      <c r="AT133" s="445"/>
      <c r="AU133" s="445"/>
    </row>
    <row r="134" customFormat="false" ht="57.6" hidden="false" customHeight="false" outlineLevel="0" collapsed="false">
      <c r="A134" s="445"/>
      <c r="B134" s="382" t="s">
        <v>2230</v>
      </c>
      <c r="C134" s="381" t="s">
        <v>1576</v>
      </c>
      <c r="D134" s="381" t="s">
        <v>161</v>
      </c>
      <c r="E134" s="381" t="s">
        <v>2231</v>
      </c>
      <c r="F134" s="386"/>
      <c r="G134" s="383" t="s">
        <v>2232</v>
      </c>
      <c r="H134" s="383" t="s">
        <v>2233</v>
      </c>
      <c r="I134" s="383" t="s">
        <v>2234</v>
      </c>
      <c r="J134" s="382" t="s">
        <v>2235</v>
      </c>
      <c r="K134" s="456" t="s">
        <v>52</v>
      </c>
      <c r="L134" s="383"/>
      <c r="M134" s="456" t="s">
        <v>2236</v>
      </c>
      <c r="N134" s="383"/>
      <c r="O134" s="383"/>
      <c r="P134" s="383"/>
      <c r="Q134" s="383" t="s">
        <v>2233</v>
      </c>
      <c r="R134" s="681" t="s">
        <v>2235</v>
      </c>
      <c r="S134" s="681"/>
      <c r="T134" s="681"/>
      <c r="U134" s="681"/>
      <c r="V134" s="681"/>
      <c r="W134" s="681"/>
      <c r="X134" s="681"/>
      <c r="Y134" s="681"/>
      <c r="Z134" s="390" t="s">
        <v>3071</v>
      </c>
      <c r="AA134" s="390" t="s">
        <v>3072</v>
      </c>
      <c r="AB134" s="391" t="s">
        <v>3073</v>
      </c>
      <c r="AC134" s="392" t="s">
        <v>3074</v>
      </c>
      <c r="AD134" s="392" t="s">
        <v>3075</v>
      </c>
      <c r="AE134" s="392" t="s">
        <v>3076</v>
      </c>
      <c r="AF134" s="393" t="s">
        <v>62</v>
      </c>
      <c r="AG134" s="456" t="s">
        <v>3077</v>
      </c>
      <c r="AH134" s="454" t="s">
        <v>3078</v>
      </c>
      <c r="AI134" s="445" t="s">
        <v>3079</v>
      </c>
      <c r="AJ134" s="387" t="s">
        <v>3080</v>
      </c>
      <c r="AK134" s="394" t="s">
        <v>3081</v>
      </c>
      <c r="AL134" s="454" t="s">
        <v>3910</v>
      </c>
      <c r="AM134" s="683" t="s">
        <v>4142</v>
      </c>
      <c r="AN134" s="445"/>
      <c r="AO134" s="393"/>
      <c r="AP134" s="445"/>
      <c r="AQ134" s="445"/>
      <c r="AR134" s="445" t="n">
        <v>2</v>
      </c>
      <c r="AS134" s="445"/>
      <c r="AT134" s="445"/>
      <c r="AU134" s="445"/>
    </row>
    <row r="135" customFormat="false" ht="14.4" hidden="false" customHeight="false" outlineLevel="0" collapsed="false">
      <c r="A135" s="445"/>
      <c r="B135" s="442" t="s">
        <v>2237</v>
      </c>
      <c r="C135" s="381" t="s">
        <v>1576</v>
      </c>
      <c r="D135" s="445" t="s">
        <v>279</v>
      </c>
      <c r="E135" s="445" t="s">
        <v>2238</v>
      </c>
      <c r="F135" s="445"/>
      <c r="G135" s="443" t="s">
        <v>2239</v>
      </c>
      <c r="H135" s="443" t="s">
        <v>2240</v>
      </c>
      <c r="I135" s="443" t="s">
        <v>2241</v>
      </c>
      <c r="J135" s="442" t="s">
        <v>2242</v>
      </c>
      <c r="K135" s="441" t="s">
        <v>52</v>
      </c>
      <c r="L135" s="443"/>
      <c r="M135" s="441" t="s">
        <v>2243</v>
      </c>
      <c r="N135" s="443"/>
      <c r="O135" s="443"/>
      <c r="P135" s="443"/>
      <c r="Q135" s="443" t="s">
        <v>2244</v>
      </c>
      <c r="R135" s="682" t="s">
        <v>2245</v>
      </c>
      <c r="S135" s="682"/>
      <c r="T135" s="682"/>
      <c r="U135" s="682"/>
      <c r="V135" s="682"/>
      <c r="W135" s="682"/>
      <c r="X135" s="682"/>
      <c r="Y135" s="682"/>
      <c r="Z135" s="390" t="s">
        <v>2739</v>
      </c>
      <c r="AA135" s="390" t="s">
        <v>2740</v>
      </c>
      <c r="AB135" s="391" t="s">
        <v>2741</v>
      </c>
      <c r="AC135" s="392" t="s">
        <v>2742</v>
      </c>
      <c r="AD135" s="392" t="s">
        <v>2743</v>
      </c>
      <c r="AE135" s="392" t="s">
        <v>2744</v>
      </c>
      <c r="AF135" s="393" t="s">
        <v>62</v>
      </c>
      <c r="AG135" s="445"/>
      <c r="AH135" s="394" t="s">
        <v>2745</v>
      </c>
      <c r="AI135" s="445"/>
      <c r="AJ135" s="387" t="s">
        <v>2746</v>
      </c>
      <c r="AK135" s="394" t="s">
        <v>2747</v>
      </c>
      <c r="AL135" s="453" t="s">
        <v>3922</v>
      </c>
      <c r="AM135" s="387" t="s">
        <v>4143</v>
      </c>
      <c r="AN135" s="445"/>
      <c r="AO135" s="393"/>
      <c r="AP135" s="445"/>
      <c r="AQ135" s="445"/>
      <c r="AR135" s="445" t="n">
        <v>2</v>
      </c>
      <c r="AS135" s="445"/>
      <c r="AT135" s="445"/>
      <c r="AU135" s="445" t="n">
        <v>180</v>
      </c>
    </row>
    <row r="136" customFormat="false" ht="14.4" hidden="false" customHeight="false" outlineLevel="0" collapsed="false">
      <c r="A136" s="445"/>
      <c r="B136" s="442" t="s">
        <v>2237</v>
      </c>
      <c r="C136" s="381" t="s">
        <v>1576</v>
      </c>
      <c r="D136" s="445" t="s">
        <v>279</v>
      </c>
      <c r="E136" s="445" t="s">
        <v>2238</v>
      </c>
      <c r="F136" s="445"/>
      <c r="G136" s="443" t="s">
        <v>2239</v>
      </c>
      <c r="H136" s="443" t="s">
        <v>2244</v>
      </c>
      <c r="I136" s="443" t="s">
        <v>2241</v>
      </c>
      <c r="J136" s="442" t="s">
        <v>2242</v>
      </c>
      <c r="K136" s="441" t="s">
        <v>52</v>
      </c>
      <c r="L136" s="443"/>
      <c r="M136" s="441" t="s">
        <v>2243</v>
      </c>
      <c r="N136" s="443"/>
      <c r="O136" s="443"/>
      <c r="P136" s="443"/>
      <c r="Q136" s="443" t="s">
        <v>2244</v>
      </c>
      <c r="R136" s="682" t="s">
        <v>2245</v>
      </c>
      <c r="S136" s="682"/>
      <c r="T136" s="682"/>
      <c r="U136" s="682"/>
      <c r="V136" s="682"/>
      <c r="W136" s="682"/>
      <c r="X136" s="682"/>
      <c r="Y136" s="682"/>
      <c r="Z136" s="390" t="s">
        <v>3399</v>
      </c>
      <c r="AA136" s="390" t="s">
        <v>1447</v>
      </c>
      <c r="AB136" s="391" t="s">
        <v>4144</v>
      </c>
      <c r="AC136" s="392" t="s">
        <v>3401</v>
      </c>
      <c r="AD136" s="392" t="s">
        <v>3402</v>
      </c>
      <c r="AE136" s="392"/>
      <c r="AF136" s="393" t="s">
        <v>62</v>
      </c>
      <c r="AG136" s="443"/>
      <c r="AH136" s="394" t="s">
        <v>3403</v>
      </c>
      <c r="AI136" s="445" t="s">
        <v>3404</v>
      </c>
      <c r="AJ136" s="387" t="s">
        <v>3405</v>
      </c>
      <c r="AK136" s="394" t="s">
        <v>2662</v>
      </c>
      <c r="AL136" s="394" t="s">
        <v>3982</v>
      </c>
      <c r="AM136" s="387" t="s">
        <v>3976</v>
      </c>
      <c r="AN136" s="445"/>
      <c r="AO136" s="393"/>
      <c r="AP136" s="445"/>
      <c r="AQ136" s="445"/>
      <c r="AR136" s="445" t="n">
        <v>2</v>
      </c>
      <c r="AS136" s="445"/>
      <c r="AT136" s="445" t="n">
        <v>14</v>
      </c>
      <c r="AU136" s="445" t="n">
        <f aca="false">500-80</f>
        <v>420</v>
      </c>
    </row>
    <row r="137" customFormat="false" ht="14.4" hidden="false" customHeight="false" outlineLevel="0" collapsed="false">
      <c r="A137" s="445"/>
      <c r="B137" s="442" t="s">
        <v>2237</v>
      </c>
      <c r="C137" s="381" t="s">
        <v>1576</v>
      </c>
      <c r="D137" s="445" t="s">
        <v>279</v>
      </c>
      <c r="E137" s="445" t="s">
        <v>2238</v>
      </c>
      <c r="F137" s="445"/>
      <c r="G137" s="443" t="s">
        <v>2239</v>
      </c>
      <c r="H137" s="443" t="s">
        <v>2244</v>
      </c>
      <c r="I137" s="443" t="s">
        <v>2241</v>
      </c>
      <c r="J137" s="442" t="s">
        <v>2242</v>
      </c>
      <c r="K137" s="441" t="s">
        <v>52</v>
      </c>
      <c r="L137" s="443"/>
      <c r="M137" s="441" t="s">
        <v>2243</v>
      </c>
      <c r="N137" s="443"/>
      <c r="O137" s="443"/>
      <c r="P137" s="443"/>
      <c r="Q137" s="443" t="s">
        <v>2244</v>
      </c>
      <c r="R137" s="682" t="s">
        <v>2245</v>
      </c>
      <c r="S137" s="682"/>
      <c r="T137" s="682"/>
      <c r="U137" s="682"/>
      <c r="V137" s="682"/>
      <c r="W137" s="682"/>
      <c r="X137" s="682"/>
      <c r="Y137" s="682"/>
      <c r="Z137" s="390" t="s">
        <v>3399</v>
      </c>
      <c r="AA137" s="390" t="s">
        <v>1447</v>
      </c>
      <c r="AB137" s="391" t="s">
        <v>4144</v>
      </c>
      <c r="AC137" s="392" t="s">
        <v>3401</v>
      </c>
      <c r="AD137" s="392" t="s">
        <v>3402</v>
      </c>
      <c r="AE137" s="392"/>
      <c r="AF137" s="393" t="s">
        <v>62</v>
      </c>
      <c r="AG137" s="443"/>
      <c r="AH137" s="394" t="s">
        <v>3406</v>
      </c>
      <c r="AI137" s="445" t="s">
        <v>3404</v>
      </c>
      <c r="AJ137" s="387" t="s">
        <v>3407</v>
      </c>
      <c r="AK137" s="394" t="s">
        <v>2662</v>
      </c>
      <c r="AL137" s="394" t="s">
        <v>3982</v>
      </c>
      <c r="AM137" s="387" t="s">
        <v>3976</v>
      </c>
      <c r="AN137" s="445"/>
      <c r="AO137" s="393"/>
      <c r="AP137" s="445"/>
      <c r="AQ137" s="445"/>
      <c r="AR137" s="445" t="n">
        <v>2</v>
      </c>
      <c r="AS137" s="445"/>
      <c r="AT137" s="445" t="n">
        <v>14</v>
      </c>
      <c r="AU137" s="445" t="n">
        <v>420</v>
      </c>
    </row>
    <row r="138" customFormat="false" ht="14.4" hidden="false" customHeight="false" outlineLevel="0" collapsed="false">
      <c r="A138" s="445"/>
      <c r="B138" s="442" t="s">
        <v>2237</v>
      </c>
      <c r="C138" s="381" t="s">
        <v>1576</v>
      </c>
      <c r="D138" s="445" t="s">
        <v>279</v>
      </c>
      <c r="E138" s="445" t="s">
        <v>2238</v>
      </c>
      <c r="F138" s="445"/>
      <c r="G138" s="443" t="s">
        <v>2239</v>
      </c>
      <c r="H138" s="443" t="s">
        <v>2244</v>
      </c>
      <c r="I138" s="443" t="s">
        <v>2241</v>
      </c>
      <c r="J138" s="442" t="s">
        <v>2242</v>
      </c>
      <c r="K138" s="441" t="s">
        <v>52</v>
      </c>
      <c r="L138" s="443"/>
      <c r="M138" s="441" t="s">
        <v>2243</v>
      </c>
      <c r="N138" s="443"/>
      <c r="O138" s="443"/>
      <c r="P138" s="443"/>
      <c r="Q138" s="443" t="s">
        <v>2244</v>
      </c>
      <c r="R138" s="682" t="s">
        <v>2245</v>
      </c>
      <c r="S138" s="682"/>
      <c r="T138" s="682"/>
      <c r="U138" s="682"/>
      <c r="V138" s="682"/>
      <c r="W138" s="682"/>
      <c r="X138" s="682"/>
      <c r="Y138" s="682"/>
      <c r="Z138" s="390" t="s">
        <v>3399</v>
      </c>
      <c r="AA138" s="390" t="s">
        <v>1447</v>
      </c>
      <c r="AB138" s="391" t="s">
        <v>4144</v>
      </c>
      <c r="AC138" s="392" t="s">
        <v>3401</v>
      </c>
      <c r="AD138" s="392" t="s">
        <v>3402</v>
      </c>
      <c r="AE138" s="392"/>
      <c r="AF138" s="393" t="s">
        <v>62</v>
      </c>
      <c r="AG138" s="443"/>
      <c r="AH138" s="394" t="s">
        <v>3408</v>
      </c>
      <c r="AI138" s="445" t="s">
        <v>3404</v>
      </c>
      <c r="AJ138" s="387" t="s">
        <v>3409</v>
      </c>
      <c r="AK138" s="394" t="s">
        <v>2662</v>
      </c>
      <c r="AL138" s="394" t="s">
        <v>3982</v>
      </c>
      <c r="AM138" s="387" t="s">
        <v>3976</v>
      </c>
      <c r="AN138" s="445"/>
      <c r="AO138" s="393"/>
      <c r="AP138" s="445"/>
      <c r="AQ138" s="445"/>
      <c r="AR138" s="445" t="n">
        <v>2</v>
      </c>
      <c r="AS138" s="445"/>
      <c r="AT138" s="445" t="n">
        <v>14</v>
      </c>
      <c r="AU138" s="445" t="n">
        <v>420</v>
      </c>
    </row>
    <row r="139" customFormat="false" ht="28.8" hidden="false" customHeight="false" outlineLevel="0" collapsed="false">
      <c r="A139" s="445"/>
      <c r="B139" s="442" t="s">
        <v>2237</v>
      </c>
      <c r="C139" s="381" t="s">
        <v>1576</v>
      </c>
      <c r="D139" s="445" t="s">
        <v>279</v>
      </c>
      <c r="E139" s="445" t="s">
        <v>2238</v>
      </c>
      <c r="F139" s="445"/>
      <c r="G139" s="443" t="s">
        <v>2239</v>
      </c>
      <c r="H139" s="443" t="s">
        <v>2244</v>
      </c>
      <c r="I139" s="443" t="s">
        <v>2241</v>
      </c>
      <c r="J139" s="442" t="s">
        <v>2242</v>
      </c>
      <c r="K139" s="441" t="s">
        <v>52</v>
      </c>
      <c r="L139" s="443"/>
      <c r="M139" s="441" t="s">
        <v>2243</v>
      </c>
      <c r="N139" s="443"/>
      <c r="O139" s="443"/>
      <c r="P139" s="443"/>
      <c r="Q139" s="443" t="s">
        <v>2244</v>
      </c>
      <c r="R139" s="682" t="s">
        <v>2245</v>
      </c>
      <c r="S139" s="682"/>
      <c r="T139" s="682"/>
      <c r="U139" s="682"/>
      <c r="V139" s="682"/>
      <c r="W139" s="682"/>
      <c r="X139" s="682"/>
      <c r="Y139" s="682"/>
      <c r="Z139" s="390" t="s">
        <v>3399</v>
      </c>
      <c r="AA139" s="390" t="s">
        <v>1447</v>
      </c>
      <c r="AB139" s="391" t="s">
        <v>4144</v>
      </c>
      <c r="AC139" s="392" t="s">
        <v>3401</v>
      </c>
      <c r="AD139" s="392" t="s">
        <v>3402</v>
      </c>
      <c r="AE139" s="392"/>
      <c r="AF139" s="393" t="s">
        <v>62</v>
      </c>
      <c r="AG139" s="443"/>
      <c r="AH139" s="454" t="s">
        <v>3410</v>
      </c>
      <c r="AI139" s="394"/>
      <c r="AJ139" s="476" t="s">
        <v>3411</v>
      </c>
      <c r="AK139" s="394" t="s">
        <v>3412</v>
      </c>
      <c r="AL139" s="394" t="s">
        <v>3982</v>
      </c>
      <c r="AM139" s="387" t="s">
        <v>3976</v>
      </c>
      <c r="AN139" s="445"/>
      <c r="AO139" s="445"/>
      <c r="AP139" s="445"/>
      <c r="AQ139" s="445"/>
      <c r="AR139" s="445" t="n">
        <v>2</v>
      </c>
      <c r="AS139" s="445"/>
      <c r="AT139" s="445" t="n">
        <v>14</v>
      </c>
      <c r="AU139" s="445" t="n">
        <f aca="false">500-80</f>
        <v>420</v>
      </c>
    </row>
    <row r="140" customFormat="false" ht="14.4" hidden="false" customHeight="false" outlineLevel="0" collapsed="false">
      <c r="A140" s="445"/>
      <c r="B140" s="442" t="s">
        <v>2237</v>
      </c>
      <c r="C140" s="381" t="s">
        <v>1576</v>
      </c>
      <c r="D140" s="445" t="s">
        <v>279</v>
      </c>
      <c r="E140" s="445" t="s">
        <v>2238</v>
      </c>
      <c r="F140" s="445"/>
      <c r="G140" s="443" t="s">
        <v>2239</v>
      </c>
      <c r="H140" s="443" t="s">
        <v>2244</v>
      </c>
      <c r="I140" s="443" t="s">
        <v>2241</v>
      </c>
      <c r="J140" s="442" t="s">
        <v>2242</v>
      </c>
      <c r="K140" s="441" t="s">
        <v>52</v>
      </c>
      <c r="L140" s="443"/>
      <c r="M140" s="441" t="s">
        <v>2243</v>
      </c>
      <c r="N140" s="443"/>
      <c r="O140" s="443"/>
      <c r="P140" s="443"/>
      <c r="Q140" s="443" t="s">
        <v>2244</v>
      </c>
      <c r="R140" s="682" t="s">
        <v>2245</v>
      </c>
      <c r="S140" s="682"/>
      <c r="T140" s="682"/>
      <c r="U140" s="682"/>
      <c r="V140" s="682"/>
      <c r="W140" s="682"/>
      <c r="X140" s="682"/>
      <c r="Y140" s="682"/>
      <c r="Z140" s="390" t="s">
        <v>3399</v>
      </c>
      <c r="AA140" s="390" t="s">
        <v>1447</v>
      </c>
      <c r="AB140" s="391" t="s">
        <v>4144</v>
      </c>
      <c r="AC140" s="392" t="s">
        <v>3401</v>
      </c>
      <c r="AD140" s="392" t="s">
        <v>3402</v>
      </c>
      <c r="AE140" s="392"/>
      <c r="AF140" s="393" t="s">
        <v>62</v>
      </c>
      <c r="AG140" s="441" t="s">
        <v>3413</v>
      </c>
      <c r="AH140" s="394" t="s">
        <v>3414</v>
      </c>
      <c r="AI140" s="445"/>
      <c r="AJ140" s="387" t="s">
        <v>3415</v>
      </c>
      <c r="AK140" s="394" t="s">
        <v>3416</v>
      </c>
      <c r="AL140" s="394" t="s">
        <v>3982</v>
      </c>
      <c r="AM140" s="387" t="s">
        <v>4145</v>
      </c>
      <c r="AN140" s="445"/>
      <c r="AO140" s="393"/>
      <c r="AP140" s="445"/>
      <c r="AQ140" s="445"/>
      <c r="AR140" s="445" t="n">
        <v>4</v>
      </c>
      <c r="AS140" s="445"/>
      <c r="AT140" s="445" t="n">
        <v>8</v>
      </c>
      <c r="AU140" s="445" t="n">
        <v>260</v>
      </c>
    </row>
    <row r="141" customFormat="false" ht="14.4" hidden="false" customHeight="false" outlineLevel="0" collapsed="false">
      <c r="A141" s="445"/>
      <c r="B141" s="442" t="s">
        <v>2237</v>
      </c>
      <c r="C141" s="381" t="s">
        <v>1576</v>
      </c>
      <c r="D141" s="445" t="s">
        <v>279</v>
      </c>
      <c r="E141" s="445" t="s">
        <v>2238</v>
      </c>
      <c r="F141" s="445"/>
      <c r="G141" s="443" t="s">
        <v>2239</v>
      </c>
      <c r="H141" s="443" t="s">
        <v>2240</v>
      </c>
      <c r="I141" s="443" t="s">
        <v>2241</v>
      </c>
      <c r="J141" s="442" t="s">
        <v>2242</v>
      </c>
      <c r="K141" s="441" t="s">
        <v>52</v>
      </c>
      <c r="L141" s="443"/>
      <c r="M141" s="441" t="s">
        <v>2243</v>
      </c>
      <c r="N141" s="443"/>
      <c r="O141" s="443"/>
      <c r="P141" s="443"/>
      <c r="Q141" s="443" t="s">
        <v>2244</v>
      </c>
      <c r="R141" s="682" t="s">
        <v>2245</v>
      </c>
      <c r="S141" s="682"/>
      <c r="T141" s="682"/>
      <c r="U141" s="682"/>
      <c r="V141" s="682"/>
      <c r="W141" s="682"/>
      <c r="X141" s="682"/>
      <c r="Y141" s="682"/>
      <c r="Z141" s="390" t="s">
        <v>3399</v>
      </c>
      <c r="AA141" s="390" t="s">
        <v>1447</v>
      </c>
      <c r="AB141" s="391" t="s">
        <v>4144</v>
      </c>
      <c r="AC141" s="392" t="s">
        <v>3401</v>
      </c>
      <c r="AD141" s="392" t="s">
        <v>3402</v>
      </c>
      <c r="AE141" s="392"/>
      <c r="AF141" s="393" t="s">
        <v>62</v>
      </c>
      <c r="AG141" s="445"/>
      <c r="AH141" s="394" t="s">
        <v>3569</v>
      </c>
      <c r="AI141" s="445"/>
      <c r="AJ141" s="387" t="s">
        <v>3570</v>
      </c>
      <c r="AK141" s="394" t="s">
        <v>2662</v>
      </c>
      <c r="AL141" s="394" t="s">
        <v>3903</v>
      </c>
      <c r="AM141" s="463" t="s">
        <v>4146</v>
      </c>
      <c r="AN141" s="445"/>
      <c r="AO141" s="393"/>
      <c r="AP141" s="445"/>
      <c r="AQ141" s="445"/>
      <c r="AR141" s="445" t="n">
        <v>2</v>
      </c>
      <c r="AS141" s="445" t="n">
        <v>4</v>
      </c>
      <c r="AT141" s="445" t="n">
        <v>12</v>
      </c>
      <c r="AU141" s="445" t="n">
        <f aca="false">300-120</f>
        <v>180</v>
      </c>
    </row>
    <row r="142" customFormat="false" ht="57.6" hidden="false" customHeight="false" outlineLevel="0" collapsed="false">
      <c r="A142" s="445"/>
      <c r="B142" s="442" t="s">
        <v>2237</v>
      </c>
      <c r="C142" s="381" t="s">
        <v>1576</v>
      </c>
      <c r="D142" s="445" t="s">
        <v>279</v>
      </c>
      <c r="E142" s="445" t="s">
        <v>2238</v>
      </c>
      <c r="F142" s="445"/>
      <c r="G142" s="443" t="s">
        <v>2239</v>
      </c>
      <c r="H142" s="443" t="s">
        <v>2244</v>
      </c>
      <c r="I142" s="443" t="s">
        <v>2241</v>
      </c>
      <c r="J142" s="442" t="s">
        <v>2242</v>
      </c>
      <c r="K142" s="441" t="s">
        <v>52</v>
      </c>
      <c r="L142" s="443"/>
      <c r="M142" s="445" t="s">
        <v>2243</v>
      </c>
      <c r="N142" s="445"/>
      <c r="O142" s="445"/>
      <c r="P142" s="445"/>
      <c r="Q142" s="443" t="s">
        <v>2244</v>
      </c>
      <c r="R142" s="442" t="s">
        <v>2245</v>
      </c>
      <c r="S142" s="442"/>
      <c r="T142" s="442"/>
      <c r="U142" s="442"/>
      <c r="V142" s="442"/>
      <c r="W142" s="442"/>
      <c r="X142" s="442"/>
      <c r="Y142" s="442"/>
      <c r="Z142" s="390" t="s">
        <v>3399</v>
      </c>
      <c r="AA142" s="390" t="s">
        <v>1447</v>
      </c>
      <c r="AB142" s="391" t="s">
        <v>4144</v>
      </c>
      <c r="AC142" s="392" t="s">
        <v>3401</v>
      </c>
      <c r="AD142" s="392" t="s">
        <v>3402</v>
      </c>
      <c r="AE142" s="392"/>
      <c r="AF142" s="393" t="s">
        <v>62</v>
      </c>
      <c r="AG142" s="445" t="s">
        <v>3572</v>
      </c>
      <c r="AH142" s="394" t="s">
        <v>3573</v>
      </c>
      <c r="AI142" s="445"/>
      <c r="AJ142" s="387" t="s">
        <v>3574</v>
      </c>
      <c r="AK142" s="394" t="s">
        <v>3575</v>
      </c>
      <c r="AL142" s="444" t="s">
        <v>3903</v>
      </c>
      <c r="AM142" s="387" t="s">
        <v>4147</v>
      </c>
      <c r="AN142" s="445"/>
      <c r="AO142" s="393"/>
      <c r="AP142" s="445"/>
      <c r="AQ142" s="445"/>
      <c r="AR142" s="445" t="n">
        <v>3</v>
      </c>
      <c r="AS142" s="445"/>
      <c r="AT142" s="445" t="n">
        <v>6</v>
      </c>
      <c r="AU142" s="445" t="n">
        <v>140</v>
      </c>
    </row>
    <row r="143" customFormat="false" ht="57.6" hidden="false" customHeight="false" outlineLevel="0" collapsed="false">
      <c r="A143" s="445"/>
      <c r="B143" s="681" t="s">
        <v>2246</v>
      </c>
      <c r="C143" s="381" t="s">
        <v>1576</v>
      </c>
      <c r="D143" s="381" t="s">
        <v>2247</v>
      </c>
      <c r="E143" s="381" t="s">
        <v>688</v>
      </c>
      <c r="F143" s="386"/>
      <c r="G143" s="383" t="s">
        <v>689</v>
      </c>
      <c r="H143" s="383" t="s">
        <v>690</v>
      </c>
      <c r="I143" s="383" t="s">
        <v>691</v>
      </c>
      <c r="J143" s="681" t="s">
        <v>2248</v>
      </c>
      <c r="K143" s="381" t="s">
        <v>52</v>
      </c>
      <c r="L143" s="386"/>
      <c r="M143" s="381" t="s">
        <v>4148</v>
      </c>
      <c r="N143" s="386"/>
      <c r="O143" s="386"/>
      <c r="P143" s="386"/>
      <c r="Q143" s="383" t="s">
        <v>2249</v>
      </c>
      <c r="R143" s="681" t="s">
        <v>2250</v>
      </c>
      <c r="S143" s="681"/>
      <c r="T143" s="681"/>
      <c r="U143" s="681"/>
      <c r="V143" s="681"/>
      <c r="W143" s="681"/>
      <c r="X143" s="681"/>
      <c r="Y143" s="681"/>
      <c r="Z143" s="452" t="s">
        <v>125</v>
      </c>
      <c r="AA143" s="452" t="s">
        <v>3342</v>
      </c>
      <c r="AB143" s="391" t="s">
        <v>3343</v>
      </c>
      <c r="AC143" s="392" t="s">
        <v>3344</v>
      </c>
      <c r="AD143" s="392" t="s">
        <v>3345</v>
      </c>
      <c r="AE143" s="392" t="s">
        <v>3346</v>
      </c>
      <c r="AF143" s="393" t="s">
        <v>62</v>
      </c>
      <c r="AG143" s="386"/>
      <c r="AH143" s="454" t="s">
        <v>3347</v>
      </c>
      <c r="AI143" s="445"/>
      <c r="AJ143" s="387" t="s">
        <v>3348</v>
      </c>
      <c r="AK143" s="394" t="s">
        <v>3349</v>
      </c>
      <c r="AL143" s="444" t="s">
        <v>3967</v>
      </c>
      <c r="AM143" s="387" t="s">
        <v>3968</v>
      </c>
      <c r="AN143" s="445"/>
      <c r="AO143" s="393"/>
      <c r="AP143" s="445"/>
      <c r="AQ143" s="445"/>
      <c r="AR143" s="445" t="n">
        <v>1</v>
      </c>
      <c r="AS143" s="445" t="n">
        <v>2</v>
      </c>
      <c r="AT143" s="445" t="n">
        <v>6</v>
      </c>
      <c r="AU143" s="445"/>
    </row>
    <row r="144" customFormat="false" ht="14.4" hidden="false" customHeight="false" outlineLevel="0" collapsed="false">
      <c r="A144" s="445"/>
      <c r="B144" s="382" t="s">
        <v>2251</v>
      </c>
      <c r="C144" s="381" t="s">
        <v>1576</v>
      </c>
      <c r="D144" s="381" t="s">
        <v>119</v>
      </c>
      <c r="E144" s="381" t="s">
        <v>2252</v>
      </c>
      <c r="F144" s="386"/>
      <c r="G144" s="383" t="s">
        <v>2253</v>
      </c>
      <c r="H144" s="383" t="s">
        <v>2254</v>
      </c>
      <c r="I144" s="383" t="s">
        <v>2255</v>
      </c>
      <c r="J144" s="382" t="s">
        <v>2256</v>
      </c>
      <c r="K144" s="456" t="s">
        <v>52</v>
      </c>
      <c r="L144" s="383"/>
      <c r="M144" s="456" t="s">
        <v>2257</v>
      </c>
      <c r="N144" s="383"/>
      <c r="O144" s="383"/>
      <c r="P144" s="383"/>
      <c r="Q144" s="383" t="s">
        <v>2258</v>
      </c>
      <c r="R144" s="681" t="s">
        <v>2259</v>
      </c>
      <c r="S144" s="681"/>
      <c r="T144" s="681"/>
      <c r="U144" s="681"/>
      <c r="V144" s="681"/>
      <c r="W144" s="681"/>
      <c r="X144" s="681"/>
      <c r="Y144" s="681"/>
      <c r="Z144" s="452" t="s">
        <v>119</v>
      </c>
      <c r="AA144" s="452" t="s">
        <v>2252</v>
      </c>
      <c r="AB144" s="391" t="s">
        <v>2256</v>
      </c>
      <c r="AC144" s="392" t="s">
        <v>2253</v>
      </c>
      <c r="AD144" s="392" t="s">
        <v>2255</v>
      </c>
      <c r="AE144" s="392" t="s">
        <v>2254</v>
      </c>
      <c r="AF144" s="393" t="s">
        <v>62</v>
      </c>
      <c r="AG144" s="386"/>
      <c r="AH144" s="394" t="s">
        <v>2664</v>
      </c>
      <c r="AI144" s="445"/>
      <c r="AJ144" s="387" t="s">
        <v>2665</v>
      </c>
      <c r="AK144" s="394" t="s">
        <v>2666</v>
      </c>
      <c r="AL144" s="394" t="s">
        <v>3898</v>
      </c>
      <c r="AM144" s="394" t="s">
        <v>4149</v>
      </c>
      <c r="AN144" s="445"/>
      <c r="AO144" s="393"/>
      <c r="AP144" s="445"/>
      <c r="AQ144" s="445"/>
      <c r="AR144" s="445" t="n">
        <v>2</v>
      </c>
      <c r="AS144" s="445" t="n">
        <v>4</v>
      </c>
      <c r="AT144" s="445"/>
      <c r="AU144" s="445" t="n">
        <v>680</v>
      </c>
    </row>
    <row r="145" customFormat="false" ht="57.6" hidden="false" customHeight="false" outlineLevel="0" collapsed="false">
      <c r="A145" s="445"/>
      <c r="B145" s="382" t="s">
        <v>2251</v>
      </c>
      <c r="C145" s="381" t="s">
        <v>1576</v>
      </c>
      <c r="D145" s="381" t="s">
        <v>119</v>
      </c>
      <c r="E145" s="381" t="s">
        <v>2252</v>
      </c>
      <c r="F145" s="386"/>
      <c r="G145" s="383" t="s">
        <v>2253</v>
      </c>
      <c r="H145" s="383" t="s">
        <v>4150</v>
      </c>
      <c r="I145" s="383" t="s">
        <v>3577</v>
      </c>
      <c r="J145" s="382" t="s">
        <v>2256</v>
      </c>
      <c r="K145" s="456" t="s">
        <v>52</v>
      </c>
      <c r="L145" s="383"/>
      <c r="M145" s="456" t="s">
        <v>4151</v>
      </c>
      <c r="N145" s="383"/>
      <c r="O145" s="383"/>
      <c r="P145" s="383"/>
      <c r="Q145" s="383" t="s">
        <v>2254</v>
      </c>
      <c r="R145" s="681" t="s">
        <v>2256</v>
      </c>
      <c r="S145" s="681"/>
      <c r="T145" s="681"/>
      <c r="U145" s="681"/>
      <c r="V145" s="681"/>
      <c r="W145" s="681"/>
      <c r="X145" s="681"/>
      <c r="Y145" s="681"/>
      <c r="Z145" s="452" t="s">
        <v>119</v>
      </c>
      <c r="AA145" s="452" t="s">
        <v>2252</v>
      </c>
      <c r="AB145" s="391" t="s">
        <v>2256</v>
      </c>
      <c r="AC145" s="392" t="s">
        <v>2253</v>
      </c>
      <c r="AD145" s="392" t="s">
        <v>2255</v>
      </c>
      <c r="AE145" s="392" t="s">
        <v>2254</v>
      </c>
      <c r="AF145" s="393" t="s">
        <v>62</v>
      </c>
      <c r="AG145" s="386"/>
      <c r="AH145" s="394" t="s">
        <v>3350</v>
      </c>
      <c r="AI145" s="445"/>
      <c r="AJ145" s="387" t="s">
        <v>3351</v>
      </c>
      <c r="AK145" s="394" t="s">
        <v>3352</v>
      </c>
      <c r="AL145" s="444" t="s">
        <v>3967</v>
      </c>
      <c r="AM145" s="387" t="s">
        <v>4152</v>
      </c>
      <c r="AN145" s="445"/>
      <c r="AO145" s="393"/>
      <c r="AP145" s="445"/>
      <c r="AQ145" s="445"/>
      <c r="AR145" s="445" t="n">
        <v>2</v>
      </c>
      <c r="AS145" s="445" t="n">
        <v>4</v>
      </c>
      <c r="AT145" s="445" t="n">
        <v>12</v>
      </c>
      <c r="AU145" s="445" t="n">
        <v>380</v>
      </c>
    </row>
    <row r="146" customFormat="false" ht="57.6" hidden="false" customHeight="false" outlineLevel="0" collapsed="false">
      <c r="A146" s="445"/>
      <c r="B146" s="382" t="s">
        <v>2251</v>
      </c>
      <c r="C146" s="381" t="s">
        <v>1576</v>
      </c>
      <c r="D146" s="381" t="s">
        <v>119</v>
      </c>
      <c r="E146" s="381" t="s">
        <v>2252</v>
      </c>
      <c r="F146" s="386"/>
      <c r="G146" s="383" t="s">
        <v>2253</v>
      </c>
      <c r="H146" s="383" t="s">
        <v>4150</v>
      </c>
      <c r="I146" s="383" t="s">
        <v>3577</v>
      </c>
      <c r="J146" s="382" t="s">
        <v>2256</v>
      </c>
      <c r="K146" s="456" t="s">
        <v>52</v>
      </c>
      <c r="L146" s="383"/>
      <c r="M146" s="456" t="s">
        <v>4151</v>
      </c>
      <c r="N146" s="383"/>
      <c r="O146" s="383"/>
      <c r="P146" s="383"/>
      <c r="Q146" s="383" t="s">
        <v>4150</v>
      </c>
      <c r="R146" s="382" t="s">
        <v>2256</v>
      </c>
      <c r="S146" s="382"/>
      <c r="T146" s="382"/>
      <c r="U146" s="382"/>
      <c r="V146" s="382"/>
      <c r="W146" s="382"/>
      <c r="X146" s="382"/>
      <c r="Y146" s="382"/>
      <c r="Z146" s="452" t="s">
        <v>119</v>
      </c>
      <c r="AA146" s="452" t="s">
        <v>2252</v>
      </c>
      <c r="AB146" s="391" t="s">
        <v>2256</v>
      </c>
      <c r="AC146" s="392" t="s">
        <v>2253</v>
      </c>
      <c r="AD146" s="392" t="s">
        <v>3577</v>
      </c>
      <c r="AE146" s="392" t="s">
        <v>2254</v>
      </c>
      <c r="AF146" s="393" t="s">
        <v>62</v>
      </c>
      <c r="AG146" s="456" t="s">
        <v>3578</v>
      </c>
      <c r="AH146" s="394" t="s">
        <v>3579</v>
      </c>
      <c r="AI146" s="445" t="s">
        <v>3580</v>
      </c>
      <c r="AJ146" s="387" t="s">
        <v>4153</v>
      </c>
      <c r="AK146" s="394"/>
      <c r="AL146" s="444" t="s">
        <v>3903</v>
      </c>
      <c r="AM146" s="387" t="s">
        <v>4007</v>
      </c>
      <c r="AN146" s="445"/>
      <c r="AO146" s="393"/>
      <c r="AP146" s="445"/>
      <c r="AQ146" s="445"/>
      <c r="AR146" s="445" t="n">
        <v>1</v>
      </c>
      <c r="AS146" s="445"/>
      <c r="AT146" s="445"/>
      <c r="AU146" s="445"/>
    </row>
    <row r="147" customFormat="false" ht="57.6" hidden="false" customHeight="false" outlineLevel="0" collapsed="false">
      <c r="A147" s="386"/>
      <c r="B147" s="382" t="s">
        <v>2251</v>
      </c>
      <c r="C147" s="381" t="s">
        <v>1576</v>
      </c>
      <c r="D147" s="381" t="s">
        <v>119</v>
      </c>
      <c r="E147" s="381" t="s">
        <v>2252</v>
      </c>
      <c r="F147" s="386"/>
      <c r="G147" s="383" t="s">
        <v>2253</v>
      </c>
      <c r="H147" s="383" t="s">
        <v>4150</v>
      </c>
      <c r="I147" s="383" t="s">
        <v>3577</v>
      </c>
      <c r="J147" s="382" t="s">
        <v>2256</v>
      </c>
      <c r="K147" s="456" t="s">
        <v>52</v>
      </c>
      <c r="L147" s="383"/>
      <c r="M147" s="456" t="s">
        <v>4151</v>
      </c>
      <c r="N147" s="383"/>
      <c r="O147" s="383"/>
      <c r="P147" s="383"/>
      <c r="Q147" s="383" t="s">
        <v>4150</v>
      </c>
      <c r="R147" s="382" t="s">
        <v>2256</v>
      </c>
      <c r="S147" s="382"/>
      <c r="T147" s="382"/>
      <c r="U147" s="382"/>
      <c r="V147" s="382"/>
      <c r="W147" s="382"/>
      <c r="X147" s="382"/>
      <c r="Y147" s="382"/>
      <c r="Z147" s="452" t="s">
        <v>119</v>
      </c>
      <c r="AA147" s="452" t="s">
        <v>2252</v>
      </c>
      <c r="AB147" s="391" t="s">
        <v>2256</v>
      </c>
      <c r="AC147" s="392" t="s">
        <v>2253</v>
      </c>
      <c r="AD147" s="392" t="s">
        <v>3577</v>
      </c>
      <c r="AE147" s="392" t="s">
        <v>2254</v>
      </c>
      <c r="AF147" s="393" t="s">
        <v>62</v>
      </c>
      <c r="AG147" s="456" t="s">
        <v>3582</v>
      </c>
      <c r="AH147" s="394" t="s">
        <v>3583</v>
      </c>
      <c r="AI147" s="445" t="s">
        <v>3584</v>
      </c>
      <c r="AJ147" s="387" t="s">
        <v>4154</v>
      </c>
      <c r="AK147" s="394"/>
      <c r="AL147" s="444" t="s">
        <v>3903</v>
      </c>
      <c r="AM147" s="387" t="s">
        <v>4007</v>
      </c>
      <c r="AN147" s="445"/>
      <c r="AO147" s="393"/>
      <c r="AP147" s="445"/>
      <c r="AQ147" s="445"/>
      <c r="AR147" s="445" t="n">
        <v>1</v>
      </c>
      <c r="AS147" s="445"/>
      <c r="AT147" s="445"/>
      <c r="AU147" s="445"/>
    </row>
    <row r="148" customFormat="false" ht="14.4" hidden="false" customHeight="false" outlineLevel="0" collapsed="false">
      <c r="A148" s="386"/>
      <c r="B148" s="442" t="s">
        <v>2260</v>
      </c>
      <c r="C148" s="381" t="s">
        <v>1576</v>
      </c>
      <c r="D148" s="445" t="s">
        <v>145</v>
      </c>
      <c r="E148" s="445" t="s">
        <v>615</v>
      </c>
      <c r="F148" s="445"/>
      <c r="G148" s="443" t="s">
        <v>2261</v>
      </c>
      <c r="H148" s="443" t="s">
        <v>2262</v>
      </c>
      <c r="I148" s="443" t="s">
        <v>618</v>
      </c>
      <c r="J148" s="442" t="s">
        <v>2263</v>
      </c>
      <c r="K148" s="441" t="s">
        <v>52</v>
      </c>
      <c r="L148" s="443"/>
      <c r="M148" s="441" t="s">
        <v>2264</v>
      </c>
      <c r="N148" s="701"/>
      <c r="O148" s="701"/>
      <c r="P148" s="701"/>
      <c r="Q148" s="443" t="s">
        <v>2262</v>
      </c>
      <c r="R148" s="682" t="s">
        <v>2265</v>
      </c>
      <c r="S148" s="682"/>
      <c r="T148" s="682"/>
      <c r="U148" s="682"/>
      <c r="V148" s="682"/>
      <c r="W148" s="682"/>
      <c r="X148" s="682"/>
      <c r="Y148" s="682"/>
      <c r="Z148" s="390" t="s">
        <v>454</v>
      </c>
      <c r="AA148" s="390" t="s">
        <v>3266</v>
      </c>
      <c r="AB148" s="391" t="s">
        <v>3267</v>
      </c>
      <c r="AC148" s="392" t="s">
        <v>3268</v>
      </c>
      <c r="AD148" s="392" t="s">
        <v>3269</v>
      </c>
      <c r="AE148" s="392" t="s">
        <v>2262</v>
      </c>
      <c r="AF148" s="393" t="s">
        <v>62</v>
      </c>
      <c r="AG148" s="702"/>
      <c r="AH148" s="507" t="s">
        <v>3270</v>
      </c>
      <c r="AI148" s="445"/>
      <c r="AJ148" s="387" t="s">
        <v>3271</v>
      </c>
      <c r="AK148" s="394" t="n">
        <v>1433</v>
      </c>
      <c r="AL148" s="394" t="s">
        <v>4108</v>
      </c>
      <c r="AM148" s="387" t="s">
        <v>4155</v>
      </c>
      <c r="AN148" s="445"/>
      <c r="AO148" s="393"/>
      <c r="AP148" s="445"/>
      <c r="AQ148" s="445"/>
      <c r="AR148" s="445" t="n">
        <v>4</v>
      </c>
      <c r="AS148" s="445"/>
      <c r="AT148" s="445" t="n">
        <v>8</v>
      </c>
      <c r="AU148" s="445" t="n">
        <v>250</v>
      </c>
    </row>
    <row r="149" customFormat="false" ht="28.8" hidden="false" customHeight="false" outlineLevel="0" collapsed="false">
      <c r="A149" s="386"/>
      <c r="B149" s="382" t="s">
        <v>2267</v>
      </c>
      <c r="C149" s="381" t="s">
        <v>1576</v>
      </c>
      <c r="D149" s="381" t="s">
        <v>2268</v>
      </c>
      <c r="E149" s="381" t="s">
        <v>2269</v>
      </c>
      <c r="F149" s="386"/>
      <c r="G149" s="383" t="s">
        <v>2270</v>
      </c>
      <c r="H149" s="383" t="s">
        <v>2271</v>
      </c>
      <c r="I149" s="383" t="s">
        <v>2272</v>
      </c>
      <c r="J149" s="382" t="s">
        <v>2273</v>
      </c>
      <c r="K149" s="456" t="s">
        <v>52</v>
      </c>
      <c r="L149" s="383"/>
      <c r="M149" s="456" t="s">
        <v>2274</v>
      </c>
      <c r="N149" s="383"/>
      <c r="O149" s="383"/>
      <c r="P149" s="383"/>
      <c r="Q149" s="383" t="s">
        <v>2275</v>
      </c>
      <c r="R149" s="681" t="s">
        <v>2276</v>
      </c>
      <c r="S149" s="681"/>
      <c r="T149" s="681"/>
      <c r="U149" s="681"/>
      <c r="V149" s="681"/>
      <c r="W149" s="681"/>
      <c r="X149" s="681"/>
      <c r="Y149" s="681"/>
      <c r="Z149" s="390" t="s">
        <v>990</v>
      </c>
      <c r="AA149" s="390" t="s">
        <v>2749</v>
      </c>
      <c r="AB149" s="391" t="s">
        <v>2750</v>
      </c>
      <c r="AC149" s="392" t="s">
        <v>2751</v>
      </c>
      <c r="AD149" s="392" t="s">
        <v>2752</v>
      </c>
      <c r="AE149" s="392" t="s">
        <v>2275</v>
      </c>
      <c r="AF149" s="393" t="s">
        <v>62</v>
      </c>
      <c r="AG149" s="386"/>
      <c r="AH149" s="394" t="s">
        <v>2753</v>
      </c>
      <c r="AI149" s="445"/>
      <c r="AJ149" s="387" t="s">
        <v>2754</v>
      </c>
      <c r="AK149" s="394" t="s">
        <v>2755</v>
      </c>
      <c r="AL149" s="444" t="s">
        <v>3922</v>
      </c>
      <c r="AM149" s="463" t="s">
        <v>4156</v>
      </c>
      <c r="AN149" s="445"/>
      <c r="AO149" s="393"/>
      <c r="AP149" s="445"/>
      <c r="AQ149" s="445"/>
      <c r="AR149" s="445" t="n">
        <v>2</v>
      </c>
      <c r="AS149" s="445"/>
      <c r="AT149" s="445"/>
      <c r="AU149" s="445"/>
    </row>
  </sheetData>
  <hyperlinks>
    <hyperlink ref="B3" r:id="rId1" display="Abolhassani@sharif"/>
    <hyperlink ref="J3" r:id="rId2" display="ali.abolhasani@sharif.edu"/>
    <hyperlink ref="R3" r:id="rId3" display="ali.abolhasani@sharif.edu"/>
    <hyperlink ref="AB3" r:id="rId4" display="roohi.abol@gmail.com"/>
    <hyperlink ref="B4" r:id="rId5" display="ACM@CE"/>
    <hyperlink ref="J4" r:id="rId6" display="ejlali@sharif.edu"/>
    <hyperlink ref="R4" r:id="rId7" display="zarrabi@sharif.edu"/>
    <hyperlink ref="AB4" r:id="rId8" display="zarrabi@sharif.edu"/>
    <hyperlink ref="B5" r:id="rId9" display="ACM@CE"/>
    <hyperlink ref="J5" r:id="rId10" display="ejlali@sharif.edu"/>
    <hyperlink ref="R5" r:id="rId11" display="zarrabi@sharif.edu"/>
    <hyperlink ref="AB5" r:id="rId12" display="zarrabi@sharif.edu"/>
    <hyperlink ref="B6" r:id="rId13" display="Aref@sharif"/>
    <hyperlink ref="J6" r:id="rId14" display="aref@sharif.edu"/>
    <hyperlink ref="R6" r:id="rId15" display="mirmohseni@sharif.edu"/>
    <hyperlink ref="AB6" r:id="rId16" display="mirmohseni@sharif.edu"/>
    <hyperlink ref="B7" r:id="rId17" display="Asadi@sharif"/>
    <hyperlink ref="J7" r:id="rId18" display="asadi@sharif.edu"/>
    <hyperlink ref="R7" r:id="rId19" display="dsn@ce.sharif.edu"/>
    <hyperlink ref="AB7" r:id="rId20" display="saba.ahmadian@sharif.edu"/>
    <hyperlink ref="B8" r:id="rId21" display="Asadi@sharif"/>
    <hyperlink ref="J8" r:id="rId22" display="asadi@sharif.edu"/>
    <hyperlink ref="R8" r:id="rId23" display="tahzibi@ce.sharif.edu"/>
    <hyperlink ref="AB8" r:id="rId24" display="tahzibi@ce.sharif.edu"/>
    <hyperlink ref="B9" r:id="rId25" display="b.rezaie@staff.sharif.edu"/>
    <hyperlink ref="J9" r:id="rId26" display="b.rezaie@staff.sharif.edu"/>
    <hyperlink ref="R9" r:id="rId27" display="b.rezaie@staff.sharif.edu"/>
    <hyperlink ref="AB9" r:id="rId28" display="b.rezaie@staff.sharif.edu"/>
    <hyperlink ref="B10" r:id="rId29" display="Blockchain@sharif"/>
    <hyperlink ref="J10" r:id="rId30" display="maddah_ali@sharif.edu"/>
    <hyperlink ref="AB10" r:id="rId31" display="mahdida97@gmail.com"/>
    <hyperlink ref="B11" r:id="rId32" display="CE@sharif"/>
    <hyperlink ref="J11" r:id="rId33" display="sameti@sharif.edu"/>
    <hyperlink ref="R11" r:id="rId34" display="zarrabi@sharif.edu"/>
    <hyperlink ref="AB11" r:id="rId35" display="zarrabi@sharif.edu"/>
    <hyperlink ref="B12" r:id="rId36" display="CE@sharif"/>
    <hyperlink ref="J12" r:id="rId37" display="ejlali@sharif.edu"/>
    <hyperlink ref="R12" r:id="rId38" display="info@ce.sharif.ir"/>
    <hyperlink ref="AB12" r:id="rId39" display="abam@sharif.edu"/>
    <hyperlink ref="B13" r:id="rId40" display="CE@sharif"/>
    <hyperlink ref="J13" r:id="rId41" display="ejlali@sharif.edu"/>
    <hyperlink ref="R13" r:id="rId42" display="info@ce.sharif.ir"/>
    <hyperlink ref="AB13" r:id="rId43" display="nikbin@ce.sharif.edu"/>
    <hyperlink ref="B14" r:id="rId44" display="CE@sharif"/>
    <hyperlink ref="J14" r:id="rId45" display="ejlali@sharif.edu"/>
    <hyperlink ref="R14" r:id="rId46" display="info@ce.sharif.ir"/>
    <hyperlink ref="AB14" r:id="rId47" display="nikbin@ce.sharif.edu"/>
    <hyperlink ref="B15" r:id="rId48" display="CE@sharif"/>
    <hyperlink ref="J15" r:id="rId49" display="ejlali@sharif.edu"/>
    <hyperlink ref="R15" r:id="rId50" display="info@ce.sharif.ir"/>
    <hyperlink ref="AB15" r:id="rId51" display="nikbin@ce.sharif.edu"/>
    <hyperlink ref="B16" r:id="rId52" display="CE@sharif"/>
    <hyperlink ref="J16" r:id="rId53" display="ejlali@sharif.edu"/>
    <hyperlink ref="R16" r:id="rId54" display="info@ce.sharif.ir"/>
    <hyperlink ref="AB16" r:id="rId55" display="motahari@sharif.ir"/>
    <hyperlink ref="B17" r:id="rId56" display="CE@sharif"/>
    <hyperlink ref="J17" r:id="rId57" display="ejlali@sharif.edu"/>
    <hyperlink ref="R17" r:id="rId58" display="info@ce.sharif.ir"/>
    <hyperlink ref="AB17" r:id="rId59" display="nikbin@ce.sharif.edu"/>
    <hyperlink ref="B18" r:id="rId60" display="CE@sharif"/>
    <hyperlink ref="J18" r:id="rId61" display="ejlali@sharif.edu"/>
    <hyperlink ref="R18" r:id="rId62" display="info@ce.sharif.ir"/>
    <hyperlink ref="AB18" r:id="rId63" display="nikbin@ce.sharif.edu"/>
    <hyperlink ref="B19" r:id="rId64" display="CE@sharif"/>
    <hyperlink ref="J19" r:id="rId65" display="ejlali@sharif.edu"/>
    <hyperlink ref="R19" r:id="rId66" display="info@ce.sharif.ir"/>
    <hyperlink ref="AB19" r:id="rId67" display="nikbin@ce.sharif.edu"/>
    <hyperlink ref="B20" r:id="rId68" display="CHE@sharif"/>
    <hyperlink ref="J20" r:id="rId69" display="amolaei@sharif.edu"/>
    <hyperlink ref="R20" r:id="rId70" display="s_asgari@sharif.edu"/>
    <hyperlink ref="AB20" r:id="rId71" display="mohseni@sharif.ir"/>
    <hyperlink ref="B21" r:id="rId72" display="CHE@sharif"/>
    <hyperlink ref="J21" r:id="rId73" display="amolaei@sharif.edu"/>
    <hyperlink ref="R21" r:id="rId74" display="s_asgari@sharif.edu"/>
    <hyperlink ref="AB21" r:id="rId75" display="s_asgari@sharif.edu"/>
    <hyperlink ref="B22" r:id="rId76" display="CHE@sharif"/>
    <hyperlink ref="J22" r:id="rId77" display="amolaei@sharif.edu"/>
    <hyperlink ref="R22" r:id="rId78" display="s_asgari@sharif.edu"/>
    <hyperlink ref="AB22" r:id="rId79" display="s_asgari@sharif.edu"/>
    <hyperlink ref="B23" r:id="rId80" display="Civil@sharif"/>
    <hyperlink ref="J23" r:id="rId81" display="ghaemian@sharif.edu"/>
    <hyperlink ref="R23" r:id="rId82" display="alvanchi@sharif.edu"/>
    <hyperlink ref="AB23" r:id="rId83" display="alvanchi@sharif.edu"/>
    <hyperlink ref="B24" r:id="rId84" display="CLab@sharif"/>
    <hyperlink ref="J24" r:id="rId85" display="ejtehadi@sharif.ir"/>
    <hyperlink ref="R24" r:id="rId86" display="clab@sharif.edu"/>
    <hyperlink ref="AB24" r:id="rId87" display="s.tavakkoli@sharif.ir"/>
    <hyperlink ref="B25" r:id="rId88" display="CLab@sharif"/>
    <hyperlink ref="J25" r:id="rId89" display="ejtehadi@sharif.ir"/>
    <hyperlink ref="R25" r:id="rId90" display="clab@sharif.edu"/>
    <hyperlink ref="AB25" r:id="rId91" display="m.varshabi@sharif.ir"/>
    <hyperlink ref="B26" r:id="rId92" display="CLab@sharif"/>
    <hyperlink ref="J26" r:id="rId93" display="ejtehadi@sharif.ir"/>
    <hyperlink ref="R26" r:id="rId94" display="clab@sharif.edu"/>
    <hyperlink ref="AB26" r:id="rId95" display="m.varshabi@sharif.ir"/>
    <hyperlink ref="B27" r:id="rId96" display="CLab@sharif"/>
    <hyperlink ref="J27" r:id="rId97" display="ejtehadi@sharif.ir"/>
    <hyperlink ref="R27" r:id="rId98" display="clab@sharif.edu"/>
    <hyperlink ref="AB27" r:id="rId99" display="varshabi@clab.sharif.edu"/>
    <hyperlink ref="B28" r:id="rId100" display="CLab@sharif"/>
    <hyperlink ref="J28" r:id="rId101" display="ejtehadi@sharif.ir"/>
    <hyperlink ref="R28" r:id="rId102" display="clab@sharif.edu"/>
    <hyperlink ref="AB28" r:id="rId103" display="srs@mehr.sharif.ir"/>
    <hyperlink ref="B29" r:id="rId104" display="Counseling@sharif"/>
    <hyperlink ref="J29" r:id="rId105" display="mitra.aghajani@sharif.ir"/>
    <hyperlink ref="AB29" r:id="rId106" display="tamouk@sharif.ir"/>
    <hyperlink ref="B30" r:id="rId107" display="Culture@sharif"/>
    <hyperlink ref="J30" r:id="rId108" display="hoseinih@sharif.edu"/>
    <hyperlink ref="R30" r:id="rId109" display="khesoem@gmail.com"/>
    <hyperlink ref="AB30" r:id="rId110" display="etemadi@ce.sharif.edu"/>
    <hyperlink ref="B31" r:id="rId111" display="Culture@sharif"/>
    <hyperlink ref="J31" r:id="rId112" display="hoseinih@sharif.edu"/>
    <hyperlink ref="R31" r:id="rId113" display="festival.farhang@sharif.ir"/>
    <hyperlink ref="AB31" r:id="rId114" display="amani_amir@ie.sharif.ir"/>
    <hyperlink ref="B32" r:id="rId115" display="Culture@sharif"/>
    <hyperlink ref="J32" r:id="rId116" display="hoseinih@sharif.edu"/>
    <hyperlink ref="R32" r:id="rId117" display="daftarm@gmail.com"/>
    <hyperlink ref="AB32" r:id="rId118" display="pouria.fallahpour75@student.sharif.edu"/>
    <hyperlink ref="B33" r:id="rId119" display="Culture@sharif"/>
    <hyperlink ref="J33" r:id="rId120" display="hoseinih@sharif.edu"/>
    <hyperlink ref="R33" r:id="rId121" display="amani_amir@ie.sharif.ir"/>
    <hyperlink ref="AB33" r:id="rId122" display="amani_amir@ie.sharif.ir"/>
    <hyperlink ref="B34" r:id="rId123" display="Edari@sharif"/>
    <hyperlink ref="J34" r:id="rId124" display="jahantigh@sharif.edu"/>
    <hyperlink ref="AB34" r:id="rId125" display="nikbin@ce.sharif.edu"/>
    <hyperlink ref="B35" r:id="rId126" display="Edari@sharif"/>
    <hyperlink ref="J35" r:id="rId127" display="jahantigh@sharif.edu"/>
    <hyperlink ref="AB35" r:id="rId128" display="vaseghi@sharif.edu"/>
    <hyperlink ref="B36" r:id="rId129" display="Edari@sharif"/>
    <hyperlink ref="J36" r:id="rId130" display="jahantigh@sharif.edu"/>
    <hyperlink ref="R36" r:id="rId131" display="traffic@sharif.ir"/>
    <hyperlink ref="AB36" r:id="rId132" display="e_tallan@sharif.ir"/>
    <hyperlink ref="B37" r:id="rId133" display="Edari@sharif"/>
    <hyperlink ref="J37" r:id="rId134" display="jahantigh@sharif.edu"/>
    <hyperlink ref="AB37" r:id="rId135" display="h.samiee@staff.sharif.ir"/>
    <hyperlink ref="B38" r:id="rId136" display="Edari@sharif"/>
    <hyperlink ref="J38" r:id="rId137" display="jahantigh@sharif.edu"/>
    <hyperlink ref="AB38" r:id="rId138" display="h.samiee@staff.sharif.ir"/>
    <hyperlink ref="B39" r:id="rId139" display="Edari@sharif"/>
    <hyperlink ref="J39" r:id="rId140" display="jahantigh@sharif.edu"/>
    <hyperlink ref="AB39" r:id="rId141" display="h.samiee@staff.sharif.ir"/>
    <hyperlink ref="B40" r:id="rId142" display="Edari@sharif"/>
    <hyperlink ref="J40" r:id="rId143" display="jahantigh@sharif.edu"/>
    <hyperlink ref="AB40" r:id="rId144" display="h.samiee@staff.sharif.ir"/>
    <hyperlink ref="B41" r:id="rId145" display="EDU@sharif"/>
    <hyperlink ref="J41" r:id="rId146" display="rashtchian@sharif.edu"/>
    <hyperlink ref="R41" r:id="rId147" display="edu@sharif.edu"/>
    <hyperlink ref="AB41" r:id="rId148" display="zarrabi@sharif.edu"/>
    <hyperlink ref="B42" r:id="rId149" display="EDU@sharif"/>
    <hyperlink ref="J42" r:id="rId150" display="rashtchian@sharif.edu"/>
    <hyperlink ref="R42" r:id="rId151" display="edu@sharif.edu"/>
    <hyperlink ref="AB42" r:id="rId152" display="zarrabi@sharif.edu"/>
    <hyperlink ref="B43" r:id="rId153" display="EDU@sharif"/>
    <hyperlink ref="J43" r:id="rId154" display="rashtchian@sharif.edu"/>
    <hyperlink ref="R43" r:id="rId155" display="edu@sharif.edu"/>
    <hyperlink ref="AB43" r:id="rId156" display="zarrabi@sharif.edu"/>
    <hyperlink ref="B44" r:id="rId157" display="EDU@sharif"/>
    <hyperlink ref="J44" r:id="rId158" display="rashtchian@sharif.edu"/>
    <hyperlink ref="R44" r:id="rId159" display="edu@sharif.edu"/>
    <hyperlink ref="AB44" r:id="rId160" display="zarrabi@sharif.edu"/>
    <hyperlink ref="B45" r:id="rId161" display="EDU@sharif"/>
    <hyperlink ref="J45" r:id="rId162" display="rashtchian@sharif.edu"/>
    <hyperlink ref="R45" r:id="rId163" display="edu@sharif.edu"/>
    <hyperlink ref="AB45" r:id="rId164" display="zarrabi@sharif.edu"/>
    <hyperlink ref="B46" r:id="rId165" display="EDU@sharif"/>
    <hyperlink ref="J46" r:id="rId166" display="rashtchian@sharif.edu"/>
    <hyperlink ref="R46" r:id="rId167" display="edu@sharif.edu"/>
    <hyperlink ref="AB46" r:id="rId168" display="zarrabi@sharif.edu"/>
    <hyperlink ref="B47" r:id="rId169" display="EDU@sharif"/>
    <hyperlink ref="J47" r:id="rId170" display="rashtchian@sharif.edu"/>
    <hyperlink ref="R47" r:id="rId171" display="edu@sharif.edu"/>
    <hyperlink ref="AB47" r:id="rId172" display="zarrabi@sharif.edu"/>
    <hyperlink ref="B48" r:id="rId173" display="EDU@sharif"/>
    <hyperlink ref="J48" r:id="rId174" display="rashtchian@sharif.edu"/>
    <hyperlink ref="R48" r:id="rId175" display="edu@sharif.edu"/>
    <hyperlink ref="AB48" r:id="rId176" display="zarrabi@sharif.edu"/>
    <hyperlink ref="B49" r:id="rId177" display="EDU@sharif"/>
    <hyperlink ref="J49" r:id="rId178" display="rashtchian@sharif.edu"/>
    <hyperlink ref="R49" r:id="rId179" display="edu@sharif.edu"/>
    <hyperlink ref="AB49" r:id="rId180" display="zarrabi@sharif.edu"/>
    <hyperlink ref="B50" r:id="rId181" display="EDU@sharif"/>
    <hyperlink ref="J50" r:id="rId182" display="rashtchian@sharif.edu"/>
    <hyperlink ref="R50" r:id="rId183" display="edu@sharif.edu"/>
    <hyperlink ref="AB50" r:id="rId184" display="zarrabi@sharif.edu"/>
    <hyperlink ref="B51" r:id="rId185" display="EDU@sharif"/>
    <hyperlink ref="J51" r:id="rId186" display="rashtchian@sharif.edu"/>
    <hyperlink ref="R51" r:id="rId187" display="edu@sharif.edu"/>
    <hyperlink ref="AB51" r:id="rId188" display="zarrabi@sharif.edu"/>
    <hyperlink ref="B52" r:id="rId189" display="EDU@sharif"/>
    <hyperlink ref="J52" r:id="rId190" display="rashtchian@sharif.edu"/>
    <hyperlink ref="R52" r:id="rId191" display="edu@sharif.edu"/>
    <hyperlink ref="AB52" r:id="rId192" display="zarrabi@sharif.edu"/>
    <hyperlink ref="B53" r:id="rId193" display="EDU@sharif"/>
    <hyperlink ref="J53" r:id="rId194" display="rashtchian@sharif.edu"/>
    <hyperlink ref="R53" r:id="rId195" display="edu@sharif.edu"/>
    <hyperlink ref="AB53" r:id="rId196" display="zarrabi@sharif.edu"/>
    <hyperlink ref="B54" r:id="rId197" display="EDU@sharif"/>
    <hyperlink ref="J54" r:id="rId198" display="rashtchian@sharif.edu"/>
    <hyperlink ref="R54" r:id="rId199" display="edu@sharif.edu"/>
    <hyperlink ref="AB54" r:id="rId200" display="zarrabi@sharif.edu"/>
    <hyperlink ref="B55" r:id="rId201" display="EDU@sharif"/>
    <hyperlink ref="J55" r:id="rId202" display="rashtchian@sharif.edu"/>
    <hyperlink ref="R55" r:id="rId203" display="edu@sharif.edu"/>
    <hyperlink ref="AB55" r:id="rId204" display="zarrabi@sharif.edu"/>
    <hyperlink ref="B56" r:id="rId205" display="EDU@sharif"/>
    <hyperlink ref="J56" r:id="rId206" display="rashtchian@sharif.edu"/>
    <hyperlink ref="R56" r:id="rId207" display="edu@sharif.edu"/>
    <hyperlink ref="AB56" r:id="rId208" display="zarrabi@sharif.edu"/>
    <hyperlink ref="B57" r:id="rId209" display="EDU@sharif"/>
    <hyperlink ref="J57" r:id="rId210" display="rashtchian@sharif.edu"/>
    <hyperlink ref="R57" r:id="rId211" display="edu@sharif.edu"/>
    <hyperlink ref="AB57" r:id="rId212" display="zarrabi@sharif.edu"/>
    <hyperlink ref="B58" r:id="rId213" display="EDU@sharif"/>
    <hyperlink ref="J58" r:id="rId214" display="rashtchian@sharif.edu"/>
    <hyperlink ref="R58" r:id="rId215" display="edu@sharif.edu"/>
    <hyperlink ref="AB58" r:id="rId216" display="zarrabi@sharif.edu"/>
    <hyperlink ref="B59" r:id="rId217" display="EDU@sharif"/>
    <hyperlink ref="J59" r:id="rId218" display="rashtchian@sharif.edu"/>
    <hyperlink ref="R59" r:id="rId219" display="edu@sharif.edu"/>
    <hyperlink ref="AB59" r:id="rId220" display="zarrabi@sharif.edu"/>
    <hyperlink ref="B60" r:id="rId221" display="EDU@sharif"/>
    <hyperlink ref="J60" r:id="rId222" display="rashtchian@sharif.edu"/>
    <hyperlink ref="R60" r:id="rId223" display="edu@sharif.edu"/>
    <hyperlink ref="AB60" r:id="rId224" display="amini@sharif.edu"/>
    <hyperlink ref="B61" r:id="rId225" display="EDU@sharif"/>
    <hyperlink ref="J61" r:id="rId226" display="rashtchian@sharif.edu"/>
    <hyperlink ref="R61" r:id="rId227" display="edu@sharif.edu"/>
    <hyperlink ref="AB61" r:id="rId228" display="fatehi.mh@gmail.com"/>
    <hyperlink ref="B62" r:id="rId229" display="EDU@sharif"/>
    <hyperlink ref="J62" r:id="rId230" display="rashtchian@sharif.edu"/>
    <hyperlink ref="R62" r:id="rId231" display="edu@sharif.edu"/>
    <hyperlink ref="AB62" r:id="rId232" display="zarrabi@sharif.edu"/>
    <hyperlink ref="B63" r:id="rId233" display="EDU@sharif"/>
    <hyperlink ref="J63" r:id="rId234" display="rashtchian@sharif.edu"/>
    <hyperlink ref="R63" r:id="rId235" display="edu@sharif.edu"/>
    <hyperlink ref="AB63" r:id="rId236" display="zarrabi@sharif.edu"/>
    <hyperlink ref="B64" r:id="rId237" display="EDU@sharif"/>
    <hyperlink ref="J64" r:id="rId238" display="rashtchian@sharif.edu"/>
    <hyperlink ref="R64" r:id="rId239" display="edu@sharif.edu"/>
    <hyperlink ref="AB64" r:id="rId240" display="zarrabi@sharif.edu"/>
    <hyperlink ref="B65" r:id="rId241" display="EDU@sharif"/>
    <hyperlink ref="J65" r:id="rId242" display="rashtchian@sharif.edu"/>
    <hyperlink ref="R65" r:id="rId243" display="edu@sharif.edu"/>
    <hyperlink ref="AB65" r:id="rId244" display="zarrabi@sharif.edu"/>
    <hyperlink ref="B66" r:id="rId245" display="Elearning@edu"/>
    <hyperlink ref="J66" r:id="rId246" display="amini@sharif.edu"/>
    <hyperlink ref="R66" r:id="rId247" display="elearning@sharif.ir"/>
    <hyperlink ref="AB66" r:id="rId248" display="m.shafiee@staff.sharif.edu"/>
    <hyperlink ref="B67" r:id="rId249" display="Elearning@edu"/>
    <hyperlink ref="J67" r:id="rId250" display="amini@sharif.edu"/>
    <hyperlink ref="R67" r:id="rId251" display="elarning@sharif.edu"/>
    <hyperlink ref="AB67" r:id="rId252" display="amini@sharif.edu"/>
    <hyperlink ref="B68" r:id="rId253" display="Elearning@edu"/>
    <hyperlink ref="J68" r:id="rId254" display="amini@sharif.edu"/>
    <hyperlink ref="R68" r:id="rId255" display="elearning@sharif.ir"/>
    <hyperlink ref="AB68" r:id="rId256" display="m.shafiee@staff.sharif.edu"/>
    <hyperlink ref="B69" r:id="rId257" display="Elearning@edu"/>
    <hyperlink ref="J69" r:id="rId258" display="amini@sharif.edu"/>
    <hyperlink ref="R69" r:id="rId259" display="elarning@sharif.edu"/>
    <hyperlink ref="AB69" r:id="rId260" display="amini@sharif.edu"/>
    <hyperlink ref="B70" r:id="rId261" display="Elearning@edu"/>
    <hyperlink ref="J70" r:id="rId262" display="amini@sharif.edu"/>
    <hyperlink ref="R70" r:id="rId263" display="elarning@sharif.edu"/>
    <hyperlink ref="AB70" r:id="rId264" display="amini@sharif.edu"/>
    <hyperlink ref="B71" r:id="rId265" display="Feyzbakhsh@sharif"/>
    <hyperlink ref="J71" r:id="rId266" display="alireza_feyz@sharif.edu"/>
    <hyperlink ref="AB71" r:id="rId267" display="mohadeseh.hosseini@gsme.sharif.edu"/>
    <hyperlink ref="B72" r:id="rId268" display="GreenNGO@sharif"/>
    <hyperlink ref="J72" r:id="rId269" display="tmohammadsadegh@gmail.com"/>
    <hyperlink ref="AB72" r:id="rId270" display="s.masoudy93@gmail.com"/>
    <hyperlink ref="B73" r:id="rId271" display="GSME@sharif"/>
    <hyperlink ref="J73" r:id="rId272" display="isaai@sharif.ir"/>
    <hyperlink ref="R73" r:id="rId273" display="isaai@sharif.ir"/>
    <hyperlink ref="B74" r:id="rId274" display="GSME@sharif"/>
    <hyperlink ref="J74" r:id="rId275" display="isaai@sharif.ir"/>
    <hyperlink ref="R74" r:id="rId276" display="isaai@sharif.ir"/>
    <hyperlink ref="B75" r:id="rId277" display="GSME@sharif"/>
    <hyperlink ref="J75" r:id="rId278" display="isaai@sharif.ir"/>
    <hyperlink ref="R75" r:id="rId279" display="isaai@sharif.ir"/>
    <hyperlink ref="B76" r:id="rId280" display="GSME@sharif"/>
    <hyperlink ref="J76" r:id="rId281" display="isaai@sharif.ir"/>
    <hyperlink ref="R76" r:id="rId282" display="isaai@sharif.ir"/>
    <hyperlink ref="B77" r:id="rId283" display="GSME@sharif"/>
    <hyperlink ref="J77" r:id="rId284" display="isaai@sharif.ir"/>
    <hyperlink ref="R77" r:id="rId285" display="isaai@sharif.ir"/>
    <hyperlink ref="B78" r:id="rId286" display="GSME@sharif"/>
    <hyperlink ref="J78" r:id="rId287" display="isaai@sharif.ir"/>
    <hyperlink ref="R78" r:id="rId288" display="isaai@sharif.ir"/>
    <hyperlink ref="B79" r:id="rId289" display="GSME@sharif"/>
    <hyperlink ref="J79" r:id="rId290" display="isaai@sharif.ir"/>
    <hyperlink ref="R79" r:id="rId291" display="isaai@sharif.ir"/>
    <hyperlink ref="B80" r:id="rId292" display="GSME@sharif"/>
    <hyperlink ref="J80" r:id="rId293" display="isaai@sharif.ir"/>
    <hyperlink ref="R80" r:id="rId294" display="isaai@sharif.ir"/>
    <hyperlink ref="B81" r:id="rId295" display="GSME@sharif"/>
    <hyperlink ref="J81" r:id="rId296" display="isaai@sharif.ir"/>
    <hyperlink ref="R81" r:id="rId297" display="isaai@sharif.ir"/>
    <hyperlink ref="B82" r:id="rId298" display="Heydarnoori@sharif"/>
    <hyperlink ref="J82" r:id="rId299" display="heydarnoori@sharif.edu"/>
    <hyperlink ref="R82" r:id="rId300" display="heydarnoori@gmail.com"/>
    <hyperlink ref="AB82" r:id="rId301" display="heydarnoori@sharif.edu"/>
    <hyperlink ref="B83" r:id="rId302" display="ICTC@sharif"/>
    <hyperlink ref="J83" r:id="rId303" display="amini@sharif.edu"/>
    <hyperlink ref="R83" r:id="rId304" display="m.gharehyazie@sharif.edu"/>
    <hyperlink ref="AB83" r:id="rId305" display="ebrahim@bonyan.co"/>
    <hyperlink ref="B84" r:id="rId306" display="ICTC@sharif"/>
    <hyperlink ref="J84" r:id="rId307" display="amini@sharif.edu"/>
    <hyperlink ref="R84" r:id="rId308" display="ictc@sharif.edu"/>
    <hyperlink ref="AB84" r:id="rId309" display="e_tallan@sharif.edu"/>
    <hyperlink ref="B85" r:id="rId310" display="ICTC@sharif"/>
    <hyperlink ref="J85" r:id="rId311" display="amini@sharif.edu"/>
    <hyperlink ref="R85" r:id="rId312" display="ictc@sharif.edu"/>
    <hyperlink ref="AB85" r:id="rId313" display="m.shakiba@staff.sharif.edu"/>
    <hyperlink ref="J86" r:id="rId314" display="reza.akbari@sharif.edu"/>
    <hyperlink ref="R86" r:id="rId315" display="mahdi.jalali@ie.sharif.edu"/>
    <hyperlink ref="AB86" r:id="rId316" display="mahdi.jalali@ie.sharif.edu"/>
    <hyperlink ref="B87" r:id="rId317" display="IPL@CE"/>
    <hyperlink ref="B88" r:id="rId318" display="Jalili@Sharif"/>
    <hyperlink ref="J88" r:id="rId319" display="jalili@sharif.ir"/>
    <hyperlink ref="R88" r:id="rId320" display="jalili@sharif.ir"/>
    <hyperlink ref="AB88" r:id="rId321" display="behradtajali@ce.sharif.edu"/>
    <hyperlink ref="B89" r:id="rId322" display="Karafarini@sharif"/>
    <hyperlink ref="J89" r:id="rId323" display="talebi@sharif.ir"/>
    <hyperlink ref="R89" r:id="rId324" display="karafarini@sharif.edu"/>
    <hyperlink ref="AB89" r:id="rId325" display="amirmehdinaghavi@gmail.com"/>
    <hyperlink ref="B90" r:id="rId326" display="Kharrazi@sharif"/>
    <hyperlink ref="J90" r:id="rId327" display="kharrazi@sharif.edu"/>
    <hyperlink ref="R90" r:id="rId328" display="kharrazi@sharif.edu"/>
    <hyperlink ref="AB90" r:id="rId329" display="kharrazi@sharif.edu"/>
    <hyperlink ref="B91" r:id="rId330" display="Kharrazi@sharif"/>
    <hyperlink ref="J91" r:id="rId331" display="kharrazi@sharif.edu"/>
    <hyperlink ref="R91" r:id="rId332" display="kharrazi@sharif.edu"/>
    <hyperlink ref="AB91" r:id="rId333" display="kharrazi@sharif.edu"/>
    <hyperlink ref="B92" r:id="rId334" display="Lang@sharif"/>
    <hyperlink ref="J92" r:id="rId335" display="bagheri@sharif.edu"/>
    <hyperlink ref="R92" r:id="rId336" display="bagheri@sharif.edu"/>
    <hyperlink ref="AB92" r:id="rId337" display="bahrani@sharif.edu"/>
    <hyperlink ref="B93" r:id="rId338" display="Library@sharif"/>
    <hyperlink ref="J93" r:id="rId339" display="mehdi@sharif.ir"/>
    <hyperlink ref="R93" r:id="rId340" display="library@sharif.edu"/>
    <hyperlink ref="AB93" r:id="rId341" display="lib_it@sharif.ir"/>
    <hyperlink ref="B94" r:id="rId342" display="Library@sharif"/>
    <hyperlink ref="J94" r:id="rId343" display="mehdi@sharif.ir"/>
    <hyperlink ref="R94" r:id="rId344" display="library@sharif.edu"/>
    <hyperlink ref="AB94" r:id="rId345" display="lib_it@sharif.ir"/>
    <hyperlink ref="B95" r:id="rId346" display="Library@sharif"/>
    <hyperlink ref="J95" r:id="rId347" display="mehdi@sharif.ir"/>
    <hyperlink ref="R95" r:id="rId348" display="library@sharif.edu"/>
    <hyperlink ref="AB95" r:id="rId349" display="lib_it@sharif.ir"/>
    <hyperlink ref="B96" r:id="rId350" display="Logistics@sharif"/>
    <hyperlink ref="J96" r:id="rId351" display="shahabhosseini@sharif.edu"/>
    <hyperlink ref="R96" r:id="rId352" display="shahabhosseini@sharif.edu"/>
    <hyperlink ref="AB96" r:id="rId353" display="abdollahi.m87@gmail.com"/>
    <hyperlink ref="B97" r:id="rId354" display="Logistics@sharif"/>
    <hyperlink ref="J97" r:id="rId355" display="shahabhosseini@sharif.edu"/>
    <hyperlink ref="B98" r:id="rId356" display="Logistics@sharif"/>
    <hyperlink ref="J98" r:id="rId357" display="shahabhosseini@sharif.edu"/>
    <hyperlink ref="R98" r:id="rId358" display="abdollahi.m87@gmail.com"/>
    <hyperlink ref="AB98" r:id="rId359" display="abdollahi.m87@gmail.com"/>
    <hyperlink ref="B99" r:id="rId360" display="Mahsuli@sharif"/>
    <hyperlink ref="J99" r:id="rId361" display="mahsuli@sharif.edu"/>
    <hyperlink ref="R99" r:id="rId362" display="mahsuli@sharif.edu"/>
    <hyperlink ref="AB99" r:id="rId363" display="salarifard@ce.sharif.edu"/>
    <hyperlink ref="B100" r:id="rId364" display="Mali@sharif"/>
    <hyperlink ref="J100" r:id="rId365" display="gonbadi@sharif.ir"/>
    <hyperlink ref="R100" r:id="rId366" display="gonbadi@sharif.ir"/>
    <hyperlink ref="AB100" r:id="rId367" display="chatrsimab@gmail.com"/>
    <hyperlink ref="B101" r:id="rId368" display="Mali@sharif"/>
    <hyperlink ref="J101" r:id="rId369" display="gonbadi@sharif.ir"/>
    <hyperlink ref="R101" r:id="rId370" display="gonbadi@sharif.ir"/>
    <hyperlink ref="AB101" r:id="rId371" display="chatrsimab@gmail.com"/>
    <hyperlink ref="J102" r:id="rId372" display="khodaygan@sharif.edu"/>
    <hyperlink ref="R102" r:id="rId373" display="mehrar.sharif@gmail.com"/>
    <hyperlink ref="AB102" r:id="rId374" display="mshahidi@ce.sharif.edu"/>
    <hyperlink ref="B103" r:id="rId375" display="Mech@sharif"/>
    <hyperlink ref="J103" r:id="rId376" display="hannani@sharif.edu"/>
    <hyperlink ref="R103" r:id="rId377" display="hannani@sharif.edu"/>
    <hyperlink ref="AB103" r:id="rId378" display="ebrahimirad.v@gmail.com"/>
    <hyperlink ref="B104" r:id="rId379" display="Mech@sharif"/>
    <hyperlink ref="J104" r:id="rId380" display="hannani@sharif.edu"/>
    <hyperlink ref="R104" r:id="rId381" display="hannani@sharif.edu"/>
    <hyperlink ref="AB104" r:id="rId382" display="m.shahidi.2424@gmail.com"/>
    <hyperlink ref="B105" r:id="rId383" display="Mech@sharif"/>
    <hyperlink ref="J105" r:id="rId384" display="hannani@sharif.edu"/>
    <hyperlink ref="R105" r:id="rId385" display="hannani@sharif.edu"/>
    <hyperlink ref="AB105" r:id="rId386" display="khodaygan@sharif.edu"/>
    <hyperlink ref="B106" r:id="rId387" display="MSE@sharif"/>
    <hyperlink ref="J106" r:id="rId388" display="maddah@sharif.edu"/>
    <hyperlink ref="R106" r:id="rId389" display="abbusa@sharif.edu"/>
    <hyperlink ref="AB106" r:id="rId390" display="ashkaan.ozlati71@student.sharif,ir"/>
    <hyperlink ref="B107" r:id="rId391" display="Nano@sharif"/>
    <hyperlink ref="J107" r:id="rId392" display="ahadian@sharif.ir"/>
    <hyperlink ref="R107" r:id="rId393" display="INST@sharif.ir"/>
    <hyperlink ref="AB107" r:id="rId394" display="m_bahari@che.sharif.ir"/>
    <hyperlink ref="B108" r:id="rId395" display="Philosophy@sharif"/>
    <hyperlink ref="J108" r:id="rId396" display="azadegan@sharif.ir"/>
    <hyperlink ref="R108" r:id="rId397" display="azadegan@sharif.ir"/>
    <hyperlink ref="AB108" r:id="rId398" display="behzad.face96@gmail.com"/>
    <hyperlink ref="B109" r:id="rId399" display="Plearning@edu"/>
    <hyperlink ref="J109" r:id="rId400" display="reza.akbari@sharif.edu"/>
    <hyperlink ref="R109" r:id="rId401" display="plearning.office@sharif.edu"/>
    <hyperlink ref="AB109" r:id="rId402" display="plearning.office@sharif.edu"/>
    <hyperlink ref="B110" r:id="rId403" display="PR@sharif"/>
    <hyperlink ref="J110" r:id="rId404" display="prm@sharif.ir"/>
    <hyperlink ref="R110" r:id="rId405" display="prm@sharif.ir"/>
    <hyperlink ref="AB110" r:id="rId406" display="behzad.kayvan@yahoo.com"/>
    <hyperlink ref="B111" r:id="rId407" display="PR@sharif"/>
    <hyperlink ref="J111" r:id="rId408" display="prm@sharif.ir"/>
    <hyperlink ref="R111" r:id="rId409" display="prm@sharif.ir"/>
    <hyperlink ref="AB111" r:id="rId410" display="a.raoofi@staff.sharif.edu"/>
    <hyperlink ref="B112" r:id="rId411" display="PR@sharif"/>
    <hyperlink ref="J112" r:id="rId412" display="prm@sharif.ir"/>
    <hyperlink ref="R112" r:id="rId413" display="prm@sharif.ir"/>
    <hyperlink ref="AB112" r:id="rId414" display="behzad.kayvan@yahoo.com"/>
    <hyperlink ref="B113" r:id="rId415" display="Rahbar@sharif"/>
    <hyperlink ref="J113" r:id="rId416" display="rostami@sharif.ir"/>
    <hyperlink ref="R113" r:id="rId417" display="hd@sharif.edu"/>
    <hyperlink ref="AB113" r:id="rId418" display="hd@sharif.edu"/>
    <hyperlink ref="B114" r:id="rId419" display="Rahbar@sharif"/>
    <hyperlink ref="J114" r:id="rId420" display="rostami@sharif.ir"/>
    <hyperlink ref="R114" r:id="rId421" display="hd@sharif.edu"/>
    <hyperlink ref="AB114" r:id="rId422" display="hadighadimi66@gmail.com"/>
    <hyperlink ref="B115" r:id="rId423" display="Research@sharif"/>
    <hyperlink ref="J115" r:id="rId424" display="movahhed@sharif.edu"/>
    <hyperlink ref="R115" r:id="rId425" display="siro@sharif.ir"/>
    <hyperlink ref="AB115" r:id="rId426" display="a.gharedaghi@staff.sharif.ir"/>
    <hyperlink ref="B116" r:id="rId427" display="Research@sharif"/>
    <hyperlink ref="J116" r:id="rId428" display="movahhed@sharif.edu"/>
    <hyperlink ref="R116" r:id="rId429" display="sutresearch@sharif.edu"/>
    <hyperlink ref="AB116" r:id="rId430" display="ladanb@itorbit.net"/>
    <hyperlink ref="B117" r:id="rId431" display="Research@sharif"/>
    <hyperlink ref="J117" r:id="rId432" display="movahhed@sharif.edu"/>
    <hyperlink ref="R117" r:id="rId433" display="sutresearch@sharif.edu"/>
    <hyperlink ref="AB117" r:id="rId434" display="ladanb@itorbit.net"/>
    <hyperlink ref="B118" r:id="rId435" display="Research@sharif"/>
    <hyperlink ref="J118" r:id="rId436" display="movahhed@sharif.edu"/>
    <hyperlink ref="R118" r:id="rId437" display="moayeri@staff.sharif.edu"/>
    <hyperlink ref="AB118" r:id="rId438" display="moayeri@staff.sharif.edu"/>
    <hyperlink ref="B119" r:id="rId439" display="Research@sharif"/>
    <hyperlink ref="J119" r:id="rId440" display="movahhed@sharif.edu"/>
    <hyperlink ref="R119" r:id="rId441" display="moayeri@staff.sharif.edu"/>
    <hyperlink ref="AB119" r:id="rId442" display="moayeri@staff.sharif.edu"/>
    <hyperlink ref="B120" r:id="rId443" display="Research@sharif"/>
    <hyperlink ref="J120" r:id="rId444" display="movahhed@sharif.edu"/>
    <hyperlink ref="R120" r:id="rId445" display="sutresearch@sharif.edu"/>
    <hyperlink ref="AB120" r:id="rId446" display="ladanb@itorbit.net"/>
    <hyperlink ref="B121" r:id="rId447" display="Research@sharif"/>
    <hyperlink ref="J121" r:id="rId448" display="movahhed@sharif.edu"/>
    <hyperlink ref="R121" r:id="rId449" display="siro@sharif.edu"/>
    <hyperlink ref="AB121" r:id="rId450" display="mshakiba2000@yahoo.com"/>
    <hyperlink ref="B122" r:id="rId451" display="ResearchMag@sharif"/>
    <hyperlink ref="J122" r:id="rId452" display="niaki@sharif.edu"/>
    <hyperlink ref="R122" r:id="rId453" display="pajouhesh@sharif.edu"/>
    <hyperlink ref="AB122" r:id="rId454" display="md.dorani@gmail.com"/>
    <hyperlink ref="B123" r:id="rId455" display="Sati@Techpark"/>
    <hyperlink ref="J123" r:id="rId456" display="sati@sharif.edu"/>
    <hyperlink ref="R123" r:id="rId457" display="sati@sharif.edu"/>
    <hyperlink ref="AB123" r:id="rId458" display="ghodsi@outlook.com"/>
    <hyperlink ref="B124" r:id="rId459" display="Sati@Techpark"/>
    <hyperlink ref="J124" r:id="rId460" display="sati@sharif.edu"/>
    <hyperlink ref="R124" r:id="rId461" display="sati@sharif.edu"/>
    <hyperlink ref="AB124" r:id="rId462" display="abbasloo@iiscenter.ir"/>
    <hyperlink ref="B125" r:id="rId463" display="Sbayat@sharif"/>
    <hyperlink ref="J125" r:id="rId464" display="sbayat@sharif.edu"/>
    <hyperlink ref="R125" r:id="rId465" display="sbayat@sharif.edu"/>
    <hyperlink ref="AB125" r:id="rId466" display="boorghany@ce.sharif.edu"/>
    <hyperlink ref="B126" r:id="rId467" display="Shahed@sharif"/>
    <hyperlink ref="J126" r:id="rId468" display="safdarian@sharif.ir"/>
    <hyperlink ref="R126" r:id="rId469" display="shahed@sharif.ir"/>
    <hyperlink ref="AB126" r:id="rId470" display="mohseni@sharif.ir"/>
    <hyperlink ref="J127" r:id="rId471" display="r.hashemabadi@ictic.sharif.edu"/>
    <hyperlink ref="R127" r:id="rId472" display="ghasem.t1992@gmail.com"/>
    <hyperlink ref="AB127" r:id="rId473" display="gtaghizadeh@ce.sharif.edu"/>
    <hyperlink ref="J128" r:id="rId474" display="r.hashemabadi@ictic.sharif.edu"/>
    <hyperlink ref="R128" r:id="rId475" display="ghasem.t1992@gmail.com"/>
    <hyperlink ref="AB128" r:id="rId476" display="gtaghizadeh@ce.sharif.edu"/>
    <hyperlink ref="J129" r:id="rId477" display="r.hashemabadi@ictic.sharif.edu"/>
    <hyperlink ref="R129" r:id="rId478" display="ghasem.t1992@gmail.com"/>
    <hyperlink ref="AB129" r:id="rId479" display="gtaghizadeh@ce.sharif.edu"/>
    <hyperlink ref="J130" r:id="rId480" display="r.hashemabadi@ictic.sharif.edu"/>
    <hyperlink ref="R130" r:id="rId481" display="ghasem.t1992@gmail.com"/>
    <hyperlink ref="AB130" r:id="rId482" display="gtaghizadeh@ce.sharif.edu"/>
    <hyperlink ref="J131" r:id="rId483" display="r.hashemabadi@ictic.sharif.edu"/>
    <hyperlink ref="R131" r:id="rId484" display="ghasem.t1992@gmail.com"/>
    <hyperlink ref="AB131" r:id="rId485" display="gtaghizadeh@ce.sharif.edu"/>
    <hyperlink ref="B132" r:id="rId486" display="Sharifkhani@EE"/>
    <hyperlink ref="J132" r:id="rId487" display="msharifk@sharif.edu"/>
    <hyperlink ref="R132" r:id="rId488" display="icdc@ee.sharif.edu"/>
    <hyperlink ref="AB132" r:id="rId489" display="dehqanpour.mohammadsaleh@ee.sharif.edu"/>
    <hyperlink ref="B133" r:id="rId490" display="Solar@shaif"/>
    <hyperlink ref="J133" r:id="rId491" display="taghavinia@sharif.edu"/>
    <hyperlink ref="R133" r:id="rId492" display="taghavinia@sharif.edu"/>
    <hyperlink ref="AB133" r:id="rId493" display="f.a.mahyari@sharif.edu"/>
    <hyperlink ref="B134" r:id="rId494" display="SpeechLab@CE"/>
    <hyperlink ref="J134" r:id="rId495" display="sameti@sharif.edu"/>
    <hyperlink ref="R134" r:id="rId496" display="sameti@sharif.edu"/>
    <hyperlink ref="AB134" r:id="rId497" display="parmida.vahdatnia@gmail.com"/>
    <hyperlink ref="B135" r:id="rId498" display="Strategic@sharif"/>
    <hyperlink ref="J135" r:id="rId499" display="arasti@sharif.edu"/>
    <hyperlink ref="R135" r:id="rId500" display="info@csprd.sharif.ir"/>
    <hyperlink ref="AB135" r:id="rId501" display="p.shaddel@hram.sharif.ir"/>
    <hyperlink ref="B136" r:id="rId502" display="Strategic@sharif"/>
    <hyperlink ref="J136" r:id="rId503" display="arasti@sharif.edu"/>
    <hyperlink ref="R136" r:id="rId504" display="info@csprd.sharif.ir"/>
    <hyperlink ref="AB136" r:id="rId505" display="makbari@ce.sharif.edu"/>
    <hyperlink ref="B137" r:id="rId506" display="Strategic@sharif"/>
    <hyperlink ref="J137" r:id="rId507" display="arasti@sharif.edu"/>
    <hyperlink ref="R137" r:id="rId508" display="info@csprd.sharif.ir"/>
    <hyperlink ref="AB137" r:id="rId509" display="makbari@ce.sharif.edu"/>
    <hyperlink ref="B138" r:id="rId510" display="Strategic@sharif"/>
    <hyperlink ref="J138" r:id="rId511" display="arasti@sharif.edu"/>
    <hyperlink ref="R138" r:id="rId512" display="info@csprd.sharif.ir"/>
    <hyperlink ref="B139" r:id="rId513" display="Strategic@sharif"/>
    <hyperlink ref="J139" r:id="rId514" display="arasti@sharif.edu"/>
    <hyperlink ref="R139" r:id="rId515" display="info@csprd.sharif.ir"/>
    <hyperlink ref="B140" r:id="rId516" display="Strategic@sharif"/>
    <hyperlink ref="J140" r:id="rId517" display="arasti@sharif.edu"/>
    <hyperlink ref="R140" r:id="rId518" display="info@csprd.sharif.ir"/>
    <hyperlink ref="AB140" r:id="rId519" display="makbari@ce.sharif.edu"/>
    <hyperlink ref="B141" r:id="rId520" display="Strategic@sharif"/>
    <hyperlink ref="J141" r:id="rId521" display="arasti@sharif.edu"/>
    <hyperlink ref="R141" r:id="rId522" display="info@csprd.sharif.ir"/>
    <hyperlink ref="AB141" r:id="rId523" display="makbari@ce.sharif.edu"/>
    <hyperlink ref="B142" r:id="rId524" display="Strategic@sharif"/>
    <hyperlink ref="J142" r:id="rId525" display="arasti@sharif.edu"/>
    <hyperlink ref="R142" r:id="rId526" display="info@csprd.sharif.ir"/>
    <hyperlink ref="B143" r:id="rId527" display="StuMgmt@sharif"/>
    <hyperlink ref="J143" r:id="rId528" display="siahbazi@sharif.ir"/>
    <hyperlink ref="R143" r:id="rId529" display="rashvand7@gmail.com"/>
    <hyperlink ref="AB143" r:id="rId530" display="fatehi.mh@gmail.com"/>
    <hyperlink ref="B144" r:id="rId531" display="Tasisat@sharif"/>
    <hyperlink ref="J144" r:id="rId532" display="rajabi@sharif.edu"/>
    <hyperlink ref="R144" r:id="rId533" display="rajabi@sharif.ir"/>
    <hyperlink ref="AB144" r:id="rId534" display="rajabi@sharif.edu"/>
    <hyperlink ref="B145" r:id="rId535" display="Tasisat@sharif"/>
    <hyperlink ref="J145" r:id="rId536" display="rajabi@sharif.edu"/>
    <hyperlink ref="R145" r:id="rId537" display="rajabi@sharif.edu"/>
    <hyperlink ref="AB145" r:id="rId538" display="rajabi@sharif.edu"/>
    <hyperlink ref="B146" r:id="rId539" display="Tasisat@sharif"/>
    <hyperlink ref="J146" r:id="rId540" display="rajabi@sharif.edu"/>
    <hyperlink ref="R146" r:id="rId541" display="rajabi@sharif.edu"/>
    <hyperlink ref="AB146" r:id="rId542" display="rajabi@sharif.edu"/>
    <hyperlink ref="B147" r:id="rId543" display="Tasisat@sharif"/>
    <hyperlink ref="J147" r:id="rId544" display="rajabi@sharif.edu"/>
    <hyperlink ref="R147" r:id="rId545" display="rajabi@sharif.edu"/>
    <hyperlink ref="AB147" r:id="rId546" display="rajabi@sharif.edu"/>
    <hyperlink ref="B148" r:id="rId547" display="Techpark@sharif"/>
    <hyperlink ref="J148" r:id="rId548" display="dehbidipour@sharif.ir"/>
    <hyperlink ref="R148" r:id="rId549" display="techpark@sharif.ir"/>
    <hyperlink ref="AB148" r:id="rId550" display="h.keshmiri@staff.sharif.ir"/>
    <hyperlink ref="AH148" r:id="rId551" display="setadi_park"/>
    <hyperlink ref="B149" r:id="rId552" display="ULRP@sharif"/>
    <hyperlink ref="J149" r:id="rId553" display="tajrishy@sharif.edu"/>
    <hyperlink ref="R149" r:id="rId554" display="ulrp@sharif.edu"/>
    <hyperlink ref="AB149" r:id="rId555" display="mohsen.salami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2019-04-15T03:09:08Z</dcterms:created>
  <dc:creator>Windows User</dc:creator>
  <dc:description/>
  <dc:language>en-US</dc:language>
  <cp:lastModifiedBy/>
  <cp:lastPrinted>2019-11-12T10:40:59Z</cp:lastPrinted>
  <dcterms:modified xsi:type="dcterms:W3CDTF">2020-05-17T11:34:29Z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BCO_ScreenResolution">
    <vt:lpwstr>240 240 3840 2160</vt:lpwstr>
  </property>
</Properties>
</file>