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202300"/>
  <mc:AlternateContent xmlns:mc="http://schemas.openxmlformats.org/markup-compatibility/2006">
    <mc:Choice Requires="x15">
      <x15ac:absPath xmlns:x15ac="http://schemas.microsoft.com/office/spreadsheetml/2010/11/ac" url="C:\Users\mohsi\OneDrive\Documents\"/>
    </mc:Choice>
  </mc:AlternateContent>
  <xr:revisionPtr revIDLastSave="0" documentId="13_ncr:1_{3F8534E2-539C-4B48-A7F4-87DA738DF03A}" xr6:coauthVersionLast="47" xr6:coauthVersionMax="47" xr10:uidLastSave="{00000000-0000-0000-0000-000000000000}"/>
  <bookViews>
    <workbookView xWindow="-120" yWindow="-120" windowWidth="29040" windowHeight="15720" xr2:uid="{BF511157-D6D0-4411-8AD3-2E97A98670AC}"/>
  </bookViews>
  <sheets>
    <sheet name="Thematic_Analysis" sheetId="11" r:id="rId1"/>
    <sheet name="Descriptive_Statistics_CSI" sheetId="1" r:id="rId2"/>
    <sheet name="Hypothesis_Test" sheetId="2" r:id="rId3"/>
    <sheet name="One-way ANOVA &amp; Post-Hoq" sheetId="3" r:id="rId4"/>
    <sheet name="Multiple Regression analysis" sheetId="4" r:id="rId5"/>
    <sheet name="Forecasting_Inflation" sheetId="10"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 i="11" l="1"/>
  <c r="AJ20" i="3"/>
  <c r="AJ19" i="3"/>
  <c r="AC20" i="3"/>
  <c r="AC19" i="3"/>
  <c r="V20" i="3"/>
  <c r="V19" i="3"/>
  <c r="L84" i="1"/>
  <c r="L83" i="1"/>
  <c r="L82" i="1"/>
  <c r="L81" i="1"/>
  <c r="L80" i="1"/>
  <c r="L78" i="1"/>
  <c r="L77" i="1"/>
  <c r="L56" i="1"/>
  <c r="L55" i="1"/>
  <c r="L54" i="1"/>
  <c r="L53" i="1"/>
  <c r="L52" i="1"/>
  <c r="L50" i="1"/>
  <c r="L49" i="1"/>
  <c r="L28" i="1"/>
  <c r="L27" i="1"/>
  <c r="L26" i="1"/>
  <c r="L25" i="1"/>
  <c r="L24" i="1"/>
  <c r="L22" i="1"/>
  <c r="L21" i="1"/>
  <c r="C10" i="10"/>
  <c r="C22" i="10"/>
  <c r="C34" i="10"/>
  <c r="H2" i="10"/>
  <c r="C36" i="10"/>
  <c r="C13" i="10"/>
  <c r="C25" i="10"/>
  <c r="C37" i="10"/>
  <c r="H5" i="10"/>
  <c r="C14" i="10"/>
  <c r="C26" i="10"/>
  <c r="C38" i="10"/>
  <c r="H6" i="10"/>
  <c r="C15" i="10"/>
  <c r="C27" i="10"/>
  <c r="C39" i="10"/>
  <c r="H7" i="10"/>
  <c r="C24" i="10"/>
  <c r="C16" i="10"/>
  <c r="C28" i="10"/>
  <c r="C40" i="10"/>
  <c r="H8" i="10"/>
  <c r="H3" i="10"/>
  <c r="C17" i="10"/>
  <c r="C29" i="10"/>
  <c r="C41" i="10"/>
  <c r="C20" i="10"/>
  <c r="C21" i="10"/>
  <c r="C23" i="10"/>
  <c r="H4" i="10"/>
  <c r="C18" i="10"/>
  <c r="C30" i="10"/>
  <c r="C42" i="10"/>
  <c r="C44" i="10"/>
  <c r="C33" i="10"/>
  <c r="C45" i="10"/>
  <c r="C11" i="10"/>
  <c r="C19" i="10"/>
  <c r="C31" i="10"/>
  <c r="C43" i="10"/>
  <c r="C32" i="10"/>
  <c r="C35" i="10"/>
  <c r="C12" i="10"/>
  <c r="D12" i="10" l="1"/>
  <c r="D11" i="10"/>
  <c r="D18" i="10"/>
  <c r="D17" i="10"/>
  <c r="D27" i="10"/>
  <c r="D25" i="10"/>
  <c r="E33" i="10"/>
  <c r="D20" i="10"/>
  <c r="E19" i="10"/>
  <c r="E12" i="10"/>
  <c r="E11" i="10"/>
  <c r="E18" i="10"/>
  <c r="E17" i="10"/>
  <c r="E27" i="10"/>
  <c r="E25" i="10"/>
  <c r="E21" i="10"/>
  <c r="E26" i="10"/>
  <c r="D10" i="10"/>
  <c r="D35" i="10"/>
  <c r="D45" i="10"/>
  <c r="D23" i="10"/>
  <c r="D40" i="10"/>
  <c r="D15" i="10"/>
  <c r="D13" i="10"/>
  <c r="E28" i="10"/>
  <c r="D36" i="10"/>
  <c r="E16" i="10"/>
  <c r="D37" i="10"/>
  <c r="E35" i="10"/>
  <c r="E45" i="10"/>
  <c r="E23" i="10"/>
  <c r="E40" i="10"/>
  <c r="E15" i="10"/>
  <c r="E13" i="10"/>
  <c r="E36" i="10"/>
  <c r="E44" i="10"/>
  <c r="E39" i="10"/>
  <c r="D32" i="10"/>
  <c r="D33" i="10"/>
  <c r="D21" i="10"/>
  <c r="D28" i="10"/>
  <c r="D38" i="10"/>
  <c r="E38" i="10"/>
  <c r="E43" i="10"/>
  <c r="E37" i="10"/>
  <c r="E32" i="10"/>
  <c r="E29" i="10"/>
  <c r="D43" i="10"/>
  <c r="D44" i="10"/>
  <c r="E20" i="10"/>
  <c r="D16" i="10"/>
  <c r="D26" i="10"/>
  <c r="D34" i="10"/>
  <c r="E34" i="10"/>
  <c r="E30" i="10"/>
  <c r="D31" i="10"/>
  <c r="D42" i="10"/>
  <c r="D41" i="10"/>
  <c r="D24" i="10"/>
  <c r="D14" i="10"/>
  <c r="D22" i="10"/>
  <c r="D29" i="10"/>
  <c r="E10" i="10"/>
  <c r="E31" i="10"/>
  <c r="E42" i="10"/>
  <c r="E41" i="10"/>
  <c r="E24" i="10"/>
  <c r="E14" i="10"/>
  <c r="E22" i="10"/>
  <c r="D39" i="10"/>
  <c r="D19" i="10"/>
  <c r="D30" i="10"/>
</calcChain>
</file>

<file path=xl/sharedStrings.xml><?xml version="1.0" encoding="utf-8"?>
<sst xmlns="http://schemas.openxmlformats.org/spreadsheetml/2006/main" count="347" uniqueCount="182">
  <si>
    <t>FRED Graph Observations</t>
  </si>
  <si>
    <t>Federal Reserve Economic Data</t>
  </si>
  <si>
    <t>Link: https://fred.stlouisfed.org</t>
  </si>
  <si>
    <t>Help: https://fredhelp.stlouisfed.org</t>
  </si>
  <si>
    <t>Economic Research Division</t>
  </si>
  <si>
    <t>Federal Reserve Bank of St. Louis</t>
  </si>
  <si>
    <t>UMCSENT</t>
  </si>
  <si>
    <t>University of Michigan: Consumer Sentiment, Index 1966:Q1=100, Monthly, Not Seasonally Adjusted</t>
  </si>
  <si>
    <t>Frequency:  UMCSENT (Monthly)</t>
  </si>
  <si>
    <t>Year 2022</t>
  </si>
  <si>
    <t>Year 2023</t>
  </si>
  <si>
    <t>Year 2024</t>
  </si>
  <si>
    <t>Month</t>
  </si>
  <si>
    <t>January</t>
  </si>
  <si>
    <t>February</t>
  </si>
  <si>
    <t>March</t>
  </si>
  <si>
    <t>April</t>
  </si>
  <si>
    <t>May</t>
  </si>
  <si>
    <t>June</t>
  </si>
  <si>
    <t>July</t>
  </si>
  <si>
    <t>August</t>
  </si>
  <si>
    <t>September</t>
  </si>
  <si>
    <t>October</t>
  </si>
  <si>
    <t>November</t>
  </si>
  <si>
    <t>December</t>
  </si>
  <si>
    <t>Mean</t>
  </si>
  <si>
    <t>Standard Error</t>
  </si>
  <si>
    <t>Median</t>
  </si>
  <si>
    <t>Mode</t>
  </si>
  <si>
    <t>Standard Deviation</t>
  </si>
  <si>
    <t>Sample Variance</t>
  </si>
  <si>
    <t>Kurtosis</t>
  </si>
  <si>
    <t>Skewness</t>
  </si>
  <si>
    <t>Range</t>
  </si>
  <si>
    <t>Minimum</t>
  </si>
  <si>
    <t>Maximum</t>
  </si>
  <si>
    <t>Sum</t>
  </si>
  <si>
    <t>Count</t>
  </si>
  <si>
    <t>Confidence Level(95.0%)</t>
  </si>
  <si>
    <t>Lower Bound</t>
  </si>
  <si>
    <t>Upper Bound</t>
  </si>
  <si>
    <t>T score one tail</t>
  </si>
  <si>
    <t>T score two tail</t>
  </si>
  <si>
    <t>**margin of error</t>
  </si>
  <si>
    <t>Z</t>
  </si>
  <si>
    <t>*minimum sample size (n)</t>
  </si>
  <si>
    <t>** Minimum sample size calculated here**</t>
  </si>
  <si>
    <t>Bin</t>
  </si>
  <si>
    <t>More</t>
  </si>
  <si>
    <t>Frequency</t>
  </si>
  <si>
    <t>**skewness- Since 0.06 is greater than zero, it indicates a slight positive skew.</t>
  </si>
  <si>
    <t>**The skewness of -0.75 is negative.</t>
  </si>
  <si>
    <t>**The skewness of -0.27 is negative.</t>
  </si>
  <si>
    <t>U.S. monthly inflation rate 2024</t>
  </si>
  <si>
    <t>Published by</t>
  </si>
  <si>
    <t>Bureau of Labor Statistics</t>
  </si>
  <si>
    <t>Publication date</t>
  </si>
  <si>
    <t>September 2024</t>
  </si>
  <si>
    <t>Original source</t>
  </si>
  <si>
    <t>Bls.gov</t>
  </si>
  <si>
    <t>ID</t>
  </si>
  <si>
    <t>273418</t>
  </si>
  <si>
    <t>Year  2023</t>
  </si>
  <si>
    <t>Monthly 12-month inflation rate in the United States from August 2023 to August 2024</t>
  </si>
  <si>
    <t>t-Test: Two-Sample Assuming Unequal Variances</t>
  </si>
  <si>
    <t>Variance</t>
  </si>
  <si>
    <t>Observations</t>
  </si>
  <si>
    <t>Hypothesized Mean Difference</t>
  </si>
  <si>
    <t>df</t>
  </si>
  <si>
    <t>t Stat</t>
  </si>
  <si>
    <t>P(T&lt;=t) one-tail</t>
  </si>
  <si>
    <t>t Critical one-tail</t>
  </si>
  <si>
    <t>P(T&lt;=t) two-tail</t>
  </si>
  <si>
    <t>t Critical two-tail</t>
  </si>
  <si>
    <t>Year  2022</t>
  </si>
  <si>
    <t>Anova: Single Factor</t>
  </si>
  <si>
    <t>SUMMARY</t>
  </si>
  <si>
    <t>Groups</t>
  </si>
  <si>
    <t>Average</t>
  </si>
  <si>
    <t>ANOVA</t>
  </si>
  <si>
    <t>Source of Variation</t>
  </si>
  <si>
    <t>SS</t>
  </si>
  <si>
    <t>MS</t>
  </si>
  <si>
    <t>F</t>
  </si>
  <si>
    <t>P-value</t>
  </si>
  <si>
    <t>F crit</t>
  </si>
  <si>
    <t>Between Groups</t>
  </si>
  <si>
    <t>Within Groups</t>
  </si>
  <si>
    <t>Total</t>
  </si>
  <si>
    <t>Post-Hoc Test</t>
  </si>
  <si>
    <t>Bonferroni-Adjustment</t>
  </si>
  <si>
    <t>Significant?</t>
  </si>
  <si>
    <t>month</t>
  </si>
  <si>
    <t>U.S. monthly inflation rate</t>
  </si>
  <si>
    <t>U.S. monthly Unemployment rate</t>
  </si>
  <si>
    <t>Jan '23</t>
  </si>
  <si>
    <t>Feb '23</t>
  </si>
  <si>
    <t>Mar '23</t>
  </si>
  <si>
    <t>Apr '23</t>
  </si>
  <si>
    <t>May '23</t>
  </si>
  <si>
    <t>Jun '23</t>
  </si>
  <si>
    <t>Jul '23</t>
  </si>
  <si>
    <t>Aug '23</t>
  </si>
  <si>
    <t>Sep '23</t>
  </si>
  <si>
    <t>Oct '23</t>
  </si>
  <si>
    <t>Nov '23</t>
  </si>
  <si>
    <t>Dec '23</t>
  </si>
  <si>
    <t>Jan '24</t>
  </si>
  <si>
    <t>Feb '24</t>
  </si>
  <si>
    <t>Mar '24</t>
  </si>
  <si>
    <t>Apr '24</t>
  </si>
  <si>
    <t>May '24</t>
  </si>
  <si>
    <t>Jun '24</t>
  </si>
  <si>
    <t>Jul '24</t>
  </si>
  <si>
    <t>Aug '24</t>
  </si>
  <si>
    <t>Jan '22</t>
  </si>
  <si>
    <t>Feb '22</t>
  </si>
  <si>
    <t>Mar '22</t>
  </si>
  <si>
    <t>Apr '22</t>
  </si>
  <si>
    <t>May '22</t>
  </si>
  <si>
    <t>Jun '22</t>
  </si>
  <si>
    <t>Jul '22</t>
  </si>
  <si>
    <t>Aug '22</t>
  </si>
  <si>
    <t>Sep '22</t>
  </si>
  <si>
    <t>Oct '22</t>
  </si>
  <si>
    <t>Nov '22</t>
  </si>
  <si>
    <t>Dec '22</t>
  </si>
  <si>
    <t>U.S Consumer Price Index rate</t>
  </si>
  <si>
    <t>SUMMARY OUTPUT</t>
  </si>
  <si>
    <t>Regression Statistics</t>
  </si>
  <si>
    <t>Multiple R</t>
  </si>
  <si>
    <t>R Square</t>
  </si>
  <si>
    <t>Adjusted R Square</t>
  </si>
  <si>
    <t>Regression</t>
  </si>
  <si>
    <t>Residual</t>
  </si>
  <si>
    <t>Intercept</t>
  </si>
  <si>
    <t>Significance F</t>
  </si>
  <si>
    <t>Coefficients</t>
  </si>
  <si>
    <t>Lower 95%</t>
  </si>
  <si>
    <t>Upper 95%</t>
  </si>
  <si>
    <t>Lower 95.0%</t>
  </si>
  <si>
    <t>Upper 95.0%</t>
  </si>
  <si>
    <t>RESIDUAL OUTPUT</t>
  </si>
  <si>
    <t>Observation</t>
  </si>
  <si>
    <t>Predicted U.S. monthly inflation rate</t>
  </si>
  <si>
    <t>Residuals</t>
  </si>
  <si>
    <t>PROBABILITY OUTPUT</t>
  </si>
  <si>
    <t>Percentile</t>
  </si>
  <si>
    <t>Date</t>
  </si>
  <si>
    <t>Forecast(U.S. monthly inflation rate)</t>
  </si>
  <si>
    <t>Lower Confidence Bound(U.S. monthly inflation rate)</t>
  </si>
  <si>
    <t>Upper Confidence Bound(U.S. monthly inflation rate)</t>
  </si>
  <si>
    <t>Statistic</t>
  </si>
  <si>
    <t>Value</t>
  </si>
  <si>
    <t>Alpha</t>
  </si>
  <si>
    <t>Beta</t>
  </si>
  <si>
    <t>Gamma</t>
  </si>
  <si>
    <t>MASE</t>
  </si>
  <si>
    <t>SMAPE</t>
  </si>
  <si>
    <t>MAE</t>
  </si>
  <si>
    <t>RMSE</t>
  </si>
  <si>
    <t>No change</t>
  </si>
  <si>
    <t>Cut back</t>
  </si>
  <si>
    <t>Stopped buying</t>
  </si>
  <si>
    <t>OK to use savings</t>
  </si>
  <si>
    <t>OK to use credit</t>
  </si>
  <si>
    <t>Bad idea to save</t>
  </si>
  <si>
    <t>Better to borrow</t>
  </si>
  <si>
    <t>Buy depends</t>
  </si>
  <si>
    <t>Buy immediately</t>
  </si>
  <si>
    <t>Don't wanna buy</t>
  </si>
  <si>
    <t>Eroding living standards</t>
  </si>
  <si>
    <t>Inflationary_Psychology</t>
  </si>
  <si>
    <t>Spending_response_ to_ inflation</t>
  </si>
  <si>
    <t>lower_sentiment_reaction_to high_inflation</t>
  </si>
  <si>
    <t>Inflation_expectation</t>
  </si>
  <si>
    <t>Awareness_effect_to_inflation</t>
  </si>
  <si>
    <t>Consumer_Sentiment</t>
  </si>
  <si>
    <t>Substitute_bias_tendence_during_Inflation</t>
  </si>
  <si>
    <t>Themes (coded thru observations-using real data)</t>
  </si>
  <si>
    <t>Code Book</t>
  </si>
  <si>
    <t>Inflation (Idenfied as root cause)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</si>
</sst>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0.000"/>
    <numFmt numFmtId="166" formatCode="[$-409]mmm\-yy;@"/>
  </numFmts>
  <fonts count="12" x14ac:knownFonts="1">
    <font>
      <sz val="11"/>
      <color theme="1"/>
      <name val="Aptos Narrow"/>
      <family val="2"/>
      <scheme val="minor"/>
    </font>
    <font>
      <b/>
      <sz val="11"/>
      <color theme="1"/>
      <name val="Aptos Narrow"/>
      <family val="2"/>
      <scheme val="minor"/>
    </font>
    <font>
      <sz val="10"/>
      <name val="Arial"/>
      <family val="2"/>
    </font>
    <font>
      <sz val="8"/>
      <name val="Aptos Narrow"/>
      <family val="2"/>
      <scheme val="minor"/>
    </font>
    <font>
      <i/>
      <sz val="11"/>
      <color theme="1"/>
      <name val="Aptos Narrow"/>
      <family val="2"/>
      <scheme val="minor"/>
    </font>
    <font>
      <sz val="11"/>
      <color theme="1"/>
      <name val="Calibri"/>
      <family val="2"/>
    </font>
    <font>
      <i/>
      <sz val="11"/>
      <color theme="1"/>
      <name val="Calibri"/>
      <family val="2"/>
    </font>
    <font>
      <b/>
      <sz val="11"/>
      <color theme="1"/>
      <name val="Calibri"/>
      <family val="2"/>
    </font>
    <font>
      <sz val="10"/>
      <name val="Calibri"/>
      <family val="2"/>
    </font>
    <font>
      <b/>
      <sz val="10"/>
      <name val="Calibri"/>
      <family val="2"/>
    </font>
    <font>
      <b/>
      <sz val="12"/>
      <color theme="1"/>
      <name val="Aptos Narrow"/>
      <family val="2"/>
      <scheme val="minor"/>
    </font>
    <font>
      <b/>
      <sz val="14"/>
      <color theme="1"/>
      <name val="Aptos Narrow"/>
      <family val="2"/>
      <scheme val="minor"/>
    </font>
  </fonts>
  <fills count="3">
    <fill>
      <patternFill patternType="none"/>
    </fill>
    <fill>
      <patternFill patternType="gray125"/>
    </fill>
    <fill>
      <patternFill patternType="solid">
        <fgColor theme="5"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51">
    <xf numFmtId="0" fontId="0"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2" fontId="2" fillId="0" borderId="0" applyFon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cellStyleXfs>
  <cellXfs count="71">
    <xf numFmtId="0" fontId="0" fillId="0" borderId="0" xfId="0"/>
    <xf numFmtId="0" fontId="1" fillId="0" borderId="1" xfId="0" applyFont="1" applyBorder="1" applyAlignment="1">
      <alignment horizontal="center"/>
    </xf>
    <xf numFmtId="0" fontId="0" fillId="0" borderId="7" xfId="0" applyBorder="1"/>
    <xf numFmtId="0" fontId="4" fillId="0" borderId="8" xfId="0" applyFont="1" applyBorder="1" applyAlignment="1">
      <alignment horizontal="center"/>
    </xf>
    <xf numFmtId="0" fontId="4" fillId="0" borderId="8" xfId="0" applyFont="1" applyBorder="1" applyAlignment="1">
      <alignment horizontal="centerContinuous"/>
    </xf>
    <xf numFmtId="0" fontId="5" fillId="0" borderId="0" xfId="0" applyFont="1"/>
    <xf numFmtId="0" fontId="6" fillId="0" borderId="9" xfId="0" applyFont="1" applyBorder="1" applyAlignment="1">
      <alignment horizontal="centerContinuous"/>
    </xf>
    <xf numFmtId="0" fontId="6" fillId="0" borderId="10" xfId="0" applyFont="1" applyBorder="1" applyAlignment="1">
      <alignment horizontal="centerContinuous"/>
    </xf>
    <xf numFmtId="0" fontId="6" fillId="0" borderId="8" xfId="0" applyFont="1" applyBorder="1" applyAlignment="1">
      <alignment horizontal="center"/>
    </xf>
    <xf numFmtId="0" fontId="5" fillId="0" borderId="11" xfId="0" applyFont="1" applyBorder="1"/>
    <xf numFmtId="0" fontId="5" fillId="0" borderId="12" xfId="0" applyFont="1" applyBorder="1"/>
    <xf numFmtId="0" fontId="5" fillId="0" borderId="7" xfId="0" applyFont="1" applyBorder="1"/>
    <xf numFmtId="0" fontId="7" fillId="0" borderId="1" xfId="0" applyFont="1" applyBorder="1" applyAlignment="1">
      <alignment horizontal="center"/>
    </xf>
    <xf numFmtId="0" fontId="7" fillId="0" borderId="1" xfId="0" applyFont="1" applyBorder="1" applyAlignment="1">
      <alignment horizontal="center" vertical="center"/>
    </xf>
    <xf numFmtId="0" fontId="5" fillId="0" borderId="2" xfId="0" applyFont="1" applyBorder="1"/>
    <xf numFmtId="0" fontId="5" fillId="0" borderId="0" xfId="0" applyFont="1" applyAlignment="1">
      <alignment horizontal="center"/>
    </xf>
    <xf numFmtId="0" fontId="5" fillId="0" borderId="3" xfId="0" applyFont="1" applyBorder="1" applyAlignment="1">
      <alignment horizontal="center"/>
    </xf>
    <xf numFmtId="0" fontId="5" fillId="0" borderId="13" xfId="0" applyFont="1" applyBorder="1"/>
    <xf numFmtId="0" fontId="5" fillId="0" borderId="14" xfId="0" applyFont="1" applyBorder="1"/>
    <xf numFmtId="0" fontId="5" fillId="0" borderId="4" xfId="0" applyFont="1" applyBorder="1"/>
    <xf numFmtId="0" fontId="5" fillId="0" borderId="5" xfId="0" applyFont="1" applyBorder="1" applyAlignment="1">
      <alignment horizontal="center"/>
    </xf>
    <xf numFmtId="0" fontId="5" fillId="0" borderId="6" xfId="0" applyFont="1" applyBorder="1" applyAlignment="1">
      <alignment horizontal="center"/>
    </xf>
    <xf numFmtId="0" fontId="7" fillId="0" borderId="0" xfId="0" applyFont="1"/>
    <xf numFmtId="0" fontId="8" fillId="0" borderId="0" xfId="1" applyFont="1" applyAlignment="1">
      <alignment horizontal="left" vertical="center"/>
    </xf>
    <xf numFmtId="0" fontId="9" fillId="0" borderId="1" xfId="1" applyFont="1" applyBorder="1" applyAlignment="1">
      <alignment horizontal="center" vertical="center"/>
    </xf>
    <xf numFmtId="0" fontId="8" fillId="0" borderId="2" xfId="1" applyFont="1" applyBorder="1" applyAlignment="1">
      <alignment horizontal="center" vertical="center"/>
    </xf>
    <xf numFmtId="0" fontId="8" fillId="0" borderId="4" xfId="1" applyFont="1" applyBorder="1" applyAlignment="1">
      <alignment horizontal="center" vertical="center"/>
    </xf>
    <xf numFmtId="0" fontId="5" fillId="0" borderId="2" xfId="0" applyFont="1" applyBorder="1" applyAlignment="1">
      <alignment horizontal="center"/>
    </xf>
    <xf numFmtId="0" fontId="5" fillId="0" borderId="4" xfId="0" applyFont="1" applyBorder="1" applyAlignment="1">
      <alignment horizontal="center"/>
    </xf>
    <xf numFmtId="0" fontId="5" fillId="0" borderId="16" xfId="0" applyFont="1" applyBorder="1"/>
    <xf numFmtId="0" fontId="7" fillId="0" borderId="15" xfId="0" applyFont="1" applyBorder="1"/>
    <xf numFmtId="0" fontId="1" fillId="0" borderId="1" xfId="0" applyFont="1" applyBorder="1" applyAlignment="1">
      <alignment horizontal="center" vertical="center" wrapText="1"/>
    </xf>
    <xf numFmtId="0" fontId="2" fillId="0" borderId="11" xfId="1" applyBorder="1" applyAlignment="1">
      <alignment horizontal="center" vertical="center"/>
    </xf>
    <xf numFmtId="164" fontId="2" fillId="0" borderId="0" xfId="1" applyNumberFormat="1" applyAlignment="1">
      <alignment horizontal="center"/>
    </xf>
    <xf numFmtId="165" fontId="2" fillId="0" borderId="0" xfId="1" applyNumberFormat="1" applyAlignment="1">
      <alignment horizontal="center"/>
    </xf>
    <xf numFmtId="4" fontId="2" fillId="0" borderId="12" xfId="1" applyNumberFormat="1" applyBorder="1" applyAlignment="1">
      <alignment horizontal="center" vertical="center"/>
    </xf>
    <xf numFmtId="3" fontId="2" fillId="0" borderId="12" xfId="1" applyNumberFormat="1" applyBorder="1" applyAlignment="1">
      <alignment horizontal="center" vertical="center"/>
    </xf>
    <xf numFmtId="0" fontId="2" fillId="0" borderId="13" xfId="1" applyBorder="1" applyAlignment="1">
      <alignment horizontal="center" vertical="center"/>
    </xf>
    <xf numFmtId="164" fontId="2" fillId="0" borderId="7" xfId="1" applyNumberFormat="1" applyBorder="1" applyAlignment="1">
      <alignment horizontal="center"/>
    </xf>
    <xf numFmtId="165" fontId="2" fillId="0" borderId="7" xfId="1" applyNumberFormat="1" applyBorder="1" applyAlignment="1">
      <alignment horizontal="center"/>
    </xf>
    <xf numFmtId="4" fontId="2" fillId="0" borderId="14" xfId="1" applyNumberFormat="1" applyBorder="1" applyAlignment="1">
      <alignment horizontal="center" vertical="center"/>
    </xf>
    <xf numFmtId="0" fontId="0" fillId="2" borderId="0" xfId="0" applyFill="1"/>
    <xf numFmtId="0" fontId="0" fillId="2" borderId="7" xfId="0" applyFill="1" applyBorder="1"/>
    <xf numFmtId="166" fontId="0" fillId="0" borderId="0" xfId="0" applyNumberFormat="1"/>
    <xf numFmtId="4" fontId="0" fillId="0" borderId="0" xfId="0" applyNumberFormat="1"/>
    <xf numFmtId="166" fontId="0" fillId="0" borderId="2" xfId="0" applyNumberFormat="1" applyBorder="1" applyAlignment="1">
      <alignment horizontal="center"/>
    </xf>
    <xf numFmtId="4" fontId="2" fillId="0" borderId="3" xfId="1" applyNumberFormat="1" applyBorder="1" applyAlignment="1">
      <alignment horizontal="center" vertical="center"/>
    </xf>
    <xf numFmtId="3" fontId="2" fillId="0" borderId="3" xfId="1" applyNumberFormat="1" applyBorder="1" applyAlignment="1">
      <alignment horizontal="center" vertical="center"/>
    </xf>
    <xf numFmtId="166" fontId="0" fillId="0" borderId="4" xfId="0" applyNumberFormat="1" applyBorder="1" applyAlignment="1">
      <alignment horizontal="center"/>
    </xf>
    <xf numFmtId="4" fontId="2" fillId="0" borderId="6" xfId="1" applyNumberFormat="1" applyBorder="1" applyAlignment="1">
      <alignment horizontal="center" vertical="center"/>
    </xf>
    <xf numFmtId="0" fontId="10" fillId="0" borderId="17" xfId="0" applyFont="1" applyBorder="1" applyAlignment="1">
      <alignment horizontal="center"/>
    </xf>
    <xf numFmtId="0" fontId="0" fillId="0" borderId="2" xfId="0" applyBorder="1" applyAlignment="1">
      <alignment horizontal="center" vertical="center" wrapText="1"/>
    </xf>
    <xf numFmtId="9" fontId="0" fillId="0" borderId="0" xfId="0" applyNumberFormat="1"/>
    <xf numFmtId="10" fontId="0" fillId="0" borderId="0" xfId="0" applyNumberFormat="1"/>
    <xf numFmtId="0" fontId="0" fillId="0" borderId="3" xfId="0" applyBorder="1"/>
    <xf numFmtId="9" fontId="0" fillId="0" borderId="3" xfId="0" applyNumberFormat="1" applyBorder="1"/>
    <xf numFmtId="0" fontId="0" fillId="0" borderId="4" xfId="0" applyBorder="1"/>
    <xf numFmtId="9" fontId="0" fillId="0" borderId="5" xfId="0" applyNumberFormat="1" applyBorder="1"/>
    <xf numFmtId="0" fontId="0" fillId="0" borderId="5" xfId="0" applyBorder="1"/>
    <xf numFmtId="0" fontId="0" fillId="0" borderId="6" xfId="0" applyBorder="1"/>
    <xf numFmtId="0" fontId="1" fillId="0" borderId="0" xfId="0" applyFont="1" applyAlignment="1">
      <alignment horizontal="center" vertical="center" wrapText="1"/>
    </xf>
    <xf numFmtId="0" fontId="1" fillId="0" borderId="3" xfId="0" applyFont="1" applyBorder="1" applyAlignment="1">
      <alignment horizontal="center" vertical="center" wrapText="1"/>
    </xf>
    <xf numFmtId="0" fontId="1" fillId="0" borderId="2" xfId="0" applyFont="1" applyBorder="1"/>
    <xf numFmtId="0" fontId="10" fillId="0" borderId="18" xfId="0" applyFont="1" applyBorder="1" applyAlignment="1">
      <alignment horizontal="center"/>
    </xf>
    <xf numFmtId="0" fontId="10" fillId="0" borderId="19" xfId="0" applyFont="1" applyBorder="1" applyAlignment="1">
      <alignment horizontal="center"/>
    </xf>
    <xf numFmtId="0" fontId="7" fillId="0" borderId="1" xfId="0" applyFont="1" applyBorder="1" applyAlignment="1">
      <alignment horizontal="center" wrapText="1"/>
    </xf>
    <xf numFmtId="0" fontId="11" fillId="0" borderId="17" xfId="0" applyFont="1" applyBorder="1" applyAlignment="1">
      <alignment horizontal="center" vertical="center"/>
    </xf>
    <xf numFmtId="0" fontId="11" fillId="0" borderId="18" xfId="0" applyFont="1" applyBorder="1" applyAlignment="1">
      <alignment horizontal="center" vertical="center"/>
    </xf>
    <xf numFmtId="0" fontId="11" fillId="0" borderId="19" xfId="0" applyFont="1" applyBorder="1" applyAlignment="1">
      <alignment horizontal="center" vertical="center"/>
    </xf>
    <xf numFmtId="0" fontId="0" fillId="0" borderId="1" xfId="0" applyBorder="1"/>
    <xf numFmtId="0" fontId="1" fillId="0" borderId="1" xfId="0" applyFont="1" applyBorder="1" applyAlignment="1">
      <alignment horizontal="center"/>
    </xf>
  </cellXfs>
  <cellStyles count="51">
    <cellStyle name="Comma [0] 2" xfId="6" xr:uid="{D40A0174-9093-44D0-9385-B3826702BA5F}"/>
    <cellStyle name="Comma 10" xfId="23" xr:uid="{03D2FF71-9AE9-491F-A783-C3541AA5DC4D}"/>
    <cellStyle name="Comma 11" xfId="25" xr:uid="{45A59C07-4D64-4864-8547-DF36998ECF92}"/>
    <cellStyle name="Comma 12" xfId="27" xr:uid="{33284F43-CB1C-4407-B94F-ED4F2EA195A3}"/>
    <cellStyle name="Comma 13" xfId="29" xr:uid="{2C21AC6E-F13D-4A33-9F07-4E9F1AA7EFA7}"/>
    <cellStyle name="Comma 14" xfId="31" xr:uid="{A5105A30-1E2D-4D7C-BD16-43306196070C}"/>
    <cellStyle name="Comma 15" xfId="33" xr:uid="{FCE73B32-898F-470B-8696-251FFDCC824A}"/>
    <cellStyle name="Comma 16" xfId="35" xr:uid="{88C8C079-0AC1-434E-949D-63C9C254F0E8}"/>
    <cellStyle name="Comma 17" xfId="37" xr:uid="{18B636C2-670E-4527-84A1-A49E44EFCD57}"/>
    <cellStyle name="Comma 18" xfId="39" xr:uid="{5F6C81A6-ED1C-4F7C-954E-D1AC55891928}"/>
    <cellStyle name="Comma 19" xfId="41" xr:uid="{8981914B-34EE-4C00-9AA3-3E086E656C43}"/>
    <cellStyle name="Comma 2" xfId="5" xr:uid="{2C2BA852-C2A4-4B2E-BBB7-C8C6386479EB}"/>
    <cellStyle name="Comma 20" xfId="43" xr:uid="{5F012B7A-776D-4C40-B16C-8F35CD0F47CF}"/>
    <cellStyle name="Comma 21" xfId="45" xr:uid="{705E773B-8E1B-43DE-9028-D15CE25D0A47}"/>
    <cellStyle name="Comma 22" xfId="46" xr:uid="{B554AE72-D7EB-4800-BB1D-29FBD69F7885}"/>
    <cellStyle name="Comma 23" xfId="49" xr:uid="{8E38D4A0-65C2-4E1E-B49C-F4B1FE601CB4}"/>
    <cellStyle name="Comma 24" xfId="50" xr:uid="{D28EBA6E-2ED5-4285-B843-D6FB104E8E19}"/>
    <cellStyle name="Comma 3" xfId="8" xr:uid="{3F7F4223-0FC4-4743-A82F-A9C4050F601D}"/>
    <cellStyle name="Comma 4" xfId="11" xr:uid="{6A7E1891-8E11-412A-AE9A-BFC3890659F6}"/>
    <cellStyle name="Comma 5" xfId="12" xr:uid="{3B687062-44DF-435C-9E2E-A6834BDCD164}"/>
    <cellStyle name="Comma 6" xfId="14" xr:uid="{1D9C6735-C97A-4498-982B-04C2A7E79BC2}"/>
    <cellStyle name="Comma 7" xfId="16" xr:uid="{0751575B-696C-436F-9E30-AC6F7215CB3B}"/>
    <cellStyle name="Comma 8" xfId="19" xr:uid="{D1EC9188-D9EA-4AAE-B020-2370792975D5}"/>
    <cellStyle name="Comma 9" xfId="21" xr:uid="{A4A5F3ED-54CD-4901-8BC3-7D54DA70D5E5}"/>
    <cellStyle name="Currency [0] 2" xfId="4" xr:uid="{AE11C95D-FAD0-4042-BD3D-ABE8C0CB7117}"/>
    <cellStyle name="Currency 10" xfId="20" xr:uid="{37439EF8-909B-4CBF-B9F3-6449E77C1A15}"/>
    <cellStyle name="Currency 11" xfId="22" xr:uid="{5C520B9D-F44D-4C1F-9550-0D1F20676A75}"/>
    <cellStyle name="Currency 12" xfId="24" xr:uid="{09119ECA-2D1F-43CB-A830-ACF58FD4043B}"/>
    <cellStyle name="Currency 13" xfId="26" xr:uid="{E67031D6-579D-42BD-B5B8-A0F1D35CC0C7}"/>
    <cellStyle name="Currency 14" xfId="28" xr:uid="{5A5CD8D1-3423-48FC-87A3-93B69DB34829}"/>
    <cellStyle name="Currency 15" xfId="30" xr:uid="{29F13789-F690-4526-9355-086273592551}"/>
    <cellStyle name="Currency 16" xfId="32" xr:uid="{877EF142-BAD1-4055-A7C9-CA7D227787AE}"/>
    <cellStyle name="Currency 17" xfId="34" xr:uid="{D0A83982-0980-4CC0-B7E2-94EF9C2DAC32}"/>
    <cellStyle name="Currency 18" xfId="36" xr:uid="{BDA33C88-663D-4842-A663-AA8AE584AB56}"/>
    <cellStyle name="Currency 19" xfId="38" xr:uid="{791BF3FE-AE59-439D-89D0-03846D08CAC4}"/>
    <cellStyle name="Currency 2" xfId="3" xr:uid="{81C5A766-A9B9-4DD9-B929-C08FE287385B}"/>
    <cellStyle name="Currency 20" xfId="40" xr:uid="{F9E01BD3-01BE-4DB7-B3BD-ADE7E447C2C2}"/>
    <cellStyle name="Currency 21" xfId="42" xr:uid="{13874CA5-DF23-4483-8EDD-593AC17C5449}"/>
    <cellStyle name="Currency 22" xfId="44" xr:uid="{0A1580C8-1DA3-4BDF-886B-E021A40D0649}"/>
    <cellStyle name="Currency 23" xfId="47" xr:uid="{F57187BA-8CBD-4022-8369-C720F08826ED}"/>
    <cellStyle name="Currency 24" xfId="48" xr:uid="{8DE3411B-FD68-48F4-B23A-5172A67D8F2A}"/>
    <cellStyle name="Currency 3" xfId="7" xr:uid="{6E889620-64D2-4E13-939A-1BFD769A2F27}"/>
    <cellStyle name="Currency 4" xfId="9" xr:uid="{FAAA7AED-C62E-4842-BB17-9A88805AFAB0}"/>
    <cellStyle name="Currency 5" xfId="10" xr:uid="{9661C2ED-C572-4E2A-9439-88F608091854}"/>
    <cellStyle name="Currency 6" xfId="13" xr:uid="{61DFE57D-4750-4C29-BF01-0CC075578F14}"/>
    <cellStyle name="Currency 7" xfId="15" xr:uid="{27739D5F-7298-45D5-81CA-13FC7476B702}"/>
    <cellStyle name="Currency 8" xfId="17" xr:uid="{9B3F13E4-09F5-4D11-9EC1-DDDC25DAE69B}"/>
    <cellStyle name="Currency 9" xfId="18" xr:uid="{AD22C3A6-644E-467B-B46E-19891CD4F8E2}"/>
    <cellStyle name="Normal" xfId="0" builtinId="0"/>
    <cellStyle name="Normal 2" xfId="1" xr:uid="{2F25F891-3765-48F0-BC5E-7DC8B99EE34E}"/>
    <cellStyle name="Percent 2" xfId="2" xr:uid="{55CE90A4-0981-4DD5-96DF-6410C90036C0}"/>
  </cellStyles>
  <dxfs count="5">
    <dxf>
      <numFmt numFmtId="4" formatCode="#,##0.00"/>
    </dxf>
    <dxf>
      <numFmt numFmtId="4" formatCode="#,##0.00"/>
    </dxf>
    <dxf>
      <numFmt numFmtId="4" formatCode="#,##0.00"/>
    </dxf>
    <dxf>
      <numFmt numFmtId="4" formatCode="#,##0.00"/>
    </dxf>
    <dxf>
      <numFmt numFmtId="166" formatCode="[$-409]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Consumer Sentiment During High Inflation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Thematic_Analysis!$B$4</c:f>
              <c:strCache>
                <c:ptCount val="1"/>
                <c:pt idx="0">
                  <c:v>Spending_response_ to_ inflation</c:v>
                </c:pt>
              </c:strCache>
            </c:strRef>
          </c:tx>
          <c:spPr>
            <a:solidFill>
              <a:schemeClr val="accent1"/>
            </a:solidFill>
            <a:ln>
              <a:noFill/>
            </a:ln>
            <a:effectLst/>
          </c:spPr>
          <c:invertIfNegative val="0"/>
          <c:cat>
            <c:strRef>
              <c:f>Thematic_Analysis!$A$5:$A$15</c:f>
              <c:strCache>
                <c:ptCount val="11"/>
                <c:pt idx="0">
                  <c:v>No change</c:v>
                </c:pt>
                <c:pt idx="1">
                  <c:v>Cut back</c:v>
                </c:pt>
                <c:pt idx="2">
                  <c:v>Stopped buying</c:v>
                </c:pt>
                <c:pt idx="3">
                  <c:v>OK to use savings</c:v>
                </c:pt>
                <c:pt idx="4">
                  <c:v>OK to use credit</c:v>
                </c:pt>
                <c:pt idx="5">
                  <c:v>Bad idea to save</c:v>
                </c:pt>
                <c:pt idx="6">
                  <c:v>Better to borrow</c:v>
                </c:pt>
                <c:pt idx="7">
                  <c:v>Buy immediately</c:v>
                </c:pt>
                <c:pt idx="8">
                  <c:v>Buy depends</c:v>
                </c:pt>
                <c:pt idx="9">
                  <c:v>Don't wanna buy</c:v>
                </c:pt>
                <c:pt idx="10">
                  <c:v>Eroding living standards</c:v>
                </c:pt>
              </c:strCache>
            </c:strRef>
          </c:cat>
          <c:val>
            <c:numRef>
              <c:f>Thematic_Analysis!$B$5:$B$15</c:f>
              <c:numCache>
                <c:formatCode>0%</c:formatCode>
                <c:ptCount val="11"/>
                <c:pt idx="0">
                  <c:v>0.39</c:v>
                </c:pt>
                <c:pt idx="1">
                  <c:v>0.51</c:v>
                </c:pt>
                <c:pt idx="2">
                  <c:v>0.08</c:v>
                </c:pt>
              </c:numCache>
            </c:numRef>
          </c:val>
          <c:extLst>
            <c:ext xmlns:c16="http://schemas.microsoft.com/office/drawing/2014/chart" uri="{C3380CC4-5D6E-409C-BE32-E72D297353CC}">
              <c16:uniqueId val="{00000000-43D4-49CA-9297-F058D0989958}"/>
            </c:ext>
          </c:extLst>
        </c:ser>
        <c:ser>
          <c:idx val="1"/>
          <c:order val="1"/>
          <c:tx>
            <c:strRef>
              <c:f>Thematic_Analysis!$C$4</c:f>
              <c:strCache>
                <c:ptCount val="1"/>
                <c:pt idx="0">
                  <c:v>lower_sentiment_reaction_to high_inflation</c:v>
                </c:pt>
              </c:strCache>
            </c:strRef>
          </c:tx>
          <c:spPr>
            <a:solidFill>
              <a:schemeClr val="accent2"/>
            </a:solidFill>
            <a:ln>
              <a:noFill/>
            </a:ln>
            <a:effectLst/>
          </c:spPr>
          <c:invertIfNegative val="0"/>
          <c:cat>
            <c:strRef>
              <c:f>Thematic_Analysis!$A$5:$A$15</c:f>
              <c:strCache>
                <c:ptCount val="11"/>
                <c:pt idx="0">
                  <c:v>No change</c:v>
                </c:pt>
                <c:pt idx="1">
                  <c:v>Cut back</c:v>
                </c:pt>
                <c:pt idx="2">
                  <c:v>Stopped buying</c:v>
                </c:pt>
                <c:pt idx="3">
                  <c:v>OK to use savings</c:v>
                </c:pt>
                <c:pt idx="4">
                  <c:v>OK to use credit</c:v>
                </c:pt>
                <c:pt idx="5">
                  <c:v>Bad idea to save</c:v>
                </c:pt>
                <c:pt idx="6">
                  <c:v>Better to borrow</c:v>
                </c:pt>
                <c:pt idx="7">
                  <c:v>Buy immediately</c:v>
                </c:pt>
                <c:pt idx="8">
                  <c:v>Buy depends</c:v>
                </c:pt>
                <c:pt idx="9">
                  <c:v>Don't wanna buy</c:v>
                </c:pt>
                <c:pt idx="10">
                  <c:v>Eroding living standards</c:v>
                </c:pt>
              </c:strCache>
            </c:strRef>
          </c:cat>
          <c:val>
            <c:numRef>
              <c:f>Thematic_Analysis!$C$5:$C$15</c:f>
              <c:numCache>
                <c:formatCode>0%</c:formatCode>
                <c:ptCount val="11"/>
                <c:pt idx="0">
                  <c:v>0.19</c:v>
                </c:pt>
                <c:pt idx="1">
                  <c:v>0.51</c:v>
                </c:pt>
                <c:pt idx="2">
                  <c:v>0.3</c:v>
                </c:pt>
              </c:numCache>
            </c:numRef>
          </c:val>
          <c:extLst>
            <c:ext xmlns:c16="http://schemas.microsoft.com/office/drawing/2014/chart" uri="{C3380CC4-5D6E-409C-BE32-E72D297353CC}">
              <c16:uniqueId val="{00000001-43D4-49CA-9297-F058D0989958}"/>
            </c:ext>
          </c:extLst>
        </c:ser>
        <c:ser>
          <c:idx val="2"/>
          <c:order val="2"/>
          <c:tx>
            <c:strRef>
              <c:f>Thematic_Analysis!$D$4</c:f>
              <c:strCache>
                <c:ptCount val="1"/>
                <c:pt idx="0">
                  <c:v>Inflation_expectation</c:v>
                </c:pt>
              </c:strCache>
            </c:strRef>
          </c:tx>
          <c:spPr>
            <a:solidFill>
              <a:schemeClr val="accent3"/>
            </a:solidFill>
            <a:ln>
              <a:noFill/>
            </a:ln>
            <a:effectLst/>
          </c:spPr>
          <c:invertIfNegative val="0"/>
          <c:cat>
            <c:strRef>
              <c:f>Thematic_Analysis!$A$5:$A$15</c:f>
              <c:strCache>
                <c:ptCount val="11"/>
                <c:pt idx="0">
                  <c:v>No change</c:v>
                </c:pt>
                <c:pt idx="1">
                  <c:v>Cut back</c:v>
                </c:pt>
                <c:pt idx="2">
                  <c:v>Stopped buying</c:v>
                </c:pt>
                <c:pt idx="3">
                  <c:v>OK to use savings</c:v>
                </c:pt>
                <c:pt idx="4">
                  <c:v>OK to use credit</c:v>
                </c:pt>
                <c:pt idx="5">
                  <c:v>Bad idea to save</c:v>
                </c:pt>
                <c:pt idx="6">
                  <c:v>Better to borrow</c:v>
                </c:pt>
                <c:pt idx="7">
                  <c:v>Buy immediately</c:v>
                </c:pt>
                <c:pt idx="8">
                  <c:v>Buy depends</c:v>
                </c:pt>
                <c:pt idx="9">
                  <c:v>Don't wanna buy</c:v>
                </c:pt>
                <c:pt idx="10">
                  <c:v>Eroding living standards</c:v>
                </c:pt>
              </c:strCache>
            </c:strRef>
          </c:cat>
          <c:val>
            <c:numRef>
              <c:f>Thematic_Analysis!$D$5:$D$15</c:f>
              <c:numCache>
                <c:formatCode>0.00%</c:formatCode>
                <c:ptCount val="11"/>
                <c:pt idx="0">
                  <c:v>3.7999999999999999E-2</c:v>
                </c:pt>
                <c:pt idx="1">
                  <c:v>5.1999999999999998E-2</c:v>
                </c:pt>
                <c:pt idx="2" formatCode="0%">
                  <c:v>0.05</c:v>
                </c:pt>
              </c:numCache>
            </c:numRef>
          </c:val>
          <c:extLst>
            <c:ext xmlns:c16="http://schemas.microsoft.com/office/drawing/2014/chart" uri="{C3380CC4-5D6E-409C-BE32-E72D297353CC}">
              <c16:uniqueId val="{00000002-43D4-49CA-9297-F058D0989958}"/>
            </c:ext>
          </c:extLst>
        </c:ser>
        <c:ser>
          <c:idx val="3"/>
          <c:order val="3"/>
          <c:tx>
            <c:strRef>
              <c:f>Thematic_Analysis!$E$4</c:f>
              <c:strCache>
                <c:ptCount val="1"/>
                <c:pt idx="0">
                  <c:v>Substitute_bias_tendence_during_Inflation</c:v>
                </c:pt>
              </c:strCache>
            </c:strRef>
          </c:tx>
          <c:spPr>
            <a:solidFill>
              <a:schemeClr val="accent4"/>
            </a:solidFill>
            <a:ln>
              <a:noFill/>
            </a:ln>
            <a:effectLst/>
          </c:spPr>
          <c:invertIfNegative val="0"/>
          <c:cat>
            <c:strRef>
              <c:f>Thematic_Analysis!$A$5:$A$15</c:f>
              <c:strCache>
                <c:ptCount val="11"/>
                <c:pt idx="0">
                  <c:v>No change</c:v>
                </c:pt>
                <c:pt idx="1">
                  <c:v>Cut back</c:v>
                </c:pt>
                <c:pt idx="2">
                  <c:v>Stopped buying</c:v>
                </c:pt>
                <c:pt idx="3">
                  <c:v>OK to use savings</c:v>
                </c:pt>
                <c:pt idx="4">
                  <c:v>OK to use credit</c:v>
                </c:pt>
                <c:pt idx="5">
                  <c:v>Bad idea to save</c:v>
                </c:pt>
                <c:pt idx="6">
                  <c:v>Better to borrow</c:v>
                </c:pt>
                <c:pt idx="7">
                  <c:v>Buy immediately</c:v>
                </c:pt>
                <c:pt idx="8">
                  <c:v>Buy depends</c:v>
                </c:pt>
                <c:pt idx="9">
                  <c:v>Don't wanna buy</c:v>
                </c:pt>
                <c:pt idx="10">
                  <c:v>Eroding living standards</c:v>
                </c:pt>
              </c:strCache>
            </c:strRef>
          </c:cat>
          <c:val>
            <c:numRef>
              <c:f>Thematic_Analysis!$E$5:$E$15</c:f>
              <c:numCache>
                <c:formatCode>General</c:formatCode>
                <c:ptCount val="11"/>
                <c:pt idx="3" formatCode="0%">
                  <c:v>0.2</c:v>
                </c:pt>
                <c:pt idx="4" formatCode="0%">
                  <c:v>0.14000000000000001</c:v>
                </c:pt>
                <c:pt idx="5" formatCode="0%">
                  <c:v>0.12</c:v>
                </c:pt>
                <c:pt idx="6" formatCode="0%">
                  <c:v>7.0000000000000007E-2</c:v>
                </c:pt>
              </c:numCache>
            </c:numRef>
          </c:val>
          <c:extLst>
            <c:ext xmlns:c16="http://schemas.microsoft.com/office/drawing/2014/chart" uri="{C3380CC4-5D6E-409C-BE32-E72D297353CC}">
              <c16:uniqueId val="{00000003-43D4-49CA-9297-F058D0989958}"/>
            </c:ext>
          </c:extLst>
        </c:ser>
        <c:ser>
          <c:idx val="4"/>
          <c:order val="4"/>
          <c:tx>
            <c:strRef>
              <c:f>Thematic_Analysis!$F$4</c:f>
              <c:strCache>
                <c:ptCount val="1"/>
                <c:pt idx="0">
                  <c:v>Inflationary_Psychology</c:v>
                </c:pt>
              </c:strCache>
            </c:strRef>
          </c:tx>
          <c:spPr>
            <a:solidFill>
              <a:schemeClr val="accent5"/>
            </a:solidFill>
            <a:ln>
              <a:noFill/>
            </a:ln>
            <a:effectLst/>
          </c:spPr>
          <c:invertIfNegative val="0"/>
          <c:cat>
            <c:strRef>
              <c:f>Thematic_Analysis!$A$5:$A$15</c:f>
              <c:strCache>
                <c:ptCount val="11"/>
                <c:pt idx="0">
                  <c:v>No change</c:v>
                </c:pt>
                <c:pt idx="1">
                  <c:v>Cut back</c:v>
                </c:pt>
                <c:pt idx="2">
                  <c:v>Stopped buying</c:v>
                </c:pt>
                <c:pt idx="3">
                  <c:v>OK to use savings</c:v>
                </c:pt>
                <c:pt idx="4">
                  <c:v>OK to use credit</c:v>
                </c:pt>
                <c:pt idx="5">
                  <c:v>Bad idea to save</c:v>
                </c:pt>
                <c:pt idx="6">
                  <c:v>Better to borrow</c:v>
                </c:pt>
                <c:pt idx="7">
                  <c:v>Buy immediately</c:v>
                </c:pt>
                <c:pt idx="8">
                  <c:v>Buy depends</c:v>
                </c:pt>
                <c:pt idx="9">
                  <c:v>Don't wanna buy</c:v>
                </c:pt>
                <c:pt idx="10">
                  <c:v>Eroding living standards</c:v>
                </c:pt>
              </c:strCache>
            </c:strRef>
          </c:cat>
          <c:val>
            <c:numRef>
              <c:f>Thematic_Analysis!$F$5:$F$15</c:f>
              <c:numCache>
                <c:formatCode>General</c:formatCode>
                <c:ptCount val="11"/>
                <c:pt idx="7" formatCode="0%">
                  <c:v>0.27</c:v>
                </c:pt>
                <c:pt idx="8" formatCode="0%">
                  <c:v>0.08</c:v>
                </c:pt>
                <c:pt idx="9" formatCode="0%">
                  <c:v>0.62</c:v>
                </c:pt>
              </c:numCache>
            </c:numRef>
          </c:val>
          <c:extLst>
            <c:ext xmlns:c16="http://schemas.microsoft.com/office/drawing/2014/chart" uri="{C3380CC4-5D6E-409C-BE32-E72D297353CC}">
              <c16:uniqueId val="{00000004-43D4-49CA-9297-F058D0989958}"/>
            </c:ext>
          </c:extLst>
        </c:ser>
        <c:ser>
          <c:idx val="5"/>
          <c:order val="5"/>
          <c:tx>
            <c:strRef>
              <c:f>Thematic_Analysis!$G$4</c:f>
              <c:strCache>
                <c:ptCount val="1"/>
                <c:pt idx="0">
                  <c:v>Awareness_effect_to_inflation</c:v>
                </c:pt>
              </c:strCache>
            </c:strRef>
          </c:tx>
          <c:spPr>
            <a:solidFill>
              <a:schemeClr val="accent6"/>
            </a:solidFill>
            <a:ln>
              <a:noFill/>
            </a:ln>
            <a:effectLst/>
          </c:spPr>
          <c:invertIfNegative val="0"/>
          <c:cat>
            <c:strRef>
              <c:f>Thematic_Analysis!$A$5:$A$15</c:f>
              <c:strCache>
                <c:ptCount val="11"/>
                <c:pt idx="0">
                  <c:v>No change</c:v>
                </c:pt>
                <c:pt idx="1">
                  <c:v>Cut back</c:v>
                </c:pt>
                <c:pt idx="2">
                  <c:v>Stopped buying</c:v>
                </c:pt>
                <c:pt idx="3">
                  <c:v>OK to use savings</c:v>
                </c:pt>
                <c:pt idx="4">
                  <c:v>OK to use credit</c:v>
                </c:pt>
                <c:pt idx="5">
                  <c:v>Bad idea to save</c:v>
                </c:pt>
                <c:pt idx="6">
                  <c:v>Better to borrow</c:v>
                </c:pt>
                <c:pt idx="7">
                  <c:v>Buy immediately</c:v>
                </c:pt>
                <c:pt idx="8">
                  <c:v>Buy depends</c:v>
                </c:pt>
                <c:pt idx="9">
                  <c:v>Don't wanna buy</c:v>
                </c:pt>
                <c:pt idx="10">
                  <c:v>Eroding living standards</c:v>
                </c:pt>
              </c:strCache>
            </c:strRef>
          </c:cat>
          <c:val>
            <c:numRef>
              <c:f>Thematic_Analysis!$G$5:$G$15</c:f>
              <c:numCache>
                <c:formatCode>General</c:formatCode>
                <c:ptCount val="11"/>
                <c:pt idx="10" formatCode="0%">
                  <c:v>0.43</c:v>
                </c:pt>
              </c:numCache>
            </c:numRef>
          </c:val>
          <c:extLst>
            <c:ext xmlns:c16="http://schemas.microsoft.com/office/drawing/2014/chart" uri="{C3380CC4-5D6E-409C-BE32-E72D297353CC}">
              <c16:uniqueId val="{00000005-43D4-49CA-9297-F058D0989958}"/>
            </c:ext>
          </c:extLst>
        </c:ser>
        <c:dLbls>
          <c:showLegendKey val="0"/>
          <c:showVal val="0"/>
          <c:showCatName val="0"/>
          <c:showSerName val="0"/>
          <c:showPercent val="0"/>
          <c:showBubbleSize val="0"/>
        </c:dLbls>
        <c:gapWidth val="150"/>
        <c:overlap val="100"/>
        <c:axId val="107978608"/>
        <c:axId val="101741856"/>
      </c:barChart>
      <c:catAx>
        <c:axId val="107978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41856"/>
        <c:crosses val="autoZero"/>
        <c:auto val="1"/>
        <c:lblAlgn val="ctr"/>
        <c:lblOffset val="100"/>
        <c:noMultiLvlLbl val="0"/>
      </c:catAx>
      <c:valAx>
        <c:axId val="10174185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78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Thematic_Analysis!$B$4</c:f>
              <c:strCache>
                <c:ptCount val="1"/>
                <c:pt idx="0">
                  <c:v>Spending_response_ to_ inflation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607-492F-A76A-E4A2268180F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607-492F-A76A-E4A2268180F7}"/>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1607-492F-A76A-E4A2268180F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Thematic_Analysis!$A$5:$A$7</c:f>
              <c:strCache>
                <c:ptCount val="3"/>
                <c:pt idx="0">
                  <c:v>No change</c:v>
                </c:pt>
                <c:pt idx="1">
                  <c:v>Cut back</c:v>
                </c:pt>
                <c:pt idx="2">
                  <c:v>Stopped buying</c:v>
                </c:pt>
              </c:strCache>
            </c:strRef>
          </c:cat>
          <c:val>
            <c:numRef>
              <c:f>Thematic_Analysis!$B$5:$B$7</c:f>
              <c:numCache>
                <c:formatCode>0%</c:formatCode>
                <c:ptCount val="3"/>
                <c:pt idx="0">
                  <c:v>0.39</c:v>
                </c:pt>
                <c:pt idx="1">
                  <c:v>0.51</c:v>
                </c:pt>
                <c:pt idx="2">
                  <c:v>0.08</c:v>
                </c:pt>
              </c:numCache>
            </c:numRef>
          </c:val>
          <c:extLst>
            <c:ext xmlns:c16="http://schemas.microsoft.com/office/drawing/2014/chart" uri="{C3380CC4-5D6E-409C-BE32-E72D297353CC}">
              <c16:uniqueId val="{00000000-4FBD-49F7-BE9A-D0988525C5BD}"/>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Histogram For Year 2023</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v>Frequency</c:v>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Descriptive_Statistics_CSI!$O$6:$O$9</c:f>
              <c:strCache>
                <c:ptCount val="4"/>
                <c:pt idx="0">
                  <c:v>59</c:v>
                </c:pt>
                <c:pt idx="1">
                  <c:v>63.16666667</c:v>
                </c:pt>
                <c:pt idx="2">
                  <c:v>67.33333333</c:v>
                </c:pt>
                <c:pt idx="3">
                  <c:v>More</c:v>
                </c:pt>
              </c:strCache>
            </c:strRef>
          </c:cat>
          <c:val>
            <c:numRef>
              <c:f>Descriptive_Statistics_CSI!$P$6:$P$9</c:f>
              <c:numCache>
                <c:formatCode>General</c:formatCode>
                <c:ptCount val="4"/>
                <c:pt idx="0">
                  <c:v>1</c:v>
                </c:pt>
                <c:pt idx="1">
                  <c:v>2</c:v>
                </c:pt>
                <c:pt idx="2">
                  <c:v>5</c:v>
                </c:pt>
                <c:pt idx="3">
                  <c:v>4</c:v>
                </c:pt>
              </c:numCache>
            </c:numRef>
          </c:val>
          <c:extLst>
            <c:ext xmlns:c16="http://schemas.microsoft.com/office/drawing/2014/chart" uri="{C3380CC4-5D6E-409C-BE32-E72D297353CC}">
              <c16:uniqueId val="{00000001-C810-4CF8-A438-161F71D224EF}"/>
            </c:ext>
          </c:extLst>
        </c:ser>
        <c:dLbls>
          <c:dLblPos val="inEnd"/>
          <c:showLegendKey val="0"/>
          <c:showVal val="1"/>
          <c:showCatName val="0"/>
          <c:showSerName val="0"/>
          <c:showPercent val="0"/>
          <c:showBubbleSize val="0"/>
        </c:dLbls>
        <c:gapWidth val="315"/>
        <c:overlap val="-40"/>
        <c:axId val="242271200"/>
        <c:axId val="242272640"/>
      </c:barChart>
      <c:catAx>
        <c:axId val="2422712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Bin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42272640"/>
        <c:crosses val="autoZero"/>
        <c:auto val="1"/>
        <c:lblAlgn val="ctr"/>
        <c:lblOffset val="100"/>
        <c:noMultiLvlLbl val="0"/>
      </c:catAx>
      <c:valAx>
        <c:axId val="2422726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42271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Histogram For Year 2024</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v>Frequency</c:v>
          </c:tx>
          <c:spPr>
            <a:noFill/>
            <a:ln w="9525" cap="flat" cmpd="sng" algn="ctr">
              <a:solidFill>
                <a:schemeClr val="accent1"/>
              </a:solidFill>
              <a:miter lim="800000"/>
            </a:ln>
            <a:effectLst>
              <a:glow rad="63500">
                <a:schemeClr val="accent1">
                  <a:satMod val="175000"/>
                  <a:alpha val="25000"/>
                </a:schemeClr>
              </a:glow>
            </a:effectLst>
          </c:spPr>
          <c:invertIfNegative val="0"/>
          <c:cat>
            <c:strRef>
              <c:f>Descriptive_Statistics_CSI!$O$34:$O$36</c:f>
              <c:strCache>
                <c:ptCount val="3"/>
                <c:pt idx="0">
                  <c:v>66.4</c:v>
                </c:pt>
                <c:pt idx="1">
                  <c:v>72.9</c:v>
                </c:pt>
                <c:pt idx="2">
                  <c:v>More</c:v>
                </c:pt>
              </c:strCache>
            </c:strRef>
          </c:cat>
          <c:val>
            <c:numRef>
              <c:f>Descriptive_Statistics_CSI!$P$34:$P$36</c:f>
              <c:numCache>
                <c:formatCode>General</c:formatCode>
                <c:ptCount val="3"/>
                <c:pt idx="0">
                  <c:v>1</c:v>
                </c:pt>
                <c:pt idx="1">
                  <c:v>3</c:v>
                </c:pt>
                <c:pt idx="2">
                  <c:v>4</c:v>
                </c:pt>
              </c:numCache>
            </c:numRef>
          </c:val>
          <c:extLst>
            <c:ext xmlns:c16="http://schemas.microsoft.com/office/drawing/2014/chart" uri="{C3380CC4-5D6E-409C-BE32-E72D297353CC}">
              <c16:uniqueId val="{00000001-E3E0-4D5F-8BE4-43E97410E45C}"/>
            </c:ext>
          </c:extLst>
        </c:ser>
        <c:dLbls>
          <c:showLegendKey val="0"/>
          <c:showVal val="0"/>
          <c:showCatName val="0"/>
          <c:showSerName val="0"/>
          <c:showPercent val="0"/>
          <c:showBubbleSize val="0"/>
        </c:dLbls>
        <c:gapWidth val="315"/>
        <c:overlap val="-40"/>
        <c:axId val="205813520"/>
        <c:axId val="205814960"/>
      </c:barChart>
      <c:catAx>
        <c:axId val="2058135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Bin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5814960"/>
        <c:crosses val="autoZero"/>
        <c:auto val="1"/>
        <c:lblAlgn val="ctr"/>
        <c:lblOffset val="100"/>
        <c:noMultiLvlLbl val="0"/>
      </c:catAx>
      <c:valAx>
        <c:axId val="2058149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58135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Histogram For Year 2022</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v>Frequency</c:v>
          </c:tx>
          <c:spPr>
            <a:noFill/>
            <a:ln w="9525" cap="flat" cmpd="sng" algn="ctr">
              <a:solidFill>
                <a:schemeClr val="accent1"/>
              </a:solidFill>
              <a:miter lim="800000"/>
            </a:ln>
            <a:effectLst>
              <a:glow rad="63500">
                <a:schemeClr val="accent1">
                  <a:satMod val="175000"/>
                  <a:alpha val="25000"/>
                </a:schemeClr>
              </a:glow>
            </a:effectLst>
          </c:spPr>
          <c:invertIfNegative val="0"/>
          <c:cat>
            <c:strRef>
              <c:f>Descriptive_Statistics_CSI!$O$62:$O$65</c:f>
              <c:strCache>
                <c:ptCount val="4"/>
                <c:pt idx="0">
                  <c:v>50</c:v>
                </c:pt>
                <c:pt idx="1">
                  <c:v>55.73333333</c:v>
                </c:pt>
                <c:pt idx="2">
                  <c:v>61.46666667</c:v>
                </c:pt>
                <c:pt idx="3">
                  <c:v>More</c:v>
                </c:pt>
              </c:strCache>
            </c:strRef>
          </c:cat>
          <c:val>
            <c:numRef>
              <c:f>Descriptive_Statistics_CSI!$P$62:$P$65</c:f>
              <c:numCache>
                <c:formatCode>General</c:formatCode>
                <c:ptCount val="4"/>
                <c:pt idx="0">
                  <c:v>1</c:v>
                </c:pt>
                <c:pt idx="1">
                  <c:v>1</c:v>
                </c:pt>
                <c:pt idx="2">
                  <c:v>7</c:v>
                </c:pt>
                <c:pt idx="3">
                  <c:v>3</c:v>
                </c:pt>
              </c:numCache>
            </c:numRef>
          </c:val>
          <c:extLst>
            <c:ext xmlns:c16="http://schemas.microsoft.com/office/drawing/2014/chart" uri="{C3380CC4-5D6E-409C-BE32-E72D297353CC}">
              <c16:uniqueId val="{00000001-CB04-494B-8DE0-FF44C6BF4F84}"/>
            </c:ext>
          </c:extLst>
        </c:ser>
        <c:dLbls>
          <c:showLegendKey val="0"/>
          <c:showVal val="0"/>
          <c:showCatName val="0"/>
          <c:showSerName val="0"/>
          <c:showPercent val="0"/>
          <c:showBubbleSize val="0"/>
        </c:dLbls>
        <c:gapWidth val="315"/>
        <c:overlap val="-40"/>
        <c:axId val="2102430960"/>
        <c:axId val="1602138560"/>
      </c:barChart>
      <c:catAx>
        <c:axId val="21024309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Bin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02138560"/>
        <c:crosses val="autoZero"/>
        <c:auto val="1"/>
        <c:lblAlgn val="ctr"/>
        <c:lblOffset val="100"/>
        <c:noMultiLvlLbl val="0"/>
      </c:catAx>
      <c:valAx>
        <c:axId val="16021385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024309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U.S. monthly Unemployment rate  Residual Plot</a:t>
            </a:r>
          </a:p>
        </c:rich>
      </c:tx>
      <c:overlay val="0"/>
    </c:title>
    <c:autoTitleDeleted val="0"/>
    <c:plotArea>
      <c:layout/>
      <c:scatterChart>
        <c:scatterStyle val="lineMarker"/>
        <c:varyColors val="0"/>
        <c:ser>
          <c:idx val="0"/>
          <c:order val="0"/>
          <c:spPr>
            <a:ln w="38100">
              <a:noFill/>
            </a:ln>
          </c:spPr>
          <c:xVal>
            <c:numRef>
              <c:f>'Multiple Regression analysis'!$B$2:$B$33</c:f>
              <c:numCache>
                <c:formatCode>0.0</c:formatCode>
                <c:ptCount val="32"/>
                <c:pt idx="0">
                  <c:v>4</c:v>
                </c:pt>
                <c:pt idx="1">
                  <c:v>3.8</c:v>
                </c:pt>
                <c:pt idx="2">
                  <c:v>3.6</c:v>
                </c:pt>
                <c:pt idx="3">
                  <c:v>3.7</c:v>
                </c:pt>
                <c:pt idx="4">
                  <c:v>3.6</c:v>
                </c:pt>
                <c:pt idx="5">
                  <c:v>3.6</c:v>
                </c:pt>
                <c:pt idx="6">
                  <c:v>3.5</c:v>
                </c:pt>
                <c:pt idx="7">
                  <c:v>3.6</c:v>
                </c:pt>
                <c:pt idx="8">
                  <c:v>3.5</c:v>
                </c:pt>
                <c:pt idx="9">
                  <c:v>3.6</c:v>
                </c:pt>
                <c:pt idx="10">
                  <c:v>3.6</c:v>
                </c:pt>
                <c:pt idx="11">
                  <c:v>3.5</c:v>
                </c:pt>
                <c:pt idx="12">
                  <c:v>3.4</c:v>
                </c:pt>
                <c:pt idx="13">
                  <c:v>3.6</c:v>
                </c:pt>
                <c:pt idx="14">
                  <c:v>3.5</c:v>
                </c:pt>
                <c:pt idx="15">
                  <c:v>3.4</c:v>
                </c:pt>
                <c:pt idx="16">
                  <c:v>3.7</c:v>
                </c:pt>
                <c:pt idx="17">
                  <c:v>3.6</c:v>
                </c:pt>
                <c:pt idx="18">
                  <c:v>3.5</c:v>
                </c:pt>
                <c:pt idx="19">
                  <c:v>3.8</c:v>
                </c:pt>
                <c:pt idx="20">
                  <c:v>3.8</c:v>
                </c:pt>
                <c:pt idx="21">
                  <c:v>3.8</c:v>
                </c:pt>
                <c:pt idx="22">
                  <c:v>3.7</c:v>
                </c:pt>
                <c:pt idx="23">
                  <c:v>3.7</c:v>
                </c:pt>
                <c:pt idx="24">
                  <c:v>3.7</c:v>
                </c:pt>
                <c:pt idx="25">
                  <c:v>3.9</c:v>
                </c:pt>
                <c:pt idx="26">
                  <c:v>3.8</c:v>
                </c:pt>
                <c:pt idx="27">
                  <c:v>3.9</c:v>
                </c:pt>
                <c:pt idx="28">
                  <c:v>4</c:v>
                </c:pt>
                <c:pt idx="29">
                  <c:v>4.0999999999999996</c:v>
                </c:pt>
                <c:pt idx="30">
                  <c:v>4.3</c:v>
                </c:pt>
                <c:pt idx="31">
                  <c:v>4.2</c:v>
                </c:pt>
              </c:numCache>
            </c:numRef>
          </c:xVal>
          <c:yVal>
            <c:numRef>
              <c:f>'Multiple Regression analysis'!$AA$27:$AA$58</c:f>
              <c:numCache>
                <c:formatCode>General</c:formatCode>
                <c:ptCount val="32"/>
                <c:pt idx="0">
                  <c:v>-1.7346146572633927</c:v>
                </c:pt>
                <c:pt idx="1">
                  <c:v>-1.1242571369423953</c:v>
                </c:pt>
                <c:pt idx="2">
                  <c:v>-0.12567254770451797</c:v>
                </c:pt>
                <c:pt idx="3">
                  <c:v>6.1492921083090124E-2</c:v>
                </c:pt>
                <c:pt idx="4">
                  <c:v>0.7949371021209739</c:v>
                </c:pt>
                <c:pt idx="5">
                  <c:v>2.0791087512054016</c:v>
                </c:pt>
                <c:pt idx="6">
                  <c:v>1.3489497728518245</c:v>
                </c:pt>
                <c:pt idx="7">
                  <c:v>1.3250335687074646</c:v>
                </c:pt>
                <c:pt idx="8">
                  <c:v>1.3430410924424727</c:v>
                </c:pt>
                <c:pt idx="9">
                  <c:v>1.297261106972539</c:v>
                </c:pt>
                <c:pt idx="10">
                  <c:v>0.86651454236744563</c:v>
                </c:pt>
                <c:pt idx="11">
                  <c:v>0.17581209736070491</c:v>
                </c:pt>
                <c:pt idx="12">
                  <c:v>0.28265072349406672</c:v>
                </c:pt>
                <c:pt idx="13">
                  <c:v>0.38337324130353068</c:v>
                </c:pt>
                <c:pt idx="14">
                  <c:v>-0.69202093120252073</c:v>
                </c:pt>
                <c:pt idx="15">
                  <c:v>-0.6403783298603738</c:v>
                </c:pt>
                <c:pt idx="16">
                  <c:v>-1.0903931805716525</c:v>
                </c:pt>
                <c:pt idx="17">
                  <c:v>-2.078896735925909</c:v>
                </c:pt>
                <c:pt idx="18">
                  <c:v>-1.870203214414107</c:v>
                </c:pt>
                <c:pt idx="19">
                  <c:v>-0.65588085264875229</c:v>
                </c:pt>
                <c:pt idx="20">
                  <c:v>-0.41849482415220773</c:v>
                </c:pt>
                <c:pt idx="21">
                  <c:v>-0.86610172249493456</c:v>
                </c:pt>
                <c:pt idx="22">
                  <c:v>-0.98586865126608236</c:v>
                </c:pt>
                <c:pt idx="23">
                  <c:v>-0.5310610504845017</c:v>
                </c:pt>
                <c:pt idx="24">
                  <c:v>-0.62774131853877568</c:v>
                </c:pt>
                <c:pt idx="25">
                  <c:v>1.9552845188255397E-2</c:v>
                </c:pt>
                <c:pt idx="26">
                  <c:v>0.44704718568426927</c:v>
                </c:pt>
                <c:pt idx="27">
                  <c:v>0.68376003806117458</c:v>
                </c:pt>
                <c:pt idx="28">
                  <c:v>0.71370340694290046</c:v>
                </c:pt>
                <c:pt idx="29">
                  <c:v>0.50181853828753731</c:v>
                </c:pt>
                <c:pt idx="30">
                  <c:v>0.75851392890744185</c:v>
                </c:pt>
                <c:pt idx="31">
                  <c:v>0.35901429048931277</c:v>
                </c:pt>
              </c:numCache>
            </c:numRef>
          </c:yVal>
          <c:smooth val="0"/>
          <c:extLst>
            <c:ext xmlns:c16="http://schemas.microsoft.com/office/drawing/2014/chart" uri="{C3380CC4-5D6E-409C-BE32-E72D297353CC}">
              <c16:uniqueId val="{00000001-82CF-461F-A594-1343027C3BFB}"/>
            </c:ext>
          </c:extLst>
        </c:ser>
        <c:dLbls>
          <c:showLegendKey val="0"/>
          <c:showVal val="0"/>
          <c:showCatName val="0"/>
          <c:showSerName val="0"/>
          <c:showPercent val="0"/>
          <c:showBubbleSize val="0"/>
        </c:dLbls>
        <c:axId val="255764672"/>
        <c:axId val="255760832"/>
      </c:scatterChart>
      <c:valAx>
        <c:axId val="255764672"/>
        <c:scaling>
          <c:orientation val="minMax"/>
        </c:scaling>
        <c:delete val="0"/>
        <c:axPos val="b"/>
        <c:title>
          <c:tx>
            <c:rich>
              <a:bodyPr/>
              <a:lstStyle/>
              <a:p>
                <a:pPr>
                  <a:defRPr/>
                </a:pPr>
                <a:r>
                  <a:rPr lang="en-US"/>
                  <a:t>U.S. monthly Unemployment rate</a:t>
                </a:r>
              </a:p>
            </c:rich>
          </c:tx>
          <c:overlay val="0"/>
        </c:title>
        <c:numFmt formatCode="0.0" sourceLinked="1"/>
        <c:majorTickMark val="out"/>
        <c:minorTickMark val="none"/>
        <c:tickLblPos val="nextTo"/>
        <c:crossAx val="255760832"/>
        <c:crosses val="autoZero"/>
        <c:crossBetween val="midCat"/>
      </c:valAx>
      <c:valAx>
        <c:axId val="255760832"/>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25576467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U.S Consumer Price Index rate  Residual Plot</a:t>
            </a:r>
          </a:p>
        </c:rich>
      </c:tx>
      <c:overlay val="0"/>
    </c:title>
    <c:autoTitleDeleted val="0"/>
    <c:plotArea>
      <c:layout/>
      <c:scatterChart>
        <c:scatterStyle val="lineMarker"/>
        <c:varyColors val="0"/>
        <c:ser>
          <c:idx val="0"/>
          <c:order val="0"/>
          <c:spPr>
            <a:ln w="38100">
              <a:noFill/>
            </a:ln>
          </c:spPr>
          <c:xVal>
            <c:numRef>
              <c:f>'Multiple Regression analysis'!$C$2:$C$33</c:f>
              <c:numCache>
                <c:formatCode>0.000</c:formatCode>
                <c:ptCount val="32"/>
                <c:pt idx="0">
                  <c:v>282.39</c:v>
                </c:pt>
                <c:pt idx="1">
                  <c:v>284.53500000000003</c:v>
                </c:pt>
                <c:pt idx="2">
                  <c:v>287.553</c:v>
                </c:pt>
                <c:pt idx="3">
                  <c:v>288.76400000000001</c:v>
                </c:pt>
                <c:pt idx="4">
                  <c:v>291.35899999999998</c:v>
                </c:pt>
                <c:pt idx="5">
                  <c:v>294.99599999999998</c:v>
                </c:pt>
                <c:pt idx="6">
                  <c:v>294.97699999999998</c:v>
                </c:pt>
                <c:pt idx="7">
                  <c:v>295.209</c:v>
                </c:pt>
                <c:pt idx="8">
                  <c:v>296.34100000000001</c:v>
                </c:pt>
                <c:pt idx="9">
                  <c:v>297.863</c:v>
                </c:pt>
                <c:pt idx="10">
                  <c:v>298.64800000000002</c:v>
                </c:pt>
                <c:pt idx="11">
                  <c:v>298.81200000000001</c:v>
                </c:pt>
                <c:pt idx="12">
                  <c:v>300.35599999999999</c:v>
                </c:pt>
                <c:pt idx="13">
                  <c:v>301.50900000000001</c:v>
                </c:pt>
                <c:pt idx="14">
                  <c:v>301.74400000000003</c:v>
                </c:pt>
                <c:pt idx="15">
                  <c:v>303.03199999999998</c:v>
                </c:pt>
                <c:pt idx="16">
                  <c:v>303.36500000000001</c:v>
                </c:pt>
                <c:pt idx="17">
                  <c:v>304.00299999999999</c:v>
                </c:pt>
                <c:pt idx="18">
                  <c:v>304.62799999999999</c:v>
                </c:pt>
                <c:pt idx="19">
                  <c:v>306.18700000000001</c:v>
                </c:pt>
                <c:pt idx="20">
                  <c:v>307.28800000000001</c:v>
                </c:pt>
                <c:pt idx="21">
                  <c:v>307.53100000000001</c:v>
                </c:pt>
                <c:pt idx="22">
                  <c:v>308.024</c:v>
                </c:pt>
                <c:pt idx="23">
                  <c:v>308.74200000000002</c:v>
                </c:pt>
                <c:pt idx="24">
                  <c:v>309.685</c:v>
                </c:pt>
                <c:pt idx="25">
                  <c:v>311.05399999999997</c:v>
                </c:pt>
                <c:pt idx="26">
                  <c:v>312.23</c:v>
                </c:pt>
                <c:pt idx="27">
                  <c:v>313.20699999999999</c:v>
                </c:pt>
                <c:pt idx="28">
                  <c:v>313.22500000000002</c:v>
                </c:pt>
                <c:pt idx="29">
                  <c:v>313.04899999999998</c:v>
                </c:pt>
                <c:pt idx="30">
                  <c:v>313.53399999999999</c:v>
                </c:pt>
                <c:pt idx="31">
                  <c:v>314.12099999999998</c:v>
                </c:pt>
              </c:numCache>
            </c:numRef>
          </c:xVal>
          <c:yVal>
            <c:numRef>
              <c:f>'Multiple Regression analysis'!$AA$27:$AA$58</c:f>
              <c:numCache>
                <c:formatCode>General</c:formatCode>
                <c:ptCount val="32"/>
                <c:pt idx="0">
                  <c:v>-1.7346146572633927</c:v>
                </c:pt>
                <c:pt idx="1">
                  <c:v>-1.1242571369423953</c:v>
                </c:pt>
                <c:pt idx="2">
                  <c:v>-0.12567254770451797</c:v>
                </c:pt>
                <c:pt idx="3">
                  <c:v>6.1492921083090124E-2</c:v>
                </c:pt>
                <c:pt idx="4">
                  <c:v>0.7949371021209739</c:v>
                </c:pt>
                <c:pt idx="5">
                  <c:v>2.0791087512054016</c:v>
                </c:pt>
                <c:pt idx="6">
                  <c:v>1.3489497728518245</c:v>
                </c:pt>
                <c:pt idx="7">
                  <c:v>1.3250335687074646</c:v>
                </c:pt>
                <c:pt idx="8">
                  <c:v>1.3430410924424727</c:v>
                </c:pt>
                <c:pt idx="9">
                  <c:v>1.297261106972539</c:v>
                </c:pt>
                <c:pt idx="10">
                  <c:v>0.86651454236744563</c:v>
                </c:pt>
                <c:pt idx="11">
                  <c:v>0.17581209736070491</c:v>
                </c:pt>
                <c:pt idx="12">
                  <c:v>0.28265072349406672</c:v>
                </c:pt>
                <c:pt idx="13">
                  <c:v>0.38337324130353068</c:v>
                </c:pt>
                <c:pt idx="14">
                  <c:v>-0.69202093120252073</c:v>
                </c:pt>
                <c:pt idx="15">
                  <c:v>-0.6403783298603738</c:v>
                </c:pt>
                <c:pt idx="16">
                  <c:v>-1.0903931805716525</c:v>
                </c:pt>
                <c:pt idx="17">
                  <c:v>-2.078896735925909</c:v>
                </c:pt>
                <c:pt idx="18">
                  <c:v>-1.870203214414107</c:v>
                </c:pt>
                <c:pt idx="19">
                  <c:v>-0.65588085264875229</c:v>
                </c:pt>
                <c:pt idx="20">
                  <c:v>-0.41849482415220773</c:v>
                </c:pt>
                <c:pt idx="21">
                  <c:v>-0.86610172249493456</c:v>
                </c:pt>
                <c:pt idx="22">
                  <c:v>-0.98586865126608236</c:v>
                </c:pt>
                <c:pt idx="23">
                  <c:v>-0.5310610504845017</c:v>
                </c:pt>
                <c:pt idx="24">
                  <c:v>-0.62774131853877568</c:v>
                </c:pt>
                <c:pt idx="25">
                  <c:v>1.9552845188255397E-2</c:v>
                </c:pt>
                <c:pt idx="26">
                  <c:v>0.44704718568426927</c:v>
                </c:pt>
                <c:pt idx="27">
                  <c:v>0.68376003806117458</c:v>
                </c:pt>
                <c:pt idx="28">
                  <c:v>0.71370340694290046</c:v>
                </c:pt>
                <c:pt idx="29">
                  <c:v>0.50181853828753731</c:v>
                </c:pt>
                <c:pt idx="30">
                  <c:v>0.75851392890744185</c:v>
                </c:pt>
                <c:pt idx="31">
                  <c:v>0.35901429048931277</c:v>
                </c:pt>
              </c:numCache>
            </c:numRef>
          </c:yVal>
          <c:smooth val="0"/>
          <c:extLst>
            <c:ext xmlns:c16="http://schemas.microsoft.com/office/drawing/2014/chart" uri="{C3380CC4-5D6E-409C-BE32-E72D297353CC}">
              <c16:uniqueId val="{00000001-F008-463C-BFA4-16D6DBCAFCE7}"/>
            </c:ext>
          </c:extLst>
        </c:ser>
        <c:dLbls>
          <c:showLegendKey val="0"/>
          <c:showVal val="0"/>
          <c:showCatName val="0"/>
          <c:showSerName val="0"/>
          <c:showPercent val="0"/>
          <c:showBubbleSize val="0"/>
        </c:dLbls>
        <c:axId val="140448080"/>
        <c:axId val="152111152"/>
      </c:scatterChart>
      <c:valAx>
        <c:axId val="140448080"/>
        <c:scaling>
          <c:orientation val="minMax"/>
        </c:scaling>
        <c:delete val="0"/>
        <c:axPos val="b"/>
        <c:title>
          <c:tx>
            <c:rich>
              <a:bodyPr/>
              <a:lstStyle/>
              <a:p>
                <a:pPr>
                  <a:defRPr/>
                </a:pPr>
                <a:r>
                  <a:rPr lang="en-US"/>
                  <a:t>U.S Consumer Price Index rate</a:t>
                </a:r>
              </a:p>
            </c:rich>
          </c:tx>
          <c:overlay val="0"/>
        </c:title>
        <c:numFmt formatCode="0.000" sourceLinked="1"/>
        <c:majorTickMark val="out"/>
        <c:minorTickMark val="none"/>
        <c:tickLblPos val="nextTo"/>
        <c:crossAx val="152111152"/>
        <c:crosses val="autoZero"/>
        <c:crossBetween val="midCat"/>
      </c:valAx>
      <c:valAx>
        <c:axId val="152111152"/>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044808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38100">
              <a:noFill/>
            </a:ln>
          </c:spPr>
          <c:xVal>
            <c:numRef>
              <c:f>'Multiple Regression analysis'!$AC$27:$AC$58</c:f>
              <c:numCache>
                <c:formatCode>General</c:formatCode>
                <c:ptCount val="32"/>
                <c:pt idx="0">
                  <c:v>1.5625</c:v>
                </c:pt>
                <c:pt idx="1">
                  <c:v>4.6875</c:v>
                </c:pt>
                <c:pt idx="2">
                  <c:v>7.8125</c:v>
                </c:pt>
                <c:pt idx="3">
                  <c:v>10.9375</c:v>
                </c:pt>
                <c:pt idx="4">
                  <c:v>14.0625</c:v>
                </c:pt>
                <c:pt idx="5">
                  <c:v>17.1875</c:v>
                </c:pt>
                <c:pt idx="6">
                  <c:v>20.3125</c:v>
                </c:pt>
                <c:pt idx="7">
                  <c:v>23.4375</c:v>
                </c:pt>
                <c:pt idx="8">
                  <c:v>26.5625</c:v>
                </c:pt>
                <c:pt idx="9">
                  <c:v>29.6875</c:v>
                </c:pt>
                <c:pt idx="10">
                  <c:v>32.8125</c:v>
                </c:pt>
                <c:pt idx="11">
                  <c:v>35.9375</c:v>
                </c:pt>
                <c:pt idx="12">
                  <c:v>39.0625</c:v>
                </c:pt>
                <c:pt idx="13">
                  <c:v>42.1875</c:v>
                </c:pt>
                <c:pt idx="14">
                  <c:v>45.3125</c:v>
                </c:pt>
                <c:pt idx="15">
                  <c:v>48.4375</c:v>
                </c:pt>
                <c:pt idx="16">
                  <c:v>51.5625</c:v>
                </c:pt>
                <c:pt idx="17">
                  <c:v>54.6875</c:v>
                </c:pt>
                <c:pt idx="18">
                  <c:v>57.8125</c:v>
                </c:pt>
                <c:pt idx="19">
                  <c:v>60.9375</c:v>
                </c:pt>
                <c:pt idx="20">
                  <c:v>64.0625</c:v>
                </c:pt>
                <c:pt idx="21">
                  <c:v>67.1875</c:v>
                </c:pt>
                <c:pt idx="22">
                  <c:v>70.3125</c:v>
                </c:pt>
                <c:pt idx="23">
                  <c:v>73.4375</c:v>
                </c:pt>
                <c:pt idx="24">
                  <c:v>76.5625</c:v>
                </c:pt>
                <c:pt idx="25">
                  <c:v>79.6875</c:v>
                </c:pt>
                <c:pt idx="26">
                  <c:v>82.8125</c:v>
                </c:pt>
                <c:pt idx="27">
                  <c:v>85.9375</c:v>
                </c:pt>
                <c:pt idx="28">
                  <c:v>89.0625</c:v>
                </c:pt>
                <c:pt idx="29">
                  <c:v>92.1875</c:v>
                </c:pt>
                <c:pt idx="30">
                  <c:v>95.3125</c:v>
                </c:pt>
                <c:pt idx="31">
                  <c:v>98.4375</c:v>
                </c:pt>
              </c:numCache>
            </c:numRef>
          </c:xVal>
          <c:yVal>
            <c:numRef>
              <c:f>'Multiple Regression analysis'!$AD$27:$AD$58</c:f>
              <c:numCache>
                <c:formatCode>General</c:formatCode>
                <c:ptCount val="32"/>
                <c:pt idx="0">
                  <c:v>2.5</c:v>
                </c:pt>
                <c:pt idx="1">
                  <c:v>2.9</c:v>
                </c:pt>
                <c:pt idx="2">
                  <c:v>3</c:v>
                </c:pt>
                <c:pt idx="3">
                  <c:v>3</c:v>
                </c:pt>
                <c:pt idx="4">
                  <c:v>3.1</c:v>
                </c:pt>
                <c:pt idx="5">
                  <c:v>3.1</c:v>
                </c:pt>
                <c:pt idx="6">
                  <c:v>3.2</c:v>
                </c:pt>
                <c:pt idx="7">
                  <c:v>3.2</c:v>
                </c:pt>
                <c:pt idx="8">
                  <c:v>3.2</c:v>
                </c:pt>
                <c:pt idx="9">
                  <c:v>3.3</c:v>
                </c:pt>
                <c:pt idx="10">
                  <c:v>3.4</c:v>
                </c:pt>
                <c:pt idx="11">
                  <c:v>3.4</c:v>
                </c:pt>
                <c:pt idx="12">
                  <c:v>3.5</c:v>
                </c:pt>
                <c:pt idx="13">
                  <c:v>3.7</c:v>
                </c:pt>
                <c:pt idx="14">
                  <c:v>3.7</c:v>
                </c:pt>
                <c:pt idx="15">
                  <c:v>4</c:v>
                </c:pt>
                <c:pt idx="16">
                  <c:v>4.9000000000000004</c:v>
                </c:pt>
                <c:pt idx="17">
                  <c:v>5</c:v>
                </c:pt>
                <c:pt idx="18">
                  <c:v>6</c:v>
                </c:pt>
                <c:pt idx="19">
                  <c:v>6.4</c:v>
                </c:pt>
                <c:pt idx="20">
                  <c:v>6.5</c:v>
                </c:pt>
                <c:pt idx="21">
                  <c:v>7.1</c:v>
                </c:pt>
                <c:pt idx="22">
                  <c:v>7.5</c:v>
                </c:pt>
                <c:pt idx="23">
                  <c:v>7.7</c:v>
                </c:pt>
                <c:pt idx="24">
                  <c:v>7.9</c:v>
                </c:pt>
                <c:pt idx="25">
                  <c:v>8.1999999999999993</c:v>
                </c:pt>
                <c:pt idx="26">
                  <c:v>8.3000000000000007</c:v>
                </c:pt>
                <c:pt idx="27">
                  <c:v>8.3000000000000007</c:v>
                </c:pt>
                <c:pt idx="28">
                  <c:v>8.5</c:v>
                </c:pt>
                <c:pt idx="29">
                  <c:v>8.5</c:v>
                </c:pt>
                <c:pt idx="30">
                  <c:v>8.6</c:v>
                </c:pt>
                <c:pt idx="31">
                  <c:v>9.1</c:v>
                </c:pt>
              </c:numCache>
            </c:numRef>
          </c:yVal>
          <c:smooth val="0"/>
          <c:extLst>
            <c:ext xmlns:c16="http://schemas.microsoft.com/office/drawing/2014/chart" uri="{C3380CC4-5D6E-409C-BE32-E72D297353CC}">
              <c16:uniqueId val="{00000001-9424-4A79-9B10-51FE466D7ADC}"/>
            </c:ext>
          </c:extLst>
        </c:ser>
        <c:dLbls>
          <c:showLegendKey val="0"/>
          <c:showVal val="0"/>
          <c:showCatName val="0"/>
          <c:showSerName val="0"/>
          <c:showPercent val="0"/>
          <c:showBubbleSize val="0"/>
        </c:dLbls>
        <c:axId val="255764192"/>
        <c:axId val="255762272"/>
      </c:scatterChart>
      <c:valAx>
        <c:axId val="255764192"/>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255762272"/>
        <c:crosses val="autoZero"/>
        <c:crossBetween val="midCat"/>
      </c:valAx>
      <c:valAx>
        <c:axId val="255762272"/>
        <c:scaling>
          <c:orientation val="minMax"/>
        </c:scaling>
        <c:delete val="0"/>
        <c:axPos val="l"/>
        <c:title>
          <c:tx>
            <c:rich>
              <a:bodyPr/>
              <a:lstStyle/>
              <a:p>
                <a:pPr>
                  <a:defRPr/>
                </a:pPr>
                <a:r>
                  <a:rPr lang="en-US"/>
                  <a:t>U.S. monthly inflation rate</a:t>
                </a:r>
              </a:p>
            </c:rich>
          </c:tx>
          <c:overlay val="0"/>
        </c:title>
        <c:numFmt formatCode="General" sourceLinked="1"/>
        <c:majorTickMark val="out"/>
        <c:minorTickMark val="none"/>
        <c:tickLblPos val="nextTo"/>
        <c:crossAx val="25576419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014525358243257E-2"/>
          <c:y val="4.7619047619047616E-2"/>
          <c:w val="0.90273960320177371"/>
          <c:h val="0.61957221256433859"/>
        </c:manualLayout>
      </c:layout>
      <c:lineChart>
        <c:grouping val="standard"/>
        <c:varyColors val="0"/>
        <c:ser>
          <c:idx val="0"/>
          <c:order val="0"/>
          <c:tx>
            <c:strRef>
              <c:f>Forecasting_Inflation!$B$1</c:f>
              <c:strCache>
                <c:ptCount val="1"/>
                <c:pt idx="0">
                  <c:v>U.S. monthly inflation rate</c:v>
                </c:pt>
              </c:strCache>
            </c:strRef>
          </c:tx>
          <c:spPr>
            <a:ln w="22225" cap="rnd">
              <a:solidFill>
                <a:schemeClr val="accent1"/>
              </a:solidFill>
            </a:ln>
            <a:effectLst>
              <a:glow rad="139700">
                <a:schemeClr val="accent1">
                  <a:satMod val="175000"/>
                  <a:alpha val="14000"/>
                </a:schemeClr>
              </a:glow>
            </a:effectLst>
          </c:spPr>
          <c:marker>
            <c:symbol val="none"/>
          </c:marker>
          <c:val>
            <c:numRef>
              <c:f>Forecasting_Inflation!$B$2:$B$45</c:f>
              <c:numCache>
                <c:formatCode>#,##0.00</c:formatCode>
                <c:ptCount val="44"/>
                <c:pt idx="0">
                  <c:v>3.1</c:v>
                </c:pt>
                <c:pt idx="1">
                  <c:v>3.2</c:v>
                </c:pt>
                <c:pt idx="2">
                  <c:v>3.5</c:v>
                </c:pt>
                <c:pt idx="3">
                  <c:v>3.4</c:v>
                </c:pt>
                <c:pt idx="4">
                  <c:v>3.3</c:v>
                </c:pt>
                <c:pt idx="5">
                  <c:v>3</c:v>
                </c:pt>
                <c:pt idx="6">
                  <c:v>2.9</c:v>
                </c:pt>
                <c:pt idx="7">
                  <c:v>2.5</c:v>
                </c:pt>
              </c:numCache>
            </c:numRef>
          </c:val>
          <c:smooth val="0"/>
          <c:extLst>
            <c:ext xmlns:c16="http://schemas.microsoft.com/office/drawing/2014/chart" uri="{C3380CC4-5D6E-409C-BE32-E72D297353CC}">
              <c16:uniqueId val="{00000000-BA3B-4144-8776-B66B00E2F552}"/>
            </c:ext>
          </c:extLst>
        </c:ser>
        <c:ser>
          <c:idx val="1"/>
          <c:order val="1"/>
          <c:tx>
            <c:strRef>
              <c:f>Forecasting_Inflation!$C$1</c:f>
              <c:strCache>
                <c:ptCount val="1"/>
                <c:pt idx="0">
                  <c:v>Forecast(U.S. monthly inflation rate)</c:v>
                </c:pt>
              </c:strCache>
            </c:strRef>
          </c:tx>
          <c:spPr>
            <a:ln w="22225" cap="rnd">
              <a:solidFill>
                <a:schemeClr val="accent2"/>
              </a:solidFill>
            </a:ln>
            <a:effectLst>
              <a:glow rad="139700">
                <a:schemeClr val="accent2">
                  <a:satMod val="175000"/>
                  <a:alpha val="14000"/>
                </a:schemeClr>
              </a:glow>
            </a:effectLst>
          </c:spPr>
          <c:marker>
            <c:symbol val="none"/>
          </c:marker>
          <c:cat>
            <c:numRef>
              <c:f>Forecasting_Inflation!$A$2:$A$45</c:f>
              <c:numCache>
                <c:formatCode>[$-409]mmm\-yy;@</c:formatCode>
                <c:ptCount val="44"/>
                <c:pt idx="0">
                  <c:v>45315</c:v>
                </c:pt>
                <c:pt idx="1">
                  <c:v>45346</c:v>
                </c:pt>
                <c:pt idx="2">
                  <c:v>45375</c:v>
                </c:pt>
                <c:pt idx="3">
                  <c:v>45406</c:v>
                </c:pt>
                <c:pt idx="4">
                  <c:v>45436</c:v>
                </c:pt>
                <c:pt idx="5">
                  <c:v>45467</c:v>
                </c:pt>
                <c:pt idx="6">
                  <c:v>45497</c:v>
                </c:pt>
                <c:pt idx="7">
                  <c:v>45528</c:v>
                </c:pt>
                <c:pt idx="8">
                  <c:v>45559</c:v>
                </c:pt>
                <c:pt idx="9">
                  <c:v>45589</c:v>
                </c:pt>
                <c:pt idx="10">
                  <c:v>45620</c:v>
                </c:pt>
                <c:pt idx="11">
                  <c:v>45650</c:v>
                </c:pt>
                <c:pt idx="12">
                  <c:v>45681</c:v>
                </c:pt>
                <c:pt idx="13">
                  <c:v>45712</c:v>
                </c:pt>
                <c:pt idx="14">
                  <c:v>45740</c:v>
                </c:pt>
                <c:pt idx="15">
                  <c:v>45771</c:v>
                </c:pt>
                <c:pt idx="16">
                  <c:v>45801</c:v>
                </c:pt>
                <c:pt idx="17">
                  <c:v>45832</c:v>
                </c:pt>
                <c:pt idx="18">
                  <c:v>45862</c:v>
                </c:pt>
                <c:pt idx="19">
                  <c:v>45893</c:v>
                </c:pt>
                <c:pt idx="20">
                  <c:v>45924</c:v>
                </c:pt>
                <c:pt idx="21">
                  <c:v>45954</c:v>
                </c:pt>
                <c:pt idx="22">
                  <c:v>45985</c:v>
                </c:pt>
                <c:pt idx="23">
                  <c:v>46015</c:v>
                </c:pt>
                <c:pt idx="24">
                  <c:v>46046</c:v>
                </c:pt>
                <c:pt idx="25">
                  <c:v>46077</c:v>
                </c:pt>
                <c:pt idx="26">
                  <c:v>46105</c:v>
                </c:pt>
                <c:pt idx="27">
                  <c:v>46136</c:v>
                </c:pt>
                <c:pt idx="28">
                  <c:v>46166</c:v>
                </c:pt>
                <c:pt idx="29">
                  <c:v>46197</c:v>
                </c:pt>
                <c:pt idx="30">
                  <c:v>46227</c:v>
                </c:pt>
                <c:pt idx="31">
                  <c:v>46258</c:v>
                </c:pt>
                <c:pt idx="32">
                  <c:v>46289</c:v>
                </c:pt>
                <c:pt idx="33">
                  <c:v>46319</c:v>
                </c:pt>
                <c:pt idx="34">
                  <c:v>46350</c:v>
                </c:pt>
                <c:pt idx="35">
                  <c:v>46380</c:v>
                </c:pt>
                <c:pt idx="36">
                  <c:v>46411</c:v>
                </c:pt>
                <c:pt idx="37">
                  <c:v>46442</c:v>
                </c:pt>
                <c:pt idx="38">
                  <c:v>46470</c:v>
                </c:pt>
                <c:pt idx="39">
                  <c:v>46501</c:v>
                </c:pt>
                <c:pt idx="40">
                  <c:v>46531</c:v>
                </c:pt>
                <c:pt idx="41">
                  <c:v>46562</c:v>
                </c:pt>
                <c:pt idx="42">
                  <c:v>46592</c:v>
                </c:pt>
                <c:pt idx="43">
                  <c:v>46600</c:v>
                </c:pt>
              </c:numCache>
            </c:numRef>
          </c:cat>
          <c:val>
            <c:numRef>
              <c:f>Forecasting_Inflation!$C$2:$C$45</c:f>
              <c:numCache>
                <c:formatCode>General</c:formatCode>
                <c:ptCount val="44"/>
                <c:pt idx="7" formatCode="#,##0.00">
                  <c:v>2.5</c:v>
                </c:pt>
                <c:pt idx="8" formatCode="#,##0.00">
                  <c:v>2.413095238095238</c:v>
                </c:pt>
                <c:pt idx="9" formatCode="#,##0.00">
                  <c:v>2.3261904761904759</c:v>
                </c:pt>
                <c:pt idx="10" formatCode="#,##0.00">
                  <c:v>2.2392857142857139</c:v>
                </c:pt>
                <c:pt idx="11" formatCode="#,##0.00">
                  <c:v>2.1523809523809518</c:v>
                </c:pt>
                <c:pt idx="12" formatCode="#,##0.00">
                  <c:v>2.0654761904761898</c:v>
                </c:pt>
                <c:pt idx="13" formatCode="#,##0.00">
                  <c:v>1.9785714285714278</c:v>
                </c:pt>
                <c:pt idx="14" formatCode="#,##0.00">
                  <c:v>1.8916666666666657</c:v>
                </c:pt>
                <c:pt idx="15" formatCode="#,##0.00">
                  <c:v>1.8047619047619037</c:v>
                </c:pt>
                <c:pt idx="16" formatCode="#,##0.00">
                  <c:v>1.7178571428571416</c:v>
                </c:pt>
                <c:pt idx="17" formatCode="#,##0.00">
                  <c:v>1.6309523809523796</c:v>
                </c:pt>
                <c:pt idx="18" formatCode="#,##0.00">
                  <c:v>1.5440476190476176</c:v>
                </c:pt>
                <c:pt idx="19" formatCode="#,##0.00">
                  <c:v>1.4571428571428555</c:v>
                </c:pt>
                <c:pt idx="20" formatCode="#,##0.00">
                  <c:v>1.3702380952380935</c:v>
                </c:pt>
                <c:pt idx="21" formatCode="#,##0.00">
                  <c:v>1.2833333333333314</c:v>
                </c:pt>
                <c:pt idx="22" formatCode="#,##0.00">
                  <c:v>1.1964285714285694</c:v>
                </c:pt>
                <c:pt idx="23" formatCode="#,##0.00">
                  <c:v>1.1095238095238074</c:v>
                </c:pt>
                <c:pt idx="24" formatCode="#,##0.00">
                  <c:v>1.0226190476190453</c:v>
                </c:pt>
                <c:pt idx="25" formatCode="#,##0.00">
                  <c:v>0.93571428571428317</c:v>
                </c:pt>
                <c:pt idx="26" formatCode="#,##0.00">
                  <c:v>0.84880952380952135</c:v>
                </c:pt>
                <c:pt idx="27" formatCode="#,##0.00">
                  <c:v>0.76190476190475909</c:v>
                </c:pt>
                <c:pt idx="28" formatCode="#,##0.00">
                  <c:v>0.67499999999999727</c:v>
                </c:pt>
                <c:pt idx="29" formatCode="#,##0.00">
                  <c:v>0.58809523809523501</c:v>
                </c:pt>
                <c:pt idx="30" formatCode="#,##0.00">
                  <c:v>0.50119047619047319</c:v>
                </c:pt>
                <c:pt idx="31" formatCode="#,##0.00">
                  <c:v>0.41428571428571093</c:v>
                </c:pt>
                <c:pt idx="32" formatCode="#,##0.00">
                  <c:v>0.32738095238094911</c:v>
                </c:pt>
                <c:pt idx="33" formatCode="#,##0.00">
                  <c:v>0.24047619047618687</c:v>
                </c:pt>
                <c:pt idx="34" formatCode="#,##0.00">
                  <c:v>0.153571428571425</c:v>
                </c:pt>
                <c:pt idx="35" formatCode="#,##0.00">
                  <c:v>6.666666666666278E-2</c:v>
                </c:pt>
                <c:pt idx="36" formatCode="#,##0.00">
                  <c:v>-2.0238095238099069E-2</c:v>
                </c:pt>
                <c:pt idx="37" formatCode="#,##0.00">
                  <c:v>-0.1071428571428613</c:v>
                </c:pt>
                <c:pt idx="38" formatCode="#,##0.00">
                  <c:v>-0.19404761904762316</c:v>
                </c:pt>
                <c:pt idx="39" formatCode="#,##0.00">
                  <c:v>-0.28095238095238539</c:v>
                </c:pt>
                <c:pt idx="40" formatCode="#,##0.00">
                  <c:v>-0.36785714285714721</c:v>
                </c:pt>
                <c:pt idx="41" formatCode="#,##0.00">
                  <c:v>-0.45476190476190947</c:v>
                </c:pt>
                <c:pt idx="42" formatCode="#,##0.00">
                  <c:v>-0.54166666666667129</c:v>
                </c:pt>
                <c:pt idx="43" formatCode="#,##0.00">
                  <c:v>-0.56409370199693254</c:v>
                </c:pt>
              </c:numCache>
            </c:numRef>
          </c:val>
          <c:smooth val="0"/>
          <c:extLst>
            <c:ext xmlns:c16="http://schemas.microsoft.com/office/drawing/2014/chart" uri="{C3380CC4-5D6E-409C-BE32-E72D297353CC}">
              <c16:uniqueId val="{00000001-BA3B-4144-8776-B66B00E2F552}"/>
            </c:ext>
          </c:extLst>
        </c:ser>
        <c:ser>
          <c:idx val="2"/>
          <c:order val="2"/>
          <c:tx>
            <c:strRef>
              <c:f>Forecasting_Inflation!$D$1</c:f>
              <c:strCache>
                <c:ptCount val="1"/>
                <c:pt idx="0">
                  <c:v>Lower Confidence Bound(U.S. monthly inflation rate)</c:v>
                </c:pt>
              </c:strCache>
            </c:strRef>
          </c:tx>
          <c:spPr>
            <a:ln w="22225" cap="rnd">
              <a:solidFill>
                <a:schemeClr val="accent3"/>
              </a:solidFill>
            </a:ln>
            <a:effectLst>
              <a:glow rad="139700">
                <a:schemeClr val="accent3">
                  <a:satMod val="175000"/>
                  <a:alpha val="14000"/>
                </a:schemeClr>
              </a:glow>
            </a:effectLst>
          </c:spPr>
          <c:marker>
            <c:symbol val="none"/>
          </c:marker>
          <c:cat>
            <c:numRef>
              <c:f>Forecasting_Inflation!$A$2:$A$45</c:f>
              <c:numCache>
                <c:formatCode>[$-409]mmm\-yy;@</c:formatCode>
                <c:ptCount val="44"/>
                <c:pt idx="0">
                  <c:v>45315</c:v>
                </c:pt>
                <c:pt idx="1">
                  <c:v>45346</c:v>
                </c:pt>
                <c:pt idx="2">
                  <c:v>45375</c:v>
                </c:pt>
                <c:pt idx="3">
                  <c:v>45406</c:v>
                </c:pt>
                <c:pt idx="4">
                  <c:v>45436</c:v>
                </c:pt>
                <c:pt idx="5">
                  <c:v>45467</c:v>
                </c:pt>
                <c:pt idx="6">
                  <c:v>45497</c:v>
                </c:pt>
                <c:pt idx="7">
                  <c:v>45528</c:v>
                </c:pt>
                <c:pt idx="8">
                  <c:v>45559</c:v>
                </c:pt>
                <c:pt idx="9">
                  <c:v>45589</c:v>
                </c:pt>
                <c:pt idx="10">
                  <c:v>45620</c:v>
                </c:pt>
                <c:pt idx="11">
                  <c:v>45650</c:v>
                </c:pt>
                <c:pt idx="12">
                  <c:v>45681</c:v>
                </c:pt>
                <c:pt idx="13">
                  <c:v>45712</c:v>
                </c:pt>
                <c:pt idx="14">
                  <c:v>45740</c:v>
                </c:pt>
                <c:pt idx="15">
                  <c:v>45771</c:v>
                </c:pt>
                <c:pt idx="16">
                  <c:v>45801</c:v>
                </c:pt>
                <c:pt idx="17">
                  <c:v>45832</c:v>
                </c:pt>
                <c:pt idx="18">
                  <c:v>45862</c:v>
                </c:pt>
                <c:pt idx="19">
                  <c:v>45893</c:v>
                </c:pt>
                <c:pt idx="20">
                  <c:v>45924</c:v>
                </c:pt>
                <c:pt idx="21">
                  <c:v>45954</c:v>
                </c:pt>
                <c:pt idx="22">
                  <c:v>45985</c:v>
                </c:pt>
                <c:pt idx="23">
                  <c:v>46015</c:v>
                </c:pt>
                <c:pt idx="24">
                  <c:v>46046</c:v>
                </c:pt>
                <c:pt idx="25">
                  <c:v>46077</c:v>
                </c:pt>
                <c:pt idx="26">
                  <c:v>46105</c:v>
                </c:pt>
                <c:pt idx="27">
                  <c:v>46136</c:v>
                </c:pt>
                <c:pt idx="28">
                  <c:v>46166</c:v>
                </c:pt>
                <c:pt idx="29">
                  <c:v>46197</c:v>
                </c:pt>
                <c:pt idx="30">
                  <c:v>46227</c:v>
                </c:pt>
                <c:pt idx="31">
                  <c:v>46258</c:v>
                </c:pt>
                <c:pt idx="32">
                  <c:v>46289</c:v>
                </c:pt>
                <c:pt idx="33">
                  <c:v>46319</c:v>
                </c:pt>
                <c:pt idx="34">
                  <c:v>46350</c:v>
                </c:pt>
                <c:pt idx="35">
                  <c:v>46380</c:v>
                </c:pt>
                <c:pt idx="36">
                  <c:v>46411</c:v>
                </c:pt>
                <c:pt idx="37">
                  <c:v>46442</c:v>
                </c:pt>
                <c:pt idx="38">
                  <c:v>46470</c:v>
                </c:pt>
                <c:pt idx="39">
                  <c:v>46501</c:v>
                </c:pt>
                <c:pt idx="40">
                  <c:v>46531</c:v>
                </c:pt>
                <c:pt idx="41">
                  <c:v>46562</c:v>
                </c:pt>
                <c:pt idx="42">
                  <c:v>46592</c:v>
                </c:pt>
                <c:pt idx="43">
                  <c:v>46600</c:v>
                </c:pt>
              </c:numCache>
            </c:numRef>
          </c:cat>
          <c:val>
            <c:numRef>
              <c:f>Forecasting_Inflation!$D$2:$D$45</c:f>
              <c:numCache>
                <c:formatCode>General</c:formatCode>
                <c:ptCount val="44"/>
                <c:pt idx="7" formatCode="#,##0.00">
                  <c:v>2.5</c:v>
                </c:pt>
                <c:pt idx="8" formatCode="#,##0.00">
                  <c:v>2.0055077088880737</c:v>
                </c:pt>
                <c:pt idx="9" formatCode="#,##0.00">
                  <c:v>1.7500628003493777</c:v>
                </c:pt>
                <c:pt idx="10" formatCode="#,##0.00">
                  <c:v>1.5335586474707399</c:v>
                </c:pt>
                <c:pt idx="11" formatCode="#,##0.00">
                  <c:v>1.3372056901728842</c:v>
                </c:pt>
                <c:pt idx="12" formatCode="#,##0.00">
                  <c:v>1.1537177372839915</c:v>
                </c:pt>
                <c:pt idx="13" formatCode="#,##0.00">
                  <c:v>0.97935707136634453</c:v>
                </c:pt>
                <c:pt idx="14" formatCode="#,##0.00">
                  <c:v>0.81190344984401719</c:v>
                </c:pt>
                <c:pt idx="15" formatCode="#,##0.00">
                  <c:v>0.64991056043316453</c:v>
                </c:pt>
                <c:pt idx="16" formatCode="#,##0.00">
                  <c:v>0.49237408169959851</c:v>
                </c:pt>
                <c:pt idx="17" formatCode="#,##0.00">
                  <c:v>0.33856302254800141</c:v>
                </c:pt>
                <c:pt idx="18" formatCode="#,##0.00">
                  <c:v>0.18792575086926711</c:v>
                </c:pt>
                <c:pt idx="19" formatCode="#,##0.00">
                  <c:v>4.003387462131891E-2</c:v>
                </c:pt>
                <c:pt idx="20" formatCode="#,##0.00">
                  <c:v>-0.10545314175802223</c:v>
                </c:pt>
                <c:pt idx="21" formatCode="#,##0.00">
                  <c:v>-0.24881128432468547</c:v>
                </c:pt>
                <c:pt idx="22" formatCode="#,##0.00">
                  <c:v>-0.39026790490593366</c:v>
                </c:pt>
                <c:pt idx="23" formatCode="#,##0.00">
                  <c:v>-0.53001292229527719</c:v>
                </c:pt>
                <c:pt idx="24" formatCode="#,##0.00">
                  <c:v>-0.6682069110735247</c:v>
                </c:pt>
                <c:pt idx="25" formatCode="#,##0.00">
                  <c:v>-0.80498707381912282</c:v>
                </c:pt>
                <c:pt idx="26" formatCode="#,##0.00">
                  <c:v>-0.94047173656224869</c:v>
                </c:pt>
                <c:pt idx="27" formatCode="#,##0.00">
                  <c:v>-1.0747637905979142</c:v>
                </c:pt>
                <c:pt idx="28" formatCode="#,##0.00">
                  <c:v>-1.2079533675693264</c:v>
                </c:pt>
                <c:pt idx="29" formatCode="#,##0.00">
                  <c:v>-1.3401199467422762</c:v>
                </c:pt>
                <c:pt idx="30" formatCode="#,##0.00">
                  <c:v>-1.4713340351399569</c:v>
                </c:pt>
                <c:pt idx="31" formatCode="#,##0.00">
                  <c:v>-1.6016585217932615</c:v>
                </c:pt>
                <c:pt idx="32" formatCode="#,##0.00">
                  <c:v>-1.7311497801647615</c:v>
                </c:pt>
                <c:pt idx="33" formatCode="#,##0.00">
                  <c:v>-1.8598585737030828</c:v>
                </c:pt>
                <c:pt idx="34" formatCode="#,##0.00">
                  <c:v>-1.9878308058510674</c:v>
                </c:pt>
                <c:pt idx="35" formatCode="#,##0.00">
                  <c:v>-2.1151081459570715</c:v>
                </c:pt>
                <c:pt idx="36" formatCode="#,##0.00">
                  <c:v>-2.2417285552905937</c:v>
                </c:pt>
                <c:pt idx="37" formatCode="#,##0.00">
                  <c:v>-2.3677267319768753</c:v>
                </c:pt>
                <c:pt idx="38" formatCode="#,##0.00">
                  <c:v>-2.4931344896161298</c:v>
                </c:pt>
                <c:pt idx="39" formatCode="#,##0.00">
                  <c:v>-2.6179810812772648</c:v>
                </c:pt>
                <c:pt idx="40" formatCode="#,##0.00">
                  <c:v>-2.7422934781965211</c:v>
                </c:pt>
                <c:pt idx="41" formatCode="#,##0.00">
                  <c:v>-2.8660966106849011</c:v>
                </c:pt>
                <c:pt idx="42" formatCode="#,##0.00">
                  <c:v>-2.9894135773222477</c:v>
                </c:pt>
                <c:pt idx="43" formatCode="#,##0.00">
                  <c:v>-3.0211677324325521</c:v>
                </c:pt>
              </c:numCache>
            </c:numRef>
          </c:val>
          <c:smooth val="0"/>
          <c:extLst>
            <c:ext xmlns:c16="http://schemas.microsoft.com/office/drawing/2014/chart" uri="{C3380CC4-5D6E-409C-BE32-E72D297353CC}">
              <c16:uniqueId val="{00000002-BA3B-4144-8776-B66B00E2F552}"/>
            </c:ext>
          </c:extLst>
        </c:ser>
        <c:ser>
          <c:idx val="3"/>
          <c:order val="3"/>
          <c:tx>
            <c:strRef>
              <c:f>Forecasting_Inflation!$E$1</c:f>
              <c:strCache>
                <c:ptCount val="1"/>
                <c:pt idx="0">
                  <c:v>Upper Confidence Bound(U.S. monthly inflation rate)</c:v>
                </c:pt>
              </c:strCache>
            </c:strRef>
          </c:tx>
          <c:spPr>
            <a:ln w="22225" cap="rnd">
              <a:solidFill>
                <a:schemeClr val="accent4"/>
              </a:solidFill>
            </a:ln>
            <a:effectLst>
              <a:glow rad="139700">
                <a:schemeClr val="accent4">
                  <a:satMod val="175000"/>
                  <a:alpha val="14000"/>
                </a:schemeClr>
              </a:glow>
            </a:effectLst>
          </c:spPr>
          <c:marker>
            <c:symbol val="none"/>
          </c:marker>
          <c:cat>
            <c:numRef>
              <c:f>Forecasting_Inflation!$A$2:$A$45</c:f>
              <c:numCache>
                <c:formatCode>[$-409]mmm\-yy;@</c:formatCode>
                <c:ptCount val="44"/>
                <c:pt idx="0">
                  <c:v>45315</c:v>
                </c:pt>
                <c:pt idx="1">
                  <c:v>45346</c:v>
                </c:pt>
                <c:pt idx="2">
                  <c:v>45375</c:v>
                </c:pt>
                <c:pt idx="3">
                  <c:v>45406</c:v>
                </c:pt>
                <c:pt idx="4">
                  <c:v>45436</c:v>
                </c:pt>
                <c:pt idx="5">
                  <c:v>45467</c:v>
                </c:pt>
                <c:pt idx="6">
                  <c:v>45497</c:v>
                </c:pt>
                <c:pt idx="7">
                  <c:v>45528</c:v>
                </c:pt>
                <c:pt idx="8">
                  <c:v>45559</c:v>
                </c:pt>
                <c:pt idx="9">
                  <c:v>45589</c:v>
                </c:pt>
                <c:pt idx="10">
                  <c:v>45620</c:v>
                </c:pt>
                <c:pt idx="11">
                  <c:v>45650</c:v>
                </c:pt>
                <c:pt idx="12">
                  <c:v>45681</c:v>
                </c:pt>
                <c:pt idx="13">
                  <c:v>45712</c:v>
                </c:pt>
                <c:pt idx="14">
                  <c:v>45740</c:v>
                </c:pt>
                <c:pt idx="15">
                  <c:v>45771</c:v>
                </c:pt>
                <c:pt idx="16">
                  <c:v>45801</c:v>
                </c:pt>
                <c:pt idx="17">
                  <c:v>45832</c:v>
                </c:pt>
                <c:pt idx="18">
                  <c:v>45862</c:v>
                </c:pt>
                <c:pt idx="19">
                  <c:v>45893</c:v>
                </c:pt>
                <c:pt idx="20">
                  <c:v>45924</c:v>
                </c:pt>
                <c:pt idx="21">
                  <c:v>45954</c:v>
                </c:pt>
                <c:pt idx="22">
                  <c:v>45985</c:v>
                </c:pt>
                <c:pt idx="23">
                  <c:v>46015</c:v>
                </c:pt>
                <c:pt idx="24">
                  <c:v>46046</c:v>
                </c:pt>
                <c:pt idx="25">
                  <c:v>46077</c:v>
                </c:pt>
                <c:pt idx="26">
                  <c:v>46105</c:v>
                </c:pt>
                <c:pt idx="27">
                  <c:v>46136</c:v>
                </c:pt>
                <c:pt idx="28">
                  <c:v>46166</c:v>
                </c:pt>
                <c:pt idx="29">
                  <c:v>46197</c:v>
                </c:pt>
                <c:pt idx="30">
                  <c:v>46227</c:v>
                </c:pt>
                <c:pt idx="31">
                  <c:v>46258</c:v>
                </c:pt>
                <c:pt idx="32">
                  <c:v>46289</c:v>
                </c:pt>
                <c:pt idx="33">
                  <c:v>46319</c:v>
                </c:pt>
                <c:pt idx="34">
                  <c:v>46350</c:v>
                </c:pt>
                <c:pt idx="35">
                  <c:v>46380</c:v>
                </c:pt>
                <c:pt idx="36">
                  <c:v>46411</c:v>
                </c:pt>
                <c:pt idx="37">
                  <c:v>46442</c:v>
                </c:pt>
                <c:pt idx="38">
                  <c:v>46470</c:v>
                </c:pt>
                <c:pt idx="39">
                  <c:v>46501</c:v>
                </c:pt>
                <c:pt idx="40">
                  <c:v>46531</c:v>
                </c:pt>
                <c:pt idx="41">
                  <c:v>46562</c:v>
                </c:pt>
                <c:pt idx="42">
                  <c:v>46592</c:v>
                </c:pt>
                <c:pt idx="43">
                  <c:v>46600</c:v>
                </c:pt>
              </c:numCache>
            </c:numRef>
          </c:cat>
          <c:val>
            <c:numRef>
              <c:f>Forecasting_Inflation!$E$2:$E$45</c:f>
              <c:numCache>
                <c:formatCode>General</c:formatCode>
                <c:ptCount val="44"/>
                <c:pt idx="7" formatCode="#,##0.00">
                  <c:v>2.5</c:v>
                </c:pt>
                <c:pt idx="8" formatCode="#,##0.00">
                  <c:v>2.8206827673024022</c:v>
                </c:pt>
                <c:pt idx="9" formatCode="#,##0.00">
                  <c:v>2.9023181520315742</c:v>
                </c:pt>
                <c:pt idx="10" formatCode="#,##0.00">
                  <c:v>2.9450127811006879</c:v>
                </c:pt>
                <c:pt idx="11" formatCode="#,##0.00">
                  <c:v>2.9675562145890195</c:v>
                </c:pt>
                <c:pt idx="12" formatCode="#,##0.00">
                  <c:v>2.9772346436683881</c:v>
                </c:pt>
                <c:pt idx="13" formatCode="#,##0.00">
                  <c:v>2.9777857857765109</c:v>
                </c:pt>
                <c:pt idx="14" formatCode="#,##0.00">
                  <c:v>2.9714298834893142</c:v>
                </c:pt>
                <c:pt idx="15" formatCode="#,##0.00">
                  <c:v>2.9596132490906428</c:v>
                </c:pt>
                <c:pt idx="16" formatCode="#,##0.00">
                  <c:v>2.9433402040146848</c:v>
                </c:pt>
                <c:pt idx="17" formatCode="#,##0.00">
                  <c:v>2.9233417393567578</c:v>
                </c:pt>
                <c:pt idx="18" formatCode="#,##0.00">
                  <c:v>2.900169487225968</c:v>
                </c:pt>
                <c:pt idx="19" formatCode="#,##0.00">
                  <c:v>2.8742518396643923</c:v>
                </c:pt>
                <c:pt idx="20" formatCode="#,##0.00">
                  <c:v>2.845929332234209</c:v>
                </c:pt>
                <c:pt idx="21" formatCode="#,##0.00">
                  <c:v>2.8154779509913483</c:v>
                </c:pt>
                <c:pt idx="22" formatCode="#,##0.00">
                  <c:v>2.7831250477630727</c:v>
                </c:pt>
                <c:pt idx="23" formatCode="#,##0.00">
                  <c:v>2.7490605413428919</c:v>
                </c:pt>
                <c:pt idx="24" formatCode="#,##0.00">
                  <c:v>2.7134450063116153</c:v>
                </c:pt>
                <c:pt idx="25" formatCode="#,##0.00">
                  <c:v>2.676415645247689</c:v>
                </c:pt>
                <c:pt idx="26" formatCode="#,##0.00">
                  <c:v>2.6380907841812915</c:v>
                </c:pt>
                <c:pt idx="27" formatCode="#,##0.00">
                  <c:v>2.5985733144074321</c:v>
                </c:pt>
                <c:pt idx="28" formatCode="#,##0.00">
                  <c:v>2.5579533675693211</c:v>
                </c:pt>
                <c:pt idx="29" formatCode="#,##0.00">
                  <c:v>2.5163104229327464</c:v>
                </c:pt>
                <c:pt idx="30" formatCode="#,##0.00">
                  <c:v>2.4737149875209035</c:v>
                </c:pt>
                <c:pt idx="31" formatCode="#,##0.00">
                  <c:v>2.4302299503646836</c:v>
                </c:pt>
                <c:pt idx="32" formatCode="#,##0.00">
                  <c:v>2.3859116849266595</c:v>
                </c:pt>
                <c:pt idx="33" formatCode="#,##0.00">
                  <c:v>2.3408109546554567</c:v>
                </c:pt>
                <c:pt idx="34" formatCode="#,##0.00">
                  <c:v>2.2949736629939173</c:v>
                </c:pt>
                <c:pt idx="35" formatCode="#,##0.00">
                  <c:v>2.2484414792903973</c:v>
                </c:pt>
                <c:pt idx="36" formatCode="#,##0.00">
                  <c:v>2.2012523648143953</c:v>
                </c:pt>
                <c:pt idx="37" formatCode="#,##0.00">
                  <c:v>2.1534410176911529</c:v>
                </c:pt>
                <c:pt idx="38" formatCode="#,##0.00">
                  <c:v>2.1050392515208833</c:v>
                </c:pt>
                <c:pt idx="39" formatCode="#,##0.00">
                  <c:v>2.0560763193724942</c:v>
                </c:pt>
                <c:pt idx="40" formatCode="#,##0.00">
                  <c:v>2.0065791924822265</c:v>
                </c:pt>
                <c:pt idx="41" formatCode="#,##0.00">
                  <c:v>1.9565728011610823</c:v>
                </c:pt>
                <c:pt idx="42" formatCode="#,##0.00">
                  <c:v>1.9060802439889049</c:v>
                </c:pt>
                <c:pt idx="43" formatCode="#,##0.00">
                  <c:v>1.8929803284386868</c:v>
                </c:pt>
              </c:numCache>
            </c:numRef>
          </c:val>
          <c:smooth val="0"/>
          <c:extLst>
            <c:ext xmlns:c16="http://schemas.microsoft.com/office/drawing/2014/chart" uri="{C3380CC4-5D6E-409C-BE32-E72D297353CC}">
              <c16:uniqueId val="{00000003-BA3B-4144-8776-B66B00E2F552}"/>
            </c:ext>
          </c:extLst>
        </c:ser>
        <c:dLbls>
          <c:showLegendKey val="0"/>
          <c:showVal val="0"/>
          <c:showCatName val="0"/>
          <c:showSerName val="0"/>
          <c:showPercent val="0"/>
          <c:showBubbleSize val="0"/>
        </c:dLbls>
        <c:smooth val="0"/>
        <c:axId val="257137728"/>
        <c:axId val="166397024"/>
      </c:lineChart>
      <c:catAx>
        <c:axId val="2571377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6397024"/>
        <c:crosses val="autoZero"/>
        <c:auto val="1"/>
        <c:lblAlgn val="ctr"/>
        <c:lblOffset val="100"/>
        <c:noMultiLvlLbl val="0"/>
      </c:catAx>
      <c:valAx>
        <c:axId val="1663970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7137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1</xdr:col>
      <xdr:colOff>9524</xdr:colOff>
      <xdr:row>18</xdr:row>
      <xdr:rowOff>4762</xdr:rowOff>
    </xdr:from>
    <xdr:to>
      <xdr:col>6</xdr:col>
      <xdr:colOff>571499</xdr:colOff>
      <xdr:row>34</xdr:row>
      <xdr:rowOff>19050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600075</xdr:colOff>
          <xdr:row>3</xdr:row>
          <xdr:rowOff>19050</xdr:rowOff>
        </xdr:from>
        <xdr:to>
          <xdr:col>10</xdr:col>
          <xdr:colOff>552450</xdr:colOff>
          <xdr:row>13</xdr:row>
          <xdr:rowOff>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400050</xdr:colOff>
          <xdr:row>3</xdr:row>
          <xdr:rowOff>0</xdr:rowOff>
        </xdr:from>
        <xdr:to>
          <xdr:col>14</xdr:col>
          <xdr:colOff>342900</xdr:colOff>
          <xdr:row>12</xdr:row>
          <xdr:rowOff>161925</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3</xdr:row>
          <xdr:rowOff>9525</xdr:rowOff>
        </xdr:from>
        <xdr:to>
          <xdr:col>18</xdr:col>
          <xdr:colOff>76200</xdr:colOff>
          <xdr:row>13</xdr:row>
          <xdr:rowOff>0</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476250</xdr:colOff>
          <xdr:row>3</xdr:row>
          <xdr:rowOff>19050</xdr:rowOff>
        </xdr:from>
        <xdr:to>
          <xdr:col>21</xdr:col>
          <xdr:colOff>390525</xdr:colOff>
          <xdr:row>12</xdr:row>
          <xdr:rowOff>180975</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161925</xdr:colOff>
          <xdr:row>3</xdr:row>
          <xdr:rowOff>9525</xdr:rowOff>
        </xdr:from>
        <xdr:to>
          <xdr:col>24</xdr:col>
          <xdr:colOff>561975</xdr:colOff>
          <xdr:row>13</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7</xdr:col>
      <xdr:colOff>9524</xdr:colOff>
      <xdr:row>18</xdr:row>
      <xdr:rowOff>0</xdr:rowOff>
    </xdr:from>
    <xdr:to>
      <xdr:col>18</xdr:col>
      <xdr:colOff>600075</xdr:colOff>
      <xdr:row>34</xdr:row>
      <xdr:rowOff>9525</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10458449" y="3476625"/>
          <a:ext cx="7296151" cy="3057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a:lnSpc>
              <a:spcPct val="107000"/>
            </a:lnSpc>
            <a:spcAft>
              <a:spcPts val="800"/>
            </a:spcAft>
          </a:pPr>
          <a:r>
            <a:rPr lang="en-US" sz="1100" b="1" kern="100">
              <a:effectLst/>
              <a:latin typeface="Times New Roman" panose="02020603050405020304" pitchFamily="18" charset="0"/>
              <a:ea typeface="Calibri" panose="020F0502020204030204" pitchFamily="34" charset="0"/>
              <a:cs typeface="Times New Roman" panose="02020603050405020304" pitchFamily="18" charset="0"/>
            </a:rPr>
            <a:t>For Qualitative Research</a:t>
          </a:r>
          <a:endParaRPr lang="en-US" sz="1100" kern="100">
            <a:effectLst/>
            <a:latin typeface="Times New Roman" panose="02020603050405020304" pitchFamily="18" charset="0"/>
            <a:ea typeface="Aptos" panose="020B0004020202020204" pitchFamily="34" charset="0"/>
            <a:cs typeface="Times New Roman" panose="02020603050405020304" pitchFamily="18" charset="0"/>
          </a:endParaRPr>
        </a:p>
        <a:p>
          <a:pPr marL="342900" marR="0" lvl="0" indent="-342900">
            <a:lnSpc>
              <a:spcPct val="107000"/>
            </a:lnSpc>
            <a:spcAft>
              <a:spcPts val="800"/>
            </a:spcAft>
            <a:buFont typeface="Wingdings" panose="05000000000000000000" pitchFamily="2" charset="2"/>
            <a:buChar char=""/>
          </a:pPr>
          <a:r>
            <a:rPr lang="en-US" sz="1100" b="1" i="1" kern="100">
              <a:effectLst/>
              <a:latin typeface="Times New Roman" panose="02020603050405020304" pitchFamily="18" charset="0"/>
              <a:ea typeface="Calibri" panose="020F0502020204030204" pitchFamily="34" charset="0"/>
              <a:cs typeface="Times New Roman" panose="02020603050405020304" pitchFamily="18" charset="0"/>
            </a:rPr>
            <a:t>Thematic Analysis:</a:t>
          </a:r>
          <a:r>
            <a:rPr lang="en-US" sz="1100" b="1" i="1" kern="100" baseline="0">
              <a:effectLst/>
              <a:latin typeface="Times New Roman" panose="02020603050405020304" pitchFamily="18" charset="0"/>
              <a:ea typeface="Calibri" panose="020F0502020204030204" pitchFamily="34" charset="0"/>
              <a:cs typeface="Times New Roman" panose="02020603050405020304" pitchFamily="18" charset="0"/>
            </a:rPr>
            <a:t> </a:t>
          </a:r>
        </a:p>
        <a:p>
          <a:pPr marL="342900" marR="0" lvl="0" indent="-342900">
            <a:lnSpc>
              <a:spcPct val="107000"/>
            </a:lnSpc>
            <a:spcAft>
              <a:spcPts val="800"/>
            </a:spcAft>
            <a:buFont typeface="Wingdings" panose="05000000000000000000" pitchFamily="2" charset="2"/>
            <a:buChar char=""/>
          </a:pPr>
          <a:r>
            <a:rPr lang="en-US" sz="1100" kern="100">
              <a:effectLst/>
              <a:latin typeface="Times New Roman" panose="02020603050405020304" pitchFamily="18" charset="0"/>
              <a:ea typeface="Calibri" panose="020F0502020204030204" pitchFamily="34" charset="0"/>
              <a:cs typeface="Times New Roman" panose="02020603050405020304" pitchFamily="18" charset="0"/>
            </a:rPr>
            <a:t>The researcher examined consumer surveys conducted by the University of Michigan to identify trends and themes concerning consumer sentiment during times of elevated inflation, as noted on November 18, 2022. In qualitative research, initial codes are developed from a preliminary analysis of the data and are refined as the researcher gains deeper insights through an inductive methodology.</a:t>
          </a:r>
        </a:p>
        <a:p>
          <a:pPr marL="342900" marR="0" lvl="0" indent="-342900">
            <a:lnSpc>
              <a:spcPct val="107000"/>
            </a:lnSpc>
            <a:spcAft>
              <a:spcPts val="800"/>
            </a:spcAft>
            <a:buFont typeface="Wingdings" panose="05000000000000000000" pitchFamily="2" charset="2"/>
            <a:buChar char=""/>
          </a:pPr>
          <a:r>
            <a:rPr lang="en-US" sz="1100" kern="100" baseline="0">
              <a:effectLst/>
              <a:latin typeface="Times New Roman" panose="02020603050405020304" pitchFamily="18" charset="0"/>
              <a:ea typeface="Calibri" panose="020F0502020204030204" pitchFamily="34" charset="0"/>
              <a:cs typeface="Times New Roman" panose="02020603050405020304" pitchFamily="18" charset="0"/>
            </a:rPr>
            <a:t>Researchers utilized thematic analysis to investigate consumer survey data, identifying commonalities, trends, and classifications within the information. This analysis revealed 11 distinct consumer sentiments, which served as the basis for developing an initial framework of 6 overarching themes. Ultimately, the researchers refined and integrated these themes by examining them in relation to specific research objectives and fundamental connections, such as identifying inflation as a primary factor contributing to the increase in consumer sentiment.</a:t>
          </a:r>
        </a:p>
        <a:p>
          <a:pPr marL="342900" marR="0" lvl="0" indent="-342900">
            <a:lnSpc>
              <a:spcPct val="107000"/>
            </a:lnSpc>
            <a:spcAft>
              <a:spcPts val="800"/>
            </a:spcAft>
            <a:buFont typeface="Wingdings" panose="05000000000000000000" pitchFamily="2" charset="2"/>
            <a:buChar char=""/>
          </a:pPr>
          <a:r>
            <a:rPr lang="en-US" sz="1100" b="1" i="0" kern="100" baseline="0">
              <a:effectLst/>
              <a:latin typeface="Times New Roman" panose="02020603050405020304" pitchFamily="18" charset="0"/>
              <a:ea typeface="Calibri" panose="020F0502020204030204" pitchFamily="34" charset="0"/>
              <a:cs typeface="Times New Roman" panose="02020603050405020304" pitchFamily="18" charset="0"/>
            </a:rPr>
            <a:t>Qualitative Data Source: www.sca.isr.umich.edu.</a:t>
          </a:r>
          <a:r>
            <a:rPr lang="en-US" sz="1100" kern="100" baseline="0">
              <a:effectLst/>
              <a:latin typeface="Times New Roman" panose="02020603050405020304" pitchFamily="18" charset="0"/>
              <a:ea typeface="Calibri" panose="020F0502020204030204" pitchFamily="34" charset="0"/>
              <a:cs typeface="Times New Roman" panose="02020603050405020304" pitchFamily="18" charset="0"/>
            </a:rPr>
            <a:t> </a:t>
          </a:r>
          <a:endParaRPr lang="en-US" sz="1100" kern="1200"/>
        </a:p>
      </xdr:txBody>
    </xdr:sp>
    <xdr:clientData/>
  </xdr:twoCellAnchor>
  <xdr:twoCellAnchor>
    <xdr:from>
      <xdr:col>20</xdr:col>
      <xdr:colOff>19049</xdr:colOff>
      <xdr:row>18</xdr:row>
      <xdr:rowOff>14286</xdr:rowOff>
    </xdr:from>
    <xdr:to>
      <xdr:col>27</xdr:col>
      <xdr:colOff>600074</xdr:colOff>
      <xdr:row>33</xdr:row>
      <xdr:rowOff>161925</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9525</xdr:colOff>
      <xdr:row>4</xdr:row>
      <xdr:rowOff>19050</xdr:rowOff>
    </xdr:from>
    <xdr:to>
      <xdr:col>23</xdr:col>
      <xdr:colOff>9525</xdr:colOff>
      <xdr:row>14</xdr:row>
      <xdr:rowOff>19050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31</xdr:row>
      <xdr:rowOff>190500</xdr:rowOff>
    </xdr:from>
    <xdr:to>
      <xdr:col>23</xdr:col>
      <xdr:colOff>0</xdr:colOff>
      <xdr:row>41</xdr:row>
      <xdr:rowOff>180975</xdr:rowOff>
    </xdr:to>
    <xdr:graphicFrame macro="">
      <xdr:nvGraphicFramePr>
        <xdr:cNvPr id="11" name="Chart 10">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1038224</xdr:colOff>
      <xdr:row>26</xdr:row>
      <xdr:rowOff>9525</xdr:rowOff>
    </xdr:from>
    <xdr:to>
      <xdr:col>8</xdr:col>
      <xdr:colOff>847724</xdr:colOff>
      <xdr:row>43</xdr:row>
      <xdr:rowOff>95250</xdr:rowOff>
    </xdr:to>
    <xdr:sp macro="" textlink="">
      <xdr:nvSpPr>
        <xdr:cNvPr id="17" name="TextBox 16">
          <a:extLst>
            <a:ext uri="{FF2B5EF4-FFF2-40B4-BE49-F238E27FC236}">
              <a16:creationId xmlns:a16="http://schemas.microsoft.com/office/drawing/2014/main" id="{00000000-0008-0000-0100-000011000000}"/>
            </a:ext>
          </a:extLst>
        </xdr:cNvPr>
        <xdr:cNvSpPr txBox="1"/>
      </xdr:nvSpPr>
      <xdr:spPr>
        <a:xfrm>
          <a:off x="1038224" y="5048250"/>
          <a:ext cx="7019925" cy="33528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algn="just" defTabSz="914400" eaLnBrk="1" fontAlgn="auto" latinLnBrk="0" hangingPunct="1">
            <a:lnSpc>
              <a:spcPct val="107000"/>
            </a:lnSpc>
            <a:spcBef>
              <a:spcPts val="0"/>
            </a:spcBef>
            <a:spcAft>
              <a:spcPts val="800"/>
            </a:spcAft>
            <a:buClrTx/>
            <a:buSzTx/>
            <a:buFontTx/>
            <a:buNone/>
            <a:tabLst/>
            <a:defRPr/>
          </a:pPr>
          <a:r>
            <a:rPr kumimoji="0" lang="en-US" sz="1200" b="1" i="0" u="none" strike="noStrike" kern="100" cap="none" spc="0" normalizeH="0" baseline="0" noProof="0">
              <a:ln>
                <a:noFill/>
              </a:ln>
              <a:solidFill>
                <a:sysClr val="windowText" lastClr="000000"/>
              </a:solidFill>
              <a:effectLst/>
              <a:uLnTx/>
              <a:uFillTx/>
              <a:latin typeface="Times New Roman" panose="02020603050405020304" pitchFamily="18" charset="0"/>
              <a:ea typeface="Calibri" panose="020F0502020204030204" pitchFamily="34" charset="0"/>
              <a:cs typeface="Times New Roman" panose="02020603050405020304" pitchFamily="18" charset="0"/>
            </a:rPr>
            <a:t>Research Objective- </a:t>
          </a:r>
          <a:r>
            <a:rPr kumimoji="0" lang="en-US" sz="1200" b="0" i="0" u="none" strike="noStrike" kern="100" cap="none" spc="0" normalizeH="0" baseline="0" noProof="0">
              <a:ln>
                <a:noFill/>
              </a:ln>
              <a:solidFill>
                <a:sysClr val="windowText" lastClr="000000"/>
              </a:solidFill>
              <a:effectLst/>
              <a:uLnTx/>
              <a:uFillTx/>
              <a:latin typeface="Times New Roman" panose="02020603050405020304" pitchFamily="18" charset="0"/>
              <a:ea typeface="Calibri" panose="020F0502020204030204" pitchFamily="34" charset="0"/>
              <a:cs typeface="Times New Roman" panose="02020603050405020304" pitchFamily="18" charset="0"/>
            </a:rPr>
            <a:t>Assessing whether there has been a rise in consumer sentiment.</a:t>
          </a:r>
        </a:p>
        <a:p>
          <a:pPr marL="0" marR="0" lvl="0" indent="0" algn="just" defTabSz="914400" eaLnBrk="1" fontAlgn="auto" latinLnBrk="0" hangingPunct="1">
            <a:lnSpc>
              <a:spcPct val="107000"/>
            </a:lnSpc>
            <a:spcBef>
              <a:spcPts val="0"/>
            </a:spcBef>
            <a:spcAft>
              <a:spcPts val="800"/>
            </a:spcAft>
            <a:buClrTx/>
            <a:buSzTx/>
            <a:buFontTx/>
            <a:buNone/>
            <a:tabLst/>
            <a:defRPr/>
          </a:pPr>
          <a:r>
            <a:rPr kumimoji="0" lang="en-US" sz="1200" b="1" i="0" u="none" strike="noStrike" kern="100" cap="none" spc="0" normalizeH="0" baseline="0" noProof="0">
              <a:ln>
                <a:noFill/>
              </a:ln>
              <a:solidFill>
                <a:sysClr val="windowText" lastClr="000000"/>
              </a:solidFill>
              <a:effectLst/>
              <a:uLnTx/>
              <a:uFillTx/>
              <a:latin typeface="Times New Roman" panose="02020603050405020304" pitchFamily="18" charset="0"/>
              <a:ea typeface="Calibri" panose="020F0502020204030204" pitchFamily="34" charset="0"/>
              <a:cs typeface="Times New Roman" panose="02020603050405020304" pitchFamily="18" charset="0"/>
            </a:rPr>
            <a:t>Research Question - 2: </a:t>
          </a:r>
          <a:r>
            <a:rPr kumimoji="0" lang="en-US" sz="1200" b="0" i="0" u="none" strike="noStrike" kern="100" cap="none" spc="0" normalizeH="0" baseline="0" noProof="0">
              <a:ln>
                <a:noFill/>
              </a:ln>
              <a:solidFill>
                <a:sysClr val="windowText" lastClr="000000"/>
              </a:solidFill>
              <a:effectLst/>
              <a:uLnTx/>
              <a:uFillTx/>
              <a:latin typeface="Times New Roman" panose="02020603050405020304" pitchFamily="18" charset="0"/>
              <a:ea typeface="Calibri" panose="020F0502020204030204" pitchFamily="34" charset="0"/>
              <a:cs typeface="Times New Roman" panose="02020603050405020304" pitchFamily="18" charset="0"/>
            </a:rPr>
            <a:t>Is there an increase in consumer sentiment within the U.S. economy?</a:t>
          </a:r>
        </a:p>
        <a:p>
          <a:pPr marL="342900" marR="0" lvl="0" indent="-342900" algn="just" defTabSz="914400" eaLnBrk="1" fontAlgn="auto" latinLnBrk="0" hangingPunct="1">
            <a:lnSpc>
              <a:spcPct val="107000"/>
            </a:lnSpc>
            <a:spcBef>
              <a:spcPts val="0"/>
            </a:spcBef>
            <a:spcAft>
              <a:spcPts val="800"/>
            </a:spcAft>
            <a:buClrTx/>
            <a:buSzTx/>
            <a:buFont typeface="Wingdings" panose="05000000000000000000" pitchFamily="2" charset="2"/>
            <a:buChar char=""/>
            <a:tabLst/>
            <a:defRPr/>
          </a:pPr>
          <a:r>
            <a:rPr kumimoji="0" lang="en-US" sz="1200" b="1" i="0" u="none" strike="noStrike" kern="100" cap="none" spc="0" normalizeH="0" baseline="0" noProof="0">
              <a:ln>
                <a:noFill/>
              </a:ln>
              <a:solidFill>
                <a:sysClr val="windowText" lastClr="000000"/>
              </a:solidFill>
              <a:effectLst/>
              <a:uLnTx/>
              <a:uFillTx/>
              <a:latin typeface="Times New Roman" panose="02020603050405020304" pitchFamily="18" charset="0"/>
              <a:ea typeface="Calibri" panose="020F0502020204030204" pitchFamily="34" charset="0"/>
              <a:cs typeface="Times New Roman" panose="02020603050405020304" pitchFamily="18" charset="0"/>
            </a:rPr>
            <a:t>Consumer Sentiment Index.</a:t>
          </a:r>
        </a:p>
        <a:p>
          <a:pPr marL="342900" marR="0" lvl="0" indent="-342900" algn="just" defTabSz="914400" eaLnBrk="1" fontAlgn="auto" latinLnBrk="0" hangingPunct="1">
            <a:lnSpc>
              <a:spcPct val="107000"/>
            </a:lnSpc>
            <a:spcBef>
              <a:spcPts val="0"/>
            </a:spcBef>
            <a:spcAft>
              <a:spcPts val="800"/>
            </a:spcAft>
            <a:buClrTx/>
            <a:buSzTx/>
            <a:buFont typeface="Wingdings" panose="05000000000000000000" pitchFamily="2" charset="2"/>
            <a:buChar char=""/>
            <a:tabLst/>
            <a:defRPr/>
          </a:pPr>
          <a:r>
            <a:rPr kumimoji="0" lang="en-US" sz="1200" b="1" i="0" u="none" strike="noStrike" kern="100" cap="none" spc="0" normalizeH="0" baseline="0" noProof="0">
              <a:ln>
                <a:noFill/>
              </a:ln>
              <a:solidFill>
                <a:sysClr val="windowText" lastClr="000000"/>
              </a:solidFill>
              <a:effectLst/>
              <a:uLnTx/>
              <a:uFillTx/>
              <a:latin typeface="Times New Roman" panose="02020603050405020304" pitchFamily="18" charset="0"/>
              <a:ea typeface="Calibri" panose="020F0502020204030204" pitchFamily="34" charset="0"/>
              <a:cs typeface="Times New Roman" panose="02020603050405020304" pitchFamily="18" charset="0"/>
            </a:rPr>
            <a:t>Descriptive statistics</a:t>
          </a:r>
          <a:r>
            <a:rPr kumimoji="0" lang="en-US" sz="1200" b="0" i="0" u="none" strike="noStrike" kern="100" cap="none" spc="0" normalizeH="0" baseline="0" noProof="0">
              <a:ln>
                <a:noFill/>
              </a:ln>
              <a:solidFill>
                <a:sysClr val="windowText" lastClr="000000"/>
              </a:solidFill>
              <a:effectLst/>
              <a:uLnTx/>
              <a:uFillTx/>
              <a:latin typeface="Times New Roman" panose="02020603050405020304" pitchFamily="18" charset="0"/>
              <a:ea typeface="Calibri" panose="020F0502020204030204" pitchFamily="34" charset="0"/>
              <a:cs typeface="Times New Roman" panose="02020603050405020304" pitchFamily="18" charset="0"/>
            </a:rPr>
            <a:t> (mean, median, mode, standard deviation, etc.) are utilized to summarize the Consumer Sentiment index comparing the CSI year from 2022, 2023, &amp; 2024 Data. In descriptive statistics, results reveal </a:t>
          </a:r>
          <a:r>
            <a:rPr kumimoji="0" lang="en-US" sz="1200" b="0" i="1" u="none" strike="noStrike" kern="100" cap="none" spc="0" normalizeH="0" baseline="0" noProof="0">
              <a:ln>
                <a:noFill/>
              </a:ln>
              <a:solidFill>
                <a:sysClr val="windowText" lastClr="000000"/>
              </a:solidFill>
              <a:effectLst/>
              <a:uLnTx/>
              <a:uFillTx/>
              <a:latin typeface="Times New Roman" panose="02020603050405020304" pitchFamily="18" charset="0"/>
              <a:ea typeface="Calibri" panose="020F0502020204030204" pitchFamily="34" charset="0"/>
              <a:cs typeface="Times New Roman" panose="02020603050405020304" pitchFamily="18" charset="0"/>
            </a:rPr>
            <a:t>(year 2023)</a:t>
          </a:r>
          <a:r>
            <a:rPr kumimoji="0" lang="en-US" sz="1200" b="0" i="0" u="none" strike="noStrike" kern="100" cap="none" spc="0" normalizeH="0" baseline="0" noProof="0">
              <a:ln>
                <a:noFill/>
              </a:ln>
              <a:solidFill>
                <a:sysClr val="windowText" lastClr="000000"/>
              </a:solidFill>
              <a:effectLst/>
              <a:uLnTx/>
              <a:uFillTx/>
              <a:latin typeface="Times New Roman" panose="02020603050405020304" pitchFamily="18" charset="0"/>
              <a:ea typeface="Calibri" panose="020F0502020204030204" pitchFamily="34" charset="0"/>
              <a:cs typeface="Times New Roman" panose="02020603050405020304" pitchFamily="18" charset="0"/>
            </a:rPr>
            <a:t> that the Mean of 65.35 is comparatively bigger than the Mean of the other year CPI 2022 &amp; 2024 mean. The results indicate that the consumer sentiment increased in the year 2023 than in data shown on 2022 &amp; 2024. It's the right statistical analysis to determine the CPI changes during high inflation in the U.S. economy by comparing 2022 to 2024 Quantitative data. * note- 2024 data is partal so, data itself says the mean of the 2024 would be the same as 2023 or may be bigger than 2023.</a:t>
          </a:r>
        </a:p>
        <a:p>
          <a:pPr marL="342900" marR="0" lvl="0" indent="-342900" algn="just" defTabSz="914400" eaLnBrk="1" fontAlgn="auto" latinLnBrk="0" hangingPunct="1">
            <a:lnSpc>
              <a:spcPct val="107000"/>
            </a:lnSpc>
            <a:spcBef>
              <a:spcPts val="0"/>
            </a:spcBef>
            <a:spcAft>
              <a:spcPts val="800"/>
            </a:spcAft>
            <a:buClrTx/>
            <a:buSzTx/>
            <a:buFont typeface="Wingdings" panose="05000000000000000000" pitchFamily="2" charset="2"/>
            <a:buChar char=""/>
            <a:tabLst/>
            <a:defRPr/>
          </a:pPr>
          <a:r>
            <a:rPr kumimoji="0" lang="en-US" sz="1200" b="0" i="0" u="none" strike="noStrike" kern="100" cap="none" spc="0" normalizeH="0" baseline="0" noProof="0">
              <a:ln>
                <a:noFill/>
              </a:ln>
              <a:solidFill>
                <a:sysClr val="windowText" lastClr="000000"/>
              </a:solidFill>
              <a:effectLst/>
              <a:uLnTx/>
              <a:uFillTx/>
              <a:latin typeface="Times New Roman" panose="02020603050405020304" pitchFamily="18" charset="0"/>
              <a:ea typeface="Calibri" panose="020F0502020204030204" pitchFamily="34" charset="0"/>
              <a:cs typeface="Times New Roman" panose="02020603050405020304" pitchFamily="18" charset="0"/>
            </a:rPr>
            <a:t>Minimum sample size (n) = </a:t>
          </a:r>
          <a:r>
            <a:rPr kumimoji="0" lang="en-US" sz="1200" b="0" i="0" u="none" strike="noStrike" kern="0" cap="none" spc="0" normalizeH="0" baseline="0" noProof="0">
              <a:ln>
                <a:noFill/>
              </a:ln>
              <a:solidFill>
                <a:srgbClr val="000000"/>
              </a:solidFill>
              <a:effectLst/>
              <a:uLnTx/>
              <a:uFillTx/>
              <a:latin typeface="Times New Roman" panose="02020603050405020304" pitchFamily="18" charset="0"/>
              <a:ea typeface="+mn-ea"/>
              <a:cs typeface="Times New Roman" panose="02020603050405020304" pitchFamily="18" charset="0"/>
            </a:rPr>
            <a:t>6.70 or equal to 7. </a:t>
          </a:r>
          <a:endParaRPr kumimoji="0" lang="en-US" sz="11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xdr:txBody>
    </xdr:sp>
    <xdr:clientData/>
  </xdr:twoCellAnchor>
  <xdr:twoCellAnchor>
    <xdr:from>
      <xdr:col>17</xdr:col>
      <xdr:colOff>9525</xdr:colOff>
      <xdr:row>59</xdr:row>
      <xdr:rowOff>190500</xdr:rowOff>
    </xdr:from>
    <xdr:to>
      <xdr:col>23</xdr:col>
      <xdr:colOff>9525</xdr:colOff>
      <xdr:row>69</xdr:row>
      <xdr:rowOff>171450</xdr:rowOff>
    </xdr:to>
    <xdr:graphicFrame macro="">
      <xdr:nvGraphicFramePr>
        <xdr:cNvPr id="18" name="Chart 17">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609599</xdr:colOff>
      <xdr:row>21</xdr:row>
      <xdr:rowOff>0</xdr:rowOff>
    </xdr:from>
    <xdr:to>
      <xdr:col>18</xdr:col>
      <xdr:colOff>600074</xdr:colOff>
      <xdr:row>45</xdr:row>
      <xdr:rowOff>38100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7343774" y="4019550"/>
          <a:ext cx="9725025" cy="46101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1"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Research Objective- </a:t>
          </a:r>
          <a:r>
            <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Finding the truth about the persistence of high inflation in the U.S. economy by comparing past year's quantitative data.</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Research Question- 3: </a:t>
          </a:r>
          <a:r>
            <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Has U.S. inflation increased in the year 2024 than the past year?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1"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1"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Solution: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making the following hypothesis to solve the research question 3.</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1"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       H</a:t>
          </a:r>
          <a:r>
            <a:rPr kumimoji="0" lang="en-US" sz="1200" b="0" i="0" u="none" strike="noStrike" kern="0" cap="none" spc="0" normalizeH="0" baseline="-2500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0</a:t>
          </a:r>
          <a:r>
            <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 U.S. inflation is equal or not increased in the year 2024 than the year 2023 in the USA.</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       H</a:t>
          </a:r>
          <a:r>
            <a:rPr kumimoji="0" lang="en-US" sz="1200" b="0" i="0" u="none" strike="noStrike" kern="0" cap="none" spc="0" normalizeH="0" baseline="-2500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A</a:t>
          </a:r>
          <a:r>
            <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 U.S. inflation Increased </a:t>
          </a: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in the year 2024</a:t>
          </a:r>
          <a:r>
            <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 more than the year 2023 in the USA.</a:t>
          </a:r>
        </a:p>
        <a:p>
          <a:pPr marL="0" marR="0" lvl="0" indent="0" defTabSz="914400" eaLnBrk="1" fontAlgn="auto" latinLnBrk="0" hangingPunct="1">
            <a:lnSpc>
              <a:spcPct val="100000"/>
            </a:lnSpc>
            <a:spcBef>
              <a:spcPts val="0"/>
            </a:spcBef>
            <a:spcAft>
              <a:spcPts val="0"/>
            </a:spcAft>
            <a:buClrTx/>
            <a:buSzTx/>
            <a:buFont typeface="Arial" panose="020B0604020202020204" pitchFamily="34" charset="0"/>
            <a:buNone/>
            <a:tabLst/>
            <a:defRPr/>
          </a:pPr>
          <a:endPar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       or, null and alternative  hypothesis for this problem is</a:t>
          </a:r>
        </a:p>
        <a:p>
          <a:pPr marL="0" marR="0" lvl="0" indent="0" defTabSz="914400" eaLnBrk="1" fontAlgn="auto" latinLnBrk="0" hangingPunct="1">
            <a:lnSpc>
              <a:spcPct val="100000"/>
            </a:lnSpc>
            <a:spcBef>
              <a:spcPts val="0"/>
            </a:spcBef>
            <a:spcAft>
              <a:spcPts val="0"/>
            </a:spcAft>
            <a:buClrTx/>
            <a:buSzTx/>
            <a:buFont typeface="Arial" panose="020B0604020202020204" pitchFamily="34" charset="0"/>
            <a:buNone/>
            <a:tabLst/>
            <a:defRPr/>
          </a:pPr>
          <a:endPar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       H0: µ ≤  U.S. inflation in the year 2024</a:t>
          </a:r>
        </a:p>
        <a:p>
          <a:pPr marL="0" marR="0" lvl="0" indent="0"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       Ha : µ &gt; U.S. inflation in the year 2024</a:t>
          </a:r>
          <a:endPar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If the t stat is larger than the critical one tail value then we reject H0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 Since 3.67 is bigger than 1.72 I would reject H0. The data supports Ho.**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If the p-value is smaller than alpha we reject H0 and conclude HA.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**Since the p-value is equal to 0.000760465  is smaller than alpha 0.05 then reject H0**</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 So, </a:t>
          </a: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the conclusion is that the</a:t>
          </a:r>
          <a:r>
            <a:rPr kumimoji="0" lang="en-US" sz="12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 </a:t>
          </a: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U.S. inflation Increased in the year 2024 more than the year 2023 in the USA.</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0</xdr:colOff>
      <xdr:row>22</xdr:row>
      <xdr:rowOff>0</xdr:rowOff>
    </xdr:from>
    <xdr:to>
      <xdr:col>17</xdr:col>
      <xdr:colOff>314325</xdr:colOff>
      <xdr:row>38</xdr:row>
      <xdr:rowOff>38100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6934200" y="4229100"/>
          <a:ext cx="7248525" cy="30861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1" u="none" strike="noStrike" kern="0" cap="none" spc="0" normalizeH="0" baseline="0" noProof="0">
              <a:ln>
                <a:noFill/>
              </a:ln>
              <a:solidFill>
                <a:sysClr val="windowText" lastClr="000000"/>
              </a:solidFill>
              <a:effectLst/>
              <a:uLnTx/>
              <a:uFillTx/>
              <a:latin typeface="Calibri" panose="020F0502020204030204"/>
              <a:ea typeface="+mn-ea"/>
              <a:cs typeface="+mn-cs"/>
            </a:rPr>
            <a:t>Research objective - </a:t>
          </a:r>
          <a:r>
            <a:rPr kumimoji="0" lang="en-US" sz="1200" b="0" i="0" u="none" strike="noStrike" kern="0" cap="none" spc="0" normalizeH="0" baseline="0" noProof="0">
              <a:ln>
                <a:noFill/>
              </a:ln>
              <a:solidFill>
                <a:sysClr val="windowText" lastClr="000000"/>
              </a:solidFill>
              <a:effectLst/>
              <a:uLnTx/>
              <a:uFillTx/>
              <a:latin typeface="Calibri" panose="020F0502020204030204"/>
              <a:ea typeface="+mn-ea"/>
              <a:cs typeface="+mn-cs"/>
            </a:rPr>
            <a:t>Analyzing the changes of high inflation in the U.S. economy.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1"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1" u="none" strike="noStrike" kern="0" cap="none" spc="0" normalizeH="0" baseline="0" noProof="0">
              <a:ln>
                <a:noFill/>
              </a:ln>
              <a:solidFill>
                <a:sysClr val="windowText" lastClr="000000"/>
              </a:solidFill>
              <a:effectLst/>
              <a:uLnTx/>
              <a:uFillTx/>
              <a:latin typeface="Calibri" panose="020F0502020204030204"/>
              <a:ea typeface="+mn-ea"/>
              <a:cs typeface="+mn-cs"/>
            </a:rPr>
            <a:t>(Simple test - One way ANOVA)</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1"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1" u="none" strike="noStrike" kern="0" cap="none" spc="0" normalizeH="0" baseline="0" noProof="0">
              <a:ln>
                <a:noFill/>
              </a:ln>
              <a:solidFill>
                <a:sysClr val="windowText" lastClr="000000"/>
              </a:solidFill>
              <a:effectLst/>
              <a:uLnTx/>
              <a:uFillTx/>
              <a:latin typeface="Calibri" panose="020F0502020204030204"/>
              <a:ea typeface="+mn-ea"/>
              <a:cs typeface="+mn-cs"/>
            </a:rPr>
            <a:t>Research Question - 4 </a:t>
          </a:r>
          <a:r>
            <a:rPr kumimoji="0" lang="en-US" sz="1200" b="0" i="0" u="none" strike="noStrike" kern="0" cap="none" spc="0" normalizeH="0" baseline="0" noProof="0">
              <a:ln>
                <a:noFill/>
              </a:ln>
              <a:solidFill>
                <a:sysClr val="windowText" lastClr="000000"/>
              </a:solidFill>
              <a:effectLst/>
              <a:uLnTx/>
              <a:uFillTx/>
              <a:latin typeface="Calibri" panose="020F0502020204030204"/>
              <a:ea typeface="+mn-ea"/>
              <a:cs typeface="+mn-cs"/>
            </a:rPr>
            <a:t>: Are there any significant changes in inflation in 2024, compared to the past 2 years?</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800" b="1" i="1" u="none" strike="noStrike" kern="0" cap="none" spc="0" normalizeH="0" baseline="0" noProof="0">
              <a:ln>
                <a:noFill/>
              </a:ln>
              <a:solidFill>
                <a:sysClr val="windowText" lastClr="000000"/>
              </a:solidFill>
              <a:effectLst/>
              <a:uLnTx/>
              <a:uFillTx/>
              <a:latin typeface="Calibri" panose="020F0502020204030204"/>
              <a:ea typeface="+mn-ea"/>
              <a:cs typeface="+mn-cs"/>
            </a:rPr>
            <a:t>Solution: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We are making the following hypothesis to solve the research question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H0: µ1 = µ2 =µ3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Ha: µ1 ≠ µ2  ≠ µ3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since p-value is less than a=0.05 then reject the null hypothesis.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anova is always right tail test, so, if the value of the test statisics is greater than critical value then reject H0. ( F 76.33422738  &gt; F critical value 3.284917651). ( which is consistant conclusion).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20</xdr:col>
      <xdr:colOff>0</xdr:colOff>
      <xdr:row>22</xdr:row>
      <xdr:rowOff>0</xdr:rowOff>
    </xdr:from>
    <xdr:to>
      <xdr:col>27</xdr:col>
      <xdr:colOff>885825</xdr:colOff>
      <xdr:row>48</xdr:row>
      <xdr:rowOff>180975</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6163925" y="4257675"/>
          <a:ext cx="8105775" cy="51339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Calibri" panose="020F0502020204030204"/>
              <a:ea typeface="+mn-ea"/>
              <a:cs typeface="+mn-cs"/>
            </a:rPr>
            <a:t>Multiple comparison test ( Post Hoc Test)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1" u="none" strike="noStrike" kern="0" cap="none" spc="0" normalizeH="0" baseline="0" noProof="0">
              <a:ln>
                <a:noFill/>
              </a:ln>
              <a:solidFill>
                <a:prstClr val="black"/>
              </a:solidFill>
              <a:effectLst/>
              <a:uLnTx/>
              <a:uFillTx/>
              <a:latin typeface="Calibri" panose="020F0502020204030204"/>
              <a:ea typeface="+mn-ea"/>
              <a:cs typeface="+mn-cs"/>
            </a:rPr>
            <a:t>Research Question - 5 : </a:t>
          </a:r>
          <a:r>
            <a:rPr kumimoji="0" lang="en-US" sz="1200" b="0" i="1" u="none" strike="noStrike" kern="0" cap="none" spc="0" normalizeH="0" baseline="0" noProof="0">
              <a:ln>
                <a:noFill/>
              </a:ln>
              <a:solidFill>
                <a:prstClr val="black"/>
              </a:solidFill>
              <a:effectLst/>
              <a:uLnTx/>
              <a:uFillTx/>
              <a:latin typeface="Calibri" panose="020F0502020204030204"/>
              <a:ea typeface="+mn-ea"/>
              <a:cs typeface="+mn-cs"/>
            </a:rPr>
            <a:t>Are there any significant changes in inflation compared to the year from 2022 to 2024 data (pairwise mean comparisons)?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1" u="none" strike="noStrike" kern="0" cap="none" spc="0" normalizeH="0" baseline="0" noProof="0">
              <a:ln>
                <a:noFill/>
              </a:ln>
              <a:solidFill>
                <a:prstClr val="black"/>
              </a:solidFill>
              <a:effectLst/>
              <a:uLnTx/>
              <a:uFillTx/>
              <a:latin typeface="Calibri" panose="020F0502020204030204"/>
              <a:ea typeface="+mn-ea"/>
              <a:cs typeface="+mn-cs"/>
            </a:rPr>
            <a:t>Solution: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1"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Calibri" panose="020F0502020204030204"/>
              <a:ea typeface="+mn-ea"/>
              <a:cs typeface="+mn-cs"/>
            </a:rPr>
            <a:t>We are making the following hypothesis to solve the research question.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For to solve we would need to conduct three pairwise tests.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1. H0: µ1 = µ2                                                 2.    H0: µ1 = µ3                                        3.  H0:  µ2 =µ3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    Ha: µ1 ≠ µ2                                                         Ha: µ1  ≠ µ3                                            Ha:  µ2  ≠ µ3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a=0.05/3=0.0167                                              a=0.05/3=0.0167                                      a=0.05/3=0.0167</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Results: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1. p (T&lt;=t) two tail= 1.19829E-08 is smaller than a= 0.0167. so reject H0. There is difference between m1 and m2 based on a=0.0167 level. ( significant different).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2. p (T&lt;=t) two tail= 2.00179E-09 is smaller than a= 0.0167. so reject H0. There is difference between m1 and m3 based on a=0.0167 level. ( significant different).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3. p (T&lt;=t) two tail= 0.001520931 is smaller than a= 0.0167. so reject H0. There is difference between m2 and m3 based on a=0.0167 level. ( significant different).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219075</xdr:colOff>
      <xdr:row>35</xdr:row>
      <xdr:rowOff>19049</xdr:rowOff>
    </xdr:from>
    <xdr:to>
      <xdr:col>5</xdr:col>
      <xdr:colOff>590549</xdr:colOff>
      <xdr:row>44</xdr:row>
      <xdr:rowOff>114300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219075" y="7067549"/>
          <a:ext cx="4800599" cy="1809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Data</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Source</a:t>
          </a:r>
          <a:r>
            <a:rPr lang="en-US" b="1"/>
            <a:t> : </a:t>
          </a:r>
        </a:p>
        <a:p>
          <a:r>
            <a:rPr lang="en-US" sz="1100" b="0" i="0" u="none" strike="noStrike">
              <a:solidFill>
                <a:schemeClr val="dk1"/>
              </a:solidFill>
              <a:effectLst/>
              <a:latin typeface="+mn-lt"/>
              <a:ea typeface="+mn-ea"/>
              <a:cs typeface="+mn-cs"/>
            </a:rPr>
            <a:t>*U.S</a:t>
          </a:r>
          <a:r>
            <a:rPr lang="en-US" sz="1100" b="0" i="0" u="none" strike="noStrike" baseline="0">
              <a:solidFill>
                <a:schemeClr val="dk1"/>
              </a:solidFill>
              <a:effectLst/>
              <a:latin typeface="+mn-lt"/>
              <a:ea typeface="+mn-ea"/>
              <a:cs typeface="+mn-cs"/>
            </a:rPr>
            <a:t> Monthly Inflation Rate:</a:t>
          </a:r>
          <a:r>
            <a:rPr lang="en-US" sz="1100" b="0" i="0" u="none" strike="noStrike">
              <a:solidFill>
                <a:schemeClr val="dk1"/>
              </a:solidFill>
              <a:effectLst/>
              <a:latin typeface="+mn-lt"/>
              <a:ea typeface="+mn-ea"/>
              <a:cs typeface="+mn-cs"/>
            </a:rPr>
            <a:t> Conducted by</a:t>
          </a:r>
          <a:r>
            <a:rPr lang="en-US"/>
            <a:t> </a:t>
          </a:r>
          <a:r>
            <a:rPr lang="en-US" sz="1100" b="0" i="0" u="none" strike="noStrike">
              <a:solidFill>
                <a:schemeClr val="dk1"/>
              </a:solidFill>
              <a:effectLst/>
              <a:latin typeface="+mn-lt"/>
              <a:ea typeface="+mn-ea"/>
              <a:cs typeface="+mn-cs"/>
            </a:rPr>
            <a:t>Bureau of Labor Statistics.</a:t>
          </a:r>
          <a:r>
            <a:rPr lang="en-US"/>
            <a:t> </a:t>
          </a:r>
          <a:r>
            <a:rPr lang="en-US" sz="1100" b="0" i="0" u="none" strike="noStrike">
              <a:solidFill>
                <a:schemeClr val="dk1"/>
              </a:solidFill>
              <a:effectLst/>
              <a:latin typeface="+mn-lt"/>
              <a:ea typeface="+mn-ea"/>
              <a:cs typeface="+mn-cs"/>
            </a:rPr>
            <a:t>Survey period</a:t>
          </a:r>
          <a:r>
            <a:rPr lang="en-US"/>
            <a:t> </a:t>
          </a:r>
          <a:r>
            <a:rPr lang="en-US" sz="1100" b="0" i="0" u="none" strike="noStrike">
              <a:solidFill>
                <a:schemeClr val="dk1"/>
              </a:solidFill>
              <a:effectLst/>
              <a:latin typeface="+mn-lt"/>
              <a:ea typeface="+mn-ea"/>
              <a:cs typeface="+mn-cs"/>
            </a:rPr>
            <a:t>August 2022 to August 2024.Original source-</a:t>
          </a:r>
          <a:r>
            <a:rPr lang="en-US"/>
            <a:t> </a:t>
          </a:r>
          <a:r>
            <a:rPr lang="en-US" sz="1100" b="0" i="0" u="none" strike="noStrike">
              <a:solidFill>
                <a:schemeClr val="dk1"/>
              </a:solidFill>
              <a:effectLst/>
              <a:latin typeface="+mn-lt"/>
              <a:ea typeface="+mn-ea"/>
              <a:cs typeface="+mn-cs"/>
            </a:rPr>
            <a:t>Bls.gov</a:t>
          </a:r>
          <a:r>
            <a:rPr lang="en-US"/>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*U.S Consumer Price Index for All Urban Consumers: All Items in U.S. City Average, Index 1982-1984=100, Monthly, Seasonally Adjusted</a:t>
          </a:r>
          <a:r>
            <a:rPr lang="en-US"/>
            <a:t> . Source-</a:t>
          </a:r>
          <a:r>
            <a:rPr lang="en-US" sz="1100" b="0" i="0" u="none" strike="noStrike">
              <a:solidFill>
                <a:schemeClr val="dk1"/>
              </a:solidFill>
              <a:effectLst/>
              <a:latin typeface="+mn-lt"/>
              <a:ea typeface="+mn-ea"/>
              <a:cs typeface="+mn-cs"/>
            </a:rPr>
            <a:t>Federal Reserve Economic Data</a:t>
          </a:r>
          <a:r>
            <a:rPr lang="en-US"/>
            <a:t> </a:t>
          </a:r>
          <a:r>
            <a:rPr lang="en-US" sz="1100" b="0" i="0" u="none" strike="noStrike">
              <a:solidFill>
                <a:schemeClr val="dk1"/>
              </a:solidFill>
              <a:effectLst/>
              <a:latin typeface="+mn-lt"/>
              <a:ea typeface="+mn-ea"/>
              <a:cs typeface="+mn-cs"/>
            </a:rPr>
            <a:t>Link: https://fred.stlouisfed.org</a:t>
          </a:r>
          <a:r>
            <a:rPr lang="en-US"/>
            <a:t> .</a:t>
          </a:r>
        </a:p>
        <a:p>
          <a:endParaRPr lang="en-US" sz="1100"/>
        </a:p>
        <a:p>
          <a:r>
            <a:rPr lang="en-US" sz="1100"/>
            <a:t>*</a:t>
          </a:r>
          <a:r>
            <a:rPr lang="en-US" sz="1100" b="0" i="0" u="none" strike="noStrike">
              <a:solidFill>
                <a:schemeClr val="dk1"/>
              </a:solidFill>
              <a:effectLst/>
              <a:latin typeface="+mn-lt"/>
              <a:ea typeface="+mn-ea"/>
              <a:cs typeface="+mn-cs"/>
            </a:rPr>
            <a:t>Unemployment Rate, Percent, Monthly, Seasonally Adjusted</a:t>
          </a:r>
          <a:r>
            <a:rPr lang="en-US"/>
            <a:t> :</a:t>
          </a:r>
          <a:r>
            <a:rPr lang="en-US" sz="1100" b="0" i="0" u="none" strike="noStrike">
              <a:solidFill>
                <a:schemeClr val="dk1"/>
              </a:solidFill>
              <a:effectLst/>
              <a:latin typeface="+mn-lt"/>
              <a:ea typeface="+mn-ea"/>
              <a:cs typeface="+mn-cs"/>
            </a:rPr>
            <a:t>Federal Reserve Economic Data</a:t>
          </a:r>
          <a:r>
            <a:rPr lang="en-US"/>
            <a:t> </a:t>
          </a:r>
          <a:r>
            <a:rPr lang="en-US" sz="1100" b="0" i="0" u="none" strike="noStrike">
              <a:solidFill>
                <a:schemeClr val="dk1"/>
              </a:solidFill>
              <a:effectLst/>
              <a:latin typeface="+mn-lt"/>
              <a:ea typeface="+mn-ea"/>
              <a:cs typeface="+mn-cs"/>
            </a:rPr>
            <a:t>Link: https://fred.stlouisfed.org</a:t>
          </a:r>
          <a:r>
            <a:rPr lang="en-US"/>
            <a:t> .</a:t>
          </a:r>
          <a:endParaRPr lang="en-US" sz="1100"/>
        </a:p>
      </xdr:txBody>
    </xdr:sp>
    <xdr:clientData/>
  </xdr:twoCellAnchor>
  <xdr:twoCellAnchor>
    <xdr:from>
      <xdr:col>7</xdr:col>
      <xdr:colOff>19050</xdr:colOff>
      <xdr:row>1</xdr:row>
      <xdr:rowOff>9525</xdr:rowOff>
    </xdr:from>
    <xdr:to>
      <xdr:col>21</xdr:col>
      <xdr:colOff>123825</xdr:colOff>
      <xdr:row>36</xdr:row>
      <xdr:rowOff>171450</xdr:rowOff>
    </xdr:to>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5810250" y="581025"/>
          <a:ext cx="8639175" cy="68389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Calibri" panose="020F0502020204030204"/>
              <a:ea typeface="+mn-ea"/>
              <a:cs typeface="+mn-cs"/>
            </a:rPr>
            <a:t>Research objective - </a:t>
          </a:r>
          <a:r>
            <a:rPr kumimoji="0" lang="en-US" sz="1200" b="0" i="0" u="none" strike="noStrike" kern="0" cap="none" spc="0" normalizeH="0" baseline="0" noProof="0">
              <a:ln>
                <a:noFill/>
              </a:ln>
              <a:solidFill>
                <a:prstClr val="black"/>
              </a:solidFill>
              <a:effectLst/>
              <a:uLnTx/>
              <a:uFillTx/>
              <a:latin typeface="Calibri" panose="020F0502020204030204"/>
              <a:ea typeface="+mn-ea"/>
              <a:cs typeface="+mn-cs"/>
            </a:rPr>
            <a:t>Attempt to find a correlation between the Inflation rate, Consumer Price Index (CPI), and unemployment rate data variables.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Calibri" panose="020F0502020204030204"/>
              <a:ea typeface="+mn-ea"/>
              <a:cs typeface="+mn-cs"/>
            </a:rPr>
            <a:t>Multiple regression analysis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1" u="none" strike="noStrike" kern="0" cap="none" spc="0" normalizeH="0" baseline="0" noProof="0">
              <a:ln>
                <a:noFill/>
              </a:ln>
              <a:solidFill>
                <a:prstClr val="black"/>
              </a:solidFill>
              <a:effectLst/>
              <a:uLnTx/>
              <a:uFillTx/>
              <a:latin typeface="Calibri" panose="020F0502020204030204"/>
              <a:ea typeface="+mn-ea"/>
              <a:cs typeface="+mn-cs"/>
            </a:rPr>
            <a:t>Research Question - 6: </a:t>
          </a:r>
          <a:r>
            <a:rPr kumimoji="0" lang="en-US" sz="1200" b="0" i="1" u="none" strike="noStrike" kern="0" cap="none" spc="0" normalizeH="0" baseline="0" noProof="0">
              <a:ln>
                <a:noFill/>
              </a:ln>
              <a:solidFill>
                <a:prstClr val="black"/>
              </a:solidFill>
              <a:effectLst/>
              <a:uLnTx/>
              <a:uFillTx/>
              <a:latin typeface="Calibri" panose="020F0502020204030204"/>
              <a:ea typeface="+mn-ea"/>
              <a:cs typeface="+mn-cs"/>
            </a:rPr>
            <a:t>Is there any significant linear relationship among the variable U.S. monthly inflation rate ,U.S Consumer Price Index rate ,and U.S. monthly Unemployment rate? or, Are the </a:t>
          </a:r>
          <a:r>
            <a:rPr lang="en-US" sz="1100" b="0" i="1" baseline="0">
              <a:effectLst/>
              <a:latin typeface="+mn-lt"/>
              <a:ea typeface="+mn-ea"/>
              <a:cs typeface="+mn-cs"/>
            </a:rPr>
            <a:t>U.S. monthly Unemployment rate</a:t>
          </a:r>
          <a:r>
            <a:rPr kumimoji="0" lang="en-US" sz="1200" b="0" i="1" u="none" strike="noStrike" kern="0" cap="none" spc="0" normalizeH="0" baseline="0" noProof="0">
              <a:ln>
                <a:noFill/>
              </a:ln>
              <a:solidFill>
                <a:prstClr val="black"/>
              </a:solidFill>
              <a:effectLst/>
              <a:uLnTx/>
              <a:uFillTx/>
              <a:latin typeface="Calibri" panose="020F0502020204030204"/>
              <a:ea typeface="+mn-ea"/>
              <a:cs typeface="+mn-cs"/>
            </a:rPr>
            <a:t>, Consumer Price Index rate variable is a good predictor of the </a:t>
          </a:r>
          <a:r>
            <a:rPr lang="en-US" sz="1100" b="0" i="1" baseline="0">
              <a:effectLst/>
              <a:latin typeface="+mn-lt"/>
              <a:ea typeface="+mn-ea"/>
              <a:cs typeface="+mn-cs"/>
            </a:rPr>
            <a:t>U.S. monthly inflation rate </a:t>
          </a:r>
          <a:r>
            <a:rPr kumimoji="0" lang="en-US" sz="1200" b="0" i="1" u="none" strike="noStrike" kern="0" cap="none" spc="0" normalizeH="0" baseline="0" noProof="0">
              <a:ln>
                <a:noFill/>
              </a:ln>
              <a:solidFill>
                <a:prstClr val="black"/>
              </a:solidFill>
              <a:effectLst/>
              <a:uLnTx/>
              <a:uFillTx/>
              <a:latin typeface="Calibri" panose="020F0502020204030204"/>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1"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1"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1" u="none" strike="noStrike" kern="0" cap="none" spc="0" normalizeH="0" baseline="0" noProof="0">
              <a:ln>
                <a:noFill/>
              </a:ln>
              <a:solidFill>
                <a:prstClr val="black"/>
              </a:solidFill>
              <a:effectLst/>
              <a:uLnTx/>
              <a:uFillTx/>
              <a:latin typeface="Calibri" panose="020F0502020204030204"/>
              <a:ea typeface="+mn-ea"/>
              <a:cs typeface="+mn-cs"/>
            </a:rPr>
            <a:t>Solution: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1"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Calibri" panose="020F0502020204030204"/>
              <a:ea typeface="+mn-ea"/>
              <a:cs typeface="+mn-cs"/>
            </a:rPr>
            <a:t>We are making the following equation to solve the research question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 Regression equation y = 75.16306935 + -1.260623984  X</a:t>
          </a:r>
          <a:r>
            <a:rPr kumimoji="0" lang="en-US" sz="1100" b="0" i="0" u="none" strike="noStrike" kern="0" cap="none" spc="0" normalizeH="0" baseline="-25000" noProof="0">
              <a:ln>
                <a:noFill/>
              </a:ln>
              <a:solidFill>
                <a:prstClr val="black"/>
              </a:solidFill>
              <a:effectLst/>
              <a:uLnTx/>
              <a:uFillTx/>
              <a:latin typeface="Calibri" panose="020F0502020204030204"/>
              <a:ea typeface="+mn-ea"/>
              <a:cs typeface="+mn-cs"/>
            </a:rPr>
            <a:t>1</a:t>
          </a: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 + -0.215609472 X</a:t>
          </a:r>
          <a:r>
            <a:rPr kumimoji="0" lang="en-US" sz="1100" b="0" i="0" u="none" strike="noStrike" kern="0" cap="none" spc="0" normalizeH="0" baseline="-25000" noProof="0">
              <a:ln>
                <a:noFill/>
              </a:ln>
              <a:solidFill>
                <a:prstClr val="black"/>
              </a:solidFill>
              <a:effectLst/>
              <a:uLnTx/>
              <a:uFillTx/>
              <a:latin typeface="Calibri" panose="020F0502020204030204"/>
              <a:ea typeface="+mn-ea"/>
              <a:cs typeface="+mn-cs"/>
            </a:rPr>
            <a:t>2</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2500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 R</a:t>
          </a:r>
          <a:r>
            <a:rPr kumimoji="0" lang="en-US" sz="1100" b="0" i="0" u="none" strike="noStrike" kern="0" cap="none" spc="0" normalizeH="0" baseline="30000" noProof="0">
              <a:ln>
                <a:noFill/>
              </a:ln>
              <a:solidFill>
                <a:prstClr val="black"/>
              </a:solidFill>
              <a:effectLst/>
              <a:uLnTx/>
              <a:uFillTx/>
              <a:latin typeface="Calibri" panose="020F0502020204030204"/>
              <a:ea typeface="+mn-ea"/>
              <a:cs typeface="+mn-cs"/>
            </a:rPr>
            <a:t>2</a:t>
          </a: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 = 80.33 % that implies good fit. </a:t>
          </a:r>
          <a:r>
            <a:rPr kumimoji="0" lang="en-US" sz="1200" b="0" i="0" u="none" strike="noStrike" kern="0" cap="none" spc="0" normalizeH="0" baseline="0" noProof="0">
              <a:ln>
                <a:noFill/>
              </a:ln>
              <a:solidFill>
                <a:prstClr val="black"/>
              </a:solidFill>
              <a:effectLst/>
              <a:uLnTx/>
              <a:uFillTx/>
              <a:latin typeface="Calibri" panose="020F0502020204030204"/>
              <a:ea typeface="+mn-ea"/>
              <a:cs typeface="+mn-cs"/>
            </a:rPr>
            <a:t>all sample data points around 80.33 %  located on the estimating regression line. and for that causes all data will be able to explain well by estimating regression equation. </a:t>
          </a:r>
          <a:endParaRPr kumimoji="0" lang="en-US" sz="1100" b="0"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 </a:t>
          </a:r>
          <a:r>
            <a:rPr kumimoji="0" lang="en-US" sz="1100" b="1" i="0" u="none" strike="noStrike" kern="0" cap="none" spc="0" normalizeH="0" baseline="0" noProof="0">
              <a:ln>
                <a:noFill/>
              </a:ln>
              <a:solidFill>
                <a:prstClr val="black"/>
              </a:solidFill>
              <a:effectLst/>
              <a:uLnTx/>
              <a:uFillTx/>
              <a:latin typeface="Calibri" panose="020F0502020204030204"/>
              <a:ea typeface="+mn-ea"/>
              <a:cs typeface="+mn-cs"/>
            </a:rPr>
            <a:t>Test the significance of the overall model</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           H0: </a:t>
          </a:r>
          <a:r>
            <a:rPr kumimoji="0" lang="el-GR" sz="1100" b="0" i="0" u="none" strike="noStrike" kern="0" cap="none" spc="0" normalizeH="0" baseline="0" noProof="0">
              <a:ln>
                <a:noFill/>
              </a:ln>
              <a:solidFill>
                <a:prstClr val="black"/>
              </a:solidFill>
              <a:effectLst/>
              <a:uLnTx/>
              <a:uFillTx/>
              <a:latin typeface="Calibri" panose="020F0502020204030204"/>
              <a:ea typeface="+mn-ea"/>
              <a:cs typeface="+mn-cs"/>
            </a:rPr>
            <a:t>β1 = β</a:t>
          </a: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2 = 0</a:t>
          </a:r>
        </a:p>
        <a:p>
          <a:pPr marL="0" marR="0" lvl="0" indent="0" defTabSz="914400" eaLnBrk="1" fontAlgn="auto" latinLnBrk="0" hangingPunct="1">
            <a:lnSpc>
              <a:spcPct val="100000"/>
            </a:lnSpc>
            <a:spcBef>
              <a:spcPts val="0"/>
            </a:spcBef>
            <a:spcAft>
              <a:spcPts val="0"/>
            </a:spcAft>
            <a:buClrTx/>
            <a:buSzTx/>
            <a:buFontTx/>
            <a:buNone/>
            <a:tabLst/>
            <a:defRPr/>
          </a:pPr>
          <a:r>
            <a:rPr kumimoji="0" lang="el-GR" sz="1100" b="0" i="0" u="none" strike="noStrike" kern="0" cap="none" spc="0" normalizeH="0" baseline="0" noProof="0">
              <a:ln>
                <a:noFill/>
              </a:ln>
              <a:solidFill>
                <a:prstClr val="black"/>
              </a:solidFill>
              <a:effectLst/>
              <a:uLnTx/>
              <a:uFillTx/>
              <a:latin typeface="Calibri" panose="020F0502020204030204"/>
              <a:ea typeface="+mn-ea"/>
              <a:cs typeface="+mn-cs"/>
            </a:rPr>
            <a:t>           </a:t>
          </a: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Ha: </a:t>
          </a:r>
          <a:r>
            <a:rPr kumimoji="0" lang="el-GR" sz="1100" b="0" i="0" u="none" strike="noStrike" kern="0" cap="none" spc="0" normalizeH="0" baseline="0" noProof="0">
              <a:ln>
                <a:noFill/>
              </a:ln>
              <a:solidFill>
                <a:prstClr val="black"/>
              </a:solidFill>
              <a:effectLst/>
              <a:uLnTx/>
              <a:uFillTx/>
              <a:latin typeface="Calibri" panose="020F0502020204030204"/>
              <a:ea typeface="+mn-ea"/>
              <a:cs typeface="+mn-cs"/>
            </a:rPr>
            <a:t>β1 ≠ β</a:t>
          </a: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2 ≠  0</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     p-value =5.72639E-11 or, almost equal to zero.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since p-value is less than significance level of 0.05 implying that the </a:t>
          </a:r>
          <a:r>
            <a:rPr kumimoji="0" lang="en-US" sz="1100" b="1" i="0" u="none" strike="noStrike" kern="0" cap="none" spc="0" normalizeH="0" baseline="0" noProof="0">
              <a:ln>
                <a:noFill/>
              </a:ln>
              <a:solidFill>
                <a:prstClr val="black"/>
              </a:solidFill>
              <a:effectLst/>
              <a:uLnTx/>
              <a:uFillTx/>
              <a:latin typeface="Calibri" panose="020F0502020204030204"/>
              <a:ea typeface="+mn-ea"/>
              <a:cs typeface="+mn-cs"/>
            </a:rPr>
            <a:t>overall model is statistically significant</a:t>
          </a: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         H0: </a:t>
          </a:r>
          <a:r>
            <a:rPr kumimoji="0" lang="el-GR" sz="1100" b="0" i="0" u="none" strike="noStrike" kern="0" cap="none" spc="0" normalizeH="0" baseline="0" noProof="0">
              <a:ln>
                <a:noFill/>
              </a:ln>
              <a:solidFill>
                <a:prstClr val="black"/>
              </a:solidFill>
              <a:effectLst/>
              <a:uLnTx/>
              <a:uFillTx/>
              <a:latin typeface="Calibri" panose="020F0502020204030204"/>
              <a:ea typeface="+mn-ea"/>
              <a:cs typeface="+mn-cs"/>
            </a:rPr>
            <a:t>β</a:t>
          </a: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1</a:t>
          </a:r>
          <a:r>
            <a:rPr kumimoji="0" lang="el-GR" sz="1100" b="0" i="0" u="none" strike="noStrike" kern="0" cap="none" spc="0" normalizeH="0" baseline="0" noProof="0">
              <a:ln>
                <a:noFill/>
              </a:ln>
              <a:solidFill>
                <a:prstClr val="black"/>
              </a:solidFill>
              <a:effectLst/>
              <a:uLnTx/>
              <a:uFillTx/>
              <a:latin typeface="Calibri" panose="020F0502020204030204"/>
              <a:ea typeface="+mn-ea"/>
              <a:cs typeface="+mn-cs"/>
            </a:rPr>
            <a:t>  = 0</a:t>
          </a:r>
        </a:p>
        <a:p>
          <a:pPr marL="0" marR="0" lvl="0" indent="0" defTabSz="914400" eaLnBrk="1" fontAlgn="auto" latinLnBrk="0" hangingPunct="1">
            <a:lnSpc>
              <a:spcPct val="100000"/>
            </a:lnSpc>
            <a:spcBef>
              <a:spcPts val="0"/>
            </a:spcBef>
            <a:spcAft>
              <a:spcPts val="0"/>
            </a:spcAft>
            <a:buClrTx/>
            <a:buSzTx/>
            <a:buFontTx/>
            <a:buNone/>
            <a:tabLst/>
            <a:defRPr/>
          </a:pPr>
          <a:r>
            <a:rPr kumimoji="0" lang="el-GR" sz="1100" b="0" i="0" u="none" strike="noStrike" kern="0" cap="none" spc="0" normalizeH="0" baseline="0" noProof="0">
              <a:ln>
                <a:noFill/>
              </a:ln>
              <a:solidFill>
                <a:prstClr val="black"/>
              </a:solidFill>
              <a:effectLst/>
              <a:uLnTx/>
              <a:uFillTx/>
              <a:latin typeface="Calibri" panose="020F0502020204030204"/>
              <a:ea typeface="+mn-ea"/>
              <a:cs typeface="+mn-cs"/>
            </a:rPr>
            <a:t>             </a:t>
          </a: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Ha: </a:t>
          </a:r>
          <a:r>
            <a:rPr kumimoji="0" lang="el-GR" sz="1100" b="0" i="0" u="none" strike="noStrike" kern="0" cap="none" spc="0" normalizeH="0" baseline="0" noProof="0">
              <a:ln>
                <a:noFill/>
              </a:ln>
              <a:solidFill>
                <a:prstClr val="black"/>
              </a:solidFill>
              <a:effectLst/>
              <a:uLnTx/>
              <a:uFillTx/>
              <a:latin typeface="Calibri" panose="020F0502020204030204"/>
              <a:ea typeface="+mn-ea"/>
              <a:cs typeface="+mn-cs"/>
            </a:rPr>
            <a:t>β</a:t>
          </a: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1</a:t>
          </a:r>
          <a:r>
            <a:rPr kumimoji="0" lang="el-GR" sz="1100" b="0" i="0" u="none" strike="noStrike" kern="0" cap="none" spc="0" normalizeH="0" baseline="0" noProof="0">
              <a:ln>
                <a:noFill/>
              </a:ln>
              <a:solidFill>
                <a:prstClr val="black"/>
              </a:solidFill>
              <a:effectLst/>
              <a:uLnTx/>
              <a:uFillTx/>
              <a:latin typeface="Calibri" panose="020F0502020204030204"/>
              <a:ea typeface="+mn-ea"/>
              <a:cs typeface="+mn-cs"/>
            </a:rPr>
            <a:t>  ≠  0</a:t>
          </a:r>
        </a:p>
        <a:p>
          <a:pPr marL="0" marR="0" lvl="0" indent="0" defTabSz="914400" eaLnBrk="1" fontAlgn="auto" latinLnBrk="0" hangingPunct="1">
            <a:lnSpc>
              <a:spcPct val="100000"/>
            </a:lnSpc>
            <a:spcBef>
              <a:spcPts val="0"/>
            </a:spcBef>
            <a:spcAft>
              <a:spcPts val="0"/>
            </a:spcAft>
            <a:buClrTx/>
            <a:buSzTx/>
            <a:buFontTx/>
            <a:buNone/>
            <a:tabLst/>
            <a:defRPr/>
          </a:pPr>
          <a:r>
            <a:rPr kumimoji="0" lang="el-GR" sz="1100" b="0" i="0" u="none" strike="noStrike" kern="0" cap="none" spc="0" normalizeH="0" baseline="0" noProof="0">
              <a:ln>
                <a:noFill/>
              </a:ln>
              <a:solidFill>
                <a:prstClr val="black"/>
              </a:solidFill>
              <a:effectLst/>
              <a:uLnTx/>
              <a:uFillTx/>
              <a:latin typeface="Calibri" panose="020F0502020204030204"/>
              <a:ea typeface="+mn-ea"/>
              <a:cs typeface="+mn-cs"/>
            </a:rPr>
            <a:t>      </a:t>
          </a: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p-value for </a:t>
          </a:r>
          <a:r>
            <a:rPr kumimoji="0" lang="el-GR" sz="1100" b="0" i="0" u="none" strike="noStrike" kern="0" cap="none" spc="0" normalizeH="0" baseline="0" noProof="0">
              <a:ln>
                <a:noFill/>
              </a:ln>
              <a:solidFill>
                <a:prstClr val="black"/>
              </a:solidFill>
              <a:effectLst/>
              <a:uLnTx/>
              <a:uFillTx/>
              <a:latin typeface="Calibri" panose="020F0502020204030204"/>
              <a:ea typeface="+mn-ea"/>
              <a:cs typeface="+mn-cs"/>
            </a:rPr>
            <a:t>β</a:t>
          </a: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1</a:t>
          </a:r>
          <a:r>
            <a:rPr kumimoji="0" lang="el-GR" sz="1100" b="0" i="0" u="none" strike="noStrike" kern="0" cap="none" spc="0" normalizeH="0" baseline="0" noProof="0">
              <a:ln>
                <a:noFill/>
              </a:ln>
              <a:solidFill>
                <a:prstClr val="black"/>
              </a:solidFill>
              <a:effectLst/>
              <a:uLnTx/>
              <a:uFillTx/>
              <a:latin typeface="Calibri" panose="020F0502020204030204"/>
              <a:ea typeface="+mn-ea"/>
              <a:cs typeface="+mn-cs"/>
            </a:rPr>
            <a:t> </a:t>
          </a: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is equal to 0.195233893  . since p-value is greater than 0.05 implying that the </a:t>
          </a:r>
          <a:r>
            <a:rPr kumimoji="0" lang="el-GR" sz="1100" b="1" i="0" u="none" strike="noStrike" kern="0" cap="none" spc="0" normalizeH="0" baseline="0" noProof="0">
              <a:ln>
                <a:noFill/>
              </a:ln>
              <a:solidFill>
                <a:prstClr val="black"/>
              </a:solidFill>
              <a:effectLst/>
              <a:uLnTx/>
              <a:uFillTx/>
              <a:latin typeface="Calibri" panose="020F0502020204030204"/>
              <a:ea typeface="+mn-ea"/>
              <a:cs typeface="+mn-cs"/>
            </a:rPr>
            <a:t>β</a:t>
          </a:r>
          <a:r>
            <a:rPr kumimoji="0" lang="en-US" sz="1100" b="1" i="0" u="none" strike="noStrike" kern="0" cap="none" spc="0" normalizeH="0" baseline="0" noProof="0">
              <a:ln>
                <a:noFill/>
              </a:ln>
              <a:solidFill>
                <a:prstClr val="black"/>
              </a:solidFill>
              <a:effectLst/>
              <a:uLnTx/>
              <a:uFillTx/>
              <a:latin typeface="Calibri" panose="020F0502020204030204"/>
              <a:ea typeface="+mn-ea"/>
              <a:cs typeface="+mn-cs"/>
            </a:rPr>
            <a:t>1</a:t>
          </a:r>
          <a:r>
            <a:rPr kumimoji="0" lang="el-GR" sz="1100" b="1" i="0" u="none" strike="noStrike" kern="0" cap="none" spc="0" normalizeH="0" baseline="0" noProof="0">
              <a:ln>
                <a:noFill/>
              </a:ln>
              <a:solidFill>
                <a:prstClr val="black"/>
              </a:solidFill>
              <a:effectLst/>
              <a:uLnTx/>
              <a:uFillTx/>
              <a:latin typeface="Calibri" panose="020F0502020204030204"/>
              <a:ea typeface="+mn-ea"/>
              <a:cs typeface="+mn-cs"/>
            </a:rPr>
            <a:t> </a:t>
          </a:r>
          <a:r>
            <a:rPr kumimoji="0" lang="en-US" sz="1100" b="1" i="0" u="none" strike="noStrike" kern="0" cap="none" spc="0" normalizeH="0" baseline="0" noProof="0">
              <a:ln>
                <a:noFill/>
              </a:ln>
              <a:solidFill>
                <a:prstClr val="black"/>
              </a:solidFill>
              <a:effectLst/>
              <a:uLnTx/>
              <a:uFillTx/>
              <a:latin typeface="Calibri" panose="020F0502020204030204"/>
              <a:ea typeface="+mn-ea"/>
              <a:cs typeface="+mn-cs"/>
            </a:rPr>
            <a:t>is not statistically significant </a:t>
          </a:r>
          <a:r>
            <a:rPr kumimoji="0" lang="en-US" sz="1100" b="0" i="0" u="none" strike="noStrike" kern="0" cap="none" spc="0" normalizeH="0" baseline="0" noProof="0">
              <a:ln>
                <a:noFill/>
              </a:ln>
              <a:solidFill>
                <a:prstClr val="black"/>
              </a:solidFill>
              <a:effectLst/>
              <a:uLnTx/>
              <a:uFillTx/>
              <a:latin typeface="Calibri" panose="020F0502020204030204"/>
              <a:ea typeface="+mn-ea"/>
              <a:cs typeface="+mn-cs"/>
            </a:rPr>
            <a:t>and is not a good predictor of the U.S. monthly inflation.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H0: </a:t>
          </a:r>
          <a:r>
            <a:rPr kumimoji="0" lang="el-GR" sz="1100" b="0" i="0" u="none" strike="noStrike" kern="0" cap="none" spc="0" normalizeH="0" baseline="0" noProof="0">
              <a:ln>
                <a:noFill/>
              </a:ln>
              <a:solidFill>
                <a:sysClr val="windowText" lastClr="000000"/>
              </a:solidFill>
              <a:effectLst/>
              <a:uLnTx/>
              <a:uFillTx/>
              <a:latin typeface="Calibri" panose="020F0502020204030204"/>
              <a:ea typeface="+mn-ea"/>
              <a:cs typeface="+mn-cs"/>
            </a:rPr>
            <a:t>β</a:t>
          </a: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a:t>
          </a:r>
          <a:r>
            <a:rPr kumimoji="0" lang="el-GR" sz="1100" b="0" i="0" u="none" strike="noStrike" kern="0" cap="none" spc="0" normalizeH="0" baseline="0" noProof="0">
              <a:ln>
                <a:noFill/>
              </a:ln>
              <a:solidFill>
                <a:sysClr val="windowText" lastClr="000000"/>
              </a:solidFill>
              <a:effectLst/>
              <a:uLnTx/>
              <a:uFillTx/>
              <a:latin typeface="Calibri" panose="020F0502020204030204"/>
              <a:ea typeface="+mn-ea"/>
              <a:cs typeface="+mn-cs"/>
            </a:rPr>
            <a:t>  = 0</a:t>
          </a:r>
        </a:p>
        <a:p>
          <a:pPr marL="0" marR="0" lvl="0" indent="0" defTabSz="914400" eaLnBrk="1" fontAlgn="auto" latinLnBrk="0" hangingPunct="1">
            <a:lnSpc>
              <a:spcPct val="100000"/>
            </a:lnSpc>
            <a:spcBef>
              <a:spcPts val="0"/>
            </a:spcBef>
            <a:spcAft>
              <a:spcPts val="0"/>
            </a:spcAft>
            <a:buClrTx/>
            <a:buSzTx/>
            <a:buFontTx/>
            <a:buNone/>
            <a:tabLst/>
            <a:defRPr/>
          </a:pPr>
          <a:r>
            <a:rPr kumimoji="0" lang="el-GR"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Ha: </a:t>
          </a:r>
          <a:r>
            <a:rPr kumimoji="0" lang="el-GR" sz="1100" b="0" i="0" u="none" strike="noStrike" kern="0" cap="none" spc="0" normalizeH="0" baseline="0" noProof="0">
              <a:ln>
                <a:noFill/>
              </a:ln>
              <a:solidFill>
                <a:sysClr val="windowText" lastClr="000000"/>
              </a:solidFill>
              <a:effectLst/>
              <a:uLnTx/>
              <a:uFillTx/>
              <a:latin typeface="Calibri" panose="020F0502020204030204"/>
              <a:ea typeface="+mn-ea"/>
              <a:cs typeface="+mn-cs"/>
            </a:rPr>
            <a:t>β</a:t>
          </a: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a:t>
          </a:r>
          <a:r>
            <a:rPr kumimoji="0" lang="el-GR" sz="1100" b="0" i="0" u="none" strike="noStrike" kern="0" cap="none" spc="0" normalizeH="0" baseline="0" noProof="0">
              <a:ln>
                <a:noFill/>
              </a:ln>
              <a:solidFill>
                <a:sysClr val="windowText" lastClr="000000"/>
              </a:solidFill>
              <a:effectLst/>
              <a:uLnTx/>
              <a:uFillTx/>
              <a:latin typeface="Calibri" panose="020F0502020204030204"/>
              <a:ea typeface="+mn-ea"/>
              <a:cs typeface="+mn-cs"/>
            </a:rPr>
            <a:t>  ≠  0</a:t>
          </a:r>
        </a:p>
        <a:p>
          <a:pPr marL="0" marR="0" lvl="0" indent="0" defTabSz="914400" eaLnBrk="1" fontAlgn="auto" latinLnBrk="0" hangingPunct="1">
            <a:lnSpc>
              <a:spcPct val="100000"/>
            </a:lnSpc>
            <a:spcBef>
              <a:spcPts val="0"/>
            </a:spcBef>
            <a:spcAft>
              <a:spcPts val="0"/>
            </a:spcAft>
            <a:buClrTx/>
            <a:buSzTx/>
            <a:buFontTx/>
            <a:buNone/>
            <a:tabLst/>
            <a:defRPr/>
          </a:pPr>
          <a:r>
            <a:rPr kumimoji="0" lang="el-GR"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p-value for </a:t>
          </a:r>
          <a:r>
            <a:rPr kumimoji="0" lang="el-GR" sz="1100" b="0" i="0" u="none" strike="noStrike" kern="0" cap="none" spc="0" normalizeH="0" baseline="0" noProof="0">
              <a:ln>
                <a:noFill/>
              </a:ln>
              <a:solidFill>
                <a:sysClr val="windowText" lastClr="000000"/>
              </a:solidFill>
              <a:effectLst/>
              <a:uLnTx/>
              <a:uFillTx/>
              <a:latin typeface="Calibri" panose="020F0502020204030204"/>
              <a:ea typeface="+mn-ea"/>
              <a:cs typeface="+mn-cs"/>
            </a:rPr>
            <a:t>β1 </a:t>
          </a: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is equal to 5.05262E-10    or or, almost equal to zero. since p-value is less than significance level of 0.05 implying  that the </a:t>
          </a:r>
          <a:r>
            <a:rPr kumimoji="0" lang="el-GR" sz="1100" b="0" i="0" u="none" strike="noStrike" kern="0" cap="none" spc="0" normalizeH="0" baseline="0" noProof="0">
              <a:ln>
                <a:noFill/>
              </a:ln>
              <a:solidFill>
                <a:sysClr val="windowText" lastClr="000000"/>
              </a:solidFill>
              <a:effectLst/>
              <a:uLnTx/>
              <a:uFillTx/>
              <a:latin typeface="Calibri" panose="020F0502020204030204"/>
              <a:ea typeface="+mn-ea"/>
              <a:cs typeface="+mn-cs"/>
            </a:rPr>
            <a:t>β</a:t>
          </a: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2</a:t>
          </a:r>
          <a:r>
            <a:rPr kumimoji="0" lang="el-GR"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is statistically significant and a good predictor of the U.S. monthly inflation. **(Interpretation-** U.S. monthly inflation rate  is statistically significant and its adds value to the predictibility of  the model. because the coefficient that came up with -0.215609472 is much different than 1, based on any alfa that we look at, because that value of p is almost 0).</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36</xdr:col>
      <xdr:colOff>19050</xdr:colOff>
      <xdr:row>1</xdr:row>
      <xdr:rowOff>0</xdr:rowOff>
    </xdr:from>
    <xdr:to>
      <xdr:col>42</xdr:col>
      <xdr:colOff>19050</xdr:colOff>
      <xdr:row>11</xdr:row>
      <xdr:rowOff>0</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9525</xdr:colOff>
      <xdr:row>16</xdr:row>
      <xdr:rowOff>0</xdr:rowOff>
    </xdr:from>
    <xdr:to>
      <xdr:col>42</xdr:col>
      <xdr:colOff>9525</xdr:colOff>
      <xdr:row>26</xdr:row>
      <xdr:rowOff>0</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0</xdr:colOff>
      <xdr:row>33</xdr:row>
      <xdr:rowOff>28575</xdr:rowOff>
    </xdr:from>
    <xdr:to>
      <xdr:col>42</xdr:col>
      <xdr:colOff>0</xdr:colOff>
      <xdr:row>43</xdr:row>
      <xdr:rowOff>57150</xdr:rowOff>
    </xdr:to>
    <xdr:graphicFrame macro="">
      <xdr:nvGraphicFramePr>
        <xdr:cNvPr id="8" name="Chart 7">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9525</xdr:colOff>
      <xdr:row>13</xdr:row>
      <xdr:rowOff>9525</xdr:rowOff>
    </xdr:from>
    <xdr:to>
      <xdr:col>21</xdr:col>
      <xdr:colOff>590550</xdr:colOff>
      <xdr:row>33</xdr:row>
      <xdr:rowOff>123825</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1104899</xdr:colOff>
      <xdr:row>38</xdr:row>
      <xdr:rowOff>0</xdr:rowOff>
    </xdr:from>
    <xdr:to>
      <xdr:col>14</xdr:col>
      <xdr:colOff>9525</xdr:colOff>
      <xdr:row>44</xdr:row>
      <xdr:rowOff>142875</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13220699" y="7239000"/>
          <a:ext cx="6924676" cy="12858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Research Objective </a:t>
          </a:r>
          <a:r>
            <a:rPr kumimoji="0" lang="en-US" sz="1200" b="0" i="0" u="none" strike="noStrike" kern="0" cap="none" spc="0" normalizeH="0" baseline="0" noProof="0">
              <a:ln>
                <a:noFill/>
              </a:ln>
              <a:solidFill>
                <a:sysClr val="windowText" lastClr="000000"/>
              </a:solidFill>
              <a:effectLst/>
              <a:uLnTx/>
              <a:uFillTx/>
              <a:latin typeface="Calibri" panose="020F0502020204030204"/>
              <a:ea typeface="+mn-ea"/>
              <a:cs typeface="+mn-cs"/>
            </a:rPr>
            <a:t>- Projection of U.S. inflation in terms of current economic condition.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1" u="none" strike="noStrike" kern="0" cap="none" spc="0" normalizeH="0" baseline="0" noProof="0">
              <a:ln>
                <a:noFill/>
              </a:ln>
              <a:solidFill>
                <a:sysClr val="windowText" lastClr="000000"/>
              </a:solidFill>
              <a:effectLst/>
              <a:uLnTx/>
              <a:uFillTx/>
              <a:latin typeface="Calibri" panose="020F0502020204030204"/>
              <a:ea typeface="+mn-ea"/>
              <a:cs typeface="+mn-cs"/>
            </a:rPr>
            <a:t>Research Question - 7 : </a:t>
          </a:r>
          <a:r>
            <a:rPr kumimoji="0" lang="en-US" sz="1200" b="0" i="0" u="none" strike="noStrike" kern="0" cap="none" spc="0" normalizeH="0" baseline="0" noProof="0">
              <a:ln>
                <a:noFill/>
              </a:ln>
              <a:solidFill>
                <a:sysClr val="windowText" lastClr="000000"/>
              </a:solidFill>
              <a:effectLst/>
              <a:uLnTx/>
              <a:uFillTx/>
              <a:latin typeface="Calibri" panose="020F0502020204030204"/>
              <a:ea typeface="+mn-ea"/>
              <a:cs typeface="+mn-cs"/>
            </a:rPr>
            <a:t>What will be the projections of  U.S. inflation up to the year 2027?</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1" u="none" strike="noStrike" kern="0" cap="none" spc="0" normalizeH="0" baseline="0" noProof="0">
              <a:ln>
                <a:noFill/>
              </a:ln>
              <a:solidFill>
                <a:sysClr val="windowText" lastClr="000000"/>
              </a:solidFill>
              <a:effectLst/>
              <a:uLnTx/>
              <a:uFillTx/>
              <a:latin typeface="Calibri" panose="020F0502020204030204"/>
              <a:ea typeface="+mn-ea"/>
              <a:cs typeface="+mn-cs"/>
            </a:rPr>
            <a:t>Solution: </a:t>
          </a:r>
          <a:r>
            <a:rPr kumimoji="0" lang="en-US" sz="1200" b="0" i="0" u="none" strike="noStrike" kern="0" cap="none" spc="0" normalizeH="0" baseline="0" noProof="0">
              <a:ln>
                <a:noFill/>
              </a:ln>
              <a:solidFill>
                <a:sysClr val="windowText" lastClr="000000"/>
              </a:solidFill>
              <a:effectLst/>
              <a:uLnTx/>
              <a:uFillTx/>
              <a:latin typeface="Calibri" panose="020F0502020204030204"/>
              <a:ea typeface="+mn-ea"/>
              <a:cs typeface="+mn-cs"/>
            </a:rPr>
            <a:t>Predicting  U.S. inflation up to August 2027 year by using Excel Data Forecast sheet.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1"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D2B843-6D8C-4022-9186-06FB7E06607F}" name="Table4" displayName="Table4" ref="A1:E45" totalsRowShown="0">
  <autoFilter ref="A1:E45" xr:uid="{99D2B843-6D8C-4022-9186-06FB7E06607F}"/>
  <tableColumns count="5">
    <tableColumn id="1" xr3:uid="{109498E9-9536-42DE-9453-8DE8E54F2C03}" name="Date" dataDxfId="4"/>
    <tableColumn id="2" xr3:uid="{91787FEE-242E-40CC-B06A-29EA34D81DCA}" name="U.S. monthly inflation rate"/>
    <tableColumn id="3" xr3:uid="{9AB9E62A-AF53-48E9-B985-0CA43F646B25}" name="Forecast(U.S. monthly inflation rate)" dataDxfId="3">
      <calculatedColumnFormula>_xlfn.FORECAST.ETS(A2,$B$2:$B$9,$A$2:$A$9,1,1)</calculatedColumnFormula>
    </tableColumn>
    <tableColumn id="4" xr3:uid="{CF800C03-D720-4D13-8772-3DA522D743CC}" name="Lower Confidence Bound(U.S. monthly inflation rate)" dataDxfId="2">
      <calculatedColumnFormula>C2-_xlfn.FORECAST.ETS.CONFINT(A2,$B$2:$B$9,$A$2:$A$9,0.95,1,1)</calculatedColumnFormula>
    </tableColumn>
    <tableColumn id="5" xr3:uid="{B0F05D03-4F6F-43B8-B336-82102804AEEE}" name="Upper Confidence Bound(U.S. monthly inflation rate)" dataDxfId="1">
      <calculatedColumnFormula>C2+_xlfn.FORECAST.ETS.CONFINT(A2,$B$2:$B$9,$A$2:$A$9,0.95,1,1)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75AE4AC-A962-4B1C-90CD-B4BD2034FFF3}" name="Table5" displayName="Table5" ref="G1:H8" totalsRowShown="0">
  <autoFilter ref="G1:H8" xr:uid="{F75AE4AC-A962-4B1C-90CD-B4BD2034FFF3}"/>
  <tableColumns count="2">
    <tableColumn id="1" xr3:uid="{BE7303D2-A98A-453E-BE79-4E2DA643F84D}" name="Statistic"/>
    <tableColumn id="2" xr3:uid="{DCC70ACF-57E0-4427-A17B-321A17CC0684}" name="Valu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6C301-E2E4-4696-B7A9-D99517E465E1}">
  <dimension ref="A1:G16"/>
  <sheetViews>
    <sheetView tabSelected="1" workbookViewId="0">
      <selection activeCell="I17" sqref="I17"/>
    </sheetView>
  </sheetViews>
  <sheetFormatPr defaultRowHeight="15" x14ac:dyDescent="0.25"/>
  <cols>
    <col min="1" max="1" width="22.85546875" customWidth="1"/>
    <col min="2" max="2" width="23.7109375" customWidth="1"/>
    <col min="3" max="3" width="28.85546875" customWidth="1"/>
    <col min="4" max="4" width="21.85546875" customWidth="1"/>
    <col min="5" max="5" width="21.28515625" customWidth="1"/>
    <col min="6" max="6" width="23.5703125" customWidth="1"/>
    <col min="7" max="7" width="30.42578125" customWidth="1"/>
  </cols>
  <sheetData>
    <row r="1" spans="1:7" ht="18.75" x14ac:dyDescent="0.25">
      <c r="A1" s="66" t="s">
        <v>180</v>
      </c>
      <c r="B1" s="67"/>
      <c r="C1" s="67"/>
      <c r="D1" s="67"/>
      <c r="E1" s="67"/>
      <c r="F1" s="67"/>
      <c r="G1" s="68"/>
    </row>
    <row r="2" spans="1:7" x14ac:dyDescent="0.25">
      <c r="A2" s="69"/>
      <c r="B2" s="70" t="s">
        <v>181</v>
      </c>
      <c r="C2" s="70"/>
      <c r="D2" s="70"/>
      <c r="E2" s="70"/>
      <c r="F2" s="70"/>
      <c r="G2" s="70"/>
    </row>
    <row r="3" spans="1:7" ht="15.75" x14ac:dyDescent="0.25">
      <c r="A3" s="50" t="s">
        <v>177</v>
      </c>
      <c r="B3" s="63" t="s">
        <v>179</v>
      </c>
      <c r="C3" s="63"/>
      <c r="D3" s="63"/>
      <c r="E3" s="63"/>
      <c r="F3" s="63"/>
      <c r="G3" s="64"/>
    </row>
    <row r="4" spans="1:7" ht="48" customHeight="1" x14ac:dyDescent="0.25">
      <c r="A4" s="51"/>
      <c r="B4" s="60" t="s">
        <v>173</v>
      </c>
      <c r="C4" s="60" t="s">
        <v>174</v>
      </c>
      <c r="D4" s="60" t="s">
        <v>175</v>
      </c>
      <c r="E4" s="60" t="s">
        <v>178</v>
      </c>
      <c r="F4" s="60" t="s">
        <v>172</v>
      </c>
      <c r="G4" s="61" t="s">
        <v>176</v>
      </c>
    </row>
    <row r="5" spans="1:7" x14ac:dyDescent="0.25">
      <c r="A5" s="62" t="s">
        <v>161</v>
      </c>
      <c r="B5" s="52">
        <v>0.39</v>
      </c>
      <c r="C5" s="52">
        <v>0.19</v>
      </c>
      <c r="D5" s="53">
        <v>3.7999999999999999E-2</v>
      </c>
      <c r="G5" s="54"/>
    </row>
    <row r="6" spans="1:7" x14ac:dyDescent="0.25">
      <c r="A6" s="62" t="s">
        <v>162</v>
      </c>
      <c r="B6" s="52">
        <v>0.51</v>
      </c>
      <c r="C6" s="52">
        <v>0.51</v>
      </c>
      <c r="D6" s="53">
        <v>5.1999999999999998E-2</v>
      </c>
      <c r="G6" s="54"/>
    </row>
    <row r="7" spans="1:7" x14ac:dyDescent="0.25">
      <c r="A7" s="62" t="s">
        <v>163</v>
      </c>
      <c r="B7" s="52">
        <v>0.08</v>
      </c>
      <c r="C7" s="52">
        <v>0.3</v>
      </c>
      <c r="D7" s="52">
        <v>0.05</v>
      </c>
      <c r="G7" s="54"/>
    </row>
    <row r="8" spans="1:7" x14ac:dyDescent="0.25">
      <c r="A8" s="62" t="s">
        <v>164</v>
      </c>
      <c r="E8" s="52">
        <v>0.2</v>
      </c>
      <c r="G8" s="54"/>
    </row>
    <row r="9" spans="1:7" x14ac:dyDescent="0.25">
      <c r="A9" s="62" t="s">
        <v>165</v>
      </c>
      <c r="E9" s="52">
        <v>0.14000000000000001</v>
      </c>
      <c r="G9" s="54"/>
    </row>
    <row r="10" spans="1:7" x14ac:dyDescent="0.25">
      <c r="A10" s="62" t="s">
        <v>166</v>
      </c>
      <c r="E10" s="52">
        <v>0.12</v>
      </c>
      <c r="G10" s="54"/>
    </row>
    <row r="11" spans="1:7" x14ac:dyDescent="0.25">
      <c r="A11" s="62" t="s">
        <v>167</v>
      </c>
      <c r="E11" s="52">
        <v>7.0000000000000007E-2</v>
      </c>
      <c r="G11" s="54"/>
    </row>
    <row r="12" spans="1:7" x14ac:dyDescent="0.25">
      <c r="A12" s="62" t="s">
        <v>169</v>
      </c>
      <c r="F12" s="52">
        <v>0.27</v>
      </c>
      <c r="G12" s="54"/>
    </row>
    <row r="13" spans="1:7" x14ac:dyDescent="0.25">
      <c r="A13" s="62" t="s">
        <v>168</v>
      </c>
      <c r="F13" s="52">
        <v>0.08</v>
      </c>
      <c r="G13" s="54"/>
    </row>
    <row r="14" spans="1:7" x14ac:dyDescent="0.25">
      <c r="A14" s="62" t="s">
        <v>170</v>
      </c>
      <c r="F14" s="52">
        <v>0.62</v>
      </c>
      <c r="G14" s="54"/>
    </row>
    <row r="15" spans="1:7" x14ac:dyDescent="0.25">
      <c r="A15" s="62" t="s">
        <v>171</v>
      </c>
      <c r="G15" s="55">
        <v>0.43</v>
      </c>
    </row>
    <row r="16" spans="1:7" x14ac:dyDescent="0.25">
      <c r="A16" s="56" t="s">
        <v>88</v>
      </c>
      <c r="B16" s="57">
        <f>SUM(B5:B7)</f>
        <v>0.98</v>
      </c>
      <c r="C16" s="57"/>
      <c r="D16" s="58"/>
      <c r="E16" s="58"/>
      <c r="F16" s="58"/>
      <c r="G16" s="59"/>
    </row>
  </sheetData>
  <mergeCells count="3">
    <mergeCell ref="B3:G3"/>
    <mergeCell ref="A1:G1"/>
    <mergeCell ref="B2:G2"/>
  </mergeCells>
  <pageMargins left="0.7" right="0.7" top="0.75" bottom="0.75" header="0.3" footer="0.3"/>
  <pageSetup orientation="portrait" horizontalDpi="4294967293" verticalDpi="4294967293" r:id="rId1"/>
  <drawing r:id="rId2"/>
  <legacyDrawing r:id="rId3"/>
  <oleObjects>
    <mc:AlternateContent xmlns:mc="http://schemas.openxmlformats.org/markup-compatibility/2006">
      <mc:Choice Requires="x14">
        <oleObject progId="Acrobat.Document.DC" shapeId="1027" r:id="rId4">
          <objectPr defaultSize="0" autoPict="0" r:id="rId5">
            <anchor moveWithCells="1">
              <from>
                <xdr:col>7</xdr:col>
                <xdr:colOff>600075</xdr:colOff>
                <xdr:row>3</xdr:row>
                <xdr:rowOff>19050</xdr:rowOff>
              </from>
              <to>
                <xdr:col>10</xdr:col>
                <xdr:colOff>552450</xdr:colOff>
                <xdr:row>13</xdr:row>
                <xdr:rowOff>0</xdr:rowOff>
              </to>
            </anchor>
          </objectPr>
        </oleObject>
      </mc:Choice>
      <mc:Fallback>
        <oleObject progId="Acrobat.Document.DC" shapeId="1027" r:id="rId4"/>
      </mc:Fallback>
    </mc:AlternateContent>
    <mc:AlternateContent xmlns:mc="http://schemas.openxmlformats.org/markup-compatibility/2006">
      <mc:Choice Requires="x14">
        <oleObject progId="Acrobat.Document.DC" shapeId="1028" r:id="rId6">
          <objectPr defaultSize="0" autoPict="0" r:id="rId7">
            <anchor moveWithCells="1">
              <from>
                <xdr:col>11</xdr:col>
                <xdr:colOff>400050</xdr:colOff>
                <xdr:row>3</xdr:row>
                <xdr:rowOff>0</xdr:rowOff>
              </from>
              <to>
                <xdr:col>14</xdr:col>
                <xdr:colOff>342900</xdr:colOff>
                <xdr:row>12</xdr:row>
                <xdr:rowOff>161925</xdr:rowOff>
              </to>
            </anchor>
          </objectPr>
        </oleObject>
      </mc:Choice>
      <mc:Fallback>
        <oleObject progId="Acrobat.Document.DC" shapeId="1028" r:id="rId6"/>
      </mc:Fallback>
    </mc:AlternateContent>
    <mc:AlternateContent xmlns:mc="http://schemas.openxmlformats.org/markup-compatibility/2006">
      <mc:Choice Requires="x14">
        <oleObject progId="Acrobat.Document.DC" shapeId="1029" r:id="rId8">
          <objectPr defaultSize="0" autoPict="0" r:id="rId9">
            <anchor moveWithCells="1">
              <from>
                <xdr:col>15</xdr:col>
                <xdr:colOff>114300</xdr:colOff>
                <xdr:row>3</xdr:row>
                <xdr:rowOff>9525</xdr:rowOff>
              </from>
              <to>
                <xdr:col>18</xdr:col>
                <xdr:colOff>76200</xdr:colOff>
                <xdr:row>13</xdr:row>
                <xdr:rowOff>0</xdr:rowOff>
              </to>
            </anchor>
          </objectPr>
        </oleObject>
      </mc:Choice>
      <mc:Fallback>
        <oleObject progId="Acrobat.Document.DC" shapeId="1029" r:id="rId8"/>
      </mc:Fallback>
    </mc:AlternateContent>
    <mc:AlternateContent xmlns:mc="http://schemas.openxmlformats.org/markup-compatibility/2006">
      <mc:Choice Requires="x14">
        <oleObject progId="Acrobat.Document.DC" shapeId="1030" r:id="rId10">
          <objectPr defaultSize="0" autoPict="0" r:id="rId11">
            <anchor moveWithCells="1">
              <from>
                <xdr:col>18</xdr:col>
                <xdr:colOff>476250</xdr:colOff>
                <xdr:row>3</xdr:row>
                <xdr:rowOff>19050</xdr:rowOff>
              </from>
              <to>
                <xdr:col>21</xdr:col>
                <xdr:colOff>390525</xdr:colOff>
                <xdr:row>12</xdr:row>
                <xdr:rowOff>180975</xdr:rowOff>
              </to>
            </anchor>
          </objectPr>
        </oleObject>
      </mc:Choice>
      <mc:Fallback>
        <oleObject progId="Acrobat.Document.DC" shapeId="1030" r:id="rId10"/>
      </mc:Fallback>
    </mc:AlternateContent>
    <mc:AlternateContent xmlns:mc="http://schemas.openxmlformats.org/markup-compatibility/2006">
      <mc:Choice Requires="x14">
        <oleObject progId="Acrobat.Document.DC" shapeId="1031" r:id="rId12">
          <objectPr defaultSize="0" autoPict="0" r:id="rId13">
            <anchor moveWithCells="1">
              <from>
                <xdr:col>22</xdr:col>
                <xdr:colOff>161925</xdr:colOff>
                <xdr:row>3</xdr:row>
                <xdr:rowOff>9525</xdr:rowOff>
              </from>
              <to>
                <xdr:col>24</xdr:col>
                <xdr:colOff>561975</xdr:colOff>
                <xdr:row>13</xdr:row>
                <xdr:rowOff>0</xdr:rowOff>
              </to>
            </anchor>
          </objectPr>
        </oleObject>
      </mc:Choice>
      <mc:Fallback>
        <oleObject progId="Acrobat.Document.DC" shapeId="1031" r:id="rId12"/>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598DD-041E-4C48-A444-086C40E09301}">
  <dimension ref="A1:P84"/>
  <sheetViews>
    <sheetView workbookViewId="0">
      <selection activeCell="G14" sqref="G14"/>
    </sheetView>
  </sheetViews>
  <sheetFormatPr defaultRowHeight="15" x14ac:dyDescent="0.25"/>
  <cols>
    <col min="1" max="1" width="16.42578125" style="5" customWidth="1"/>
    <col min="2" max="2" width="17.42578125" style="5" customWidth="1"/>
    <col min="3" max="3" width="11.42578125" style="5" customWidth="1"/>
    <col min="4" max="4" width="12.7109375" style="5" customWidth="1"/>
    <col min="5" max="6" width="9.140625" style="5"/>
    <col min="7" max="7" width="16.28515625" style="5" customWidth="1"/>
    <col min="8" max="8" width="15.5703125" style="5" customWidth="1"/>
    <col min="9" max="9" width="13" style="5" customWidth="1"/>
    <col min="10" max="10" width="9.140625" style="5"/>
    <col min="11" max="11" width="24" style="5" customWidth="1"/>
    <col min="12" max="12" width="24.140625" style="5" customWidth="1"/>
    <col min="13" max="13" width="40.28515625" style="5" customWidth="1"/>
    <col min="14" max="16384" width="9.140625" style="5"/>
  </cols>
  <sheetData>
    <row r="1" spans="1:16" x14ac:dyDescent="0.25">
      <c r="A1" s="5" t="s">
        <v>0</v>
      </c>
    </row>
    <row r="2" spans="1:16" x14ac:dyDescent="0.25">
      <c r="A2" s="5" t="s">
        <v>1</v>
      </c>
    </row>
    <row r="3" spans="1:16" x14ac:dyDescent="0.25">
      <c r="A3" s="5" t="s">
        <v>2</v>
      </c>
    </row>
    <row r="4" spans="1:16" ht="15.75" thickBot="1" x14ac:dyDescent="0.3">
      <c r="A4" s="5" t="s">
        <v>3</v>
      </c>
    </row>
    <row r="5" spans="1:16" x14ac:dyDescent="0.25">
      <c r="A5" s="5" t="s">
        <v>4</v>
      </c>
      <c r="K5" s="6" t="s">
        <v>10</v>
      </c>
      <c r="L5" s="7"/>
      <c r="O5" s="8" t="s">
        <v>47</v>
      </c>
      <c r="P5" s="8" t="s">
        <v>49</v>
      </c>
    </row>
    <row r="6" spans="1:16" x14ac:dyDescent="0.25">
      <c r="A6" s="5" t="s">
        <v>5</v>
      </c>
      <c r="K6" s="9"/>
      <c r="L6" s="10"/>
      <c r="O6" s="5">
        <v>59</v>
      </c>
      <c r="P6" s="5">
        <v>1</v>
      </c>
    </row>
    <row r="7" spans="1:16" x14ac:dyDescent="0.25">
      <c r="K7" s="9" t="s">
        <v>25</v>
      </c>
      <c r="L7" s="10">
        <v>65.349999999999994</v>
      </c>
      <c r="O7" s="5">
        <v>63.166666666666664</v>
      </c>
      <c r="P7" s="5">
        <v>2</v>
      </c>
    </row>
    <row r="8" spans="1:16" x14ac:dyDescent="0.25">
      <c r="A8" s="5" t="s">
        <v>6</v>
      </c>
      <c r="B8" s="5" t="s">
        <v>7</v>
      </c>
      <c r="K8" s="9" t="s">
        <v>26</v>
      </c>
      <c r="L8" s="10">
        <v>1.087637138688518</v>
      </c>
      <c r="O8" s="5">
        <v>67.333333333333329</v>
      </c>
      <c r="P8" s="5">
        <v>5</v>
      </c>
    </row>
    <row r="9" spans="1:16" ht="15.75" thickBot="1" x14ac:dyDescent="0.3">
      <c r="K9" s="9" t="s">
        <v>27</v>
      </c>
      <c r="L9" s="10">
        <v>64.550000000000011</v>
      </c>
      <c r="O9" s="11" t="s">
        <v>48</v>
      </c>
      <c r="P9" s="11">
        <v>4</v>
      </c>
    </row>
    <row r="10" spans="1:16" ht="19.5" customHeight="1" x14ac:dyDescent="0.25">
      <c r="A10" s="65" t="s">
        <v>8</v>
      </c>
      <c r="B10" s="65"/>
      <c r="C10" s="65"/>
      <c r="D10" s="65"/>
      <c r="K10" s="9" t="s">
        <v>28</v>
      </c>
      <c r="L10" s="10" t="e">
        <v>#N/A</v>
      </c>
    </row>
    <row r="11" spans="1:16" x14ac:dyDescent="0.25">
      <c r="A11" s="12" t="s">
        <v>12</v>
      </c>
      <c r="B11" s="13" t="s">
        <v>9</v>
      </c>
      <c r="C11" s="13" t="s">
        <v>10</v>
      </c>
      <c r="D11" s="13" t="s">
        <v>11</v>
      </c>
      <c r="K11" s="9" t="s">
        <v>29</v>
      </c>
      <c r="L11" s="10">
        <v>3.7676855688147008</v>
      </c>
    </row>
    <row r="12" spans="1:16" x14ac:dyDescent="0.25">
      <c r="A12" s="14" t="s">
        <v>13</v>
      </c>
      <c r="B12" s="15">
        <v>67.2</v>
      </c>
      <c r="C12" s="15">
        <v>64.900000000000006</v>
      </c>
      <c r="D12" s="16">
        <v>79</v>
      </c>
      <c r="K12" s="9" t="s">
        <v>30</v>
      </c>
      <c r="L12" s="10">
        <v>14.195454545454554</v>
      </c>
    </row>
    <row r="13" spans="1:16" x14ac:dyDescent="0.25">
      <c r="A13" s="14" t="s">
        <v>14</v>
      </c>
      <c r="B13" s="15">
        <v>62.8</v>
      </c>
      <c r="C13" s="15">
        <v>66.900000000000006</v>
      </c>
      <c r="D13" s="16">
        <v>76.900000000000006</v>
      </c>
      <c r="K13" s="9" t="s">
        <v>31</v>
      </c>
      <c r="L13" s="10">
        <v>-0.79963888183987031</v>
      </c>
    </row>
    <row r="14" spans="1:16" x14ac:dyDescent="0.25">
      <c r="A14" s="14" t="s">
        <v>15</v>
      </c>
      <c r="B14" s="15">
        <v>59.4</v>
      </c>
      <c r="C14" s="15">
        <v>62</v>
      </c>
      <c r="D14" s="16">
        <v>79.400000000000006</v>
      </c>
      <c r="K14" s="9" t="s">
        <v>32</v>
      </c>
      <c r="L14" s="10">
        <v>6.0945998819856233E-2</v>
      </c>
      <c r="M14" s="5" t="s">
        <v>50</v>
      </c>
    </row>
    <row r="15" spans="1:16" x14ac:dyDescent="0.25">
      <c r="A15" s="14" t="s">
        <v>16</v>
      </c>
      <c r="B15" s="15">
        <v>65.2</v>
      </c>
      <c r="C15" s="15">
        <v>63.7</v>
      </c>
      <c r="D15" s="16">
        <v>77.2</v>
      </c>
      <c r="K15" s="9" t="s">
        <v>33</v>
      </c>
      <c r="L15" s="10">
        <v>12.5</v>
      </c>
    </row>
    <row r="16" spans="1:16" x14ac:dyDescent="0.25">
      <c r="A16" s="14" t="s">
        <v>17</v>
      </c>
      <c r="B16" s="15">
        <v>58.4</v>
      </c>
      <c r="C16" s="15">
        <v>59</v>
      </c>
      <c r="D16" s="16">
        <v>69.099999999999994</v>
      </c>
      <c r="K16" s="9" t="s">
        <v>34</v>
      </c>
      <c r="L16" s="10">
        <v>59</v>
      </c>
    </row>
    <row r="17" spans="1:13" x14ac:dyDescent="0.25">
      <c r="A17" s="14" t="s">
        <v>18</v>
      </c>
      <c r="B17" s="15">
        <v>50</v>
      </c>
      <c r="C17" s="15">
        <v>64.2</v>
      </c>
      <c r="D17" s="16">
        <v>68.2</v>
      </c>
      <c r="K17" s="9" t="s">
        <v>35</v>
      </c>
      <c r="L17" s="10">
        <v>71.5</v>
      </c>
    </row>
    <row r="18" spans="1:13" x14ac:dyDescent="0.25">
      <c r="A18" s="14" t="s">
        <v>19</v>
      </c>
      <c r="B18" s="15">
        <v>51.5</v>
      </c>
      <c r="C18" s="15">
        <v>71.5</v>
      </c>
      <c r="D18" s="16">
        <v>66.400000000000006</v>
      </c>
      <c r="K18" s="9" t="s">
        <v>36</v>
      </c>
      <c r="L18" s="10">
        <v>784.19999999999993</v>
      </c>
    </row>
    <row r="19" spans="1:13" x14ac:dyDescent="0.25">
      <c r="A19" s="14" t="s">
        <v>20</v>
      </c>
      <c r="B19" s="15">
        <v>58.2</v>
      </c>
      <c r="C19" s="15">
        <v>69.400000000000006</v>
      </c>
      <c r="D19" s="16">
        <v>67.900000000000006</v>
      </c>
      <c r="K19" s="9" t="s">
        <v>37</v>
      </c>
      <c r="L19" s="10">
        <v>12</v>
      </c>
    </row>
    <row r="20" spans="1:13" ht="15.75" thickBot="1" x14ac:dyDescent="0.3">
      <c r="A20" s="14" t="s">
        <v>21</v>
      </c>
      <c r="B20" s="15">
        <v>58.6</v>
      </c>
      <c r="C20" s="15">
        <v>67.8</v>
      </c>
      <c r="D20" s="16">
        <v>0</v>
      </c>
      <c r="K20" s="17" t="s">
        <v>38</v>
      </c>
      <c r="L20" s="18">
        <v>2.3938732018179594</v>
      </c>
    </row>
    <row r="21" spans="1:13" x14ac:dyDescent="0.25">
      <c r="A21" s="14" t="s">
        <v>22</v>
      </c>
      <c r="B21" s="15">
        <v>59.9</v>
      </c>
      <c r="C21" s="15">
        <v>63.8</v>
      </c>
      <c r="D21" s="16">
        <v>0</v>
      </c>
      <c r="K21" s="9" t="s">
        <v>39</v>
      </c>
      <c r="L21" s="10">
        <f>L7-L20</f>
        <v>62.956126798182034</v>
      </c>
    </row>
    <row r="22" spans="1:13" x14ac:dyDescent="0.25">
      <c r="A22" s="14" t="s">
        <v>23</v>
      </c>
      <c r="B22" s="15">
        <v>56.7</v>
      </c>
      <c r="C22" s="15">
        <v>61.3</v>
      </c>
      <c r="D22" s="16">
        <v>0</v>
      </c>
      <c r="K22" s="9" t="s">
        <v>40</v>
      </c>
      <c r="L22" s="10">
        <f>L7+L20</f>
        <v>67.743873201817948</v>
      </c>
    </row>
    <row r="23" spans="1:13" x14ac:dyDescent="0.25">
      <c r="A23" s="19" t="s">
        <v>24</v>
      </c>
      <c r="B23" s="20">
        <v>59.8</v>
      </c>
      <c r="C23" s="20">
        <v>69.7</v>
      </c>
      <c r="D23" s="21">
        <v>0</v>
      </c>
      <c r="K23" s="9"/>
      <c r="L23" s="10"/>
    </row>
    <row r="24" spans="1:13" x14ac:dyDescent="0.25">
      <c r="K24" s="9" t="s">
        <v>41</v>
      </c>
      <c r="L24" s="10">
        <f>_xlfn.T.INV(0.975,11)</f>
        <v>2.2009851600916384</v>
      </c>
    </row>
    <row r="25" spans="1:13" x14ac:dyDescent="0.25">
      <c r="K25" s="9" t="s">
        <v>42</v>
      </c>
      <c r="L25" s="10">
        <f>_xlfn.T.INV.2T(0.05,11)</f>
        <v>2.2009851600916384</v>
      </c>
    </row>
    <row r="26" spans="1:13" x14ac:dyDescent="0.25">
      <c r="K26" s="9" t="s">
        <v>43</v>
      </c>
      <c r="L26" s="10">
        <f>L8*L24</f>
        <v>2.3938732018179594</v>
      </c>
    </row>
    <row r="27" spans="1:13" x14ac:dyDescent="0.25">
      <c r="K27" s="9" t="s">
        <v>44</v>
      </c>
      <c r="L27" s="10">
        <f>_xlfn.NORM.S.INV(0.95)</f>
        <v>1.6448536269514715</v>
      </c>
    </row>
    <row r="28" spans="1:13" ht="15.75" thickBot="1" x14ac:dyDescent="0.3">
      <c r="K28" s="17" t="s">
        <v>45</v>
      </c>
      <c r="L28" s="18">
        <f>L11^2*L27^2/L26^2</f>
        <v>6.7019553614072809</v>
      </c>
      <c r="M28" s="5" t="s">
        <v>46</v>
      </c>
    </row>
    <row r="32" spans="1:13" ht="15.75" thickBot="1" x14ac:dyDescent="0.3"/>
    <row r="33" spans="11:16" x14ac:dyDescent="0.25">
      <c r="K33" s="6" t="s">
        <v>11</v>
      </c>
      <c r="L33" s="7"/>
      <c r="O33" s="8" t="s">
        <v>47</v>
      </c>
      <c r="P33" s="8" t="s">
        <v>49</v>
      </c>
    </row>
    <row r="34" spans="11:16" x14ac:dyDescent="0.25">
      <c r="K34" s="9"/>
      <c r="L34" s="10"/>
      <c r="O34" s="5">
        <v>66.400000000000006</v>
      </c>
      <c r="P34" s="5">
        <v>1</v>
      </c>
    </row>
    <row r="35" spans="11:16" x14ac:dyDescent="0.25">
      <c r="K35" s="9" t="s">
        <v>25</v>
      </c>
      <c r="L35" s="10">
        <v>48.675000000000004</v>
      </c>
      <c r="O35" s="5">
        <v>72.900000000000006</v>
      </c>
      <c r="P35" s="5">
        <v>3</v>
      </c>
    </row>
    <row r="36" spans="11:16" ht="15.75" thickBot="1" x14ac:dyDescent="0.3">
      <c r="K36" s="9" t="s">
        <v>26</v>
      </c>
      <c r="L36" s="10">
        <v>10.456679212422804</v>
      </c>
      <c r="O36" s="11" t="s">
        <v>48</v>
      </c>
      <c r="P36" s="11">
        <v>4</v>
      </c>
    </row>
    <row r="37" spans="11:16" x14ac:dyDescent="0.25">
      <c r="K37" s="9" t="s">
        <v>27</v>
      </c>
      <c r="L37" s="10">
        <v>68.050000000000011</v>
      </c>
    </row>
    <row r="38" spans="11:16" x14ac:dyDescent="0.25">
      <c r="K38" s="9" t="s">
        <v>28</v>
      </c>
      <c r="L38" s="10">
        <v>0</v>
      </c>
    </row>
    <row r="39" spans="11:16" x14ac:dyDescent="0.25">
      <c r="K39" s="9" t="s">
        <v>29</v>
      </c>
      <c r="L39" s="10">
        <v>36.222999348731214</v>
      </c>
    </row>
    <row r="40" spans="11:16" x14ac:dyDescent="0.25">
      <c r="K40" s="9" t="s">
        <v>30</v>
      </c>
      <c r="L40" s="10">
        <v>1312.1056818181821</v>
      </c>
    </row>
    <row r="41" spans="11:16" x14ac:dyDescent="0.25">
      <c r="K41" s="9" t="s">
        <v>31</v>
      </c>
      <c r="L41" s="10">
        <v>-1.6497959740427919</v>
      </c>
    </row>
    <row r="42" spans="11:16" x14ac:dyDescent="0.25">
      <c r="K42" s="9" t="s">
        <v>32</v>
      </c>
      <c r="L42" s="10">
        <v>-0.75759697895367184</v>
      </c>
      <c r="M42" s="5" t="s">
        <v>51</v>
      </c>
    </row>
    <row r="43" spans="11:16" x14ac:dyDescent="0.25">
      <c r="K43" s="9" t="s">
        <v>33</v>
      </c>
      <c r="L43" s="10">
        <v>79.400000000000006</v>
      </c>
    </row>
    <row r="44" spans="11:16" x14ac:dyDescent="0.25">
      <c r="K44" s="9" t="s">
        <v>34</v>
      </c>
      <c r="L44" s="10">
        <v>0</v>
      </c>
    </row>
    <row r="45" spans="11:16" x14ac:dyDescent="0.25">
      <c r="K45" s="9" t="s">
        <v>35</v>
      </c>
      <c r="L45" s="10">
        <v>79.400000000000006</v>
      </c>
    </row>
    <row r="46" spans="11:16" x14ac:dyDescent="0.25">
      <c r="K46" s="9" t="s">
        <v>36</v>
      </c>
      <c r="L46" s="10">
        <v>584.1</v>
      </c>
    </row>
    <row r="47" spans="11:16" x14ac:dyDescent="0.25">
      <c r="K47" s="9" t="s">
        <v>37</v>
      </c>
      <c r="L47" s="10">
        <v>12</v>
      </c>
    </row>
    <row r="48" spans="11:16" ht="15.75" thickBot="1" x14ac:dyDescent="0.3">
      <c r="K48" s="17" t="s">
        <v>38</v>
      </c>
      <c r="L48" s="18">
        <v>23.014995770381312</v>
      </c>
    </row>
    <row r="49" spans="11:16" x14ac:dyDescent="0.25">
      <c r="K49" s="9" t="s">
        <v>39</v>
      </c>
      <c r="L49" s="10">
        <f>L35-L48</f>
        <v>25.660004229618693</v>
      </c>
    </row>
    <row r="50" spans="11:16" x14ac:dyDescent="0.25">
      <c r="K50" s="9" t="s">
        <v>40</v>
      </c>
      <c r="L50" s="10">
        <f>L35+L48</f>
        <v>71.689995770381316</v>
      </c>
    </row>
    <row r="51" spans="11:16" x14ac:dyDescent="0.25">
      <c r="K51" s="9"/>
      <c r="L51" s="10"/>
    </row>
    <row r="52" spans="11:16" x14ac:dyDescent="0.25">
      <c r="K52" s="9" t="s">
        <v>41</v>
      </c>
      <c r="L52" s="10">
        <f>_xlfn.T.INV(0.975,11)</f>
        <v>2.2009851600916384</v>
      </c>
    </row>
    <row r="53" spans="11:16" x14ac:dyDescent="0.25">
      <c r="K53" s="9" t="s">
        <v>42</v>
      </c>
      <c r="L53" s="10">
        <f>_xlfn.T.INV.2T(0.05,11)</f>
        <v>2.2009851600916384</v>
      </c>
    </row>
    <row r="54" spans="11:16" x14ac:dyDescent="0.25">
      <c r="K54" s="9" t="s">
        <v>43</v>
      </c>
      <c r="L54" s="10">
        <f>L36*L52</f>
        <v>23.014995770381312</v>
      </c>
    </row>
    <row r="55" spans="11:16" x14ac:dyDescent="0.25">
      <c r="K55" s="9" t="s">
        <v>44</v>
      </c>
      <c r="L55" s="10">
        <f>_xlfn.NORM.S.INV(0.95)</f>
        <v>1.6448536269514715</v>
      </c>
    </row>
    <row r="56" spans="11:16" ht="15.75" thickBot="1" x14ac:dyDescent="0.3">
      <c r="K56" s="17" t="s">
        <v>45</v>
      </c>
      <c r="L56" s="18">
        <f>L39^2*L55^2/L54^2</f>
        <v>6.7019553614072818</v>
      </c>
      <c r="M56" s="5" t="s">
        <v>46</v>
      </c>
    </row>
    <row r="60" spans="11:16" ht="15.75" thickBot="1" x14ac:dyDescent="0.3"/>
    <row r="61" spans="11:16" x14ac:dyDescent="0.25">
      <c r="K61" s="6" t="s">
        <v>9</v>
      </c>
      <c r="L61" s="7"/>
      <c r="O61" s="8" t="s">
        <v>47</v>
      </c>
      <c r="P61" s="8" t="s">
        <v>49</v>
      </c>
    </row>
    <row r="62" spans="11:16" x14ac:dyDescent="0.25">
      <c r="K62" s="9"/>
      <c r="L62" s="10"/>
      <c r="O62" s="5">
        <v>50</v>
      </c>
      <c r="P62" s="5">
        <v>1</v>
      </c>
    </row>
    <row r="63" spans="11:16" x14ac:dyDescent="0.25">
      <c r="K63" s="9" t="s">
        <v>25</v>
      </c>
      <c r="L63" s="10">
        <v>58.974999999999994</v>
      </c>
      <c r="O63" s="5">
        <v>55.733333333333334</v>
      </c>
      <c r="P63" s="5">
        <v>1</v>
      </c>
    </row>
    <row r="64" spans="11:16" x14ac:dyDescent="0.25">
      <c r="K64" s="9" t="s">
        <v>26</v>
      </c>
      <c r="L64" s="10">
        <v>1.4180185172103767</v>
      </c>
      <c r="O64" s="5">
        <v>61.466666666666669</v>
      </c>
      <c r="P64" s="5">
        <v>7</v>
      </c>
    </row>
    <row r="65" spans="11:16" ht="15.75" thickBot="1" x14ac:dyDescent="0.3">
      <c r="K65" s="9" t="s">
        <v>27</v>
      </c>
      <c r="L65" s="10">
        <v>59</v>
      </c>
      <c r="O65" s="11" t="s">
        <v>48</v>
      </c>
      <c r="P65" s="11">
        <v>3</v>
      </c>
    </row>
    <row r="66" spans="11:16" x14ac:dyDescent="0.25">
      <c r="K66" s="9" t="s">
        <v>28</v>
      </c>
      <c r="L66" s="10" t="e">
        <v>#N/A</v>
      </c>
    </row>
    <row r="67" spans="11:16" x14ac:dyDescent="0.25">
      <c r="K67" s="9" t="s">
        <v>29</v>
      </c>
      <c r="L67" s="10">
        <v>4.91216023576371</v>
      </c>
    </row>
    <row r="68" spans="11:16" x14ac:dyDescent="0.25">
      <c r="K68" s="9" t="s">
        <v>30</v>
      </c>
      <c r="L68" s="10">
        <v>24.129318181818189</v>
      </c>
    </row>
    <row r="69" spans="11:16" x14ac:dyDescent="0.25">
      <c r="K69" s="9" t="s">
        <v>31</v>
      </c>
      <c r="L69" s="10">
        <v>0.27837735640255534</v>
      </c>
    </row>
    <row r="70" spans="11:16" x14ac:dyDescent="0.25">
      <c r="K70" s="9" t="s">
        <v>32</v>
      </c>
      <c r="L70" s="10">
        <v>-0.27432546383738826</v>
      </c>
      <c r="M70" s="5" t="s">
        <v>52</v>
      </c>
    </row>
    <row r="71" spans="11:16" x14ac:dyDescent="0.25">
      <c r="K71" s="9" t="s">
        <v>33</v>
      </c>
      <c r="L71" s="10">
        <v>17.200000000000003</v>
      </c>
    </row>
    <row r="72" spans="11:16" x14ac:dyDescent="0.25">
      <c r="K72" s="9" t="s">
        <v>34</v>
      </c>
      <c r="L72" s="10">
        <v>50</v>
      </c>
    </row>
    <row r="73" spans="11:16" x14ac:dyDescent="0.25">
      <c r="K73" s="9" t="s">
        <v>35</v>
      </c>
      <c r="L73" s="10">
        <v>67.2</v>
      </c>
    </row>
    <row r="74" spans="11:16" x14ac:dyDescent="0.25">
      <c r="K74" s="9" t="s">
        <v>36</v>
      </c>
      <c r="L74" s="10">
        <v>707.69999999999993</v>
      </c>
    </row>
    <row r="75" spans="11:16" x14ac:dyDescent="0.25">
      <c r="K75" s="9" t="s">
        <v>37</v>
      </c>
      <c r="L75" s="10">
        <v>12</v>
      </c>
    </row>
    <row r="76" spans="11:16" ht="15.75" thickBot="1" x14ac:dyDescent="0.3">
      <c r="K76" s="17" t="s">
        <v>38</v>
      </c>
      <c r="L76" s="18">
        <v>3.1210377131151885</v>
      </c>
    </row>
    <row r="77" spans="11:16" x14ac:dyDescent="0.25">
      <c r="K77" s="9" t="s">
        <v>39</v>
      </c>
      <c r="L77" s="10">
        <f>L63-L76</f>
        <v>55.853962286884808</v>
      </c>
    </row>
    <row r="78" spans="11:16" x14ac:dyDescent="0.25">
      <c r="K78" s="9" t="s">
        <v>40</v>
      </c>
      <c r="L78" s="10">
        <f>L63+L76</f>
        <v>62.09603771311518</v>
      </c>
    </row>
    <row r="79" spans="11:16" x14ac:dyDescent="0.25">
      <c r="K79" s="9"/>
      <c r="L79" s="10"/>
    </row>
    <row r="80" spans="11:16" x14ac:dyDescent="0.25">
      <c r="K80" s="9" t="s">
        <v>41</v>
      </c>
      <c r="L80" s="10">
        <f>_xlfn.T.INV(0.975,11)</f>
        <v>2.2009851600916384</v>
      </c>
    </row>
    <row r="81" spans="11:13" x14ac:dyDescent="0.25">
      <c r="K81" s="9" t="s">
        <v>42</v>
      </c>
      <c r="L81" s="10">
        <f>_xlfn.T.INV.2T(0.05,11)</f>
        <v>2.2009851600916384</v>
      </c>
    </row>
    <row r="82" spans="11:13" x14ac:dyDescent="0.25">
      <c r="K82" s="9" t="s">
        <v>43</v>
      </c>
      <c r="L82" s="10">
        <f>L64*L80</f>
        <v>3.1210377131151885</v>
      </c>
    </row>
    <row r="83" spans="11:13" x14ac:dyDescent="0.25">
      <c r="K83" s="9" t="s">
        <v>44</v>
      </c>
      <c r="L83" s="10">
        <f>_xlfn.NORM.S.INV(0.95)</f>
        <v>1.6448536269514715</v>
      </c>
    </row>
    <row r="84" spans="11:13" ht="15.75" thickBot="1" x14ac:dyDescent="0.3">
      <c r="K84" s="17" t="s">
        <v>45</v>
      </c>
      <c r="L84" s="18">
        <f>L67^2*L83^2/L82^2</f>
        <v>6.7019553614072827</v>
      </c>
      <c r="M84" s="5" t="s">
        <v>46</v>
      </c>
    </row>
  </sheetData>
  <sortState xmlns:xlrd2="http://schemas.microsoft.com/office/spreadsheetml/2017/richdata2" ref="Q6:R9">
    <sortCondition descending="1" ref="R6"/>
  </sortState>
  <mergeCells count="1">
    <mergeCell ref="A10:D10"/>
  </mergeCells>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AB215-9548-465B-B016-4B5979FE20D9}">
  <dimension ref="A1:M20"/>
  <sheetViews>
    <sheetView workbookViewId="0">
      <selection activeCell="F17" sqref="F17"/>
    </sheetView>
  </sheetViews>
  <sheetFormatPr defaultRowHeight="15" x14ac:dyDescent="0.25"/>
  <cols>
    <col min="1" max="1" width="15.140625" style="5" customWidth="1"/>
    <col min="2" max="2" width="15.85546875" style="5" customWidth="1"/>
    <col min="3" max="3" width="15.140625" style="5" customWidth="1"/>
    <col min="4" max="10" width="9.140625" style="5"/>
    <col min="11" max="11" width="30.28515625" style="5" customWidth="1"/>
    <col min="12" max="12" width="25.42578125" style="5" customWidth="1"/>
    <col min="13" max="13" width="35.42578125" style="5" customWidth="1"/>
    <col min="14" max="16384" width="9.140625" style="5"/>
  </cols>
  <sheetData>
    <row r="1" spans="1:13" x14ac:dyDescent="0.25">
      <c r="A1" s="22" t="s">
        <v>53</v>
      </c>
      <c r="B1" s="22"/>
      <c r="C1" s="22"/>
    </row>
    <row r="2" spans="1:13" x14ac:dyDescent="0.25">
      <c r="A2" s="5" t="s">
        <v>63</v>
      </c>
    </row>
    <row r="3" spans="1:13" x14ac:dyDescent="0.25">
      <c r="A3" s="23" t="s">
        <v>54</v>
      </c>
      <c r="B3" s="23" t="s">
        <v>55</v>
      </c>
    </row>
    <row r="4" spans="1:13" x14ac:dyDescent="0.25">
      <c r="A4" s="23" t="s">
        <v>56</v>
      </c>
      <c r="B4" s="23" t="s">
        <v>57</v>
      </c>
      <c r="K4" s="5" t="s">
        <v>64</v>
      </c>
    </row>
    <row r="5" spans="1:13" ht="15.75" thickBot="1" x14ac:dyDescent="0.3">
      <c r="A5" s="23" t="s">
        <v>58</v>
      </c>
      <c r="B5" s="23" t="s">
        <v>59</v>
      </c>
    </row>
    <row r="6" spans="1:13" x14ac:dyDescent="0.25">
      <c r="A6" s="23" t="s">
        <v>60</v>
      </c>
      <c r="B6" s="5" t="s">
        <v>61</v>
      </c>
      <c r="K6" s="8"/>
      <c r="L6" s="8" t="s">
        <v>62</v>
      </c>
      <c r="M6" s="8" t="s">
        <v>11</v>
      </c>
    </row>
    <row r="7" spans="1:13" x14ac:dyDescent="0.25">
      <c r="K7" s="5" t="s">
        <v>25</v>
      </c>
      <c r="L7" s="5">
        <v>4.1333333333333337</v>
      </c>
      <c r="M7" s="5">
        <v>2.0749999999999997</v>
      </c>
    </row>
    <row r="8" spans="1:13" x14ac:dyDescent="0.25">
      <c r="A8" s="24" t="s">
        <v>12</v>
      </c>
      <c r="B8" s="24" t="s">
        <v>62</v>
      </c>
      <c r="C8" s="12" t="s">
        <v>11</v>
      </c>
      <c r="K8" s="5" t="s">
        <v>65</v>
      </c>
      <c r="L8" s="5">
        <v>1.362424242424241</v>
      </c>
      <c r="M8" s="5">
        <v>2.412954545454546</v>
      </c>
    </row>
    <row r="9" spans="1:13" x14ac:dyDescent="0.25">
      <c r="A9" s="25" t="s">
        <v>13</v>
      </c>
      <c r="B9" s="15">
        <v>6.4</v>
      </c>
      <c r="C9" s="16">
        <v>3.1</v>
      </c>
      <c r="K9" s="5" t="s">
        <v>66</v>
      </c>
      <c r="L9" s="5">
        <v>12</v>
      </c>
      <c r="M9" s="5">
        <v>12</v>
      </c>
    </row>
    <row r="10" spans="1:13" x14ac:dyDescent="0.25">
      <c r="A10" s="25" t="s">
        <v>14</v>
      </c>
      <c r="B10" s="15">
        <v>6</v>
      </c>
      <c r="C10" s="16">
        <v>3.2</v>
      </c>
      <c r="K10" s="5" t="s">
        <v>67</v>
      </c>
      <c r="L10" s="5">
        <v>0</v>
      </c>
    </row>
    <row r="11" spans="1:13" x14ac:dyDescent="0.25">
      <c r="A11" s="25" t="s">
        <v>15</v>
      </c>
      <c r="B11" s="15">
        <v>5</v>
      </c>
      <c r="C11" s="16">
        <v>3.5</v>
      </c>
      <c r="K11" s="5" t="s">
        <v>68</v>
      </c>
      <c r="L11" s="5">
        <v>20</v>
      </c>
    </row>
    <row r="12" spans="1:13" x14ac:dyDescent="0.25">
      <c r="A12" s="25" t="s">
        <v>16</v>
      </c>
      <c r="B12" s="15">
        <v>4.9000000000000004</v>
      </c>
      <c r="C12" s="16">
        <v>3.4</v>
      </c>
      <c r="K12" s="5" t="s">
        <v>69</v>
      </c>
      <c r="L12" s="5">
        <v>3.6696619985095245</v>
      </c>
    </row>
    <row r="13" spans="1:13" x14ac:dyDescent="0.25">
      <c r="A13" s="25" t="s">
        <v>17</v>
      </c>
      <c r="B13" s="15">
        <v>4</v>
      </c>
      <c r="C13" s="16">
        <v>3.3</v>
      </c>
      <c r="K13" s="5" t="s">
        <v>70</v>
      </c>
      <c r="L13" s="5">
        <v>7.6046539624783542E-4</v>
      </c>
    </row>
    <row r="14" spans="1:13" x14ac:dyDescent="0.25">
      <c r="A14" s="25" t="s">
        <v>18</v>
      </c>
      <c r="B14" s="15">
        <v>3</v>
      </c>
      <c r="C14" s="16">
        <v>3</v>
      </c>
      <c r="K14" s="5" t="s">
        <v>71</v>
      </c>
      <c r="L14" s="5">
        <v>1.7247182429207868</v>
      </c>
    </row>
    <row r="15" spans="1:13" x14ac:dyDescent="0.25">
      <c r="A15" s="25" t="s">
        <v>19</v>
      </c>
      <c r="B15" s="15">
        <v>3.2</v>
      </c>
      <c r="C15" s="16">
        <v>2.9</v>
      </c>
      <c r="K15" s="5" t="s">
        <v>72</v>
      </c>
      <c r="L15" s="5">
        <v>1.5209307924956708E-3</v>
      </c>
    </row>
    <row r="16" spans="1:13" ht="15.75" thickBot="1" x14ac:dyDescent="0.3">
      <c r="A16" s="25" t="s">
        <v>20</v>
      </c>
      <c r="B16" s="15">
        <v>3.7</v>
      </c>
      <c r="C16" s="16">
        <v>2.5</v>
      </c>
      <c r="K16" s="11" t="s">
        <v>73</v>
      </c>
      <c r="L16" s="11">
        <v>2.0859634472658648</v>
      </c>
      <c r="M16" s="11"/>
    </row>
    <row r="17" spans="1:3" x14ac:dyDescent="0.25">
      <c r="A17" s="25" t="s">
        <v>21</v>
      </c>
      <c r="B17" s="15">
        <v>3.7</v>
      </c>
      <c r="C17" s="16">
        <v>0</v>
      </c>
    </row>
    <row r="18" spans="1:3" x14ac:dyDescent="0.25">
      <c r="A18" s="25" t="s">
        <v>22</v>
      </c>
      <c r="B18" s="15">
        <v>3.2</v>
      </c>
      <c r="C18" s="16">
        <v>0</v>
      </c>
    </row>
    <row r="19" spans="1:3" x14ac:dyDescent="0.25">
      <c r="A19" s="25" t="s">
        <v>23</v>
      </c>
      <c r="B19" s="15">
        <v>3.1</v>
      </c>
      <c r="C19" s="16">
        <v>0</v>
      </c>
    </row>
    <row r="20" spans="1:3" x14ac:dyDescent="0.25">
      <c r="A20" s="26" t="s">
        <v>24</v>
      </c>
      <c r="B20" s="20">
        <v>3.4</v>
      </c>
      <c r="C20" s="21">
        <v>0</v>
      </c>
    </row>
  </sheetData>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88A64-02BD-4675-8D3F-AF79613DB34B}">
  <dimension ref="A1:AK20"/>
  <sheetViews>
    <sheetView workbookViewId="0">
      <selection activeCell="H19" sqref="H19"/>
    </sheetView>
  </sheetViews>
  <sheetFormatPr defaultRowHeight="15" x14ac:dyDescent="0.25"/>
  <cols>
    <col min="1" max="1" width="18" style="5" customWidth="1"/>
    <col min="2" max="2" width="12.5703125" style="5" customWidth="1"/>
    <col min="3" max="3" width="11.85546875" style="5" customWidth="1"/>
    <col min="4" max="4" width="13.7109375" style="5" customWidth="1"/>
    <col min="5" max="10" width="9.140625" style="5"/>
    <col min="11" max="11" width="18.28515625" style="5" customWidth="1"/>
    <col min="12" max="12" width="17.85546875" style="5" customWidth="1"/>
    <col min="13" max="13" width="13.5703125" style="5" customWidth="1"/>
    <col min="14" max="14" width="13.42578125" style="5" customWidth="1"/>
    <col min="15" max="15" width="13.7109375" style="5" customWidth="1"/>
    <col min="16" max="16" width="13.140625" style="5" customWidth="1"/>
    <col min="17" max="17" width="14" style="5" customWidth="1"/>
    <col min="18" max="20" width="9.140625" style="5"/>
    <col min="21" max="21" width="28.5703125" style="5" customWidth="1"/>
    <col min="22" max="22" width="23" style="5" customWidth="1"/>
    <col min="23" max="23" width="20.140625" style="5" customWidth="1"/>
    <col min="24" max="27" width="9.140625" style="5"/>
    <col min="28" max="28" width="28.28515625" style="5" customWidth="1"/>
    <col min="29" max="29" width="20" style="5" customWidth="1"/>
    <col min="30" max="30" width="19.42578125" style="5" customWidth="1"/>
    <col min="31" max="34" width="9.140625" style="5"/>
    <col min="35" max="35" width="29.5703125" style="5" customWidth="1"/>
    <col min="36" max="36" width="21.7109375" style="5" customWidth="1"/>
    <col min="37" max="37" width="20.28515625" style="5" customWidth="1"/>
    <col min="38" max="16384" width="9.140625" style="5"/>
  </cols>
  <sheetData>
    <row r="1" spans="1:37" x14ac:dyDescent="0.25">
      <c r="A1" s="22" t="s">
        <v>53</v>
      </c>
      <c r="B1" s="22"/>
      <c r="C1" s="22"/>
    </row>
    <row r="2" spans="1:37" x14ac:dyDescent="0.25">
      <c r="A2" s="5" t="s">
        <v>63</v>
      </c>
    </row>
    <row r="3" spans="1:37" x14ac:dyDescent="0.25">
      <c r="A3" s="5" t="s">
        <v>54</v>
      </c>
      <c r="B3" s="5" t="s">
        <v>55</v>
      </c>
      <c r="K3" t="s">
        <v>75</v>
      </c>
      <c r="L3"/>
      <c r="M3"/>
      <c r="N3"/>
      <c r="O3"/>
      <c r="P3"/>
      <c r="Q3"/>
      <c r="U3" t="s">
        <v>64</v>
      </c>
      <c r="V3"/>
      <c r="W3"/>
      <c r="AB3" t="s">
        <v>64</v>
      </c>
      <c r="AC3"/>
      <c r="AD3"/>
      <c r="AI3" t="s">
        <v>64</v>
      </c>
      <c r="AJ3"/>
      <c r="AK3"/>
    </row>
    <row r="4" spans="1:37" ht="15.75" thickBot="1" x14ac:dyDescent="0.3">
      <c r="A4" s="5" t="s">
        <v>56</v>
      </c>
      <c r="B4" s="5" t="s">
        <v>57</v>
      </c>
      <c r="K4"/>
      <c r="L4"/>
      <c r="M4"/>
      <c r="N4"/>
      <c r="O4"/>
      <c r="P4"/>
      <c r="Q4"/>
      <c r="U4"/>
      <c r="V4"/>
      <c r="W4"/>
      <c r="AB4"/>
      <c r="AC4"/>
      <c r="AD4"/>
      <c r="AI4"/>
      <c r="AJ4"/>
      <c r="AK4"/>
    </row>
    <row r="5" spans="1:37" ht="15.75" thickBot="1" x14ac:dyDescent="0.3">
      <c r="A5" s="5" t="s">
        <v>58</v>
      </c>
      <c r="B5" s="5" t="s">
        <v>59</v>
      </c>
      <c r="K5" t="s">
        <v>76</v>
      </c>
      <c r="L5"/>
      <c r="M5"/>
      <c r="N5"/>
      <c r="O5"/>
      <c r="P5"/>
      <c r="Q5"/>
      <c r="U5" s="3"/>
      <c r="V5" s="3" t="s">
        <v>74</v>
      </c>
      <c r="W5" s="3" t="s">
        <v>62</v>
      </c>
      <c r="AB5" s="3"/>
      <c r="AC5" s="3" t="s">
        <v>74</v>
      </c>
      <c r="AD5" s="3" t="s">
        <v>11</v>
      </c>
      <c r="AI5" s="3"/>
      <c r="AJ5" s="3" t="s">
        <v>62</v>
      </c>
      <c r="AK5" s="3" t="s">
        <v>11</v>
      </c>
    </row>
    <row r="6" spans="1:37" x14ac:dyDescent="0.25">
      <c r="A6" s="5" t="s">
        <v>60</v>
      </c>
      <c r="B6" s="5" t="s">
        <v>61</v>
      </c>
      <c r="K6" s="3" t="s">
        <v>77</v>
      </c>
      <c r="L6" s="3" t="s">
        <v>37</v>
      </c>
      <c r="M6" s="3" t="s">
        <v>36</v>
      </c>
      <c r="N6" s="3" t="s">
        <v>78</v>
      </c>
      <c r="O6" s="3" t="s">
        <v>65</v>
      </c>
      <c r="P6"/>
      <c r="Q6"/>
      <c r="U6" t="s">
        <v>25</v>
      </c>
      <c r="V6">
        <v>8.0166666666666675</v>
      </c>
      <c r="W6">
        <v>4.1333333333333337</v>
      </c>
      <c r="AB6" t="s">
        <v>25</v>
      </c>
      <c r="AC6">
        <v>8.0166666666666675</v>
      </c>
      <c r="AD6">
        <v>2.0749999999999997</v>
      </c>
      <c r="AI6" t="s">
        <v>25</v>
      </c>
      <c r="AJ6">
        <v>4.1333333333333337</v>
      </c>
      <c r="AK6">
        <v>2.0749999999999997</v>
      </c>
    </row>
    <row r="7" spans="1:37" x14ac:dyDescent="0.25">
      <c r="K7" t="s">
        <v>74</v>
      </c>
      <c r="L7">
        <v>12</v>
      </c>
      <c r="M7">
        <v>96.2</v>
      </c>
      <c r="N7">
        <v>8.0166666666666675</v>
      </c>
      <c r="O7">
        <v>0.51787878787878794</v>
      </c>
      <c r="P7"/>
      <c r="Q7"/>
      <c r="U7" t="s">
        <v>65</v>
      </c>
      <c r="V7">
        <v>0.51787878787878794</v>
      </c>
      <c r="W7">
        <v>1.362424242424241</v>
      </c>
      <c r="AB7" t="s">
        <v>65</v>
      </c>
      <c r="AC7">
        <v>0.51787878787878794</v>
      </c>
      <c r="AD7">
        <v>2.412954545454546</v>
      </c>
      <c r="AI7" t="s">
        <v>65</v>
      </c>
      <c r="AJ7">
        <v>1.362424242424241</v>
      </c>
      <c r="AK7">
        <v>2.412954545454546</v>
      </c>
    </row>
    <row r="8" spans="1:37" x14ac:dyDescent="0.25">
      <c r="A8" s="12" t="s">
        <v>12</v>
      </c>
      <c r="B8" s="12" t="s">
        <v>74</v>
      </c>
      <c r="C8" s="12" t="s">
        <v>62</v>
      </c>
      <c r="D8" s="12" t="s">
        <v>11</v>
      </c>
      <c r="K8" t="s">
        <v>62</v>
      </c>
      <c r="L8">
        <v>12</v>
      </c>
      <c r="M8">
        <v>49.600000000000009</v>
      </c>
      <c r="N8">
        <v>4.1333333333333337</v>
      </c>
      <c r="O8">
        <v>1.362424242424241</v>
      </c>
      <c r="P8"/>
      <c r="Q8"/>
      <c r="U8" t="s">
        <v>66</v>
      </c>
      <c r="V8">
        <v>12</v>
      </c>
      <c r="W8">
        <v>12</v>
      </c>
      <c r="AB8" t="s">
        <v>66</v>
      </c>
      <c r="AC8">
        <v>12</v>
      </c>
      <c r="AD8">
        <v>12</v>
      </c>
      <c r="AI8" t="s">
        <v>66</v>
      </c>
      <c r="AJ8">
        <v>12</v>
      </c>
      <c r="AK8">
        <v>12</v>
      </c>
    </row>
    <row r="9" spans="1:37" ht="15.75" thickBot="1" x14ac:dyDescent="0.3">
      <c r="A9" s="27" t="s">
        <v>13</v>
      </c>
      <c r="B9" s="15">
        <v>7.5</v>
      </c>
      <c r="C9" s="15">
        <v>6.4</v>
      </c>
      <c r="D9" s="16">
        <v>3.1</v>
      </c>
      <c r="K9" s="2" t="s">
        <v>11</v>
      </c>
      <c r="L9" s="2">
        <v>12</v>
      </c>
      <c r="M9" s="2">
        <v>24.9</v>
      </c>
      <c r="N9" s="2">
        <v>2.0749999999999997</v>
      </c>
      <c r="O9" s="2">
        <v>2.412954545454546</v>
      </c>
      <c r="P9"/>
      <c r="Q9"/>
      <c r="U9" t="s">
        <v>67</v>
      </c>
      <c r="V9">
        <v>0</v>
      </c>
      <c r="W9"/>
      <c r="AB9" t="s">
        <v>67</v>
      </c>
      <c r="AC9">
        <v>0</v>
      </c>
      <c r="AD9"/>
      <c r="AI9" t="s">
        <v>67</v>
      </c>
      <c r="AJ9">
        <v>0</v>
      </c>
      <c r="AK9"/>
    </row>
    <row r="10" spans="1:37" x14ac:dyDescent="0.25">
      <c r="A10" s="27" t="s">
        <v>14</v>
      </c>
      <c r="B10" s="15">
        <v>7.9</v>
      </c>
      <c r="C10" s="15">
        <v>6</v>
      </c>
      <c r="D10" s="16">
        <v>3.2</v>
      </c>
      <c r="K10"/>
      <c r="L10"/>
      <c r="M10"/>
      <c r="N10"/>
      <c r="O10"/>
      <c r="P10"/>
      <c r="Q10"/>
      <c r="U10" t="s">
        <v>68</v>
      </c>
      <c r="V10">
        <v>18</v>
      </c>
      <c r="W10"/>
      <c r="AB10" t="s">
        <v>68</v>
      </c>
      <c r="AC10">
        <v>16</v>
      </c>
      <c r="AD10"/>
      <c r="AI10" t="s">
        <v>68</v>
      </c>
      <c r="AJ10">
        <v>20</v>
      </c>
      <c r="AK10"/>
    </row>
    <row r="11" spans="1:37" x14ac:dyDescent="0.25">
      <c r="A11" s="27" t="s">
        <v>15</v>
      </c>
      <c r="B11" s="15">
        <v>8.5</v>
      </c>
      <c r="C11" s="15">
        <v>5</v>
      </c>
      <c r="D11" s="16">
        <v>3.5</v>
      </c>
      <c r="K11"/>
      <c r="L11"/>
      <c r="M11"/>
      <c r="N11"/>
      <c r="O11"/>
      <c r="P11"/>
      <c r="Q11"/>
      <c r="U11" t="s">
        <v>69</v>
      </c>
      <c r="V11">
        <v>9.8102792708197004</v>
      </c>
      <c r="W11"/>
      <c r="AB11" t="s">
        <v>69</v>
      </c>
      <c r="AC11">
        <v>12.022736965901954</v>
      </c>
      <c r="AD11"/>
      <c r="AI11" t="s">
        <v>69</v>
      </c>
      <c r="AJ11">
        <v>3.6696619985095245</v>
      </c>
      <c r="AK11"/>
    </row>
    <row r="12" spans="1:37" ht="15.75" thickBot="1" x14ac:dyDescent="0.3">
      <c r="A12" s="27" t="s">
        <v>16</v>
      </c>
      <c r="B12" s="15">
        <v>8.3000000000000007</v>
      </c>
      <c r="C12" s="15">
        <v>4.9000000000000004</v>
      </c>
      <c r="D12" s="16">
        <v>3.4</v>
      </c>
      <c r="K12" t="s">
        <v>79</v>
      </c>
      <c r="L12"/>
      <c r="M12"/>
      <c r="N12"/>
      <c r="O12"/>
      <c r="P12"/>
      <c r="Q12"/>
      <c r="U12" t="s">
        <v>70</v>
      </c>
      <c r="V12">
        <v>5.9914341442019254E-9</v>
      </c>
      <c r="W12"/>
      <c r="AB12" t="s">
        <v>70</v>
      </c>
      <c r="AC12">
        <v>1.0008970399788496E-9</v>
      </c>
      <c r="AD12"/>
      <c r="AI12" t="s">
        <v>70</v>
      </c>
      <c r="AJ12">
        <v>7.6046539624783542E-4</v>
      </c>
      <c r="AK12"/>
    </row>
    <row r="13" spans="1:37" x14ac:dyDescent="0.25">
      <c r="A13" s="27" t="s">
        <v>17</v>
      </c>
      <c r="B13" s="15">
        <v>8.6</v>
      </c>
      <c r="C13" s="15">
        <v>4</v>
      </c>
      <c r="D13" s="16">
        <v>3.3</v>
      </c>
      <c r="K13" s="3" t="s">
        <v>80</v>
      </c>
      <c r="L13" s="3" t="s">
        <v>81</v>
      </c>
      <c r="M13" s="3" t="s">
        <v>68</v>
      </c>
      <c r="N13" s="3" t="s">
        <v>82</v>
      </c>
      <c r="O13" s="3" t="s">
        <v>83</v>
      </c>
      <c r="P13" s="3" t="s">
        <v>84</v>
      </c>
      <c r="Q13" s="3" t="s">
        <v>85</v>
      </c>
      <c r="U13" t="s">
        <v>71</v>
      </c>
      <c r="V13">
        <v>1.7340636066175394</v>
      </c>
      <c r="W13"/>
      <c r="AB13" t="s">
        <v>71</v>
      </c>
      <c r="AC13">
        <v>1.7458836762762506</v>
      </c>
      <c r="AD13"/>
      <c r="AI13" t="s">
        <v>71</v>
      </c>
      <c r="AJ13">
        <v>1.7247182429207868</v>
      </c>
      <c r="AK13"/>
    </row>
    <row r="14" spans="1:37" x14ac:dyDescent="0.25">
      <c r="A14" s="27" t="s">
        <v>18</v>
      </c>
      <c r="B14" s="15">
        <v>9.1</v>
      </c>
      <c r="C14" s="15">
        <v>3</v>
      </c>
      <c r="D14" s="16">
        <v>3</v>
      </c>
      <c r="K14" t="s">
        <v>86</v>
      </c>
      <c r="L14">
        <v>218.48166666666663</v>
      </c>
      <c r="M14">
        <v>2</v>
      </c>
      <c r="N14">
        <v>109.24083333333331</v>
      </c>
      <c r="O14">
        <v>76.3342273826119</v>
      </c>
      <c r="P14">
        <v>4.1812003554320158E-13</v>
      </c>
      <c r="Q14">
        <v>3.2849176510382869</v>
      </c>
      <c r="U14" t="s">
        <v>72</v>
      </c>
      <c r="V14">
        <v>1.1982868288403851E-8</v>
      </c>
      <c r="W14"/>
      <c r="AB14" t="s">
        <v>72</v>
      </c>
      <c r="AC14">
        <v>2.0017940799576992E-9</v>
      </c>
      <c r="AD14"/>
      <c r="AI14" t="s">
        <v>72</v>
      </c>
      <c r="AJ14">
        <v>1.5209307924956708E-3</v>
      </c>
      <c r="AK14"/>
    </row>
    <row r="15" spans="1:37" ht="15.75" thickBot="1" x14ac:dyDescent="0.3">
      <c r="A15" s="27" t="s">
        <v>19</v>
      </c>
      <c r="B15" s="15">
        <v>8.5</v>
      </c>
      <c r="C15" s="15">
        <v>3.2</v>
      </c>
      <c r="D15" s="16">
        <v>2.9</v>
      </c>
      <c r="K15" t="s">
        <v>87</v>
      </c>
      <c r="L15">
        <v>47.225833333333341</v>
      </c>
      <c r="M15">
        <v>33</v>
      </c>
      <c r="N15">
        <v>1.4310858585858588</v>
      </c>
      <c r="O15"/>
      <c r="P15"/>
      <c r="Q15"/>
      <c r="U15" s="2" t="s">
        <v>73</v>
      </c>
      <c r="V15" s="2">
        <v>2.1009220402410378</v>
      </c>
      <c r="W15" s="2"/>
      <c r="AB15" s="2" t="s">
        <v>73</v>
      </c>
      <c r="AC15" s="2">
        <v>2.119905299221255</v>
      </c>
      <c r="AD15" s="2"/>
      <c r="AI15" s="2" t="s">
        <v>73</v>
      </c>
      <c r="AJ15" s="2">
        <v>2.0859634472658648</v>
      </c>
      <c r="AK15" s="2"/>
    </row>
    <row r="16" spans="1:37" x14ac:dyDescent="0.25">
      <c r="A16" s="27" t="s">
        <v>20</v>
      </c>
      <c r="B16" s="15">
        <v>8.3000000000000007</v>
      </c>
      <c r="C16" s="15">
        <v>3.7</v>
      </c>
      <c r="D16" s="16">
        <v>2.5</v>
      </c>
      <c r="K16"/>
      <c r="L16"/>
      <c r="M16"/>
      <c r="N16"/>
      <c r="O16"/>
      <c r="P16"/>
      <c r="Q16"/>
    </row>
    <row r="17" spans="1:36" ht="15.75" thickBot="1" x14ac:dyDescent="0.3">
      <c r="A17" s="27" t="s">
        <v>21</v>
      </c>
      <c r="B17" s="15">
        <v>8.1999999999999993</v>
      </c>
      <c r="C17" s="15">
        <v>3.7</v>
      </c>
      <c r="D17" s="16">
        <v>0</v>
      </c>
      <c r="K17" s="2" t="s">
        <v>88</v>
      </c>
      <c r="L17" s="2">
        <v>265.70749999999998</v>
      </c>
      <c r="M17" s="2">
        <v>35</v>
      </c>
      <c r="N17" s="2"/>
      <c r="O17" s="2"/>
      <c r="P17" s="2"/>
      <c r="Q17" s="2"/>
    </row>
    <row r="18" spans="1:36" x14ac:dyDescent="0.25">
      <c r="A18" s="27" t="s">
        <v>22</v>
      </c>
      <c r="B18" s="15">
        <v>7.7</v>
      </c>
      <c r="C18" s="15">
        <v>3.2</v>
      </c>
      <c r="D18" s="16">
        <v>0</v>
      </c>
      <c r="U18" s="30" t="s">
        <v>89</v>
      </c>
      <c r="V18" s="29"/>
      <c r="AB18" s="30" t="s">
        <v>89</v>
      </c>
      <c r="AC18" s="29"/>
      <c r="AI18" s="30" t="s">
        <v>89</v>
      </c>
      <c r="AJ18" s="29"/>
    </row>
    <row r="19" spans="1:36" x14ac:dyDescent="0.25">
      <c r="A19" s="27" t="s">
        <v>23</v>
      </c>
      <c r="B19" s="15">
        <v>7.1</v>
      </c>
      <c r="C19" s="15">
        <v>3.1</v>
      </c>
      <c r="D19" s="16">
        <v>0</v>
      </c>
      <c r="U19" s="9" t="s">
        <v>90</v>
      </c>
      <c r="V19" s="10">
        <f>0.05/3</f>
        <v>1.6666666666666666E-2</v>
      </c>
      <c r="AB19" s="9" t="s">
        <v>90</v>
      </c>
      <c r="AC19" s="10">
        <f>0.05/3</f>
        <v>1.6666666666666666E-2</v>
      </c>
      <c r="AI19" s="9" t="s">
        <v>90</v>
      </c>
      <c r="AJ19" s="10">
        <f>0.05/3</f>
        <v>1.6666666666666666E-2</v>
      </c>
    </row>
    <row r="20" spans="1:36" ht="15.75" thickBot="1" x14ac:dyDescent="0.3">
      <c r="A20" s="28" t="s">
        <v>24</v>
      </c>
      <c r="B20" s="20">
        <v>6.5</v>
      </c>
      <c r="C20" s="20">
        <v>3.4</v>
      </c>
      <c r="D20" s="21">
        <v>0</v>
      </c>
      <c r="U20" s="17" t="s">
        <v>91</v>
      </c>
      <c r="V20" s="18" t="b">
        <f>V14&lt;=V19</f>
        <v>1</v>
      </c>
      <c r="AB20" s="17" t="s">
        <v>91</v>
      </c>
      <c r="AC20" s="18" t="b">
        <f>AC14&lt;=AC19</f>
        <v>1</v>
      </c>
      <c r="AI20" s="17" t="s">
        <v>91</v>
      </c>
      <c r="AJ20" s="18" t="b">
        <f>AJ14&lt;=AJ19</f>
        <v>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36710-908C-4913-8F6B-A0840A70B581}">
  <dimension ref="A1:AG58"/>
  <sheetViews>
    <sheetView workbookViewId="0">
      <selection activeCell="F4" sqref="F4"/>
    </sheetView>
  </sheetViews>
  <sheetFormatPr defaultRowHeight="15" x14ac:dyDescent="0.25"/>
  <cols>
    <col min="2" max="2" width="18.42578125" customWidth="1"/>
    <col min="3" max="3" width="15.85546875" customWidth="1"/>
    <col min="4" max="4" width="16" customWidth="1"/>
    <col min="6" max="7" width="9.140625" customWidth="1"/>
    <col min="25" max="25" width="30.7109375" customWidth="1"/>
    <col min="26" max="26" width="35.7109375" customWidth="1"/>
    <col min="27" max="27" width="19" customWidth="1"/>
    <col min="28" max="28" width="12.7109375" customWidth="1"/>
    <col min="29" max="29" width="12.85546875" customWidth="1"/>
    <col min="30" max="30" width="23.85546875" customWidth="1"/>
    <col min="31" max="31" width="13.85546875" customWidth="1"/>
    <col min="32" max="32" width="12.5703125" customWidth="1"/>
    <col min="33" max="33" width="14" customWidth="1"/>
  </cols>
  <sheetData>
    <row r="1" spans="1:30" ht="45" customHeight="1" x14ac:dyDescent="0.25">
      <c r="A1" s="31" t="s">
        <v>92</v>
      </c>
      <c r="B1" s="31" t="s">
        <v>94</v>
      </c>
      <c r="C1" s="31" t="s">
        <v>127</v>
      </c>
      <c r="D1" s="31" t="s">
        <v>93</v>
      </c>
    </row>
    <row r="2" spans="1:30" x14ac:dyDescent="0.25">
      <c r="A2" s="32" t="s">
        <v>115</v>
      </c>
      <c r="B2" s="33">
        <v>4</v>
      </c>
      <c r="C2" s="34">
        <v>282.39</v>
      </c>
      <c r="D2" s="35">
        <v>7.5</v>
      </c>
      <c r="Y2" t="s">
        <v>128</v>
      </c>
    </row>
    <row r="3" spans="1:30" ht="15.75" thickBot="1" x14ac:dyDescent="0.3">
      <c r="A3" s="32" t="s">
        <v>116</v>
      </c>
      <c r="B3" s="33">
        <v>3.8</v>
      </c>
      <c r="C3" s="34">
        <v>284.53500000000003</v>
      </c>
      <c r="D3" s="35">
        <v>7.9</v>
      </c>
    </row>
    <row r="4" spans="1:30" x14ac:dyDescent="0.25">
      <c r="A4" s="32" t="s">
        <v>117</v>
      </c>
      <c r="B4" s="33">
        <v>3.6</v>
      </c>
      <c r="C4" s="34">
        <v>287.553</v>
      </c>
      <c r="D4" s="35">
        <v>8.5</v>
      </c>
      <c r="Y4" s="4" t="s">
        <v>129</v>
      </c>
      <c r="Z4" s="4"/>
    </row>
    <row r="5" spans="1:30" x14ac:dyDescent="0.25">
      <c r="A5" s="32" t="s">
        <v>118</v>
      </c>
      <c r="B5" s="33">
        <v>3.7</v>
      </c>
      <c r="C5" s="34">
        <v>288.76400000000001</v>
      </c>
      <c r="D5" s="35">
        <v>8.3000000000000007</v>
      </c>
      <c r="Y5" t="s">
        <v>130</v>
      </c>
      <c r="Z5">
        <v>0.89630981461942694</v>
      </c>
    </row>
    <row r="6" spans="1:30" x14ac:dyDescent="0.25">
      <c r="A6" s="32" t="s">
        <v>119</v>
      </c>
      <c r="B6" s="33">
        <v>3.6</v>
      </c>
      <c r="C6" s="34">
        <v>291.35899999999998</v>
      </c>
      <c r="D6" s="35">
        <v>8.6</v>
      </c>
      <c r="Y6" s="41" t="s">
        <v>131</v>
      </c>
      <c r="Z6" s="41">
        <v>0.80337128378311151</v>
      </c>
    </row>
    <row r="7" spans="1:30" x14ac:dyDescent="0.25">
      <c r="A7" s="32" t="s">
        <v>120</v>
      </c>
      <c r="B7" s="33">
        <v>3.6</v>
      </c>
      <c r="C7" s="34">
        <v>294.99599999999998</v>
      </c>
      <c r="D7" s="35">
        <v>9.1</v>
      </c>
      <c r="Y7" t="s">
        <v>132</v>
      </c>
      <c r="Z7">
        <v>0.78981068266470544</v>
      </c>
    </row>
    <row r="8" spans="1:30" x14ac:dyDescent="0.25">
      <c r="A8" s="32" t="s">
        <v>121</v>
      </c>
      <c r="B8" s="33">
        <v>3.5</v>
      </c>
      <c r="C8" s="34">
        <v>294.97699999999998</v>
      </c>
      <c r="D8" s="35">
        <v>8.5</v>
      </c>
      <c r="Y8" t="s">
        <v>26</v>
      </c>
      <c r="Z8">
        <v>1.0562091094632498</v>
      </c>
    </row>
    <row r="9" spans="1:30" ht="15.75" thickBot="1" x14ac:dyDescent="0.3">
      <c r="A9" s="32" t="s">
        <v>122</v>
      </c>
      <c r="B9" s="33">
        <v>3.6</v>
      </c>
      <c r="C9" s="34">
        <v>295.209</v>
      </c>
      <c r="D9" s="35">
        <v>8.3000000000000007</v>
      </c>
      <c r="Y9" s="2" t="s">
        <v>66</v>
      </c>
      <c r="Z9" s="2">
        <v>32</v>
      </c>
    </row>
    <row r="10" spans="1:30" x14ac:dyDescent="0.25">
      <c r="A10" s="32" t="s">
        <v>123</v>
      </c>
      <c r="B10" s="33">
        <v>3.5</v>
      </c>
      <c r="C10" s="34">
        <v>296.34100000000001</v>
      </c>
      <c r="D10" s="35">
        <v>8.1999999999999993</v>
      </c>
    </row>
    <row r="11" spans="1:30" ht="15.75" thickBot="1" x14ac:dyDescent="0.3">
      <c r="A11" s="32" t="s">
        <v>124</v>
      </c>
      <c r="B11" s="33">
        <v>3.6</v>
      </c>
      <c r="C11" s="34">
        <v>297.863</v>
      </c>
      <c r="D11" s="35">
        <v>7.7</v>
      </c>
      <c r="Y11" t="s">
        <v>79</v>
      </c>
    </row>
    <row r="12" spans="1:30" x14ac:dyDescent="0.25">
      <c r="A12" s="32" t="s">
        <v>125</v>
      </c>
      <c r="B12" s="33">
        <v>3.6</v>
      </c>
      <c r="C12" s="34">
        <v>298.64800000000002</v>
      </c>
      <c r="D12" s="35">
        <v>7.1</v>
      </c>
      <c r="Y12" s="3"/>
      <c r="Z12" s="3" t="s">
        <v>68</v>
      </c>
      <c r="AA12" s="3" t="s">
        <v>81</v>
      </c>
      <c r="AB12" s="3" t="s">
        <v>82</v>
      </c>
      <c r="AC12" s="3" t="s">
        <v>83</v>
      </c>
      <c r="AD12" s="3" t="s">
        <v>136</v>
      </c>
    </row>
    <row r="13" spans="1:30" x14ac:dyDescent="0.25">
      <c r="A13" s="32" t="s">
        <v>126</v>
      </c>
      <c r="B13" s="33">
        <v>3.5</v>
      </c>
      <c r="C13" s="34">
        <v>298.81200000000001</v>
      </c>
      <c r="D13" s="35">
        <v>6.5</v>
      </c>
      <c r="Y13" t="s">
        <v>133</v>
      </c>
      <c r="Z13">
        <v>2</v>
      </c>
      <c r="AA13">
        <v>132.18043469551861</v>
      </c>
      <c r="AB13">
        <v>66.090217347759307</v>
      </c>
      <c r="AC13">
        <v>59.243043635630436</v>
      </c>
      <c r="AD13" s="41">
        <v>5.7263868544063826E-11</v>
      </c>
    </row>
    <row r="14" spans="1:30" x14ac:dyDescent="0.25">
      <c r="A14" s="32" t="s">
        <v>95</v>
      </c>
      <c r="B14" s="33">
        <v>3.4</v>
      </c>
      <c r="C14" s="34">
        <v>300.35599999999999</v>
      </c>
      <c r="D14" s="35">
        <v>6.4</v>
      </c>
      <c r="Y14" t="s">
        <v>134</v>
      </c>
      <c r="Z14">
        <v>29</v>
      </c>
      <c r="AA14">
        <v>32.351752804481386</v>
      </c>
      <c r="AB14">
        <v>1.1155776829131512</v>
      </c>
    </row>
    <row r="15" spans="1:30" ht="15.75" thickBot="1" x14ac:dyDescent="0.3">
      <c r="A15" s="32" t="s">
        <v>96</v>
      </c>
      <c r="B15" s="33">
        <v>3.6</v>
      </c>
      <c r="C15" s="34">
        <v>301.50900000000001</v>
      </c>
      <c r="D15" s="36">
        <v>6</v>
      </c>
      <c r="Y15" s="2" t="s">
        <v>88</v>
      </c>
      <c r="Z15" s="2">
        <v>31</v>
      </c>
      <c r="AA15" s="2">
        <v>164.53218749999999</v>
      </c>
      <c r="AB15" s="2"/>
      <c r="AC15" s="2"/>
      <c r="AD15" s="2"/>
    </row>
    <row r="16" spans="1:30" ht="15.75" thickBot="1" x14ac:dyDescent="0.3">
      <c r="A16" s="32" t="s">
        <v>97</v>
      </c>
      <c r="B16" s="33">
        <v>3.5</v>
      </c>
      <c r="C16" s="34">
        <v>301.74400000000003</v>
      </c>
      <c r="D16" s="36">
        <v>5</v>
      </c>
    </row>
    <row r="17" spans="1:33" x14ac:dyDescent="0.25">
      <c r="A17" s="32" t="s">
        <v>98</v>
      </c>
      <c r="B17" s="33">
        <v>3.4</v>
      </c>
      <c r="C17" s="34">
        <v>303.03199999999998</v>
      </c>
      <c r="D17" s="35">
        <v>4.9000000000000004</v>
      </c>
      <c r="Y17" s="3"/>
      <c r="Z17" s="3" t="s">
        <v>137</v>
      </c>
      <c r="AA17" s="3" t="s">
        <v>26</v>
      </c>
      <c r="AB17" s="3" t="s">
        <v>69</v>
      </c>
      <c r="AC17" s="3" t="s">
        <v>84</v>
      </c>
      <c r="AD17" s="3" t="s">
        <v>138</v>
      </c>
      <c r="AE17" s="3" t="s">
        <v>139</v>
      </c>
      <c r="AF17" s="3" t="s">
        <v>140</v>
      </c>
      <c r="AG17" s="3" t="s">
        <v>141</v>
      </c>
    </row>
    <row r="18" spans="1:33" x14ac:dyDescent="0.25">
      <c r="A18" s="32" t="s">
        <v>99</v>
      </c>
      <c r="B18" s="33">
        <v>3.7</v>
      </c>
      <c r="C18" s="34">
        <v>303.36500000000001</v>
      </c>
      <c r="D18" s="36">
        <v>4</v>
      </c>
      <c r="Y18" s="41" t="s">
        <v>135</v>
      </c>
      <c r="Z18" s="41">
        <v>75.163069345886981</v>
      </c>
      <c r="AA18">
        <v>6.4291835029958664</v>
      </c>
      <c r="AB18">
        <v>11.69091989843851</v>
      </c>
      <c r="AC18">
        <v>1.7033349738468252E-12</v>
      </c>
      <c r="AD18">
        <v>62.013912670849258</v>
      </c>
      <c r="AE18">
        <v>88.312226020924712</v>
      </c>
      <c r="AF18">
        <v>62.013912670849258</v>
      </c>
      <c r="AG18">
        <v>88.312226020924712</v>
      </c>
    </row>
    <row r="19" spans="1:33" x14ac:dyDescent="0.25">
      <c r="A19" s="32" t="s">
        <v>100</v>
      </c>
      <c r="B19" s="33">
        <v>3.6</v>
      </c>
      <c r="C19" s="34">
        <v>304.00299999999999</v>
      </c>
      <c r="D19" s="36">
        <v>3</v>
      </c>
      <c r="Y19" s="41" t="s">
        <v>94</v>
      </c>
      <c r="Z19" s="41">
        <v>-1.2606239838859563</v>
      </c>
      <c r="AA19">
        <v>0.95079366502854634</v>
      </c>
      <c r="AB19">
        <v>-1.325864938159961</v>
      </c>
      <c r="AC19" s="41">
        <v>0.19523389337855115</v>
      </c>
      <c r="AD19">
        <v>-3.205215371154333</v>
      </c>
      <c r="AE19">
        <v>0.68396740338242035</v>
      </c>
      <c r="AF19">
        <v>-3.205215371154333</v>
      </c>
      <c r="AG19">
        <v>0.68396740338242035</v>
      </c>
    </row>
    <row r="20" spans="1:33" ht="15.75" thickBot="1" x14ac:dyDescent="0.3">
      <c r="A20" s="32" t="s">
        <v>101</v>
      </c>
      <c r="B20" s="33">
        <v>3.5</v>
      </c>
      <c r="C20" s="34">
        <v>304.62799999999999</v>
      </c>
      <c r="D20" s="35">
        <v>3.2</v>
      </c>
      <c r="Y20" s="42" t="s">
        <v>127</v>
      </c>
      <c r="Z20" s="42">
        <v>-0.21560947184064508</v>
      </c>
      <c r="AA20" s="2">
        <v>2.3628919856968755E-2</v>
      </c>
      <c r="AB20" s="2">
        <v>-9.1248128626182847</v>
      </c>
      <c r="AC20" s="42">
        <v>5.0526186070127347E-10</v>
      </c>
      <c r="AD20" s="2">
        <v>-0.26393603914369562</v>
      </c>
      <c r="AE20" s="2">
        <v>-0.16728290453759451</v>
      </c>
      <c r="AF20" s="2">
        <v>-0.26393603914369562</v>
      </c>
      <c r="AG20" s="2">
        <v>-0.16728290453759451</v>
      </c>
    </row>
    <row r="21" spans="1:33" x14ac:dyDescent="0.25">
      <c r="A21" s="32" t="s">
        <v>102</v>
      </c>
      <c r="B21" s="33">
        <v>3.8</v>
      </c>
      <c r="C21" s="34">
        <v>306.18700000000001</v>
      </c>
      <c r="D21" s="35">
        <v>3.7</v>
      </c>
    </row>
    <row r="22" spans="1:33" x14ac:dyDescent="0.25">
      <c r="A22" s="32" t="s">
        <v>103</v>
      </c>
      <c r="B22" s="33">
        <v>3.8</v>
      </c>
      <c r="C22" s="34">
        <v>307.28800000000001</v>
      </c>
      <c r="D22" s="35">
        <v>3.7</v>
      </c>
    </row>
    <row r="23" spans="1:33" x14ac:dyDescent="0.25">
      <c r="A23" s="32" t="s">
        <v>104</v>
      </c>
      <c r="B23" s="33">
        <v>3.8</v>
      </c>
      <c r="C23" s="34">
        <v>307.53100000000001</v>
      </c>
      <c r="D23" s="35">
        <v>3.2</v>
      </c>
    </row>
    <row r="24" spans="1:33" x14ac:dyDescent="0.25">
      <c r="A24" s="32" t="s">
        <v>105</v>
      </c>
      <c r="B24" s="33">
        <v>3.7</v>
      </c>
      <c r="C24" s="34">
        <v>308.024</v>
      </c>
      <c r="D24" s="35">
        <v>3.1</v>
      </c>
      <c r="Y24" t="s">
        <v>142</v>
      </c>
      <c r="AC24" t="s">
        <v>146</v>
      </c>
    </row>
    <row r="25" spans="1:33" ht="15.75" thickBot="1" x14ac:dyDescent="0.3">
      <c r="A25" s="32" t="s">
        <v>106</v>
      </c>
      <c r="B25" s="33">
        <v>3.7</v>
      </c>
      <c r="C25" s="34">
        <v>308.74200000000002</v>
      </c>
      <c r="D25" s="35">
        <v>3.4</v>
      </c>
    </row>
    <row r="26" spans="1:33" x14ac:dyDescent="0.25">
      <c r="A26" s="32" t="s">
        <v>107</v>
      </c>
      <c r="B26" s="33">
        <v>3.7</v>
      </c>
      <c r="C26" s="34">
        <v>309.685</v>
      </c>
      <c r="D26" s="35">
        <v>3.1</v>
      </c>
      <c r="Y26" s="3" t="s">
        <v>143</v>
      </c>
      <c r="Z26" s="3" t="s">
        <v>144</v>
      </c>
      <c r="AA26" s="3" t="s">
        <v>145</v>
      </c>
      <c r="AC26" s="3" t="s">
        <v>147</v>
      </c>
      <c r="AD26" s="3" t="s">
        <v>93</v>
      </c>
    </row>
    <row r="27" spans="1:33" x14ac:dyDescent="0.25">
      <c r="A27" s="32" t="s">
        <v>108</v>
      </c>
      <c r="B27" s="33">
        <v>3.9</v>
      </c>
      <c r="C27" s="34">
        <v>311.05399999999997</v>
      </c>
      <c r="D27" s="35">
        <v>3.2</v>
      </c>
      <c r="Y27">
        <v>1</v>
      </c>
      <c r="Z27">
        <v>9.2346146572633927</v>
      </c>
      <c r="AA27">
        <v>-1.7346146572633927</v>
      </c>
      <c r="AC27">
        <v>1.5625</v>
      </c>
      <c r="AD27">
        <v>2.5</v>
      </c>
    </row>
    <row r="28" spans="1:33" x14ac:dyDescent="0.25">
      <c r="A28" s="32" t="s">
        <v>109</v>
      </c>
      <c r="B28" s="33">
        <v>3.8</v>
      </c>
      <c r="C28" s="34">
        <v>312.23</v>
      </c>
      <c r="D28" s="35">
        <v>3.5</v>
      </c>
      <c r="Y28">
        <v>2</v>
      </c>
      <c r="Z28">
        <v>9.0242571369423956</v>
      </c>
      <c r="AA28">
        <v>-1.1242571369423953</v>
      </c>
      <c r="AC28">
        <v>4.6875</v>
      </c>
      <c r="AD28">
        <v>2.9</v>
      </c>
    </row>
    <row r="29" spans="1:33" x14ac:dyDescent="0.25">
      <c r="A29" s="32" t="s">
        <v>110</v>
      </c>
      <c r="B29" s="33">
        <v>3.9</v>
      </c>
      <c r="C29" s="34">
        <v>313.20699999999999</v>
      </c>
      <c r="D29" s="35">
        <v>3.4</v>
      </c>
      <c r="Y29">
        <v>3</v>
      </c>
      <c r="Z29">
        <v>8.625672547704518</v>
      </c>
      <c r="AA29">
        <v>-0.12567254770451797</v>
      </c>
      <c r="AC29">
        <v>7.8125</v>
      </c>
      <c r="AD29">
        <v>3</v>
      </c>
    </row>
    <row r="30" spans="1:33" x14ac:dyDescent="0.25">
      <c r="A30" s="32" t="s">
        <v>111</v>
      </c>
      <c r="B30" s="33">
        <v>4</v>
      </c>
      <c r="C30" s="34">
        <v>313.22500000000002</v>
      </c>
      <c r="D30" s="35">
        <v>3.3</v>
      </c>
      <c r="Y30">
        <v>4</v>
      </c>
      <c r="Z30">
        <v>8.2385070789169106</v>
      </c>
      <c r="AA30">
        <v>6.1492921083090124E-2</v>
      </c>
      <c r="AC30">
        <v>10.9375</v>
      </c>
      <c r="AD30">
        <v>3</v>
      </c>
    </row>
    <row r="31" spans="1:33" x14ac:dyDescent="0.25">
      <c r="A31" s="32" t="s">
        <v>112</v>
      </c>
      <c r="B31" s="33">
        <v>4.0999999999999996</v>
      </c>
      <c r="C31" s="34">
        <v>313.04899999999998</v>
      </c>
      <c r="D31" s="36">
        <v>3</v>
      </c>
      <c r="Y31">
        <v>5</v>
      </c>
      <c r="Z31">
        <v>7.8050628978790257</v>
      </c>
      <c r="AA31">
        <v>0.7949371021209739</v>
      </c>
      <c r="AC31">
        <v>14.0625</v>
      </c>
      <c r="AD31">
        <v>3.1</v>
      </c>
    </row>
    <row r="32" spans="1:33" x14ac:dyDescent="0.25">
      <c r="A32" s="32" t="s">
        <v>113</v>
      </c>
      <c r="B32" s="33">
        <v>4.3</v>
      </c>
      <c r="C32" s="34">
        <v>313.53399999999999</v>
      </c>
      <c r="D32" s="35">
        <v>2.9</v>
      </c>
      <c r="Y32">
        <v>6</v>
      </c>
      <c r="Z32">
        <v>7.020891248794598</v>
      </c>
      <c r="AA32">
        <v>2.0791087512054016</v>
      </c>
      <c r="AC32">
        <v>17.1875</v>
      </c>
      <c r="AD32">
        <v>3.1</v>
      </c>
    </row>
    <row r="33" spans="1:30" ht="15.75" thickBot="1" x14ac:dyDescent="0.3">
      <c r="A33" s="37" t="s">
        <v>114</v>
      </c>
      <c r="B33" s="38">
        <v>4.2</v>
      </c>
      <c r="C33" s="39">
        <v>314.12099999999998</v>
      </c>
      <c r="D33" s="40">
        <v>2.5</v>
      </c>
      <c r="Y33">
        <v>7</v>
      </c>
      <c r="Z33">
        <v>7.1510502271481755</v>
      </c>
      <c r="AA33">
        <v>1.3489497728518245</v>
      </c>
      <c r="AC33">
        <v>20.3125</v>
      </c>
      <c r="AD33">
        <v>3.2</v>
      </c>
    </row>
    <row r="34" spans="1:30" x14ac:dyDescent="0.25">
      <c r="Y34">
        <v>8</v>
      </c>
      <c r="Z34">
        <v>6.9749664312925361</v>
      </c>
      <c r="AA34">
        <v>1.3250335687074646</v>
      </c>
      <c r="AC34">
        <v>23.4375</v>
      </c>
      <c r="AD34">
        <v>3.2</v>
      </c>
    </row>
    <row r="35" spans="1:30" x14ac:dyDescent="0.25">
      <c r="Y35">
        <v>9</v>
      </c>
      <c r="Z35">
        <v>6.8569589075575266</v>
      </c>
      <c r="AA35">
        <v>1.3430410924424727</v>
      </c>
      <c r="AC35">
        <v>26.5625</v>
      </c>
      <c r="AD35">
        <v>3.2</v>
      </c>
    </row>
    <row r="36" spans="1:30" x14ac:dyDescent="0.25">
      <c r="Y36">
        <v>10</v>
      </c>
      <c r="Z36">
        <v>6.4027388930274611</v>
      </c>
      <c r="AA36">
        <v>1.297261106972539</v>
      </c>
      <c r="AC36">
        <v>29.6875</v>
      </c>
      <c r="AD36">
        <v>3.3</v>
      </c>
    </row>
    <row r="37" spans="1:30" x14ac:dyDescent="0.25">
      <c r="Y37">
        <v>11</v>
      </c>
      <c r="Z37">
        <v>6.233485457632554</v>
      </c>
      <c r="AA37">
        <v>0.86651454236744563</v>
      </c>
      <c r="AC37">
        <v>32.8125</v>
      </c>
      <c r="AD37">
        <v>3.4</v>
      </c>
    </row>
    <row r="38" spans="1:30" x14ac:dyDescent="0.25">
      <c r="Y38">
        <v>12</v>
      </c>
      <c r="Z38">
        <v>6.3241879026392951</v>
      </c>
      <c r="AA38">
        <v>0.17581209736070491</v>
      </c>
      <c r="AC38">
        <v>35.9375</v>
      </c>
      <c r="AD38">
        <v>3.4</v>
      </c>
    </row>
    <row r="39" spans="1:30" x14ac:dyDescent="0.25">
      <c r="Y39">
        <v>13</v>
      </c>
      <c r="Z39">
        <v>6.1173492765059336</v>
      </c>
      <c r="AA39">
        <v>0.28265072349406672</v>
      </c>
      <c r="AC39">
        <v>39.0625</v>
      </c>
      <c r="AD39">
        <v>3.5</v>
      </c>
    </row>
    <row r="40" spans="1:30" x14ac:dyDescent="0.25">
      <c r="Y40">
        <v>14</v>
      </c>
      <c r="Z40">
        <v>5.6166267586964693</v>
      </c>
      <c r="AA40">
        <v>0.38337324130353068</v>
      </c>
      <c r="AC40">
        <v>42.1875</v>
      </c>
      <c r="AD40">
        <v>3.7</v>
      </c>
    </row>
    <row r="41" spans="1:30" x14ac:dyDescent="0.25">
      <c r="Y41">
        <v>15</v>
      </c>
      <c r="Z41">
        <v>5.6920209312025207</v>
      </c>
      <c r="AA41">
        <v>-0.69202093120252073</v>
      </c>
      <c r="AC41">
        <v>45.3125</v>
      </c>
      <c r="AD41">
        <v>3.7</v>
      </c>
    </row>
    <row r="42" spans="1:30" x14ac:dyDescent="0.25">
      <c r="Y42">
        <v>16</v>
      </c>
      <c r="Z42">
        <v>5.5403783298603742</v>
      </c>
      <c r="AA42">
        <v>-0.6403783298603738</v>
      </c>
      <c r="AC42">
        <v>48.4375</v>
      </c>
      <c r="AD42">
        <v>4</v>
      </c>
    </row>
    <row r="43" spans="1:30" x14ac:dyDescent="0.25">
      <c r="Y43">
        <v>17</v>
      </c>
      <c r="Z43">
        <v>5.0903931805716525</v>
      </c>
      <c r="AA43">
        <v>-1.0903931805716525</v>
      </c>
      <c r="AC43">
        <v>51.5625</v>
      </c>
      <c r="AD43">
        <v>4.9000000000000004</v>
      </c>
    </row>
    <row r="44" spans="1:30" x14ac:dyDescent="0.25">
      <c r="Y44">
        <v>18</v>
      </c>
      <c r="Z44">
        <v>5.078896735925909</v>
      </c>
      <c r="AA44">
        <v>-2.078896735925909</v>
      </c>
      <c r="AC44">
        <v>54.6875</v>
      </c>
      <c r="AD44">
        <v>5</v>
      </c>
    </row>
    <row r="45" spans="1:30" x14ac:dyDescent="0.25">
      <c r="Y45">
        <v>19</v>
      </c>
      <c r="Z45">
        <v>5.0702032144141072</v>
      </c>
      <c r="AA45">
        <v>-1.870203214414107</v>
      </c>
      <c r="AC45">
        <v>57.8125</v>
      </c>
      <c r="AD45">
        <v>6</v>
      </c>
    </row>
    <row r="46" spans="1:30" x14ac:dyDescent="0.25">
      <c r="Y46">
        <v>20</v>
      </c>
      <c r="Z46">
        <v>4.3558808526487525</v>
      </c>
      <c r="AA46">
        <v>-0.65588085264875229</v>
      </c>
      <c r="AC46">
        <v>60.9375</v>
      </c>
      <c r="AD46">
        <v>6.4</v>
      </c>
    </row>
    <row r="47" spans="1:30" x14ac:dyDescent="0.25">
      <c r="Y47">
        <v>21</v>
      </c>
      <c r="Z47">
        <v>4.1184948241522079</v>
      </c>
      <c r="AA47">
        <v>-0.41849482415220773</v>
      </c>
      <c r="AC47">
        <v>64.0625</v>
      </c>
      <c r="AD47">
        <v>6.5</v>
      </c>
    </row>
    <row r="48" spans="1:30" x14ac:dyDescent="0.25">
      <c r="Y48">
        <v>22</v>
      </c>
      <c r="Z48">
        <v>4.0661017224949347</v>
      </c>
      <c r="AA48">
        <v>-0.86610172249493456</v>
      </c>
      <c r="AC48">
        <v>67.1875</v>
      </c>
      <c r="AD48">
        <v>7.1</v>
      </c>
    </row>
    <row r="49" spans="25:30" x14ac:dyDescent="0.25">
      <c r="Y49">
        <v>23</v>
      </c>
      <c r="Z49">
        <v>4.0858686512660825</v>
      </c>
      <c r="AA49">
        <v>-0.98586865126608236</v>
      </c>
      <c r="AC49">
        <v>70.3125</v>
      </c>
      <c r="AD49">
        <v>7.5</v>
      </c>
    </row>
    <row r="50" spans="25:30" x14ac:dyDescent="0.25">
      <c r="Y50">
        <v>24</v>
      </c>
      <c r="Z50">
        <v>3.9310610504845016</v>
      </c>
      <c r="AA50">
        <v>-0.5310610504845017</v>
      </c>
      <c r="AC50">
        <v>73.4375</v>
      </c>
      <c r="AD50">
        <v>7.7</v>
      </c>
    </row>
    <row r="51" spans="25:30" x14ac:dyDescent="0.25">
      <c r="Y51">
        <v>25</v>
      </c>
      <c r="Z51">
        <v>3.7277413185387758</v>
      </c>
      <c r="AA51">
        <v>-0.62774131853877568</v>
      </c>
      <c r="AC51">
        <v>76.5625</v>
      </c>
      <c r="AD51">
        <v>7.9</v>
      </c>
    </row>
    <row r="52" spans="25:30" x14ac:dyDescent="0.25">
      <c r="Y52">
        <v>26</v>
      </c>
      <c r="Z52">
        <v>3.1804471548117448</v>
      </c>
      <c r="AA52">
        <v>1.9552845188255397E-2</v>
      </c>
      <c r="AC52">
        <v>79.6875</v>
      </c>
      <c r="AD52">
        <v>8.1999999999999993</v>
      </c>
    </row>
    <row r="53" spans="25:30" x14ac:dyDescent="0.25">
      <c r="Y53">
        <v>27</v>
      </c>
      <c r="Z53">
        <v>3.0529528143157307</v>
      </c>
      <c r="AA53">
        <v>0.44704718568426927</v>
      </c>
      <c r="AC53">
        <v>82.8125</v>
      </c>
      <c r="AD53">
        <v>8.3000000000000007</v>
      </c>
    </row>
    <row r="54" spans="25:30" x14ac:dyDescent="0.25">
      <c r="Y54">
        <v>28</v>
      </c>
      <c r="Z54">
        <v>2.7162399619388253</v>
      </c>
      <c r="AA54">
        <v>0.68376003806117458</v>
      </c>
      <c r="AC54">
        <v>85.9375</v>
      </c>
      <c r="AD54">
        <v>8.3000000000000007</v>
      </c>
    </row>
    <row r="55" spans="25:30" x14ac:dyDescent="0.25">
      <c r="Y55">
        <v>29</v>
      </c>
      <c r="Z55">
        <v>2.5862965930570994</v>
      </c>
      <c r="AA55">
        <v>0.71370340694290046</v>
      </c>
      <c r="AC55">
        <v>89.0625</v>
      </c>
      <c r="AD55">
        <v>8.5</v>
      </c>
    </row>
    <row r="56" spans="25:30" x14ac:dyDescent="0.25">
      <c r="Y56">
        <v>30</v>
      </c>
      <c r="Z56">
        <v>2.4981814617124627</v>
      </c>
      <c r="AA56">
        <v>0.50181853828753731</v>
      </c>
      <c r="AC56">
        <v>92.1875</v>
      </c>
      <c r="AD56">
        <v>8.5</v>
      </c>
    </row>
    <row r="57" spans="25:30" x14ac:dyDescent="0.25">
      <c r="Y57">
        <v>31</v>
      </c>
      <c r="Z57">
        <v>2.1414860710925581</v>
      </c>
      <c r="AA57">
        <v>0.75851392890744185</v>
      </c>
      <c r="AC57">
        <v>95.3125</v>
      </c>
      <c r="AD57">
        <v>8.6</v>
      </c>
    </row>
    <row r="58" spans="25:30" ht="15.75" thickBot="1" x14ac:dyDescent="0.3">
      <c r="Y58" s="2">
        <v>32</v>
      </c>
      <c r="Z58" s="2">
        <v>2.1409857095106872</v>
      </c>
      <c r="AA58" s="2">
        <v>0.35901429048931277</v>
      </c>
      <c r="AC58" s="2">
        <v>98.4375</v>
      </c>
      <c r="AD58" s="2">
        <v>9.1</v>
      </c>
    </row>
  </sheetData>
  <sortState xmlns:xlrd2="http://schemas.microsoft.com/office/spreadsheetml/2017/richdata2" ref="AD27:AD58">
    <sortCondition ref="AD27"/>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86FA0-4714-49C4-A85B-EB810ABA8FEB}">
  <dimension ref="A1:N45"/>
  <sheetViews>
    <sheetView workbookViewId="0">
      <selection activeCell="G10" sqref="G10"/>
    </sheetView>
  </sheetViews>
  <sheetFormatPr defaultRowHeight="15" x14ac:dyDescent="0.25"/>
  <cols>
    <col min="2" max="2" width="26.5703125" customWidth="1"/>
    <col min="3" max="3" width="35.7109375" customWidth="1"/>
    <col min="4" max="5" width="50.5703125" customWidth="1"/>
    <col min="7" max="7" width="16.5703125" customWidth="1"/>
    <col min="8" max="8" width="21.28515625" customWidth="1"/>
    <col min="13" max="13" width="19.85546875" customWidth="1"/>
    <col min="14" max="14" width="26" customWidth="1"/>
  </cols>
  <sheetData>
    <row r="1" spans="1:14" x14ac:dyDescent="0.25">
      <c r="A1" t="s">
        <v>148</v>
      </c>
      <c r="B1" t="s">
        <v>93</v>
      </c>
      <c r="C1" t="s">
        <v>149</v>
      </c>
      <c r="D1" t="s">
        <v>150</v>
      </c>
      <c r="E1" t="s">
        <v>151</v>
      </c>
      <c r="G1" t="s">
        <v>152</v>
      </c>
      <c r="H1" t="s">
        <v>153</v>
      </c>
    </row>
    <row r="2" spans="1:14" x14ac:dyDescent="0.25">
      <c r="A2" s="43">
        <v>45315</v>
      </c>
      <c r="B2" s="44">
        <v>3.1</v>
      </c>
      <c r="G2" t="s">
        <v>154</v>
      </c>
      <c r="H2" s="44">
        <f>_xlfn.FORECAST.ETS.STAT($B$2:$B$9,$A$2:$A$9,1,1,1)</f>
        <v>0.998</v>
      </c>
      <c r="M2" s="1" t="s">
        <v>148</v>
      </c>
      <c r="N2" s="1" t="s">
        <v>93</v>
      </c>
    </row>
    <row r="3" spans="1:14" x14ac:dyDescent="0.25">
      <c r="A3" s="43">
        <v>45346</v>
      </c>
      <c r="B3" s="44">
        <v>3.2</v>
      </c>
      <c r="G3" t="s">
        <v>155</v>
      </c>
      <c r="H3" s="44">
        <f>_xlfn.FORECAST.ETS.STAT($B$2:$B$9,$A$2:$A$9,2,1,1)</f>
        <v>1E-3</v>
      </c>
      <c r="M3" s="45">
        <v>45315</v>
      </c>
      <c r="N3" s="46">
        <v>3.1</v>
      </c>
    </row>
    <row r="4" spans="1:14" x14ac:dyDescent="0.25">
      <c r="A4" s="43">
        <v>45375</v>
      </c>
      <c r="B4" s="44">
        <v>3.5</v>
      </c>
      <c r="G4" t="s">
        <v>156</v>
      </c>
      <c r="H4" s="44">
        <f>_xlfn.FORECAST.ETS.STAT($B$2:$B$9,$A$2:$A$9,3,1,1)</f>
        <v>2.2204460492503131E-16</v>
      </c>
      <c r="M4" s="45">
        <v>45346</v>
      </c>
      <c r="N4" s="46">
        <v>3.2</v>
      </c>
    </row>
    <row r="5" spans="1:14" x14ac:dyDescent="0.25">
      <c r="A5" s="43">
        <v>45406</v>
      </c>
      <c r="B5" s="44">
        <v>3.4</v>
      </c>
      <c r="G5" t="s">
        <v>157</v>
      </c>
      <c r="H5" s="44">
        <f>_xlfn.FORECAST.ETS.STAT($B$2:$B$9,$A$2:$A$9,4,1,1)</f>
        <v>0.91109181573358933</v>
      </c>
      <c r="M5" s="45">
        <v>45375</v>
      </c>
      <c r="N5" s="46">
        <v>3.5</v>
      </c>
    </row>
    <row r="6" spans="1:14" x14ac:dyDescent="0.25">
      <c r="A6" s="43">
        <v>45436</v>
      </c>
      <c r="B6" s="44">
        <v>3.3</v>
      </c>
      <c r="G6" t="s">
        <v>158</v>
      </c>
      <c r="H6" s="44">
        <f>_xlfn.FORECAST.ETS.STAT($B$2:$B$9,$A$2:$A$9,5,1,1)</f>
        <v>5.8249784461883017E-2</v>
      </c>
      <c r="M6" s="45">
        <v>45406</v>
      </c>
      <c r="N6" s="46">
        <v>3.4</v>
      </c>
    </row>
    <row r="7" spans="1:14" x14ac:dyDescent="0.25">
      <c r="A7" s="43">
        <v>45467</v>
      </c>
      <c r="B7" s="44">
        <v>3</v>
      </c>
      <c r="G7" t="s">
        <v>159</v>
      </c>
      <c r="H7" s="44">
        <f>_xlfn.FORECAST.ETS.STAT($B$2:$B$9,$A$2:$A$9,6,1,1)</f>
        <v>0.18221836314671785</v>
      </c>
      <c r="M7" s="45">
        <v>45436</v>
      </c>
      <c r="N7" s="46">
        <v>3.3</v>
      </c>
    </row>
    <row r="8" spans="1:14" x14ac:dyDescent="0.25">
      <c r="A8" s="43">
        <v>45497</v>
      </c>
      <c r="B8" s="44">
        <v>2.9</v>
      </c>
      <c r="G8" t="s">
        <v>160</v>
      </c>
      <c r="H8" s="44">
        <f>_xlfn.FORECAST.ETS.STAT($B$2:$B$9,$A$2:$A$9,7,1,1)</f>
        <v>0.20795664227616573</v>
      </c>
      <c r="M8" s="45">
        <v>45467</v>
      </c>
      <c r="N8" s="47">
        <v>3</v>
      </c>
    </row>
    <row r="9" spans="1:14" x14ac:dyDescent="0.25">
      <c r="A9" s="43">
        <v>45528</v>
      </c>
      <c r="B9" s="44">
        <v>2.5</v>
      </c>
      <c r="C9" s="44">
        <v>2.5</v>
      </c>
      <c r="D9" s="44">
        <v>2.5</v>
      </c>
      <c r="E9" s="44">
        <v>2.5</v>
      </c>
      <c r="M9" s="45">
        <v>45497</v>
      </c>
      <c r="N9" s="46">
        <v>2.9</v>
      </c>
    </row>
    <row r="10" spans="1:14" x14ac:dyDescent="0.25">
      <c r="A10" s="43">
        <v>45559</v>
      </c>
      <c r="C10" s="44">
        <f t="shared" ref="C10:C45" si="0">_xlfn.FORECAST.ETS(A10,$B$2:$B$9,$A$2:$A$9,1,1)</f>
        <v>2.413095238095238</v>
      </c>
      <c r="D10" s="44">
        <f t="shared" ref="D10:D45" si="1">C10-_xlfn.FORECAST.ETS.CONFINT(A10,$B$2:$B$9,$A$2:$A$9,0.95,1,1)</f>
        <v>2.0055077088880737</v>
      </c>
      <c r="E10" s="44">
        <f t="shared" ref="E10:E45" si="2">C10+_xlfn.FORECAST.ETS.CONFINT(A10,$B$2:$B$9,$A$2:$A$9,0.95,1,1)</f>
        <v>2.8206827673024022</v>
      </c>
      <c r="M10" s="48">
        <v>45528</v>
      </c>
      <c r="N10" s="49">
        <v>2.5</v>
      </c>
    </row>
    <row r="11" spans="1:14" x14ac:dyDescent="0.25">
      <c r="A11" s="43">
        <v>45589</v>
      </c>
      <c r="C11" s="44">
        <f t="shared" si="0"/>
        <v>2.3261904761904759</v>
      </c>
      <c r="D11" s="44">
        <f t="shared" si="1"/>
        <v>1.7500628003493777</v>
      </c>
      <c r="E11" s="44">
        <f t="shared" si="2"/>
        <v>2.9023181520315742</v>
      </c>
    </row>
    <row r="12" spans="1:14" x14ac:dyDescent="0.25">
      <c r="A12" s="43">
        <v>45620</v>
      </c>
      <c r="C12" s="44">
        <f t="shared" si="0"/>
        <v>2.2392857142857139</v>
      </c>
      <c r="D12" s="44">
        <f t="shared" si="1"/>
        <v>1.5335586474707399</v>
      </c>
      <c r="E12" s="44">
        <f t="shared" si="2"/>
        <v>2.9450127811006879</v>
      </c>
    </row>
    <row r="13" spans="1:14" x14ac:dyDescent="0.25">
      <c r="A13" s="43">
        <v>45650</v>
      </c>
      <c r="C13" s="44">
        <f t="shared" si="0"/>
        <v>2.1523809523809518</v>
      </c>
      <c r="D13" s="44">
        <f t="shared" si="1"/>
        <v>1.3372056901728842</v>
      </c>
      <c r="E13" s="44">
        <f t="shared" si="2"/>
        <v>2.9675562145890195</v>
      </c>
    </row>
    <row r="14" spans="1:14" x14ac:dyDescent="0.25">
      <c r="A14" s="43">
        <v>45681</v>
      </c>
      <c r="C14" s="44">
        <f t="shared" si="0"/>
        <v>2.0654761904761898</v>
      </c>
      <c r="D14" s="44">
        <f t="shared" si="1"/>
        <v>1.1537177372839915</v>
      </c>
      <c r="E14" s="44">
        <f t="shared" si="2"/>
        <v>2.9772346436683881</v>
      </c>
    </row>
    <row r="15" spans="1:14" x14ac:dyDescent="0.25">
      <c r="A15" s="43">
        <v>45712</v>
      </c>
      <c r="C15" s="44">
        <f t="shared" si="0"/>
        <v>1.9785714285714278</v>
      </c>
      <c r="D15" s="44">
        <f t="shared" si="1"/>
        <v>0.97935707136634453</v>
      </c>
      <c r="E15" s="44">
        <f t="shared" si="2"/>
        <v>2.9777857857765109</v>
      </c>
    </row>
    <row r="16" spans="1:14" x14ac:dyDescent="0.25">
      <c r="A16" s="43">
        <v>45740</v>
      </c>
      <c r="C16" s="44">
        <f t="shared" si="0"/>
        <v>1.8916666666666657</v>
      </c>
      <c r="D16" s="44">
        <f t="shared" si="1"/>
        <v>0.81190344984401719</v>
      </c>
      <c r="E16" s="44">
        <f t="shared" si="2"/>
        <v>2.9714298834893142</v>
      </c>
    </row>
    <row r="17" spans="1:5" x14ac:dyDescent="0.25">
      <c r="A17" s="43">
        <v>45771</v>
      </c>
      <c r="C17" s="44">
        <f t="shared" si="0"/>
        <v>1.8047619047619037</v>
      </c>
      <c r="D17" s="44">
        <f t="shared" si="1"/>
        <v>0.64991056043316453</v>
      </c>
      <c r="E17" s="44">
        <f t="shared" si="2"/>
        <v>2.9596132490906428</v>
      </c>
    </row>
    <row r="18" spans="1:5" x14ac:dyDescent="0.25">
      <c r="A18" s="43">
        <v>45801</v>
      </c>
      <c r="C18" s="44">
        <f t="shared" si="0"/>
        <v>1.7178571428571416</v>
      </c>
      <c r="D18" s="44">
        <f t="shared" si="1"/>
        <v>0.49237408169959851</v>
      </c>
      <c r="E18" s="44">
        <f t="shared" si="2"/>
        <v>2.9433402040146848</v>
      </c>
    </row>
    <row r="19" spans="1:5" x14ac:dyDescent="0.25">
      <c r="A19" s="43">
        <v>45832</v>
      </c>
      <c r="C19" s="44">
        <f t="shared" si="0"/>
        <v>1.6309523809523796</v>
      </c>
      <c r="D19" s="44">
        <f t="shared" si="1"/>
        <v>0.33856302254800141</v>
      </c>
      <c r="E19" s="44">
        <f t="shared" si="2"/>
        <v>2.9233417393567578</v>
      </c>
    </row>
    <row r="20" spans="1:5" x14ac:dyDescent="0.25">
      <c r="A20" s="43">
        <v>45862</v>
      </c>
      <c r="C20" s="44">
        <f t="shared" si="0"/>
        <v>1.5440476190476176</v>
      </c>
      <c r="D20" s="44">
        <f t="shared" si="1"/>
        <v>0.18792575086926711</v>
      </c>
      <c r="E20" s="44">
        <f t="shared" si="2"/>
        <v>2.900169487225968</v>
      </c>
    </row>
    <row r="21" spans="1:5" x14ac:dyDescent="0.25">
      <c r="A21" s="43">
        <v>45893</v>
      </c>
      <c r="C21" s="44">
        <f t="shared" si="0"/>
        <v>1.4571428571428555</v>
      </c>
      <c r="D21" s="44">
        <f t="shared" si="1"/>
        <v>4.003387462131891E-2</v>
      </c>
      <c r="E21" s="44">
        <f t="shared" si="2"/>
        <v>2.8742518396643923</v>
      </c>
    </row>
    <row r="22" spans="1:5" x14ac:dyDescent="0.25">
      <c r="A22" s="43">
        <v>45924</v>
      </c>
      <c r="C22" s="44">
        <f t="shared" si="0"/>
        <v>1.3702380952380935</v>
      </c>
      <c r="D22" s="44">
        <f t="shared" si="1"/>
        <v>-0.10545314175802223</v>
      </c>
      <c r="E22" s="44">
        <f t="shared" si="2"/>
        <v>2.845929332234209</v>
      </c>
    </row>
    <row r="23" spans="1:5" x14ac:dyDescent="0.25">
      <c r="A23" s="43">
        <v>45954</v>
      </c>
      <c r="C23" s="44">
        <f t="shared" si="0"/>
        <v>1.2833333333333314</v>
      </c>
      <c r="D23" s="44">
        <f t="shared" si="1"/>
        <v>-0.24881128432468547</v>
      </c>
      <c r="E23" s="44">
        <f t="shared" si="2"/>
        <v>2.8154779509913483</v>
      </c>
    </row>
    <row r="24" spans="1:5" x14ac:dyDescent="0.25">
      <c r="A24" s="43">
        <v>45985</v>
      </c>
      <c r="C24" s="44">
        <f t="shared" si="0"/>
        <v>1.1964285714285694</v>
      </c>
      <c r="D24" s="44">
        <f t="shared" si="1"/>
        <v>-0.39026790490593366</v>
      </c>
      <c r="E24" s="44">
        <f t="shared" si="2"/>
        <v>2.7831250477630727</v>
      </c>
    </row>
    <row r="25" spans="1:5" x14ac:dyDescent="0.25">
      <c r="A25" s="43">
        <v>46015</v>
      </c>
      <c r="C25" s="44">
        <f t="shared" si="0"/>
        <v>1.1095238095238074</v>
      </c>
      <c r="D25" s="44">
        <f t="shared" si="1"/>
        <v>-0.53001292229527719</v>
      </c>
      <c r="E25" s="44">
        <f t="shared" si="2"/>
        <v>2.7490605413428919</v>
      </c>
    </row>
    <row r="26" spans="1:5" x14ac:dyDescent="0.25">
      <c r="A26" s="43">
        <v>46046</v>
      </c>
      <c r="C26" s="44">
        <f t="shared" si="0"/>
        <v>1.0226190476190453</v>
      </c>
      <c r="D26" s="44">
        <f t="shared" si="1"/>
        <v>-0.6682069110735247</v>
      </c>
      <c r="E26" s="44">
        <f t="shared" si="2"/>
        <v>2.7134450063116153</v>
      </c>
    </row>
    <row r="27" spans="1:5" x14ac:dyDescent="0.25">
      <c r="A27" s="43">
        <v>46077</v>
      </c>
      <c r="C27" s="44">
        <f t="shared" si="0"/>
        <v>0.93571428571428317</v>
      </c>
      <c r="D27" s="44">
        <f t="shared" si="1"/>
        <v>-0.80498707381912282</v>
      </c>
      <c r="E27" s="44">
        <f t="shared" si="2"/>
        <v>2.676415645247689</v>
      </c>
    </row>
    <row r="28" spans="1:5" x14ac:dyDescent="0.25">
      <c r="A28" s="43">
        <v>46105</v>
      </c>
      <c r="C28" s="44">
        <f t="shared" si="0"/>
        <v>0.84880952380952135</v>
      </c>
      <c r="D28" s="44">
        <f t="shared" si="1"/>
        <v>-0.94047173656224869</v>
      </c>
      <c r="E28" s="44">
        <f t="shared" si="2"/>
        <v>2.6380907841812915</v>
      </c>
    </row>
    <row r="29" spans="1:5" x14ac:dyDescent="0.25">
      <c r="A29" s="43">
        <v>46136</v>
      </c>
      <c r="C29" s="44">
        <f t="shared" si="0"/>
        <v>0.76190476190475909</v>
      </c>
      <c r="D29" s="44">
        <f t="shared" si="1"/>
        <v>-1.0747637905979142</v>
      </c>
      <c r="E29" s="44">
        <f t="shared" si="2"/>
        <v>2.5985733144074321</v>
      </c>
    </row>
    <row r="30" spans="1:5" x14ac:dyDescent="0.25">
      <c r="A30" s="43">
        <v>46166</v>
      </c>
      <c r="C30" s="44">
        <f t="shared" si="0"/>
        <v>0.67499999999999727</v>
      </c>
      <c r="D30" s="44">
        <f t="shared" si="1"/>
        <v>-1.2079533675693264</v>
      </c>
      <c r="E30" s="44">
        <f t="shared" si="2"/>
        <v>2.5579533675693211</v>
      </c>
    </row>
    <row r="31" spans="1:5" x14ac:dyDescent="0.25">
      <c r="A31" s="43">
        <v>46197</v>
      </c>
      <c r="C31" s="44">
        <f t="shared" si="0"/>
        <v>0.58809523809523501</v>
      </c>
      <c r="D31" s="44">
        <f t="shared" si="1"/>
        <v>-1.3401199467422762</v>
      </c>
      <c r="E31" s="44">
        <f t="shared" si="2"/>
        <v>2.5163104229327464</v>
      </c>
    </row>
    <row r="32" spans="1:5" x14ac:dyDescent="0.25">
      <c r="A32" s="43">
        <v>46227</v>
      </c>
      <c r="C32" s="44">
        <f t="shared" si="0"/>
        <v>0.50119047619047319</v>
      </c>
      <c r="D32" s="44">
        <f t="shared" si="1"/>
        <v>-1.4713340351399569</v>
      </c>
      <c r="E32" s="44">
        <f t="shared" si="2"/>
        <v>2.4737149875209035</v>
      </c>
    </row>
    <row r="33" spans="1:5" x14ac:dyDescent="0.25">
      <c r="A33" s="43">
        <v>46258</v>
      </c>
      <c r="C33" s="44">
        <f t="shared" si="0"/>
        <v>0.41428571428571093</v>
      </c>
      <c r="D33" s="44">
        <f t="shared" si="1"/>
        <v>-1.6016585217932615</v>
      </c>
      <c r="E33" s="44">
        <f t="shared" si="2"/>
        <v>2.4302299503646836</v>
      </c>
    </row>
    <row r="34" spans="1:5" x14ac:dyDescent="0.25">
      <c r="A34" s="43">
        <v>46289</v>
      </c>
      <c r="C34" s="44">
        <f t="shared" si="0"/>
        <v>0.32738095238094911</v>
      </c>
      <c r="D34" s="44">
        <f t="shared" si="1"/>
        <v>-1.7311497801647615</v>
      </c>
      <c r="E34" s="44">
        <f t="shared" si="2"/>
        <v>2.3859116849266595</v>
      </c>
    </row>
    <row r="35" spans="1:5" x14ac:dyDescent="0.25">
      <c r="A35" s="43">
        <v>46319</v>
      </c>
      <c r="C35" s="44">
        <f t="shared" si="0"/>
        <v>0.24047619047618687</v>
      </c>
      <c r="D35" s="44">
        <f t="shared" si="1"/>
        <v>-1.8598585737030828</v>
      </c>
      <c r="E35" s="44">
        <f t="shared" si="2"/>
        <v>2.3408109546554567</v>
      </c>
    </row>
    <row r="36" spans="1:5" x14ac:dyDescent="0.25">
      <c r="A36" s="43">
        <v>46350</v>
      </c>
      <c r="C36" s="44">
        <f t="shared" si="0"/>
        <v>0.153571428571425</v>
      </c>
      <c r="D36" s="44">
        <f t="shared" si="1"/>
        <v>-1.9878308058510674</v>
      </c>
      <c r="E36" s="44">
        <f t="shared" si="2"/>
        <v>2.2949736629939173</v>
      </c>
    </row>
    <row r="37" spans="1:5" x14ac:dyDescent="0.25">
      <c r="A37" s="43">
        <v>46380</v>
      </c>
      <c r="C37" s="44">
        <f t="shared" si="0"/>
        <v>6.666666666666278E-2</v>
      </c>
      <c r="D37" s="44">
        <f t="shared" si="1"/>
        <v>-2.1151081459570715</v>
      </c>
      <c r="E37" s="44">
        <f t="shared" si="2"/>
        <v>2.2484414792903973</v>
      </c>
    </row>
    <row r="38" spans="1:5" x14ac:dyDescent="0.25">
      <c r="A38" s="43">
        <v>46411</v>
      </c>
      <c r="C38" s="44">
        <f t="shared" si="0"/>
        <v>-2.0238095238099069E-2</v>
      </c>
      <c r="D38" s="44">
        <f t="shared" si="1"/>
        <v>-2.2417285552905937</v>
      </c>
      <c r="E38" s="44">
        <f t="shared" si="2"/>
        <v>2.2012523648143953</v>
      </c>
    </row>
    <row r="39" spans="1:5" x14ac:dyDescent="0.25">
      <c r="A39" s="43">
        <v>46442</v>
      </c>
      <c r="C39" s="44">
        <f t="shared" si="0"/>
        <v>-0.1071428571428613</v>
      </c>
      <c r="D39" s="44">
        <f t="shared" si="1"/>
        <v>-2.3677267319768753</v>
      </c>
      <c r="E39" s="44">
        <f t="shared" si="2"/>
        <v>2.1534410176911529</v>
      </c>
    </row>
    <row r="40" spans="1:5" x14ac:dyDescent="0.25">
      <c r="A40" s="43">
        <v>46470</v>
      </c>
      <c r="C40" s="44">
        <f t="shared" si="0"/>
        <v>-0.19404761904762316</v>
      </c>
      <c r="D40" s="44">
        <f t="shared" si="1"/>
        <v>-2.4931344896161298</v>
      </c>
      <c r="E40" s="44">
        <f t="shared" si="2"/>
        <v>2.1050392515208833</v>
      </c>
    </row>
    <row r="41" spans="1:5" x14ac:dyDescent="0.25">
      <c r="A41" s="43">
        <v>46501</v>
      </c>
      <c r="C41" s="44">
        <f t="shared" si="0"/>
        <v>-0.28095238095238539</v>
      </c>
      <c r="D41" s="44">
        <f t="shared" si="1"/>
        <v>-2.6179810812772648</v>
      </c>
      <c r="E41" s="44">
        <f t="shared" si="2"/>
        <v>2.0560763193724942</v>
      </c>
    </row>
    <row r="42" spans="1:5" x14ac:dyDescent="0.25">
      <c r="A42" s="43">
        <v>46531</v>
      </c>
      <c r="C42" s="44">
        <f t="shared" si="0"/>
        <v>-0.36785714285714721</v>
      </c>
      <c r="D42" s="44">
        <f t="shared" si="1"/>
        <v>-2.7422934781965211</v>
      </c>
      <c r="E42" s="44">
        <f t="shared" si="2"/>
        <v>2.0065791924822265</v>
      </c>
    </row>
    <row r="43" spans="1:5" x14ac:dyDescent="0.25">
      <c r="A43" s="43">
        <v>46562</v>
      </c>
      <c r="C43" s="44">
        <f t="shared" si="0"/>
        <v>-0.45476190476190947</v>
      </c>
      <c r="D43" s="44">
        <f t="shared" si="1"/>
        <v>-2.8660966106849011</v>
      </c>
      <c r="E43" s="44">
        <f t="shared" si="2"/>
        <v>1.9565728011610823</v>
      </c>
    </row>
    <row r="44" spans="1:5" x14ac:dyDescent="0.25">
      <c r="A44" s="43">
        <v>46592</v>
      </c>
      <c r="C44" s="44">
        <f t="shared" si="0"/>
        <v>-0.54166666666667129</v>
      </c>
      <c r="D44" s="44">
        <f t="shared" si="1"/>
        <v>-2.9894135773222477</v>
      </c>
      <c r="E44" s="44">
        <f t="shared" si="2"/>
        <v>1.9060802439889049</v>
      </c>
    </row>
    <row r="45" spans="1:5" x14ac:dyDescent="0.25">
      <c r="A45" s="43">
        <v>46600</v>
      </c>
      <c r="C45" s="44">
        <f t="shared" si="0"/>
        <v>-0.56409370199693254</v>
      </c>
      <c r="D45" s="44">
        <f t="shared" si="1"/>
        <v>-3.0211677324325521</v>
      </c>
      <c r="E45" s="44">
        <f t="shared" si="2"/>
        <v>1.8929803284386868</v>
      </c>
    </row>
  </sheetData>
  <pageMargins left="0.7" right="0.7" top="0.75" bottom="0.75" header="0.3" footer="0.3"/>
  <drawing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Thematic_Analysis</vt:lpstr>
      <vt:lpstr>Descriptive_Statistics_CSI</vt:lpstr>
      <vt:lpstr>Hypothesis_Test</vt:lpstr>
      <vt:lpstr>One-way ANOVA &amp; Post-Hoq</vt:lpstr>
      <vt:lpstr>Multiple Regression analysis</vt:lpstr>
      <vt:lpstr>Forecasting_Inflation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Mohsin Chowdhury</dc:creator>
  <cp:lastModifiedBy>Mohsin Chowdhury</cp:lastModifiedBy>
  <dcterms:created xsi:type="dcterms:W3CDTF">2024-10-19T00:37:27Z</dcterms:created>
  <dcterms:modified xsi:type="dcterms:W3CDTF">2024-12-07T02:15:52Z</dcterms:modified>
</cp:coreProperties>
</file>