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ohsi\OneDrive\Documents\"/>
    </mc:Choice>
  </mc:AlternateContent>
  <xr:revisionPtr revIDLastSave="0" documentId="13_ncr:1_{DEC9CB06-B135-41CE-9DC8-686EBBBBD9E4}" xr6:coauthVersionLast="47" xr6:coauthVersionMax="47" xr10:uidLastSave="{00000000-0000-0000-0000-000000000000}"/>
  <bookViews>
    <workbookView xWindow="-120" yWindow="-120" windowWidth="29040" windowHeight="15720" xr2:uid="{FCF4580E-B741-461A-9245-648BDAEB8697}"/>
  </bookViews>
  <sheets>
    <sheet name="Descriptive_statistics" sheetId="1" r:id="rId1"/>
    <sheet name="Hypothesis Test" sheetId="2" r:id="rId2"/>
    <sheet name="ONE-WAY ANOVA &amp; POST-HOC TEST" sheetId="3" r:id="rId3"/>
    <sheet name="Multiple regression analysis-1" sheetId="4" r:id="rId4"/>
    <sheet name="Multiple regression analysis-2" sheetId="21" r:id="rId5"/>
    <sheet name="Test of Independence" sheetId="22" r:id="rId6"/>
    <sheet name="Time series-Forecasting" sheetId="20" r:id="rId7"/>
    <sheet name="Raw Data_1 (RDC_Inventory)" sheetId="23" r:id="rId8"/>
    <sheet name="Raw Data_2 (RDC_inventory_2)" sheetId="24" r:id="rId9"/>
    <sheet name="Raw Data_3 (HPI)" sheetId="25" r:id="rId10"/>
    <sheet name="Raw Data_4 (CPI)" sheetId="26" r:id="rId11"/>
    <sheet name="Raw Data_5 (GDP)" sheetId="27" r:id="rId12"/>
    <sheet name="Raw Data_6 (Monthly Inflation)" sheetId="28" r:id="rId13"/>
    <sheet name="Raw Data_7 (Unemployment rate)" sheetId="29" r:id="rId14"/>
    <sheet name="Raw Data_8 (Finance_Type)" sheetId="30" r:id="rId15"/>
  </sheets>
  <definedNames>
    <definedName name="_xlchart.v1.0" hidden="1">Descriptive_statistics!$B$1</definedName>
    <definedName name="_xlchart.v1.1" hidden="1">Descriptive_statistics!$B$2:$B$57</definedName>
    <definedName name="_xlchart.v1.2" hidden="1">Descriptive_statistics!$C$1</definedName>
    <definedName name="_xlchart.v1.3" hidden="1">Descriptive_statistics!$C$2:$C$57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1" l="1"/>
  <c r="I26" i="1"/>
  <c r="K32" i="22"/>
  <c r="H15" i="22"/>
  <c r="G17" i="22"/>
  <c r="F17" i="22"/>
  <c r="E17" i="22"/>
  <c r="H16" i="22"/>
  <c r="H17" i="22" l="1"/>
  <c r="H24" i="22" s="1"/>
  <c r="I24" i="22" s="1"/>
  <c r="J24" i="22" s="1"/>
  <c r="K24" i="22" s="1"/>
  <c r="H23" i="22" l="1"/>
  <c r="I23" i="22" s="1"/>
  <c r="J23" i="22" s="1"/>
  <c r="K23" i="22" s="1"/>
  <c r="H26" i="22"/>
  <c r="I26" i="22" s="1"/>
  <c r="J26" i="22" s="1"/>
  <c r="K26" i="22" s="1"/>
  <c r="H27" i="22"/>
  <c r="I27" i="22" s="1"/>
  <c r="J27" i="22" s="1"/>
  <c r="K27" i="22" s="1"/>
  <c r="H25" i="22"/>
  <c r="I25" i="22" s="1"/>
  <c r="J25" i="22" s="1"/>
  <c r="K25" i="22" s="1"/>
  <c r="H22" i="22"/>
  <c r="I22" i="22" s="1"/>
  <c r="J22" i="22" s="1"/>
  <c r="K22" i="22" s="1"/>
  <c r="K28" i="22" l="1"/>
  <c r="K31" i="22" s="1"/>
  <c r="AG24" i="3" l="1"/>
  <c r="AA24" i="3"/>
  <c r="U24" i="3"/>
  <c r="AG23" i="3"/>
  <c r="AA23" i="3"/>
  <c r="U23" i="3"/>
  <c r="C14" i="20"/>
  <c r="C26" i="20"/>
  <c r="C38" i="20"/>
  <c r="C50" i="20"/>
  <c r="C36" i="20"/>
  <c r="C15" i="20"/>
  <c r="C27" i="20"/>
  <c r="C39" i="20"/>
  <c r="C44" i="20"/>
  <c r="C48" i="20"/>
  <c r="C16" i="20"/>
  <c r="C28" i="20"/>
  <c r="C40" i="20"/>
  <c r="C23" i="20"/>
  <c r="C25" i="20"/>
  <c r="C17" i="20"/>
  <c r="C29" i="20"/>
  <c r="C41" i="20"/>
  <c r="C47" i="20"/>
  <c r="C37" i="20"/>
  <c r="C18" i="20"/>
  <c r="C30" i="20"/>
  <c r="C42" i="20"/>
  <c r="C32" i="20"/>
  <c r="C35" i="20"/>
  <c r="C19" i="20"/>
  <c r="C31" i="20"/>
  <c r="C43" i="20"/>
  <c r="C20" i="20"/>
  <c r="C49" i="20"/>
  <c r="C21" i="20"/>
  <c r="C33" i="20"/>
  <c r="C45" i="20"/>
  <c r="C22" i="20"/>
  <c r="C34" i="20"/>
  <c r="C46" i="20"/>
  <c r="C24" i="20"/>
  <c r="I55" i="1" l="1"/>
  <c r="I24" i="1"/>
  <c r="I56" i="1"/>
  <c r="I54" i="1"/>
  <c r="I53" i="1"/>
  <c r="I51" i="1"/>
  <c r="I50" i="1"/>
  <c r="I25" i="1"/>
  <c r="I23" i="1"/>
  <c r="I22" i="1"/>
  <c r="E24" i="20"/>
  <c r="D21" i="20"/>
  <c r="E35" i="20"/>
  <c r="D47" i="20"/>
  <c r="D40" i="20"/>
  <c r="D27" i="20"/>
  <c r="D14" i="20"/>
  <c r="D36" i="20"/>
  <c r="D22" i="20"/>
  <c r="D17" i="20"/>
  <c r="E17" i="20"/>
  <c r="E50" i="20"/>
  <c r="D31" i="20"/>
  <c r="D18" i="20"/>
  <c r="D39" i="20"/>
  <c r="E37" i="20"/>
  <c r="D24" i="20"/>
  <c r="E21" i="20"/>
  <c r="D35" i="20"/>
  <c r="E47" i="20"/>
  <c r="E40" i="20"/>
  <c r="E27" i="20"/>
  <c r="E14" i="20"/>
  <c r="E16" i="20"/>
  <c r="E30" i="20"/>
  <c r="D48" i="20"/>
  <c r="D38" i="20"/>
  <c r="E25" i="20"/>
  <c r="D33" i="20"/>
  <c r="E26" i="20"/>
  <c r="E46" i="20"/>
  <c r="D49" i="20"/>
  <c r="E32" i="20"/>
  <c r="D41" i="20"/>
  <c r="D28" i="20"/>
  <c r="D15" i="20"/>
  <c r="D42" i="20"/>
  <c r="D43" i="20"/>
  <c r="D50" i="20"/>
  <c r="E43" i="20"/>
  <c r="E18" i="20"/>
  <c r="E31" i="20"/>
  <c r="E38" i="20"/>
  <c r="D37" i="20"/>
  <c r="E23" i="20"/>
  <c r="D46" i="20"/>
  <c r="E49" i="20"/>
  <c r="D32" i="20"/>
  <c r="E41" i="20"/>
  <c r="E28" i="20"/>
  <c r="E15" i="20"/>
  <c r="E29" i="20"/>
  <c r="E48" i="20"/>
  <c r="E22" i="20"/>
  <c r="D45" i="20"/>
  <c r="D44" i="20"/>
  <c r="E45" i="20"/>
  <c r="E44" i="20"/>
  <c r="D19" i="20"/>
  <c r="D26" i="20"/>
  <c r="E39" i="20"/>
  <c r="D34" i="20"/>
  <c r="E20" i="20"/>
  <c r="E42" i="20"/>
  <c r="D29" i="20"/>
  <c r="D16" i="20"/>
  <c r="E36" i="20"/>
  <c r="D20" i="20"/>
  <c r="D30" i="20"/>
  <c r="D25" i="20"/>
  <c r="E33" i="20"/>
  <c r="D23" i="20"/>
  <c r="E19" i="20"/>
  <c r="E34" i="20"/>
  <c r="I20" i="1" l="1"/>
  <c r="I19" i="1"/>
</calcChain>
</file>

<file path=xl/sharedStrings.xml><?xml version="1.0" encoding="utf-8"?>
<sst xmlns="http://schemas.openxmlformats.org/spreadsheetml/2006/main" count="1112" uniqueCount="423">
  <si>
    <t>state</t>
  </si>
  <si>
    <t>Iowa</t>
  </si>
  <si>
    <t>Virginia</t>
  </si>
  <si>
    <t>Maine</t>
  </si>
  <si>
    <t>Massachusetts</t>
  </si>
  <si>
    <t>Arizona</t>
  </si>
  <si>
    <t>Georgia</t>
  </si>
  <si>
    <t>Montana</t>
  </si>
  <si>
    <t>Rhode Island</t>
  </si>
  <si>
    <t>West Virginia</t>
  </si>
  <si>
    <t>Vermont</t>
  </si>
  <si>
    <t>Nevada</t>
  </si>
  <si>
    <t>Connecticut</t>
  </si>
  <si>
    <t>Missouri</t>
  </si>
  <si>
    <t>Delaware</t>
  </si>
  <si>
    <t>Florida</t>
  </si>
  <si>
    <t>Louisiana</t>
  </si>
  <si>
    <t>Colorado</t>
  </si>
  <si>
    <t>Idaho</t>
  </si>
  <si>
    <t>Kentucky</t>
  </si>
  <si>
    <t>Washington</t>
  </si>
  <si>
    <t>Alaska</t>
  </si>
  <si>
    <t>Pennsylvania</t>
  </si>
  <si>
    <t>New York</t>
  </si>
  <si>
    <t>Mississippi</t>
  </si>
  <si>
    <t>Alabama</t>
  </si>
  <si>
    <t>North Carolina</t>
  </si>
  <si>
    <t>Kansas</t>
  </si>
  <si>
    <t>Minnesota</t>
  </si>
  <si>
    <t>District of Columbia</t>
  </si>
  <si>
    <t>New Mexico</t>
  </si>
  <si>
    <t>South Dakota</t>
  </si>
  <si>
    <t>Utah</t>
  </si>
  <si>
    <t>Wisconsin</t>
  </si>
  <si>
    <t>Hawaii</t>
  </si>
  <si>
    <t>Wyoming</t>
  </si>
  <si>
    <t>California</t>
  </si>
  <si>
    <t>Texas</t>
  </si>
  <si>
    <t>Tennessee</t>
  </si>
  <si>
    <t>Indiana</t>
  </si>
  <si>
    <t>New Jersey</t>
  </si>
  <si>
    <t>Michigan</t>
  </si>
  <si>
    <t>Arkansas</t>
  </si>
  <si>
    <t>Illinois</t>
  </si>
  <si>
    <t>Oklahoma</t>
  </si>
  <si>
    <t>New Hampshire</t>
  </si>
  <si>
    <t>North Dakota</t>
  </si>
  <si>
    <t>Maryland</t>
  </si>
  <si>
    <t>Nebraska</t>
  </si>
  <si>
    <t>Ohio</t>
  </si>
  <si>
    <t>South Carolina</t>
  </si>
  <si>
    <t>Oregon</t>
  </si>
  <si>
    <t>State_average_listing_price 12-01-2023</t>
  </si>
  <si>
    <t>State_average_listing_price 01-01-2019</t>
  </si>
  <si>
    <t xml:space="preserve"> **please contact economics@realtor.com for more raw data details.</t>
  </si>
  <si>
    <t>Mean</t>
  </si>
  <si>
    <t>Standard Error</t>
  </si>
  <si>
    <t>Median</t>
  </si>
  <si>
    <t>Mode</t>
  </si>
  <si>
    <t>Standard Deviation</t>
  </si>
  <si>
    <t>Sample Variance</t>
  </si>
  <si>
    <t>Kurtosis</t>
  </si>
  <si>
    <t>Skewness</t>
  </si>
  <si>
    <t>Range</t>
  </si>
  <si>
    <t>Minimum</t>
  </si>
  <si>
    <t>Maximum</t>
  </si>
  <si>
    <t>Sum</t>
  </si>
  <si>
    <t>Count</t>
  </si>
  <si>
    <t>Confidence Level(95.0%)</t>
  </si>
  <si>
    <t>Lower Bound</t>
  </si>
  <si>
    <t>Upper Bound</t>
  </si>
  <si>
    <t>**skewness- positive skew greater than 1.</t>
  </si>
  <si>
    <t>T score one tail</t>
  </si>
  <si>
    <t>T score two tail</t>
  </si>
  <si>
    <t>**margin of error</t>
  </si>
  <si>
    <t>Z</t>
  </si>
  <si>
    <t>*minimum sample size (n)</t>
  </si>
  <si>
    <t>t-Test: Two-Sample Assuming Unequal Variances</t>
  </si>
  <si>
    <t>Variance</t>
  </si>
  <si>
    <t>Observations</t>
  </si>
  <si>
    <t>Hypothesized Mean Difference</t>
  </si>
  <si>
    <t>df</t>
  </si>
  <si>
    <t>t Stat</t>
  </si>
  <si>
    <t>P(T&lt;=t) one-tail</t>
  </si>
  <si>
    <t>t Critical one-tail</t>
  </si>
  <si>
    <t>P(T&lt;=t) two-tail</t>
  </si>
  <si>
    <t>t Critical two-tail</t>
  </si>
  <si>
    <t>State_average_listing_price 01-01-2021</t>
  </si>
  <si>
    <t>Anova: Single Factor</t>
  </si>
  <si>
    <t>SUMMARY</t>
  </si>
  <si>
    <t>Groups</t>
  </si>
  <si>
    <t>Average</t>
  </si>
  <si>
    <t>ANOVA</t>
  </si>
  <si>
    <t>Source of Variation</t>
  </si>
  <si>
    <t>SS</t>
  </si>
  <si>
    <t>MS</t>
  </si>
  <si>
    <t>F</t>
  </si>
  <si>
    <t>P-value</t>
  </si>
  <si>
    <t>F crit</t>
  </si>
  <si>
    <t>Between Groups</t>
  </si>
  <si>
    <t>Within Groups</t>
  </si>
  <si>
    <t>Total</t>
  </si>
  <si>
    <t>Post-Hoc Test</t>
  </si>
  <si>
    <t>Bonferroni-Adjustment</t>
  </si>
  <si>
    <t>Significant?</t>
  </si>
  <si>
    <t>Jan '20</t>
  </si>
  <si>
    <t>Feb '20</t>
  </si>
  <si>
    <t>Mar '20</t>
  </si>
  <si>
    <t>Apr '20</t>
  </si>
  <si>
    <t>May '20</t>
  </si>
  <si>
    <t>Jun '20</t>
  </si>
  <si>
    <t>Jul '20</t>
  </si>
  <si>
    <t>Aug '20</t>
  </si>
  <si>
    <t>Sep '20</t>
  </si>
  <si>
    <t>Oct '20</t>
  </si>
  <si>
    <t>Nov '20</t>
  </si>
  <si>
    <t>Dec '20</t>
  </si>
  <si>
    <t>Jan '21</t>
  </si>
  <si>
    <t>Feb '21</t>
  </si>
  <si>
    <t>Mar '21</t>
  </si>
  <si>
    <t>Apr '21</t>
  </si>
  <si>
    <t>May '21</t>
  </si>
  <si>
    <t>Jun '21</t>
  </si>
  <si>
    <t>Jul '21</t>
  </si>
  <si>
    <t>Aug '21</t>
  </si>
  <si>
    <t>Sep '21</t>
  </si>
  <si>
    <t>Oct '21</t>
  </si>
  <si>
    <t>Nov '21</t>
  </si>
  <si>
    <t>Dec '21</t>
  </si>
  <si>
    <t>Jan '22</t>
  </si>
  <si>
    <t>Feb '22</t>
  </si>
  <si>
    <t>Mar '22</t>
  </si>
  <si>
    <t>Apr '22</t>
  </si>
  <si>
    <t>May '22</t>
  </si>
  <si>
    <t>Jun '22</t>
  </si>
  <si>
    <t>Jul '22</t>
  </si>
  <si>
    <t>Aug '22</t>
  </si>
  <si>
    <t>Sep '22</t>
  </si>
  <si>
    <t>Oct '22</t>
  </si>
  <si>
    <t>Nov '22</t>
  </si>
  <si>
    <t>Dec '22</t>
  </si>
  <si>
    <t>Jan '23</t>
  </si>
  <si>
    <t>Feb '23</t>
  </si>
  <si>
    <t>Mar '23</t>
  </si>
  <si>
    <t>Apr '23</t>
  </si>
  <si>
    <t>May '23</t>
  </si>
  <si>
    <t>Jun '23</t>
  </si>
  <si>
    <t>Jul '23</t>
  </si>
  <si>
    <t>Aug '23</t>
  </si>
  <si>
    <t>U.S. monthly inflation rate</t>
  </si>
  <si>
    <t>Consumer Price Index rate</t>
  </si>
  <si>
    <t>US Home Price Index</t>
  </si>
  <si>
    <t>month</t>
  </si>
  <si>
    <t>SUMMARY OUTPUT</t>
  </si>
  <si>
    <t>Regression Statistics</t>
  </si>
  <si>
    <t>Multiple R</t>
  </si>
  <si>
    <t>R Square</t>
  </si>
  <si>
    <t>Adjusted R Square</t>
  </si>
  <si>
    <t>Regression</t>
  </si>
  <si>
    <t>Residual</t>
  </si>
  <si>
    <t>Intercept</t>
  </si>
  <si>
    <t>Significance F</t>
  </si>
  <si>
    <t>Coefficients</t>
  </si>
  <si>
    <t>Lower 95%</t>
  </si>
  <si>
    <t>Upper 95%</t>
  </si>
  <si>
    <t>Lower 95.0%</t>
  </si>
  <si>
    <t>Upper 95.0%</t>
  </si>
  <si>
    <t>RESIDUAL OUTPUT</t>
  </si>
  <si>
    <t>Observation</t>
  </si>
  <si>
    <t>Predicted US Home Price Index</t>
  </si>
  <si>
    <t>Residuals</t>
  </si>
  <si>
    <t>PROBABILITY OUTPUT</t>
  </si>
  <si>
    <t>Percentile</t>
  </si>
  <si>
    <t>Date</t>
  </si>
  <si>
    <t>average_listing_price</t>
  </si>
  <si>
    <t>Timeline</t>
  </si>
  <si>
    <t>Values</t>
  </si>
  <si>
    <t>Forecast</t>
  </si>
  <si>
    <t>Lower Confidence Bound</t>
  </si>
  <si>
    <t>Upper Confidence Bound</t>
  </si>
  <si>
    <t>Unemployment Rate</t>
  </si>
  <si>
    <t>US GDP</t>
  </si>
  <si>
    <t>House Price Index</t>
  </si>
  <si>
    <t>Predicted House Price Index</t>
  </si>
  <si>
    <t>Row Total</t>
  </si>
  <si>
    <t>Column Total</t>
  </si>
  <si>
    <t>row</t>
  </si>
  <si>
    <t>column</t>
  </si>
  <si>
    <t>fo</t>
  </si>
  <si>
    <t>fe</t>
  </si>
  <si>
    <t>fo-fe</t>
  </si>
  <si>
    <t>(fo-fe)^2</t>
  </si>
  <si>
    <t>(fo-fe)^2/fe</t>
  </si>
  <si>
    <t>test static</t>
  </si>
  <si>
    <t>p-value</t>
  </si>
  <si>
    <t>Critical value</t>
  </si>
  <si>
    <t>Conventional</t>
  </si>
  <si>
    <t>FHA insured</t>
  </si>
  <si>
    <t>Cash</t>
  </si>
  <si>
    <t>Home sales by Finance Type</t>
  </si>
  <si>
    <t>Post Pendemic (year 22)</t>
  </si>
  <si>
    <t>During Pendemic (year 19)</t>
  </si>
  <si>
    <t>Economic situation</t>
  </si>
  <si>
    <t>** Minimum sample size calculated here**</t>
  </si>
  <si>
    <t>month_date_yyyymm</t>
  </si>
  <si>
    <t>country</t>
  </si>
  <si>
    <t>median_listing_price</t>
  </si>
  <si>
    <t>median_listing_price_mm</t>
  </si>
  <si>
    <t>median_listing_price_yy</t>
  </si>
  <si>
    <t>active_listing_count</t>
  </si>
  <si>
    <t>active_listing_count_mm</t>
  </si>
  <si>
    <t>active_listing_count_yy</t>
  </si>
  <si>
    <t>median_days_on_market</t>
  </si>
  <si>
    <t>median_days_on_market_mm</t>
  </si>
  <si>
    <t>median_days_on_market_yy</t>
  </si>
  <si>
    <t>new_listing_count</t>
  </si>
  <si>
    <t>new_listing_count_mm</t>
  </si>
  <si>
    <t>new_listing_count_yy</t>
  </si>
  <si>
    <t>price_increased_count</t>
  </si>
  <si>
    <t>price_increased_count_mm</t>
  </si>
  <si>
    <t>price_increased_count_yy</t>
  </si>
  <si>
    <t>price_reduced_count</t>
  </si>
  <si>
    <t>price_reduced_count_mm</t>
  </si>
  <si>
    <t>price_reduced_count_yy</t>
  </si>
  <si>
    <t>pending_listing_count</t>
  </si>
  <si>
    <t>pending_listing_count_mm</t>
  </si>
  <si>
    <t>pending_listing_count_yy</t>
  </si>
  <si>
    <t>median_listing_price_per_square_foot</t>
  </si>
  <si>
    <t>median_listing_price_per_square_foot_mm</t>
  </si>
  <si>
    <t>median_listing_price_per_square_foot_yy</t>
  </si>
  <si>
    <t>median_square_feet</t>
  </si>
  <si>
    <t>median_square_feet_mm</t>
  </si>
  <si>
    <t>median_square_feet_yy</t>
  </si>
  <si>
    <t>average_listing_price_mm</t>
  </si>
  <si>
    <t>average_listing_price_yy</t>
  </si>
  <si>
    <t>total_listing_count</t>
  </si>
  <si>
    <t>total_listing_count_mm</t>
  </si>
  <si>
    <t>total_listing_count_yy</t>
  </si>
  <si>
    <t>pending_ratio</t>
  </si>
  <si>
    <t>pending_ratio_mm</t>
  </si>
  <si>
    <t>pending_ratio_yy</t>
  </si>
  <si>
    <t>quality_flag</t>
  </si>
  <si>
    <t>United States</t>
  </si>
  <si>
    <t>quality_flag = 1:  year-over-year figures may be impacted</t>
  </si>
  <si>
    <t xml:space="preserve"> please contact economics@realtor.com for more details.</t>
  </si>
  <si>
    <t>state_id</t>
  </si>
  <si>
    <t>NV</t>
  </si>
  <si>
    <t>TX</t>
  </si>
  <si>
    <t>LA</t>
  </si>
  <si>
    <t>SD</t>
  </si>
  <si>
    <t>KS</t>
  </si>
  <si>
    <t>WV</t>
  </si>
  <si>
    <t>ME</t>
  </si>
  <si>
    <t>AL</t>
  </si>
  <si>
    <t>NM</t>
  </si>
  <si>
    <t>MD</t>
  </si>
  <si>
    <t>CT</t>
  </si>
  <si>
    <t>KY</t>
  </si>
  <si>
    <t>NE</t>
  </si>
  <si>
    <t>FL</t>
  </si>
  <si>
    <t>OR</t>
  </si>
  <si>
    <t>VA</t>
  </si>
  <si>
    <t>IL</t>
  </si>
  <si>
    <t>SC</t>
  </si>
  <si>
    <t>DC</t>
  </si>
  <si>
    <t>IN</t>
  </si>
  <si>
    <t>CO</t>
  </si>
  <si>
    <t>MI</t>
  </si>
  <si>
    <t>CA</t>
  </si>
  <si>
    <t>MA</t>
  </si>
  <si>
    <t>AR</t>
  </si>
  <si>
    <t>MO</t>
  </si>
  <si>
    <t>ND</t>
  </si>
  <si>
    <t>ID</t>
  </si>
  <si>
    <t>OK</t>
  </si>
  <si>
    <t>PA</t>
  </si>
  <si>
    <t>AZ</t>
  </si>
  <si>
    <t>IA</t>
  </si>
  <si>
    <t>DE</t>
  </si>
  <si>
    <t>VT</t>
  </si>
  <si>
    <t>RI</t>
  </si>
  <si>
    <t>WI</t>
  </si>
  <si>
    <t>NJ</t>
  </si>
  <si>
    <t>WY</t>
  </si>
  <si>
    <t>AK</t>
  </si>
  <si>
    <t>HI</t>
  </si>
  <si>
    <t>TN</t>
  </si>
  <si>
    <t>MN</t>
  </si>
  <si>
    <t>NY</t>
  </si>
  <si>
    <t>UT</t>
  </si>
  <si>
    <t>NH</t>
  </si>
  <si>
    <t>WA</t>
  </si>
  <si>
    <t>MT</t>
  </si>
  <si>
    <t>OH</t>
  </si>
  <si>
    <t>NC</t>
  </si>
  <si>
    <t>GA</t>
  </si>
  <si>
    <t>U.S. housing: Case Shiller National Home Price Index 2017-2023</t>
  </si>
  <si>
    <t>S&amp;P/Case Shiller U.S. National Home Price Index from February 2017  to August 2023</t>
  </si>
  <si>
    <t>Feb 17</t>
  </si>
  <si>
    <t>Mar 17</t>
  </si>
  <si>
    <t>Apr 17</t>
  </si>
  <si>
    <t>May 17</t>
  </si>
  <si>
    <t>Jun 17</t>
  </si>
  <si>
    <t>Jul 17</t>
  </si>
  <si>
    <t>Aug 17</t>
  </si>
  <si>
    <t>Sep 17</t>
  </si>
  <si>
    <t>Oct 17</t>
  </si>
  <si>
    <t>Nov 17</t>
  </si>
  <si>
    <t>Dec 17</t>
  </si>
  <si>
    <t>Jan 18</t>
  </si>
  <si>
    <t>Feb 18</t>
  </si>
  <si>
    <t>Mar 18</t>
  </si>
  <si>
    <t>Apr 18</t>
  </si>
  <si>
    <t>May 18</t>
  </si>
  <si>
    <t>Jun 18</t>
  </si>
  <si>
    <t>Jul 18</t>
  </si>
  <si>
    <t>Aug 18</t>
  </si>
  <si>
    <t>Sep 18</t>
  </si>
  <si>
    <t>Oct 18</t>
  </si>
  <si>
    <t>Nov 18</t>
  </si>
  <si>
    <t>Dec 18</t>
  </si>
  <si>
    <t>Jan 19</t>
  </si>
  <si>
    <t>Feb 19</t>
  </si>
  <si>
    <t>Mar 19</t>
  </si>
  <si>
    <t>Apr 19</t>
  </si>
  <si>
    <t>May 19</t>
  </si>
  <si>
    <t>Jun 19</t>
  </si>
  <si>
    <t>Jul 19</t>
  </si>
  <si>
    <t>Aug 19</t>
  </si>
  <si>
    <t>Sep 19</t>
  </si>
  <si>
    <t>Oct 19</t>
  </si>
  <si>
    <t>Nov 19</t>
  </si>
  <si>
    <t>Dec 19</t>
  </si>
  <si>
    <t>Jan 20</t>
  </si>
  <si>
    <t>Feb 20</t>
  </si>
  <si>
    <t>Mar 20</t>
  </si>
  <si>
    <t>Apr 20</t>
  </si>
  <si>
    <t>May 20</t>
  </si>
  <si>
    <t>Jun 20</t>
  </si>
  <si>
    <t>Jul 20</t>
  </si>
  <si>
    <t>Aug 20</t>
  </si>
  <si>
    <t>Sep 20</t>
  </si>
  <si>
    <t>Oct 20</t>
  </si>
  <si>
    <t>Nov 20</t>
  </si>
  <si>
    <t>Dec 20</t>
  </si>
  <si>
    <t>Jan 21</t>
  </si>
  <si>
    <t>Feb 21</t>
  </si>
  <si>
    <t>Mar 21</t>
  </si>
  <si>
    <t>Apr 21</t>
  </si>
  <si>
    <t>May 21</t>
  </si>
  <si>
    <t>Jun 21</t>
  </si>
  <si>
    <t>Jul 21</t>
  </si>
  <si>
    <t>Aug 21</t>
  </si>
  <si>
    <t>Sep 21</t>
  </si>
  <si>
    <t>Oct 21</t>
  </si>
  <si>
    <t>Nov 21</t>
  </si>
  <si>
    <t>Dec 21</t>
  </si>
  <si>
    <t>Jan 22</t>
  </si>
  <si>
    <t>Feb 22</t>
  </si>
  <si>
    <t>Mar 22</t>
  </si>
  <si>
    <t>Apr 22</t>
  </si>
  <si>
    <t>May 22</t>
  </si>
  <si>
    <t>Jun 22</t>
  </si>
  <si>
    <t>Jul 22</t>
  </si>
  <si>
    <t>Aug 22</t>
  </si>
  <si>
    <t>Sep 22</t>
  </si>
  <si>
    <t>Oct 22</t>
  </si>
  <si>
    <t>Nov 22</t>
  </si>
  <si>
    <t>Dec 22</t>
  </si>
  <si>
    <t>Jan 23</t>
  </si>
  <si>
    <t>Feb 23</t>
  </si>
  <si>
    <t>Mar 23</t>
  </si>
  <si>
    <t>Apr 23</t>
  </si>
  <si>
    <t>May 23</t>
  </si>
  <si>
    <t>Jun 23</t>
  </si>
  <si>
    <t>Jul 23</t>
  </si>
  <si>
    <t>Aug 23</t>
  </si>
  <si>
    <t>FRED Graph Observations</t>
  </si>
  <si>
    <t>Federal Reserve Economic Data</t>
  </si>
  <si>
    <t>Link: https://fred.stlouisfed.org</t>
  </si>
  <si>
    <t>Help: https://fredhelp.stlouisfed.org</t>
  </si>
  <si>
    <t>Economic Research Division</t>
  </si>
  <si>
    <t>Federal Reserve Bank of St. Louis</t>
  </si>
  <si>
    <t>CPALTT01USM657N</t>
  </si>
  <si>
    <t>Consumer Price Index: All Items: Total for United States, Growth rate previous period, Monthly, Not Seasonally Adjusted</t>
  </si>
  <si>
    <t>Frequency: Monthly</t>
  </si>
  <si>
    <t>observation_date</t>
  </si>
  <si>
    <t>BBKMGDP</t>
  </si>
  <si>
    <t>Brave-Butters-Kelley Real Gross Domestic Product, Annualized Percent Change from Preceding Period, Monthly, Seasonally Adjusted</t>
  </si>
  <si>
    <t>U.S. monthly inflation rate 2023</t>
  </si>
  <si>
    <t>Monthly 12-month inflation rate in the United States from December 2019  to December 2023</t>
  </si>
  <si>
    <t>Dec '19</t>
  </si>
  <si>
    <t>Sep '23</t>
  </si>
  <si>
    <t>Oct '23</t>
  </si>
  <si>
    <t>Nov '23</t>
  </si>
  <si>
    <t>Dec '23</t>
  </si>
  <si>
    <t>UNRATE</t>
  </si>
  <si>
    <t>Unemployment Rate, Percent, Monthly, Seasonally Adjusted</t>
  </si>
  <si>
    <t>Number of new home sales in the U.S. 2000-2022, by financing type</t>
  </si>
  <si>
    <t>Number of new house sales in the United States from 2000 to 2022, by financing type (in 1,000s)</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</si>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</sst>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yyyy\-mm\-dd"/>
  </numFmts>
  <fonts count="4" x14ac:knownFonts="1">
    <font>
      <sz val="11"/>
      <color theme="1"/>
      <name val="Calibri"/>
      <family val="2"/>
      <scheme val="minor"/>
    </font>
    <font>
      <i/>
      <sz val="11"/>
      <color theme="1"/>
      <name val="Calibri"/>
      <family val="2"/>
      <scheme val="minor"/>
    </font>
    <font>
      <b/>
      <sz val="11"/>
      <color theme="1"/>
      <name val="Calibri"/>
      <family val="2"/>
      <scheme val="minor"/>
    </font>
    <font>
      <sz val="10"/>
      <name val="Arial"/>
      <family val="2"/>
    </font>
  </fonts>
  <fills count="6">
    <fill>
      <patternFill patternType="none"/>
    </fill>
    <fill>
      <patternFill patternType="gray125"/>
    </fill>
    <fill>
      <patternFill patternType="solid">
        <fgColor theme="7"/>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bgColor indexed="64"/>
      </patternFill>
    </fill>
  </fills>
  <borders count="11">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3"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37">
    <xf numFmtId="0" fontId="0" fillId="0" borderId="0" xfId="0"/>
    <xf numFmtId="0" fontId="0" fillId="0" borderId="0" xfId="0" applyAlignment="1">
      <alignment horizontal="center" wrapText="1"/>
    </xf>
    <xf numFmtId="0" fontId="0" fillId="0" borderId="1" xfId="0" applyBorder="1"/>
    <xf numFmtId="0" fontId="0" fillId="0" borderId="2" xfId="0" applyBorder="1"/>
    <xf numFmtId="0" fontId="1" fillId="0" borderId="3" xfId="0" applyFont="1" applyBorder="1" applyAlignment="1">
      <alignment horizontal="centerContinuous"/>
    </xf>
    <xf numFmtId="0" fontId="1" fillId="0" borderId="3" xfId="0" applyFont="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4" xfId="0" applyFont="1" applyBorder="1"/>
    <xf numFmtId="0" fontId="3" fillId="0" borderId="0" xfId="1" applyAlignment="1">
      <alignment horizontal="left" vertical="center"/>
    </xf>
    <xf numFmtId="4" fontId="3" fillId="0" borderId="0" xfId="1" applyNumberFormat="1" applyAlignment="1">
      <alignment horizontal="right" vertical="center"/>
    </xf>
    <xf numFmtId="3" fontId="3" fillId="0" borderId="0" xfId="1" applyNumberFormat="1" applyAlignment="1">
      <alignment horizontal="right" vertical="center"/>
    </xf>
    <xf numFmtId="2" fontId="0" fillId="0" borderId="0" xfId="0" applyNumberFormat="1"/>
    <xf numFmtId="0" fontId="0" fillId="0" borderId="0" xfId="0" applyAlignment="1">
      <alignment horizontal="center" vertical="center"/>
    </xf>
    <xf numFmtId="0" fontId="0" fillId="2" borderId="0" xfId="0" applyFill="1"/>
    <xf numFmtId="0" fontId="0" fillId="2" borderId="2" xfId="0" applyFill="1" applyBorder="1"/>
    <xf numFmtId="0" fontId="0" fillId="0" borderId="4" xfId="0" applyBorder="1"/>
    <xf numFmtId="164" fontId="0" fillId="0" borderId="0" xfId="0" applyNumberFormat="1"/>
    <xf numFmtId="164" fontId="0" fillId="0" borderId="6" xfId="0" applyNumberFormat="1" applyBorder="1"/>
    <xf numFmtId="0" fontId="0" fillId="0" borderId="1" xfId="0" applyBorder="1" applyAlignment="1">
      <alignment horizontal="center"/>
    </xf>
    <xf numFmtId="165" fontId="3" fillId="0" borderId="0" xfId="1" applyNumberFormat="1"/>
    <xf numFmtId="165" fontId="0" fillId="0" borderId="0" xfId="0" applyNumberFormat="1"/>
    <xf numFmtId="164" fontId="0" fillId="0" borderId="8" xfId="0" applyNumberFormat="1" applyBorder="1"/>
    <xf numFmtId="165" fontId="3" fillId="0" borderId="2" xfId="1" applyNumberFormat="1" applyBorder="1"/>
    <xf numFmtId="165" fontId="0" fillId="0" borderId="2" xfId="0" applyNumberFormat="1" applyBorder="1"/>
    <xf numFmtId="0" fontId="0" fillId="3" borderId="0" xfId="0" applyFill="1"/>
    <xf numFmtId="0" fontId="0" fillId="4" borderId="10" xfId="0" applyFill="1" applyBorder="1"/>
    <xf numFmtId="0" fontId="0" fillId="5" borderId="0" xfId="0" applyFill="1"/>
    <xf numFmtId="0" fontId="0" fillId="2" borderId="10" xfId="0" applyFill="1" applyBorder="1"/>
    <xf numFmtId="166" fontId="0" fillId="0" borderId="0" xfId="0" applyNumberFormat="1"/>
    <xf numFmtId="14" fontId="0" fillId="0" borderId="0" xfId="0" applyNumberFormat="1"/>
    <xf numFmtId="0" fontId="3" fillId="0" borderId="0" xfId="1"/>
    <xf numFmtId="166" fontId="3" fillId="0" borderId="0" xfId="1" applyNumberFormat="1"/>
    <xf numFmtId="0" fontId="2" fillId="0" borderId="0" xfId="0" applyFont="1"/>
  </cellXfs>
  <cellStyles count="41">
    <cellStyle name="Comma [0] 2" xfId="6" xr:uid="{7F991134-C9CE-4EFE-8BCC-2AEC3A3F5B63}"/>
    <cellStyle name="Comma 10" xfId="23" xr:uid="{D7FA93D3-F42B-455F-A873-C5276BCD7C3A}"/>
    <cellStyle name="Comma 11" xfId="25" xr:uid="{CB935889-60E8-4ABB-BA60-3F4E794367D5}"/>
    <cellStyle name="Comma 12" xfId="27" xr:uid="{F793778D-E51B-4385-B5D7-80ED6A0FE70D}"/>
    <cellStyle name="Comma 13" xfId="29" xr:uid="{1A110B57-72F4-44AB-9BD5-4731F07DF100}"/>
    <cellStyle name="Comma 14" xfId="31" xr:uid="{3E4046AF-F897-4043-8486-F4A1607C64A3}"/>
    <cellStyle name="Comma 15" xfId="33" xr:uid="{7536D712-6288-42FF-B6D8-0CB8A60C47CF}"/>
    <cellStyle name="Comma 16" xfId="35" xr:uid="{0A464D83-BD2C-4A18-9F61-7EB264D1A2F0}"/>
    <cellStyle name="Comma 17" xfId="37" xr:uid="{6346220D-F0EC-47A2-BD55-AAD0C1E485B8}"/>
    <cellStyle name="Comma 18" xfId="39" xr:uid="{0F109ECB-93B8-4D75-A3D7-BC1B53771D71}"/>
    <cellStyle name="Comma 19" xfId="40" xr:uid="{0EEE3B8D-7001-4CD2-8F3C-E086442BFE91}"/>
    <cellStyle name="Comma 2" xfId="5" xr:uid="{9CF04481-21AF-4109-82FD-49D1D3EE29D8}"/>
    <cellStyle name="Comma 3" xfId="9" xr:uid="{C66ADC97-E0E9-4220-BEAC-BADF4A260733}"/>
    <cellStyle name="Comma 4" xfId="11" xr:uid="{A2F6C392-031E-445E-A657-CA2B8FDA5627}"/>
    <cellStyle name="Comma 5" xfId="13" xr:uid="{69367D36-2136-4E36-93F6-3B307B239D37}"/>
    <cellStyle name="Comma 6" xfId="15" xr:uid="{A058282E-9CE5-4586-8601-032436EDC601}"/>
    <cellStyle name="Comma 7" xfId="17" xr:uid="{6A62C652-7521-493F-93CC-9307F62B72B8}"/>
    <cellStyle name="Comma 8" xfId="19" xr:uid="{C4AF8116-4172-4F36-8AC9-50D801319473}"/>
    <cellStyle name="Comma 9" xfId="21" xr:uid="{F2C6002C-F51E-41EA-B8E2-3CE2C0E8E80E}"/>
    <cellStyle name="Currency [0] 2" xfId="4" xr:uid="{A2B418A4-441C-48C6-91E4-54B4FC184377}"/>
    <cellStyle name="Currency 10" xfId="20" xr:uid="{5C227329-42BB-4AB4-87AC-776399BEC9C7}"/>
    <cellStyle name="Currency 11" xfId="22" xr:uid="{0A1CC645-AF5C-442D-9286-B29ED410E7D0}"/>
    <cellStyle name="Currency 12" xfId="24" xr:uid="{2927B290-1064-475A-804C-4527A300FC42}"/>
    <cellStyle name="Currency 13" xfId="26" xr:uid="{9F34E335-EBD2-4EDE-8752-ED85984B44A7}"/>
    <cellStyle name="Currency 14" xfId="28" xr:uid="{0F963992-BF30-4B28-82A7-E27B7816ED0B}"/>
    <cellStyle name="Currency 15" xfId="30" xr:uid="{461B4C23-4E66-4857-92D2-3AC719964FAF}"/>
    <cellStyle name="Currency 16" xfId="32" xr:uid="{A7CABBA8-778D-4E53-96AC-83BB3A80594D}"/>
    <cellStyle name="Currency 17" xfId="34" xr:uid="{56977BC6-CBF4-42FC-9D0F-DD56C52348D8}"/>
    <cellStyle name="Currency 18" xfId="36" xr:uid="{09F54D9C-E72C-4EB7-8FB7-2876E3AB1030}"/>
    <cellStyle name="Currency 19" xfId="38" xr:uid="{738407F9-EEF8-498F-9D78-1F1A0365C9D2}"/>
    <cellStyle name="Currency 2" xfId="3" xr:uid="{4D6C346F-C08C-4D13-9B7D-3A2E924E8B2C}"/>
    <cellStyle name="Currency 3" xfId="7" xr:uid="{BB818BE3-2586-4365-A370-38549088B93C}"/>
    <cellStyle name="Currency 4" xfId="8" xr:uid="{1FF2C03A-4F74-4558-B94E-561C8CBB2BAA}"/>
    <cellStyle name="Currency 5" xfId="10" xr:uid="{A92CE1D1-27D3-4FC4-83E4-676BD3ABFCBD}"/>
    <cellStyle name="Currency 6" xfId="12" xr:uid="{852B336C-EBF3-40E9-9410-3E030F2A2FD1}"/>
    <cellStyle name="Currency 7" xfId="14" xr:uid="{8B2E8DA6-9CD1-4546-9974-9577598CD4E9}"/>
    <cellStyle name="Currency 8" xfId="16" xr:uid="{244ED78B-D940-4F09-A9EA-69234397D133}"/>
    <cellStyle name="Currency 9" xfId="18" xr:uid="{21E39CB6-F608-4C26-828A-585E6E434236}"/>
    <cellStyle name="Normal" xfId="0" builtinId="0"/>
    <cellStyle name="Normal 2" xfId="1" xr:uid="{A1AC3C06-02B6-404C-9DD7-899588617C4D}"/>
    <cellStyle name="Percent 2" xfId="2" xr:uid="{4C1C0D40-C4BE-4732-83DE-80FB71E95546}"/>
  </cellStyles>
  <dxfs count="3">
    <dxf>
      <numFmt numFmtId="2" formatCode="0.00"/>
    </dxf>
    <dxf>
      <numFmt numFmtId="2" formatCode="0.00"/>
    </dxf>
    <dxf>
      <numFmt numFmtId="164"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80314960629922"/>
          <c:y val="0.16708333333333336"/>
          <c:w val="0.43300765529308838"/>
          <c:h val="0.72088764946048411"/>
        </c:manualLayout>
      </c:layout>
      <c:bar3DChart>
        <c:barDir val="col"/>
        <c:grouping val="standard"/>
        <c:varyColors val="0"/>
        <c:ser>
          <c:idx val="0"/>
          <c:order val="0"/>
          <c:tx>
            <c:strRef>
              <c:f>Descriptive_statistics!$B$1</c:f>
              <c:strCache>
                <c:ptCount val="1"/>
                <c:pt idx="0">
                  <c:v>State_average_listing_price 12-01-2023</c:v>
                </c:pt>
              </c:strCache>
            </c:strRef>
          </c:tx>
          <c:spPr>
            <a:solidFill>
              <a:schemeClr val="accent1"/>
            </a:solidFill>
            <a:ln>
              <a:noFill/>
            </a:ln>
            <a:effectLst/>
            <a:sp3d/>
          </c:spPr>
          <c:invertIfNegative val="0"/>
          <c:val>
            <c:numRef>
              <c:f>Descriptive_statistics!$B$2:$B$57</c:f>
              <c:numCache>
                <c:formatCode>General</c:formatCode>
                <c:ptCount val="56"/>
                <c:pt idx="0">
                  <c:v>337604</c:v>
                </c:pt>
                <c:pt idx="1">
                  <c:v>618141</c:v>
                </c:pt>
                <c:pt idx="2">
                  <c:v>646497</c:v>
                </c:pt>
                <c:pt idx="3">
                  <c:v>1399898</c:v>
                </c:pt>
                <c:pt idx="4">
                  <c:v>787612</c:v>
                </c:pt>
                <c:pt idx="5">
                  <c:v>553107</c:v>
                </c:pt>
                <c:pt idx="6">
                  <c:v>1173649</c:v>
                </c:pt>
                <c:pt idx="7">
                  <c:v>890987</c:v>
                </c:pt>
                <c:pt idx="8">
                  <c:v>311763</c:v>
                </c:pt>
                <c:pt idx="9">
                  <c:v>811331</c:v>
                </c:pt>
                <c:pt idx="10">
                  <c:v>884905</c:v>
                </c:pt>
                <c:pt idx="11">
                  <c:v>1035529</c:v>
                </c:pt>
                <c:pt idx="12">
                  <c:v>383050</c:v>
                </c:pt>
                <c:pt idx="13">
                  <c:v>611024</c:v>
                </c:pt>
                <c:pt idx="14">
                  <c:v>937782</c:v>
                </c:pt>
                <c:pt idx="15">
                  <c:v>367710</c:v>
                </c:pt>
                <c:pt idx="16">
                  <c:v>1162163</c:v>
                </c:pt>
                <c:pt idx="17">
                  <c:v>858183</c:v>
                </c:pt>
                <c:pt idx="18">
                  <c:v>368275</c:v>
                </c:pt>
                <c:pt idx="19">
                  <c:v>847682</c:v>
                </c:pt>
                <c:pt idx="20">
                  <c:v>464501</c:v>
                </c:pt>
                <c:pt idx="21">
                  <c:v>427406</c:v>
                </c:pt>
                <c:pt idx="22">
                  <c:v>1580476</c:v>
                </c:pt>
                <c:pt idx="23">
                  <c:v>336847</c:v>
                </c:pt>
                <c:pt idx="24">
                  <c:v>430512</c:v>
                </c:pt>
                <c:pt idx="25">
                  <c:v>578924</c:v>
                </c:pt>
                <c:pt idx="26">
                  <c:v>387850</c:v>
                </c:pt>
                <c:pt idx="27">
                  <c:v>492028</c:v>
                </c:pt>
                <c:pt idx="28">
                  <c:v>1006579</c:v>
                </c:pt>
                <c:pt idx="29">
                  <c:v>593402</c:v>
                </c:pt>
                <c:pt idx="30">
                  <c:v>493546</c:v>
                </c:pt>
                <c:pt idx="31">
                  <c:v>980414</c:v>
                </c:pt>
                <c:pt idx="32">
                  <c:v>451941</c:v>
                </c:pt>
                <c:pt idx="33">
                  <c:v>1642036</c:v>
                </c:pt>
                <c:pt idx="34">
                  <c:v>906101</c:v>
                </c:pt>
                <c:pt idx="35">
                  <c:v>1510772</c:v>
                </c:pt>
                <c:pt idx="36">
                  <c:v>522610</c:v>
                </c:pt>
                <c:pt idx="37">
                  <c:v>631112</c:v>
                </c:pt>
                <c:pt idx="38">
                  <c:v>352648</c:v>
                </c:pt>
                <c:pt idx="39">
                  <c:v>838624</c:v>
                </c:pt>
                <c:pt idx="40">
                  <c:v>391360</c:v>
                </c:pt>
                <c:pt idx="41">
                  <c:v>383767</c:v>
                </c:pt>
                <c:pt idx="42">
                  <c:v>445412</c:v>
                </c:pt>
                <c:pt idx="43">
                  <c:v>390570</c:v>
                </c:pt>
                <c:pt idx="44">
                  <c:v>752144</c:v>
                </c:pt>
                <c:pt idx="45">
                  <c:v>375779</c:v>
                </c:pt>
                <c:pt idx="46">
                  <c:v>557990</c:v>
                </c:pt>
                <c:pt idx="47">
                  <c:v>399368</c:v>
                </c:pt>
                <c:pt idx="48">
                  <c:v>337681</c:v>
                </c:pt>
                <c:pt idx="49">
                  <c:v>543367</c:v>
                </c:pt>
                <c:pt idx="50">
                  <c:v>735190</c:v>
                </c:pt>
              </c:numCache>
            </c:numRef>
          </c:val>
          <c:extLst>
            <c:ext xmlns:c16="http://schemas.microsoft.com/office/drawing/2014/chart" uri="{C3380CC4-5D6E-409C-BE32-E72D297353CC}">
              <c16:uniqueId val="{00000000-AB24-474D-8856-17E9FD3B2183}"/>
            </c:ext>
          </c:extLst>
        </c:ser>
        <c:dLbls>
          <c:showLegendKey val="0"/>
          <c:showVal val="0"/>
          <c:showCatName val="0"/>
          <c:showSerName val="0"/>
          <c:showPercent val="0"/>
          <c:showBubbleSize val="0"/>
        </c:dLbls>
        <c:gapWidth val="150"/>
        <c:shape val="box"/>
        <c:axId val="1275604991"/>
        <c:axId val="1279570191"/>
        <c:axId val="1357744607"/>
      </c:bar3DChart>
      <c:catAx>
        <c:axId val="12756049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70191"/>
        <c:crosses val="autoZero"/>
        <c:auto val="1"/>
        <c:lblAlgn val="ctr"/>
        <c:lblOffset val="100"/>
        <c:noMultiLvlLbl val="0"/>
      </c:catAx>
      <c:valAx>
        <c:axId val="127957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04991"/>
        <c:crosses val="autoZero"/>
        <c:crossBetween val="between"/>
      </c:valAx>
      <c:serAx>
        <c:axId val="1357744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7019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'Multiple regression analysis-2'!$Y$29:$Y$40</c:f>
              <c:numCache>
                <c:formatCode>General</c:formatCode>
                <c:ptCount val="12"/>
                <c:pt idx="0">
                  <c:v>4.166666666666667</c:v>
                </c:pt>
                <c:pt idx="1">
                  <c:v>12.5</c:v>
                </c:pt>
                <c:pt idx="2">
                  <c:v>20.833333333333336</c:v>
                </c:pt>
                <c:pt idx="3">
                  <c:v>29.166666666666668</c:v>
                </c:pt>
                <c:pt idx="4">
                  <c:v>37.5</c:v>
                </c:pt>
                <c:pt idx="5">
                  <c:v>45.833333333333336</c:v>
                </c:pt>
                <c:pt idx="6">
                  <c:v>54.166666666666664</c:v>
                </c:pt>
                <c:pt idx="7">
                  <c:v>62.5</c:v>
                </c:pt>
                <c:pt idx="8">
                  <c:v>70.833333333333343</c:v>
                </c:pt>
                <c:pt idx="9">
                  <c:v>79.166666666666671</c:v>
                </c:pt>
                <c:pt idx="10">
                  <c:v>87.500000000000014</c:v>
                </c:pt>
                <c:pt idx="11">
                  <c:v>95.833333333333343</c:v>
                </c:pt>
              </c:numCache>
            </c:numRef>
          </c:xVal>
          <c:yVal>
            <c:numRef>
              <c:f>'Multiple regression analysis-2'!$Z$29:$Z$40</c:f>
              <c:numCache>
                <c:formatCode>General</c:formatCode>
                <c:ptCount val="12"/>
                <c:pt idx="0">
                  <c:v>292.85000000000002</c:v>
                </c:pt>
                <c:pt idx="1">
                  <c:v>293.47000000000003</c:v>
                </c:pt>
                <c:pt idx="2">
                  <c:v>294.42</c:v>
                </c:pt>
                <c:pt idx="3">
                  <c:v>296.92</c:v>
                </c:pt>
                <c:pt idx="4">
                  <c:v>297.32</c:v>
                </c:pt>
                <c:pt idx="5">
                  <c:v>298.73</c:v>
                </c:pt>
                <c:pt idx="6">
                  <c:v>300.5</c:v>
                </c:pt>
                <c:pt idx="7">
                  <c:v>301.47000000000003</c:v>
                </c:pt>
                <c:pt idx="8">
                  <c:v>305.43</c:v>
                </c:pt>
                <c:pt idx="9">
                  <c:v>308.31</c:v>
                </c:pt>
                <c:pt idx="10">
                  <c:v>310.16000000000003</c:v>
                </c:pt>
                <c:pt idx="11">
                  <c:v>311.5</c:v>
                </c:pt>
              </c:numCache>
            </c:numRef>
          </c:yVal>
          <c:smooth val="0"/>
          <c:extLst>
            <c:ext xmlns:c16="http://schemas.microsoft.com/office/drawing/2014/chart" uri="{C3380CC4-5D6E-409C-BE32-E72D297353CC}">
              <c16:uniqueId val="{00000001-92EA-42C5-B83E-0DA6615A0F95}"/>
            </c:ext>
          </c:extLst>
        </c:ser>
        <c:dLbls>
          <c:showLegendKey val="0"/>
          <c:showVal val="0"/>
          <c:showCatName val="0"/>
          <c:showSerName val="0"/>
          <c:showPercent val="0"/>
          <c:showBubbleSize val="0"/>
        </c:dLbls>
        <c:axId val="544285631"/>
        <c:axId val="2112540415"/>
      </c:scatterChart>
      <c:valAx>
        <c:axId val="54428563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2112540415"/>
        <c:crosses val="autoZero"/>
        <c:crossBetween val="midCat"/>
      </c:valAx>
      <c:valAx>
        <c:axId val="2112540415"/>
        <c:scaling>
          <c:orientation val="minMax"/>
        </c:scaling>
        <c:delete val="0"/>
        <c:axPos val="l"/>
        <c:title>
          <c:tx>
            <c:rich>
              <a:bodyPr/>
              <a:lstStyle/>
              <a:p>
                <a:pPr>
                  <a:defRPr/>
                </a:pPr>
                <a:r>
                  <a:rPr lang="en-US"/>
                  <a:t>House Price Index</a:t>
                </a:r>
              </a:p>
            </c:rich>
          </c:tx>
          <c:overlay val="0"/>
        </c:title>
        <c:numFmt formatCode="General" sourceLinked="1"/>
        <c:majorTickMark val="out"/>
        <c:minorTickMark val="none"/>
        <c:tickLblPos val="nextTo"/>
        <c:crossAx val="5442856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house Average_Listing_price Forecasting</a:t>
            </a:r>
            <a:r>
              <a:rPr lang="en-US" baseline="0"/>
              <a:t> with Trendline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 series-Forecasting'!$B$1</c:f>
              <c:strCache>
                <c:ptCount val="1"/>
                <c:pt idx="0">
                  <c:v>Values</c:v>
                </c:pt>
              </c:strCache>
            </c:strRef>
          </c:tx>
          <c:spPr>
            <a:ln w="28575" cap="rnd">
              <a:solidFill>
                <a:schemeClr val="accent1"/>
              </a:solidFill>
              <a:round/>
            </a:ln>
            <a:effectLst/>
          </c:spPr>
          <c:marker>
            <c:symbol val="none"/>
          </c:marker>
          <c:val>
            <c:numRef>
              <c:f>'Time series-Forecasting'!$B$2:$B$50</c:f>
              <c:numCache>
                <c:formatCode>General</c:formatCode>
                <c:ptCount val="49"/>
                <c:pt idx="0">
                  <c:v>736388</c:v>
                </c:pt>
                <c:pt idx="1">
                  <c:v>742927</c:v>
                </c:pt>
                <c:pt idx="2">
                  <c:v>745904</c:v>
                </c:pt>
                <c:pt idx="3">
                  <c:v>749156</c:v>
                </c:pt>
                <c:pt idx="4">
                  <c:v>760443</c:v>
                </c:pt>
                <c:pt idx="5">
                  <c:v>775871</c:v>
                </c:pt>
                <c:pt idx="6">
                  <c:v>786983</c:v>
                </c:pt>
                <c:pt idx="7">
                  <c:v>791662</c:v>
                </c:pt>
                <c:pt idx="8">
                  <c:v>777303</c:v>
                </c:pt>
                <c:pt idx="9">
                  <c:v>760033</c:v>
                </c:pt>
                <c:pt idx="10">
                  <c:v>737352</c:v>
                </c:pt>
                <c:pt idx="11">
                  <c:v>709221</c:v>
                </c:pt>
              </c:numCache>
            </c:numRef>
          </c:val>
          <c:smooth val="0"/>
          <c:extLst>
            <c:ext xmlns:c16="http://schemas.microsoft.com/office/drawing/2014/chart" uri="{C3380CC4-5D6E-409C-BE32-E72D297353CC}">
              <c16:uniqueId val="{00000000-5B73-442D-A4BA-10F2BA91E68B}"/>
            </c:ext>
          </c:extLst>
        </c:ser>
        <c:ser>
          <c:idx val="1"/>
          <c:order val="1"/>
          <c:tx>
            <c:strRef>
              <c:f>'Time series-Forecasting'!$C$1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'Time series-Forecasting'!$A$2:$A$50</c:f>
              <c:numCache>
                <c:formatCode>[$-409]mmm\-yy;@</c:formatCode>
                <c:ptCount val="49"/>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pt idx="31">
                  <c:v>45870</c:v>
                </c:pt>
                <c:pt idx="32">
                  <c:v>45901</c:v>
                </c:pt>
                <c:pt idx="33">
                  <c:v>45931</c:v>
                </c:pt>
                <c:pt idx="34">
                  <c:v>45962</c:v>
                </c:pt>
                <c:pt idx="35">
                  <c:v>45992</c:v>
                </c:pt>
                <c:pt idx="36">
                  <c:v>46023</c:v>
                </c:pt>
                <c:pt idx="37">
                  <c:v>46054</c:v>
                </c:pt>
                <c:pt idx="38">
                  <c:v>46082</c:v>
                </c:pt>
                <c:pt idx="39">
                  <c:v>46113</c:v>
                </c:pt>
                <c:pt idx="40">
                  <c:v>46143</c:v>
                </c:pt>
                <c:pt idx="41">
                  <c:v>46174</c:v>
                </c:pt>
                <c:pt idx="42">
                  <c:v>46204</c:v>
                </c:pt>
                <c:pt idx="43">
                  <c:v>46235</c:v>
                </c:pt>
                <c:pt idx="44">
                  <c:v>46266</c:v>
                </c:pt>
                <c:pt idx="45">
                  <c:v>46296</c:v>
                </c:pt>
                <c:pt idx="46">
                  <c:v>46327</c:v>
                </c:pt>
                <c:pt idx="47">
                  <c:v>46357</c:v>
                </c:pt>
                <c:pt idx="48">
                  <c:v>46388</c:v>
                </c:pt>
              </c:numCache>
            </c:numRef>
          </c:cat>
          <c:val>
            <c:numRef>
              <c:f>'Time series-Forecasting'!$C$2:$C$50</c:f>
              <c:numCache>
                <c:formatCode>General</c:formatCode>
                <c:ptCount val="49"/>
                <c:pt idx="11">
                  <c:v>709221</c:v>
                </c:pt>
                <c:pt idx="12">
                  <c:v>751252.15188029269</c:v>
                </c:pt>
                <c:pt idx="13">
                  <c:v>751346.90997128538</c:v>
                </c:pt>
                <c:pt idx="14">
                  <c:v>751441.66806227795</c:v>
                </c:pt>
                <c:pt idx="15">
                  <c:v>751536.42615327053</c:v>
                </c:pt>
                <c:pt idx="16">
                  <c:v>751631.18424426322</c:v>
                </c:pt>
                <c:pt idx="17">
                  <c:v>751725.94233525579</c:v>
                </c:pt>
                <c:pt idx="18">
                  <c:v>751820.70042624837</c:v>
                </c:pt>
                <c:pt idx="19">
                  <c:v>751915.45851724106</c:v>
                </c:pt>
                <c:pt idx="20">
                  <c:v>752010.21660823363</c:v>
                </c:pt>
                <c:pt idx="21">
                  <c:v>752104.97469922621</c:v>
                </c:pt>
                <c:pt idx="22">
                  <c:v>752199.7327902189</c:v>
                </c:pt>
                <c:pt idx="23">
                  <c:v>752294.49088121147</c:v>
                </c:pt>
                <c:pt idx="24">
                  <c:v>752389.24897220405</c:v>
                </c:pt>
                <c:pt idx="25">
                  <c:v>752484.00706319674</c:v>
                </c:pt>
                <c:pt idx="26">
                  <c:v>752578.76515418931</c:v>
                </c:pt>
                <c:pt idx="27">
                  <c:v>752673.52324518189</c:v>
                </c:pt>
                <c:pt idx="28">
                  <c:v>752768.28133617458</c:v>
                </c:pt>
                <c:pt idx="29">
                  <c:v>752863.03942716715</c:v>
                </c:pt>
                <c:pt idx="30">
                  <c:v>752957.79751815973</c:v>
                </c:pt>
                <c:pt idx="31">
                  <c:v>753052.55560915242</c:v>
                </c:pt>
                <c:pt idx="32">
                  <c:v>753147.31370014499</c:v>
                </c:pt>
                <c:pt idx="33">
                  <c:v>753242.07179113757</c:v>
                </c:pt>
                <c:pt idx="34">
                  <c:v>753336.82988213026</c:v>
                </c:pt>
                <c:pt idx="35">
                  <c:v>753431.58797312283</c:v>
                </c:pt>
                <c:pt idx="36">
                  <c:v>753526.34606411541</c:v>
                </c:pt>
                <c:pt idx="37">
                  <c:v>753621.1041551081</c:v>
                </c:pt>
                <c:pt idx="38">
                  <c:v>753715.86224610067</c:v>
                </c:pt>
                <c:pt idx="39">
                  <c:v>753810.62033709325</c:v>
                </c:pt>
                <c:pt idx="40">
                  <c:v>753905.37842808594</c:v>
                </c:pt>
                <c:pt idx="41">
                  <c:v>754000.13651907851</c:v>
                </c:pt>
                <c:pt idx="42">
                  <c:v>754094.89461007109</c:v>
                </c:pt>
                <c:pt idx="43">
                  <c:v>754189.65270106378</c:v>
                </c:pt>
                <c:pt idx="44">
                  <c:v>754284.41079205635</c:v>
                </c:pt>
                <c:pt idx="45">
                  <c:v>754379.16888304893</c:v>
                </c:pt>
                <c:pt idx="46">
                  <c:v>754473.92697404162</c:v>
                </c:pt>
                <c:pt idx="47">
                  <c:v>754568.68506503419</c:v>
                </c:pt>
                <c:pt idx="48">
                  <c:v>754663.44315602677</c:v>
                </c:pt>
              </c:numCache>
            </c:numRef>
          </c:val>
          <c:smooth val="0"/>
          <c:extLst>
            <c:ext xmlns:c16="http://schemas.microsoft.com/office/drawing/2014/chart" uri="{C3380CC4-5D6E-409C-BE32-E72D297353CC}">
              <c16:uniqueId val="{00000001-5B73-442D-A4BA-10F2BA91E68B}"/>
            </c:ext>
          </c:extLst>
        </c:ser>
        <c:ser>
          <c:idx val="2"/>
          <c:order val="2"/>
          <c:tx>
            <c:strRef>
              <c:f>'Time series-Forecasting'!$D$1</c:f>
              <c:strCache>
                <c:ptCount val="1"/>
                <c:pt idx="0">
                  <c:v>Lower Confidence Bound</c:v>
                </c:pt>
              </c:strCache>
            </c:strRef>
          </c:tx>
          <c:spPr>
            <a:ln w="12700" cap="rnd">
              <a:solidFill>
                <a:srgbClr val="ED7D31"/>
              </a:solidFill>
              <a:prstDash val="solid"/>
              <a:round/>
            </a:ln>
            <a:effectLst/>
          </c:spPr>
          <c:marker>
            <c:symbol val="none"/>
          </c:marker>
          <c:cat>
            <c:numRef>
              <c:f>'Time series-Forecasting'!$A$2:$A$50</c:f>
              <c:numCache>
                <c:formatCode>[$-409]mmm\-yy;@</c:formatCode>
                <c:ptCount val="49"/>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pt idx="31">
                  <c:v>45870</c:v>
                </c:pt>
                <c:pt idx="32">
                  <c:v>45901</c:v>
                </c:pt>
                <c:pt idx="33">
                  <c:v>45931</c:v>
                </c:pt>
                <c:pt idx="34">
                  <c:v>45962</c:v>
                </c:pt>
                <c:pt idx="35">
                  <c:v>45992</c:v>
                </c:pt>
                <c:pt idx="36">
                  <c:v>46023</c:v>
                </c:pt>
                <c:pt idx="37">
                  <c:v>46054</c:v>
                </c:pt>
                <c:pt idx="38">
                  <c:v>46082</c:v>
                </c:pt>
                <c:pt idx="39">
                  <c:v>46113</c:v>
                </c:pt>
                <c:pt idx="40">
                  <c:v>46143</c:v>
                </c:pt>
                <c:pt idx="41">
                  <c:v>46174</c:v>
                </c:pt>
                <c:pt idx="42">
                  <c:v>46204</c:v>
                </c:pt>
                <c:pt idx="43">
                  <c:v>46235</c:v>
                </c:pt>
                <c:pt idx="44">
                  <c:v>46266</c:v>
                </c:pt>
                <c:pt idx="45">
                  <c:v>46296</c:v>
                </c:pt>
                <c:pt idx="46">
                  <c:v>46327</c:v>
                </c:pt>
                <c:pt idx="47">
                  <c:v>46357</c:v>
                </c:pt>
                <c:pt idx="48">
                  <c:v>46388</c:v>
                </c:pt>
              </c:numCache>
            </c:numRef>
          </c:cat>
          <c:val>
            <c:numRef>
              <c:f>'Time series-Forecasting'!$D$2:$D$50</c:f>
              <c:numCache>
                <c:formatCode>General</c:formatCode>
                <c:ptCount val="49"/>
                <c:pt idx="11" formatCode="0.00">
                  <c:v>709221</c:v>
                </c:pt>
                <c:pt idx="12" formatCode="0.00">
                  <c:v>699896.79199781653</c:v>
                </c:pt>
                <c:pt idx="13" formatCode="0.00">
                  <c:v>699579.05143345601</c:v>
                </c:pt>
                <c:pt idx="14" formatCode="0.00">
                  <c:v>699258.12758600421</c:v>
                </c:pt>
                <c:pt idx="15" formatCode="0.00">
                  <c:v>698934.04578371719</c:v>
                </c:pt>
                <c:pt idx="16" formatCode="0.00">
                  <c:v>698606.83112183935</c:v>
                </c:pt>
                <c:pt idx="17" formatCode="0.00">
                  <c:v>698276.50845696416</c:v>
                </c:pt>
                <c:pt idx="18" formatCode="0.00">
                  <c:v>697943.10240198357</c:v>
                </c:pt>
                <c:pt idx="19" formatCode="0.00">
                  <c:v>697606.6373215951</c:v>
                </c:pt>
                <c:pt idx="20" formatCode="0.00">
                  <c:v>697267.13732833753</c:v>
                </c:pt>
                <c:pt idx="21" formatCode="0.00">
                  <c:v>696924.62627912918</c:v>
                </c:pt>
                <c:pt idx="22" formatCode="0.00">
                  <c:v>696579.12777228036</c:v>
                </c:pt>
                <c:pt idx="23" formatCode="0.00">
                  <c:v>696230.66514495201</c:v>
                </c:pt>
                <c:pt idx="24" formatCode="0.00">
                  <c:v>695879.26147104031</c:v>
                </c:pt>
                <c:pt idx="25" formatCode="0.00">
                  <c:v>695524.93955945724</c:v>
                </c:pt>
                <c:pt idx="26" formatCode="0.00">
                  <c:v>695167.72195278713</c:v>
                </c:pt>
                <c:pt idx="27" formatCode="0.00">
                  <c:v>694807.63092629693</c:v>
                </c:pt>
                <c:pt idx="28" formatCode="0.00">
                  <c:v>694444.68848727597</c:v>
                </c:pt>
                <c:pt idx="29" formatCode="0.00">
                  <c:v>694078.91637468664</c:v>
                </c:pt>
                <c:pt idx="30" formatCode="0.00">
                  <c:v>693710.33605910651</c:v>
                </c:pt>
                <c:pt idx="31" formatCode="0.00">
                  <c:v>693338.96874294127</c:v>
                </c:pt>
                <c:pt idx="32" formatCode="0.00">
                  <c:v>692964.83536089084</c:v>
                </c:pt>
                <c:pt idx="33" formatCode="0.00">
                  <c:v>692587.95658065309</c:v>
                </c:pt>
                <c:pt idx="34" formatCode="0.00">
                  <c:v>692208.35280384624</c:v>
                </c:pt>
                <c:pt idx="35" formatCode="0.00">
                  <c:v>691826.04416713479</c:v>
                </c:pt>
                <c:pt idx="36" formatCode="0.00">
                  <c:v>691441.05054354679</c:v>
                </c:pt>
                <c:pt idx="37" formatCode="0.00">
                  <c:v>691053.39154396392</c:v>
                </c:pt>
                <c:pt idx="38" formatCode="0.00">
                  <c:v>690663.08651877276</c:v>
                </c:pt>
                <c:pt idx="39" formatCode="0.00">
                  <c:v>690270.15455966746</c:v>
                </c:pt>
                <c:pt idx="40" formatCode="0.00">
                  <c:v>689874.61450158537</c:v>
                </c:pt>
                <c:pt idx="41" formatCode="0.00">
                  <c:v>689476.48492476961</c:v>
                </c:pt>
                <c:pt idx="42" formatCode="0.00">
                  <c:v>689075.7841569453</c:v>
                </c:pt>
                <c:pt idx="43" formatCode="0.00">
                  <c:v>688672.53027559991</c:v>
                </c:pt>
                <c:pt idx="44" formatCode="0.00">
                  <c:v>688266.74111035606</c:v>
                </c:pt>
                <c:pt idx="45" formatCode="0.00">
                  <c:v>687858.4342454311</c:v>
                </c:pt>
                <c:pt idx="46" formatCode="0.00">
                  <c:v>687447.62702217174</c:v>
                </c:pt>
                <c:pt idx="47" formatCode="0.00">
                  <c:v>687034.33654165652</c:v>
                </c:pt>
                <c:pt idx="48" formatCode="0.00">
                  <c:v>686618.57966735912</c:v>
                </c:pt>
              </c:numCache>
            </c:numRef>
          </c:val>
          <c:smooth val="0"/>
          <c:extLst>
            <c:ext xmlns:c16="http://schemas.microsoft.com/office/drawing/2014/chart" uri="{C3380CC4-5D6E-409C-BE32-E72D297353CC}">
              <c16:uniqueId val="{00000002-5B73-442D-A4BA-10F2BA91E68B}"/>
            </c:ext>
          </c:extLst>
        </c:ser>
        <c:ser>
          <c:idx val="3"/>
          <c:order val="3"/>
          <c:tx>
            <c:strRef>
              <c:f>'Time series-Forecasting'!$E$1</c:f>
              <c:strCache>
                <c:ptCount val="1"/>
                <c:pt idx="0">
                  <c:v>Upper Confidence Bound</c:v>
                </c:pt>
              </c:strCache>
            </c:strRef>
          </c:tx>
          <c:spPr>
            <a:ln w="12700" cap="rnd">
              <a:solidFill>
                <a:srgbClr val="ED7D31"/>
              </a:solidFill>
              <a:prstDash val="solid"/>
              <a:round/>
            </a:ln>
            <a:effectLst/>
          </c:spPr>
          <c:marker>
            <c:symbol val="none"/>
          </c:marker>
          <c:cat>
            <c:numRef>
              <c:f>'Time series-Forecasting'!$A$2:$A$50</c:f>
              <c:numCache>
                <c:formatCode>[$-409]mmm\-yy;@</c:formatCode>
                <c:ptCount val="49"/>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pt idx="26">
                  <c:v>45717</c:v>
                </c:pt>
                <c:pt idx="27">
                  <c:v>45748</c:v>
                </c:pt>
                <c:pt idx="28">
                  <c:v>45778</c:v>
                </c:pt>
                <c:pt idx="29">
                  <c:v>45809</c:v>
                </c:pt>
                <c:pt idx="30">
                  <c:v>45839</c:v>
                </c:pt>
                <c:pt idx="31">
                  <c:v>45870</c:v>
                </c:pt>
                <c:pt idx="32">
                  <c:v>45901</c:v>
                </c:pt>
                <c:pt idx="33">
                  <c:v>45931</c:v>
                </c:pt>
                <c:pt idx="34">
                  <c:v>45962</c:v>
                </c:pt>
                <c:pt idx="35">
                  <c:v>45992</c:v>
                </c:pt>
                <c:pt idx="36">
                  <c:v>46023</c:v>
                </c:pt>
                <c:pt idx="37">
                  <c:v>46054</c:v>
                </c:pt>
                <c:pt idx="38">
                  <c:v>46082</c:v>
                </c:pt>
                <c:pt idx="39">
                  <c:v>46113</c:v>
                </c:pt>
                <c:pt idx="40">
                  <c:v>46143</c:v>
                </c:pt>
                <c:pt idx="41">
                  <c:v>46174</c:v>
                </c:pt>
                <c:pt idx="42">
                  <c:v>46204</c:v>
                </c:pt>
                <c:pt idx="43">
                  <c:v>46235</c:v>
                </c:pt>
                <c:pt idx="44">
                  <c:v>46266</c:v>
                </c:pt>
                <c:pt idx="45">
                  <c:v>46296</c:v>
                </c:pt>
                <c:pt idx="46">
                  <c:v>46327</c:v>
                </c:pt>
                <c:pt idx="47">
                  <c:v>46357</c:v>
                </c:pt>
                <c:pt idx="48">
                  <c:v>46388</c:v>
                </c:pt>
              </c:numCache>
            </c:numRef>
          </c:cat>
          <c:val>
            <c:numRef>
              <c:f>'Time series-Forecasting'!$E$2:$E$50</c:f>
              <c:numCache>
                <c:formatCode>General</c:formatCode>
                <c:ptCount val="49"/>
                <c:pt idx="11" formatCode="0.00">
                  <c:v>709221</c:v>
                </c:pt>
                <c:pt idx="12" formatCode="0.00">
                  <c:v>802607.51176276885</c:v>
                </c:pt>
                <c:pt idx="13" formatCode="0.00">
                  <c:v>803114.76850911474</c:v>
                </c:pt>
                <c:pt idx="14" formatCode="0.00">
                  <c:v>803625.2085385517</c:v>
                </c:pt>
                <c:pt idx="15" formatCode="0.00">
                  <c:v>804138.80652282387</c:v>
                </c:pt>
                <c:pt idx="16" formatCode="0.00">
                  <c:v>804655.53736668709</c:v>
                </c:pt>
                <c:pt idx="17" formatCode="0.00">
                  <c:v>805175.37621354742</c:v>
                </c:pt>
                <c:pt idx="18" formatCode="0.00">
                  <c:v>805698.29845051316</c:v>
                </c:pt>
                <c:pt idx="19" formatCode="0.00">
                  <c:v>806224.27971288702</c:v>
                </c:pt>
                <c:pt idx="20" formatCode="0.00">
                  <c:v>806753.29588812974</c:v>
                </c:pt>
                <c:pt idx="21" formatCode="0.00">
                  <c:v>807285.32311932324</c:v>
                </c:pt>
                <c:pt idx="22" formatCode="0.00">
                  <c:v>807820.33780815743</c:v>
                </c:pt>
                <c:pt idx="23" formatCode="0.00">
                  <c:v>808358.31661747093</c:v>
                </c:pt>
                <c:pt idx="24" formatCode="0.00">
                  <c:v>808899.23647336778</c:v>
                </c:pt>
                <c:pt idx="25" formatCode="0.00">
                  <c:v>809443.07456693624</c:v>
                </c:pt>
                <c:pt idx="26" formatCode="0.00">
                  <c:v>809989.80835559149</c:v>
                </c:pt>
                <c:pt idx="27" formatCode="0.00">
                  <c:v>810539.41556406685</c:v>
                </c:pt>
                <c:pt idx="28" formatCode="0.00">
                  <c:v>811091.87418507319</c:v>
                </c:pt>
                <c:pt idx="29" formatCode="0.00">
                  <c:v>811647.16247964767</c:v>
                </c:pt>
                <c:pt idx="30" formatCode="0.00">
                  <c:v>812205.25897721294</c:v>
                </c:pt>
                <c:pt idx="31" formatCode="0.00">
                  <c:v>812766.14247536357</c:v>
                </c:pt>
                <c:pt idx="32" formatCode="0.00">
                  <c:v>813329.79203939915</c:v>
                </c:pt>
                <c:pt idx="33" formatCode="0.00">
                  <c:v>813896.18700162205</c:v>
                </c:pt>
                <c:pt idx="34" formatCode="0.00">
                  <c:v>814465.30696041428</c:v>
                </c:pt>
                <c:pt idx="35" formatCode="0.00">
                  <c:v>815037.13177911087</c:v>
                </c:pt>
                <c:pt idx="36" formatCode="0.00">
                  <c:v>815611.64158468402</c:v>
                </c:pt>
                <c:pt idx="37" formatCode="0.00">
                  <c:v>816188.81676625228</c:v>
                </c:pt>
                <c:pt idx="38" formatCode="0.00">
                  <c:v>816768.63797342859</c:v>
                </c:pt>
                <c:pt idx="39" formatCode="0.00">
                  <c:v>817351.08611451904</c:v>
                </c:pt>
                <c:pt idx="40" formatCode="0.00">
                  <c:v>817936.14235458651</c:v>
                </c:pt>
                <c:pt idx="41" formatCode="0.00">
                  <c:v>818523.78811338742</c:v>
                </c:pt>
                <c:pt idx="42" formatCode="0.00">
                  <c:v>819114.00506319688</c:v>
                </c:pt>
                <c:pt idx="43" formatCode="0.00">
                  <c:v>819706.77512652765</c:v>
                </c:pt>
                <c:pt idx="44" formatCode="0.00">
                  <c:v>820302.08047375665</c:v>
                </c:pt>
                <c:pt idx="45" formatCode="0.00">
                  <c:v>820899.90352066676</c:v>
                </c:pt>
                <c:pt idx="46" formatCode="0.00">
                  <c:v>821500.2269259115</c:v>
                </c:pt>
                <c:pt idx="47" formatCode="0.00">
                  <c:v>822103.03358841187</c:v>
                </c:pt>
                <c:pt idx="48" formatCode="0.00">
                  <c:v>822708.30664469441</c:v>
                </c:pt>
              </c:numCache>
            </c:numRef>
          </c:val>
          <c:smooth val="0"/>
          <c:extLst>
            <c:ext xmlns:c16="http://schemas.microsoft.com/office/drawing/2014/chart" uri="{C3380CC4-5D6E-409C-BE32-E72D297353CC}">
              <c16:uniqueId val="{00000003-5B73-442D-A4BA-10F2BA91E68B}"/>
            </c:ext>
          </c:extLst>
        </c:ser>
        <c:dLbls>
          <c:showLegendKey val="0"/>
          <c:showVal val="0"/>
          <c:showCatName val="0"/>
          <c:showSerName val="0"/>
          <c:showPercent val="0"/>
          <c:showBubbleSize val="0"/>
        </c:dLbls>
        <c:smooth val="0"/>
        <c:axId val="783156847"/>
        <c:axId val="693444831"/>
      </c:lineChart>
      <c:catAx>
        <c:axId val="7831568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44831"/>
        <c:crosses val="autoZero"/>
        <c:auto val="1"/>
        <c:lblAlgn val="ctr"/>
        <c:lblOffset val="100"/>
        <c:noMultiLvlLbl val="0"/>
      </c:catAx>
      <c:valAx>
        <c:axId val="69344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5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Descriptive_statistics!$C$1</c:f>
              <c:strCache>
                <c:ptCount val="1"/>
                <c:pt idx="0">
                  <c:v>State_average_listing_price 01-01-2019</c:v>
                </c:pt>
              </c:strCache>
            </c:strRef>
          </c:tx>
          <c:spPr>
            <a:solidFill>
              <a:schemeClr val="accent1"/>
            </a:solidFill>
            <a:ln>
              <a:noFill/>
            </a:ln>
            <a:effectLst/>
            <a:sp3d/>
          </c:spPr>
          <c:invertIfNegative val="0"/>
          <c:val>
            <c:numRef>
              <c:f>Descriptive_statistics!$C$2:$C$57</c:f>
              <c:numCache>
                <c:formatCode>General</c:formatCode>
                <c:ptCount val="56"/>
                <c:pt idx="0">
                  <c:v>289105</c:v>
                </c:pt>
                <c:pt idx="1">
                  <c:v>288865</c:v>
                </c:pt>
                <c:pt idx="2">
                  <c:v>242123</c:v>
                </c:pt>
                <c:pt idx="3">
                  <c:v>277474</c:v>
                </c:pt>
                <c:pt idx="4">
                  <c:v>1281824</c:v>
                </c:pt>
                <c:pt idx="5">
                  <c:v>534990</c:v>
                </c:pt>
                <c:pt idx="6">
                  <c:v>931688</c:v>
                </c:pt>
                <c:pt idx="7">
                  <c:v>549144</c:v>
                </c:pt>
                <c:pt idx="8">
                  <c:v>989290</c:v>
                </c:pt>
                <c:pt idx="9">
                  <c:v>281970</c:v>
                </c:pt>
                <c:pt idx="10">
                  <c:v>227060</c:v>
                </c:pt>
                <c:pt idx="11">
                  <c:v>620077</c:v>
                </c:pt>
                <c:pt idx="12">
                  <c:v>345620</c:v>
                </c:pt>
                <c:pt idx="13">
                  <c:v>389801</c:v>
                </c:pt>
                <c:pt idx="14">
                  <c:v>319045</c:v>
                </c:pt>
                <c:pt idx="15">
                  <c:v>533879</c:v>
                </c:pt>
                <c:pt idx="16">
                  <c:v>259447</c:v>
                </c:pt>
                <c:pt idx="17">
                  <c:v>245373</c:v>
                </c:pt>
                <c:pt idx="18">
                  <c:v>519384</c:v>
                </c:pt>
                <c:pt idx="19">
                  <c:v>378131</c:v>
                </c:pt>
                <c:pt idx="20">
                  <c:v>275657</c:v>
                </c:pt>
                <c:pt idx="21">
                  <c:v>257797</c:v>
                </c:pt>
                <c:pt idx="22">
                  <c:v>291281</c:v>
                </c:pt>
                <c:pt idx="23">
                  <c:v>1007112</c:v>
                </c:pt>
                <c:pt idx="24">
                  <c:v>234990</c:v>
                </c:pt>
                <c:pt idx="25">
                  <c:v>302166</c:v>
                </c:pt>
                <c:pt idx="26">
                  <c:v>965366</c:v>
                </c:pt>
                <c:pt idx="27">
                  <c:v>384146</c:v>
                </c:pt>
                <c:pt idx="28">
                  <c:v>424083</c:v>
                </c:pt>
                <c:pt idx="29">
                  <c:v>556403</c:v>
                </c:pt>
                <c:pt idx="30">
                  <c:v>704249</c:v>
                </c:pt>
                <c:pt idx="31">
                  <c:v>403912</c:v>
                </c:pt>
                <c:pt idx="32">
                  <c:v>410391</c:v>
                </c:pt>
                <c:pt idx="33">
                  <c:v>656626</c:v>
                </c:pt>
                <c:pt idx="34">
                  <c:v>263113</c:v>
                </c:pt>
                <c:pt idx="35">
                  <c:v>280768</c:v>
                </c:pt>
                <c:pt idx="36">
                  <c:v>245856</c:v>
                </c:pt>
                <c:pt idx="37">
                  <c:v>375347</c:v>
                </c:pt>
                <c:pt idx="38">
                  <c:v>363675</c:v>
                </c:pt>
                <c:pt idx="39">
                  <c:v>506466</c:v>
                </c:pt>
                <c:pt idx="40">
                  <c:v>521883</c:v>
                </c:pt>
                <c:pt idx="41">
                  <c:v>405277</c:v>
                </c:pt>
                <c:pt idx="42">
                  <c:v>397311</c:v>
                </c:pt>
                <c:pt idx="43">
                  <c:v>255810</c:v>
                </c:pt>
                <c:pt idx="44">
                  <c:v>379369</c:v>
                </c:pt>
                <c:pt idx="45">
                  <c:v>347903</c:v>
                </c:pt>
                <c:pt idx="46">
                  <c:v>242397</c:v>
                </c:pt>
                <c:pt idx="47">
                  <c:v>359354</c:v>
                </c:pt>
                <c:pt idx="48">
                  <c:v>594018</c:v>
                </c:pt>
                <c:pt idx="49">
                  <c:v>739056</c:v>
                </c:pt>
                <c:pt idx="50">
                  <c:v>610789</c:v>
                </c:pt>
              </c:numCache>
            </c:numRef>
          </c:val>
          <c:extLst>
            <c:ext xmlns:c16="http://schemas.microsoft.com/office/drawing/2014/chart" uri="{C3380CC4-5D6E-409C-BE32-E72D297353CC}">
              <c16:uniqueId val="{00000000-593F-4A8E-B298-0AA0C0DACAFB}"/>
            </c:ext>
          </c:extLst>
        </c:ser>
        <c:dLbls>
          <c:showLegendKey val="0"/>
          <c:showVal val="0"/>
          <c:showCatName val="0"/>
          <c:showSerName val="0"/>
          <c:showPercent val="0"/>
          <c:showBubbleSize val="0"/>
        </c:dLbls>
        <c:gapWidth val="150"/>
        <c:shape val="box"/>
        <c:axId val="1275611231"/>
        <c:axId val="574738623"/>
        <c:axId val="39843951"/>
      </c:bar3DChart>
      <c:catAx>
        <c:axId val="1275611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8623"/>
        <c:crosses val="autoZero"/>
        <c:auto val="1"/>
        <c:lblAlgn val="ctr"/>
        <c:lblOffset val="100"/>
        <c:noMultiLvlLbl val="0"/>
      </c:catAx>
      <c:valAx>
        <c:axId val="57473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11231"/>
        <c:crosses val="autoZero"/>
        <c:crossBetween val="between"/>
      </c:valAx>
      <c:serAx>
        <c:axId val="398439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86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'Multiple regression analysis-1'!$C$1</c:f>
              <c:strCache>
                <c:ptCount val="1"/>
                <c:pt idx="0">
                  <c:v>Consumer Price Index rate</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'Multiple regression analysis-1'!$B$2:$B$45</c:f>
              <c:numCache>
                <c:formatCode>#,##0.00</c:formatCode>
                <c:ptCount val="44"/>
                <c:pt idx="0">
                  <c:v>2.5</c:v>
                </c:pt>
                <c:pt idx="1">
                  <c:v>2.2999999999999998</c:v>
                </c:pt>
                <c:pt idx="2">
                  <c:v>1.5</c:v>
                </c:pt>
                <c:pt idx="3">
                  <c:v>0.3</c:v>
                </c:pt>
                <c:pt idx="4">
                  <c:v>0.1</c:v>
                </c:pt>
                <c:pt idx="5">
                  <c:v>0.6</c:v>
                </c:pt>
                <c:pt idx="6" formatCode="#,##0">
                  <c:v>1</c:v>
                </c:pt>
                <c:pt idx="7">
                  <c:v>1.3</c:v>
                </c:pt>
                <c:pt idx="8">
                  <c:v>1.4</c:v>
                </c:pt>
                <c:pt idx="9">
                  <c:v>1.2</c:v>
                </c:pt>
                <c:pt idx="10">
                  <c:v>1.2</c:v>
                </c:pt>
                <c:pt idx="11">
                  <c:v>1.4</c:v>
                </c:pt>
                <c:pt idx="12">
                  <c:v>1.4</c:v>
                </c:pt>
                <c:pt idx="13">
                  <c:v>1.7</c:v>
                </c:pt>
                <c:pt idx="14">
                  <c:v>2.6</c:v>
                </c:pt>
                <c:pt idx="15">
                  <c:v>4.2</c:v>
                </c:pt>
                <c:pt idx="16" formatCode="#,##0">
                  <c:v>5</c:v>
                </c:pt>
                <c:pt idx="17">
                  <c:v>5.4</c:v>
                </c:pt>
                <c:pt idx="18">
                  <c:v>5.4</c:v>
                </c:pt>
                <c:pt idx="19">
                  <c:v>5.3</c:v>
                </c:pt>
                <c:pt idx="20">
                  <c:v>5.4</c:v>
                </c:pt>
                <c:pt idx="21">
                  <c:v>6.2</c:v>
                </c:pt>
                <c:pt idx="22">
                  <c:v>6.8</c:v>
                </c:pt>
                <c:pt idx="23" formatCode="#,##0">
                  <c:v>7</c:v>
                </c:pt>
                <c:pt idx="24">
                  <c:v>7.5</c:v>
                </c:pt>
                <c:pt idx="25">
                  <c:v>7.9</c:v>
                </c:pt>
                <c:pt idx="26">
                  <c:v>8.5</c:v>
                </c:pt>
                <c:pt idx="27">
                  <c:v>8.3000000000000007</c:v>
                </c:pt>
                <c:pt idx="28">
                  <c:v>8.6</c:v>
                </c:pt>
                <c:pt idx="29">
                  <c:v>9.1</c:v>
                </c:pt>
                <c:pt idx="30">
                  <c:v>8.5</c:v>
                </c:pt>
                <c:pt idx="31">
                  <c:v>8.3000000000000007</c:v>
                </c:pt>
                <c:pt idx="32">
                  <c:v>8.1999999999999993</c:v>
                </c:pt>
                <c:pt idx="33">
                  <c:v>7.7</c:v>
                </c:pt>
                <c:pt idx="34">
                  <c:v>7.1</c:v>
                </c:pt>
                <c:pt idx="35">
                  <c:v>6.5</c:v>
                </c:pt>
                <c:pt idx="36">
                  <c:v>6.4</c:v>
                </c:pt>
                <c:pt idx="37" formatCode="#,##0">
                  <c:v>6</c:v>
                </c:pt>
                <c:pt idx="38" formatCode="#,##0">
                  <c:v>5</c:v>
                </c:pt>
                <c:pt idx="39">
                  <c:v>4.9000000000000004</c:v>
                </c:pt>
                <c:pt idx="40" formatCode="#,##0">
                  <c:v>4</c:v>
                </c:pt>
                <c:pt idx="41" formatCode="#,##0">
                  <c:v>3</c:v>
                </c:pt>
                <c:pt idx="42">
                  <c:v>3.2</c:v>
                </c:pt>
                <c:pt idx="43">
                  <c:v>3.7</c:v>
                </c:pt>
              </c:numCache>
            </c:numRef>
          </c:xVal>
          <c:yVal>
            <c:numRef>
              <c:f>'Multiple regression analysis-1'!$C$2:$C$45</c:f>
              <c:numCache>
                <c:formatCode>0.00</c:formatCode>
                <c:ptCount val="44"/>
                <c:pt idx="0">
                  <c:v>0.38797699378148698</c:v>
                </c:pt>
                <c:pt idx="1">
                  <c:v>0.27406181314954298</c:v>
                </c:pt>
                <c:pt idx="2">
                  <c:v>-0.21764510317847899</c:v>
                </c:pt>
                <c:pt idx="3">
                  <c:v>-0.66869418669971803</c:v>
                </c:pt>
                <c:pt idx="4">
                  <c:v>1.95016166840463E-3</c:v>
                </c:pt>
                <c:pt idx="5">
                  <c:v>0.54720469277751105</c:v>
                </c:pt>
                <c:pt idx="6">
                  <c:v>0.505824350167009</c:v>
                </c:pt>
                <c:pt idx="7">
                  <c:v>0.31532105240812702</c:v>
                </c:pt>
                <c:pt idx="8">
                  <c:v>0.13927469432666001</c:v>
                </c:pt>
                <c:pt idx="9">
                  <c:v>4.14937759336148E-2</c:v>
                </c:pt>
                <c:pt idx="10">
                  <c:v>-6.1062721784413798E-2</c:v>
                </c:pt>
                <c:pt idx="11">
                  <c:v>9.4147846704259699E-2</c:v>
                </c:pt>
                <c:pt idx="12">
                  <c:v>0.42537834870272601</c:v>
                </c:pt>
                <c:pt idx="13">
                  <c:v>0.54743827939234402</c:v>
                </c:pt>
                <c:pt idx="14">
                  <c:v>0.70832731337495103</c:v>
                </c:pt>
                <c:pt idx="15">
                  <c:v>0.82189091540600601</c:v>
                </c:pt>
                <c:pt idx="16">
                  <c:v>0.80171051547627004</c:v>
                </c:pt>
                <c:pt idx="17">
                  <c:v>0.92906629023570397</c:v>
                </c:pt>
                <c:pt idx="18">
                  <c:v>0.48105235262940399</c:v>
                </c:pt>
                <c:pt idx="19">
                  <c:v>0.206591136361161</c:v>
                </c:pt>
                <c:pt idx="20">
                  <c:v>0.27159708590582099</c:v>
                </c:pt>
                <c:pt idx="21">
                  <c:v>0.83081185520031797</c:v>
                </c:pt>
                <c:pt idx="22">
                  <c:v>0.491342750434762</c:v>
                </c:pt>
                <c:pt idx="23">
                  <c:v>0.307251716148357</c:v>
                </c:pt>
                <c:pt idx="24">
                  <c:v>0.84145737835452294</c:v>
                </c:pt>
                <c:pt idx="25">
                  <c:v>0.91339792564769695</c:v>
                </c:pt>
                <c:pt idx="26">
                  <c:v>1.3351379548562701</c:v>
                </c:pt>
                <c:pt idx="27">
                  <c:v>0.55825310256549698</c:v>
                </c:pt>
                <c:pt idx="28">
                  <c:v>1.1023523999598801</c:v>
                </c:pt>
                <c:pt idx="29">
                  <c:v>1.3736075758819899</c:v>
                </c:pt>
                <c:pt idx="30">
                  <c:v>-1.18119138337545E-2</c:v>
                </c:pt>
                <c:pt idx="31">
                  <c:v>-3.54399276350673E-2</c:v>
                </c:pt>
                <c:pt idx="32">
                  <c:v>0.215078451300104</c:v>
                </c:pt>
                <c:pt idx="33">
                  <c:v>0.405649443411221</c:v>
                </c:pt>
                <c:pt idx="34">
                  <c:v>-0.10100264418881399</c:v>
                </c:pt>
                <c:pt idx="35">
                  <c:v>-0.30700914645411198</c:v>
                </c:pt>
                <c:pt idx="36">
                  <c:v>0.79953638345401701</c:v>
                </c:pt>
                <c:pt idx="37">
                  <c:v>0.55821105057322995</c:v>
                </c:pt>
                <c:pt idx="38">
                  <c:v>0.33107299561230502</c:v>
                </c:pt>
                <c:pt idx="39">
                  <c:v>0.50590386832584</c:v>
                </c:pt>
                <c:pt idx="40">
                  <c:v>0.251843501020241</c:v>
                </c:pt>
                <c:pt idx="41">
                  <c:v>0.32289142364864498</c:v>
                </c:pt>
                <c:pt idx="42">
                  <c:v>0.19075150192227</c:v>
                </c:pt>
                <c:pt idx="43">
                  <c:v>0.43671550683535298</c:v>
                </c:pt>
              </c:numCache>
            </c:numRef>
          </c:yVal>
          <c:smooth val="0"/>
          <c:extLst>
            <c:ext xmlns:c16="http://schemas.microsoft.com/office/drawing/2014/chart" uri="{C3380CC4-5D6E-409C-BE32-E72D297353CC}">
              <c16:uniqueId val="{00000000-2F34-43FC-8553-B7A7270092B6}"/>
            </c:ext>
          </c:extLst>
        </c:ser>
        <c:ser>
          <c:idx val="1"/>
          <c:order val="1"/>
          <c:tx>
            <c:strRef>
              <c:f>'Multiple regression analysis-1'!$D$1</c:f>
              <c:strCache>
                <c:ptCount val="1"/>
                <c:pt idx="0">
                  <c:v>US Home Price Index</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'Multiple regression analysis-1'!$B$2:$B$45</c:f>
              <c:numCache>
                <c:formatCode>#,##0.00</c:formatCode>
                <c:ptCount val="44"/>
                <c:pt idx="0">
                  <c:v>2.5</c:v>
                </c:pt>
                <c:pt idx="1">
                  <c:v>2.2999999999999998</c:v>
                </c:pt>
                <c:pt idx="2">
                  <c:v>1.5</c:v>
                </c:pt>
                <c:pt idx="3">
                  <c:v>0.3</c:v>
                </c:pt>
                <c:pt idx="4">
                  <c:v>0.1</c:v>
                </c:pt>
                <c:pt idx="5">
                  <c:v>0.6</c:v>
                </c:pt>
                <c:pt idx="6" formatCode="#,##0">
                  <c:v>1</c:v>
                </c:pt>
                <c:pt idx="7">
                  <c:v>1.3</c:v>
                </c:pt>
                <c:pt idx="8">
                  <c:v>1.4</c:v>
                </c:pt>
                <c:pt idx="9">
                  <c:v>1.2</c:v>
                </c:pt>
                <c:pt idx="10">
                  <c:v>1.2</c:v>
                </c:pt>
                <c:pt idx="11">
                  <c:v>1.4</c:v>
                </c:pt>
                <c:pt idx="12">
                  <c:v>1.4</c:v>
                </c:pt>
                <c:pt idx="13">
                  <c:v>1.7</c:v>
                </c:pt>
                <c:pt idx="14">
                  <c:v>2.6</c:v>
                </c:pt>
                <c:pt idx="15">
                  <c:v>4.2</c:v>
                </c:pt>
                <c:pt idx="16" formatCode="#,##0">
                  <c:v>5</c:v>
                </c:pt>
                <c:pt idx="17">
                  <c:v>5.4</c:v>
                </c:pt>
                <c:pt idx="18">
                  <c:v>5.4</c:v>
                </c:pt>
                <c:pt idx="19">
                  <c:v>5.3</c:v>
                </c:pt>
                <c:pt idx="20">
                  <c:v>5.4</c:v>
                </c:pt>
                <c:pt idx="21">
                  <c:v>6.2</c:v>
                </c:pt>
                <c:pt idx="22">
                  <c:v>6.8</c:v>
                </c:pt>
                <c:pt idx="23" formatCode="#,##0">
                  <c:v>7</c:v>
                </c:pt>
                <c:pt idx="24">
                  <c:v>7.5</c:v>
                </c:pt>
                <c:pt idx="25">
                  <c:v>7.9</c:v>
                </c:pt>
                <c:pt idx="26">
                  <c:v>8.5</c:v>
                </c:pt>
                <c:pt idx="27">
                  <c:v>8.3000000000000007</c:v>
                </c:pt>
                <c:pt idx="28">
                  <c:v>8.6</c:v>
                </c:pt>
                <c:pt idx="29">
                  <c:v>9.1</c:v>
                </c:pt>
                <c:pt idx="30">
                  <c:v>8.5</c:v>
                </c:pt>
                <c:pt idx="31">
                  <c:v>8.3000000000000007</c:v>
                </c:pt>
                <c:pt idx="32">
                  <c:v>8.1999999999999993</c:v>
                </c:pt>
                <c:pt idx="33">
                  <c:v>7.7</c:v>
                </c:pt>
                <c:pt idx="34">
                  <c:v>7.1</c:v>
                </c:pt>
                <c:pt idx="35">
                  <c:v>6.5</c:v>
                </c:pt>
                <c:pt idx="36">
                  <c:v>6.4</c:v>
                </c:pt>
                <c:pt idx="37" formatCode="#,##0">
                  <c:v>6</c:v>
                </c:pt>
                <c:pt idx="38" formatCode="#,##0">
                  <c:v>5</c:v>
                </c:pt>
                <c:pt idx="39">
                  <c:v>4.9000000000000004</c:v>
                </c:pt>
                <c:pt idx="40" formatCode="#,##0">
                  <c:v>4</c:v>
                </c:pt>
                <c:pt idx="41" formatCode="#,##0">
                  <c:v>3</c:v>
                </c:pt>
                <c:pt idx="42">
                  <c:v>3.2</c:v>
                </c:pt>
                <c:pt idx="43">
                  <c:v>3.7</c:v>
                </c:pt>
              </c:numCache>
            </c:numRef>
          </c:xVal>
          <c:yVal>
            <c:numRef>
              <c:f>'Multiple regression analysis-1'!$D$2:$D$45</c:f>
              <c:numCache>
                <c:formatCode>General</c:formatCode>
                <c:ptCount val="44"/>
                <c:pt idx="0">
                  <c:v>212.41</c:v>
                </c:pt>
                <c:pt idx="1">
                  <c:v>213.23</c:v>
                </c:pt>
                <c:pt idx="2">
                  <c:v>215.21</c:v>
                </c:pt>
                <c:pt idx="3">
                  <c:v>217.25</c:v>
                </c:pt>
                <c:pt idx="4">
                  <c:v>218.5</c:v>
                </c:pt>
                <c:pt idx="5">
                  <c:v>219.83</c:v>
                </c:pt>
                <c:pt idx="6">
                  <c:v>221.59</c:v>
                </c:pt>
                <c:pt idx="7">
                  <c:v>224.06</c:v>
                </c:pt>
                <c:pt idx="8">
                  <c:v>226.82</c:v>
                </c:pt>
                <c:pt idx="9">
                  <c:v>229.83</c:v>
                </c:pt>
                <c:pt idx="10">
                  <c:v>232.34</c:v>
                </c:pt>
                <c:pt idx="11">
                  <c:v>234.39</c:v>
                </c:pt>
                <c:pt idx="12">
                  <c:v>236.47</c:v>
                </c:pt>
                <c:pt idx="13">
                  <c:v>239.25</c:v>
                </c:pt>
                <c:pt idx="14">
                  <c:v>244.25</c:v>
                </c:pt>
                <c:pt idx="15">
                  <c:v>249.86</c:v>
                </c:pt>
                <c:pt idx="16">
                  <c:v>255.48</c:v>
                </c:pt>
                <c:pt idx="17">
                  <c:v>261.20999999999998</c:v>
                </c:pt>
                <c:pt idx="18">
                  <c:v>265.55</c:v>
                </c:pt>
                <c:pt idx="19">
                  <c:v>268.82</c:v>
                </c:pt>
                <c:pt idx="20">
                  <c:v>271.47000000000003</c:v>
                </c:pt>
                <c:pt idx="21">
                  <c:v>273.68</c:v>
                </c:pt>
                <c:pt idx="22">
                  <c:v>276.05</c:v>
                </c:pt>
                <c:pt idx="23">
                  <c:v>278.63</c:v>
                </c:pt>
                <c:pt idx="24">
                  <c:v>282.02</c:v>
                </c:pt>
                <c:pt idx="25">
                  <c:v>287.26</c:v>
                </c:pt>
                <c:pt idx="26">
                  <c:v>295.08</c:v>
                </c:pt>
                <c:pt idx="27">
                  <c:v>301.73</c:v>
                </c:pt>
                <c:pt idx="28">
                  <c:v>306.51</c:v>
                </c:pt>
                <c:pt idx="29">
                  <c:v>308.3</c:v>
                </c:pt>
                <c:pt idx="30">
                  <c:v>307.14</c:v>
                </c:pt>
                <c:pt idx="31">
                  <c:v>303.69</c:v>
                </c:pt>
                <c:pt idx="32">
                  <c:v>300.5</c:v>
                </c:pt>
                <c:pt idx="33">
                  <c:v>298.73</c:v>
                </c:pt>
                <c:pt idx="34">
                  <c:v>296.92</c:v>
                </c:pt>
                <c:pt idx="35">
                  <c:v>294.42</c:v>
                </c:pt>
                <c:pt idx="36">
                  <c:v>292.85000000000002</c:v>
                </c:pt>
                <c:pt idx="37">
                  <c:v>293.47000000000003</c:v>
                </c:pt>
                <c:pt idx="38">
                  <c:v>297.32</c:v>
                </c:pt>
                <c:pt idx="39">
                  <c:v>301.47000000000003</c:v>
                </c:pt>
                <c:pt idx="40">
                  <c:v>305.43</c:v>
                </c:pt>
                <c:pt idx="41">
                  <c:v>308.31</c:v>
                </c:pt>
                <c:pt idx="42">
                  <c:v>310.16000000000003</c:v>
                </c:pt>
                <c:pt idx="43">
                  <c:v>311.5</c:v>
                </c:pt>
              </c:numCache>
            </c:numRef>
          </c:yVal>
          <c:smooth val="0"/>
          <c:extLst>
            <c:ext xmlns:c16="http://schemas.microsoft.com/office/drawing/2014/chart" uri="{C3380CC4-5D6E-409C-BE32-E72D297353CC}">
              <c16:uniqueId val="{00000001-2F34-43FC-8553-B7A7270092B6}"/>
            </c:ext>
          </c:extLst>
        </c:ser>
        <c:dLbls>
          <c:showLegendKey val="0"/>
          <c:showVal val="0"/>
          <c:showCatName val="0"/>
          <c:showSerName val="0"/>
          <c:showPercent val="0"/>
          <c:showBubbleSize val="0"/>
        </c:dLbls>
        <c:axId val="871808815"/>
        <c:axId val="798257759"/>
      </c:scatterChart>
      <c:valAx>
        <c:axId val="871808815"/>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8257759"/>
        <c:crosses val="autoZero"/>
        <c:crossBetween val="midCat"/>
      </c:valAx>
      <c:valAx>
        <c:axId val="798257759"/>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1808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 monthly inflation rate  Residual Plot</a:t>
            </a:r>
          </a:p>
        </c:rich>
      </c:tx>
      <c:overlay val="0"/>
    </c:title>
    <c:autoTitleDeleted val="0"/>
    <c:plotArea>
      <c:layout/>
      <c:scatterChart>
        <c:scatterStyle val="lineMarker"/>
        <c:varyColors val="0"/>
        <c:ser>
          <c:idx val="0"/>
          <c:order val="0"/>
          <c:spPr>
            <a:ln w="19050">
              <a:noFill/>
            </a:ln>
          </c:spPr>
          <c:xVal>
            <c:numRef>
              <c:f>'Multiple regression analysis-1'!$B$2:$B$45</c:f>
              <c:numCache>
                <c:formatCode>#,##0.00</c:formatCode>
                <c:ptCount val="44"/>
                <c:pt idx="0">
                  <c:v>2.5</c:v>
                </c:pt>
                <c:pt idx="1">
                  <c:v>2.2999999999999998</c:v>
                </c:pt>
                <c:pt idx="2">
                  <c:v>1.5</c:v>
                </c:pt>
                <c:pt idx="3">
                  <c:v>0.3</c:v>
                </c:pt>
                <c:pt idx="4">
                  <c:v>0.1</c:v>
                </c:pt>
                <c:pt idx="5">
                  <c:v>0.6</c:v>
                </c:pt>
                <c:pt idx="6" formatCode="#,##0">
                  <c:v>1</c:v>
                </c:pt>
                <c:pt idx="7">
                  <c:v>1.3</c:v>
                </c:pt>
                <c:pt idx="8">
                  <c:v>1.4</c:v>
                </c:pt>
                <c:pt idx="9">
                  <c:v>1.2</c:v>
                </c:pt>
                <c:pt idx="10">
                  <c:v>1.2</c:v>
                </c:pt>
                <c:pt idx="11">
                  <c:v>1.4</c:v>
                </c:pt>
                <c:pt idx="12">
                  <c:v>1.4</c:v>
                </c:pt>
                <c:pt idx="13">
                  <c:v>1.7</c:v>
                </c:pt>
                <c:pt idx="14">
                  <c:v>2.6</c:v>
                </c:pt>
                <c:pt idx="15">
                  <c:v>4.2</c:v>
                </c:pt>
                <c:pt idx="16" formatCode="#,##0">
                  <c:v>5</c:v>
                </c:pt>
                <c:pt idx="17">
                  <c:v>5.4</c:v>
                </c:pt>
                <c:pt idx="18">
                  <c:v>5.4</c:v>
                </c:pt>
                <c:pt idx="19">
                  <c:v>5.3</c:v>
                </c:pt>
                <c:pt idx="20">
                  <c:v>5.4</c:v>
                </c:pt>
                <c:pt idx="21">
                  <c:v>6.2</c:v>
                </c:pt>
                <c:pt idx="22">
                  <c:v>6.8</c:v>
                </c:pt>
                <c:pt idx="23" formatCode="#,##0">
                  <c:v>7</c:v>
                </c:pt>
                <c:pt idx="24">
                  <c:v>7.5</c:v>
                </c:pt>
                <c:pt idx="25">
                  <c:v>7.9</c:v>
                </c:pt>
                <c:pt idx="26">
                  <c:v>8.5</c:v>
                </c:pt>
                <c:pt idx="27">
                  <c:v>8.3000000000000007</c:v>
                </c:pt>
                <c:pt idx="28">
                  <c:v>8.6</c:v>
                </c:pt>
                <c:pt idx="29">
                  <c:v>9.1</c:v>
                </c:pt>
                <c:pt idx="30">
                  <c:v>8.5</c:v>
                </c:pt>
                <c:pt idx="31">
                  <c:v>8.3000000000000007</c:v>
                </c:pt>
                <c:pt idx="32">
                  <c:v>8.1999999999999993</c:v>
                </c:pt>
                <c:pt idx="33">
                  <c:v>7.7</c:v>
                </c:pt>
                <c:pt idx="34">
                  <c:v>7.1</c:v>
                </c:pt>
                <c:pt idx="35">
                  <c:v>6.5</c:v>
                </c:pt>
                <c:pt idx="36">
                  <c:v>6.4</c:v>
                </c:pt>
                <c:pt idx="37" formatCode="#,##0">
                  <c:v>6</c:v>
                </c:pt>
                <c:pt idx="38" formatCode="#,##0">
                  <c:v>5</c:v>
                </c:pt>
                <c:pt idx="39">
                  <c:v>4.9000000000000004</c:v>
                </c:pt>
                <c:pt idx="40" formatCode="#,##0">
                  <c:v>4</c:v>
                </c:pt>
                <c:pt idx="41" formatCode="#,##0">
                  <c:v>3</c:v>
                </c:pt>
                <c:pt idx="42">
                  <c:v>3.2</c:v>
                </c:pt>
                <c:pt idx="43">
                  <c:v>3.7</c:v>
                </c:pt>
              </c:numCache>
            </c:numRef>
          </c:xVal>
          <c:yVal>
            <c:numRef>
              <c:f>'Multiple regression analysis-1'!$X$28:$X$71</c:f>
              <c:numCache>
                <c:formatCode>General</c:formatCode>
                <c:ptCount val="44"/>
                <c:pt idx="0">
                  <c:v>-33.659115682826723</c:v>
                </c:pt>
                <c:pt idx="1">
                  <c:v>-31.568401574994255</c:v>
                </c:pt>
                <c:pt idx="2">
                  <c:v>-24.757631019520488</c:v>
                </c:pt>
                <c:pt idx="3">
                  <c:v>-13.467783752831508</c:v>
                </c:pt>
                <c:pt idx="4">
                  <c:v>-5.4603218034576173</c:v>
                </c:pt>
                <c:pt idx="5">
                  <c:v>-5.4855570310079713</c:v>
                </c:pt>
                <c:pt idx="6">
                  <c:v>-8.1496865507858445</c:v>
                </c:pt>
                <c:pt idx="7">
                  <c:v>-10.11300936351995</c:v>
                </c:pt>
                <c:pt idx="8">
                  <c:v>-9.6178589717738987</c:v>
                </c:pt>
                <c:pt idx="9">
                  <c:v>-5.2243113245578741</c:v>
                </c:pt>
                <c:pt idx="10">
                  <c:v>-3.4315311424187485</c:v>
                </c:pt>
                <c:pt idx="11">
                  <c:v>-2.3634495989164463</c:v>
                </c:pt>
                <c:pt idx="12">
                  <c:v>2.0329816911464889</c:v>
                </c:pt>
                <c:pt idx="13">
                  <c:v>2.5655422379845447</c:v>
                </c:pt>
                <c:pt idx="14">
                  <c:v>-0.61245892463250584</c:v>
                </c:pt>
                <c:pt idx="15">
                  <c:v>-10.74722087342866</c:v>
                </c:pt>
                <c:pt idx="16">
                  <c:v>-13.537830209484554</c:v>
                </c:pt>
                <c:pt idx="17">
                  <c:v>-11.051918580632844</c:v>
                </c:pt>
                <c:pt idx="18">
                  <c:v>-9.8450645233947967</c:v>
                </c:pt>
                <c:pt idx="19">
                  <c:v>-7.4607998864453862</c:v>
                </c:pt>
                <c:pt idx="20">
                  <c:v>-5.389871450231567</c:v>
                </c:pt>
                <c:pt idx="21">
                  <c:v>-7.5385317924459514</c:v>
                </c:pt>
                <c:pt idx="22">
                  <c:v>-13.74468864134144</c:v>
                </c:pt>
                <c:pt idx="23">
                  <c:v>-14.519482919040854</c:v>
                </c:pt>
                <c:pt idx="24">
                  <c:v>-12.561987436382367</c:v>
                </c:pt>
                <c:pt idx="25">
                  <c:v>-10.95361731133022</c:v>
                </c:pt>
                <c:pt idx="26">
                  <c:v>-6.3863252460084823</c:v>
                </c:pt>
                <c:pt idx="27">
                  <c:v>-3.1020310407136549</c:v>
                </c:pt>
                <c:pt idx="28">
                  <c:v>2.3820245791166599</c:v>
                </c:pt>
                <c:pt idx="29">
                  <c:v>0.90059903701865096</c:v>
                </c:pt>
                <c:pt idx="30">
                  <c:v>-3.746100306440951</c:v>
                </c:pt>
                <c:pt idx="31">
                  <c:v>-5.293970863741265</c:v>
                </c:pt>
                <c:pt idx="32">
                  <c:v>-5.6983077485823515</c:v>
                </c:pt>
                <c:pt idx="33">
                  <c:v>-0.96714164893455745</c:v>
                </c:pt>
                <c:pt idx="34">
                  <c:v>-0.11825870251936976</c:v>
                </c:pt>
                <c:pt idx="35">
                  <c:v>2.1431626178885494</c:v>
                </c:pt>
                <c:pt idx="36">
                  <c:v>9.34537608300991</c:v>
                </c:pt>
                <c:pt idx="37">
                  <c:v>12.412428405382173</c:v>
                </c:pt>
                <c:pt idx="38">
                  <c:v>25.010807821394792</c:v>
                </c:pt>
                <c:pt idx="39">
                  <c:v>31.417157039974768</c:v>
                </c:pt>
                <c:pt idx="40">
                  <c:v>42.903572703840666</c:v>
                </c:pt>
                <c:pt idx="41">
                  <c:v>56.617289444098645</c:v>
                </c:pt>
                <c:pt idx="42">
                  <c:v>55.475810688253546</c:v>
                </c:pt>
                <c:pt idx="43">
                  <c:v>53.367513573235215</c:v>
                </c:pt>
              </c:numCache>
            </c:numRef>
          </c:yVal>
          <c:smooth val="0"/>
          <c:extLst>
            <c:ext xmlns:c16="http://schemas.microsoft.com/office/drawing/2014/chart" uri="{C3380CC4-5D6E-409C-BE32-E72D297353CC}">
              <c16:uniqueId val="{00000001-5613-42EA-B077-53854BD9300F}"/>
            </c:ext>
          </c:extLst>
        </c:ser>
        <c:dLbls>
          <c:showLegendKey val="0"/>
          <c:showVal val="0"/>
          <c:showCatName val="0"/>
          <c:showSerName val="0"/>
          <c:showPercent val="0"/>
          <c:showBubbleSize val="0"/>
        </c:dLbls>
        <c:axId val="871814095"/>
        <c:axId val="932352687"/>
      </c:scatterChart>
      <c:valAx>
        <c:axId val="871814095"/>
        <c:scaling>
          <c:orientation val="minMax"/>
        </c:scaling>
        <c:delete val="0"/>
        <c:axPos val="b"/>
        <c:title>
          <c:tx>
            <c:rich>
              <a:bodyPr/>
              <a:lstStyle/>
              <a:p>
                <a:pPr>
                  <a:defRPr/>
                </a:pPr>
                <a:r>
                  <a:rPr lang="en-US"/>
                  <a:t>U.S. monthly inflation rate</a:t>
                </a:r>
              </a:p>
            </c:rich>
          </c:tx>
          <c:overlay val="0"/>
        </c:title>
        <c:numFmt formatCode="#,##0.00" sourceLinked="1"/>
        <c:majorTickMark val="out"/>
        <c:minorTickMark val="none"/>
        <c:tickLblPos val="nextTo"/>
        <c:crossAx val="932352687"/>
        <c:crosses val="autoZero"/>
        <c:crossBetween val="midCat"/>
      </c:valAx>
      <c:valAx>
        <c:axId val="93235268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718140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Consumer Price Index rate  Residual Plot</a:t>
            </a:r>
          </a:p>
        </c:rich>
      </c:tx>
      <c:overlay val="0"/>
    </c:title>
    <c:autoTitleDeleted val="0"/>
    <c:plotArea>
      <c:layout/>
      <c:scatterChart>
        <c:scatterStyle val="lineMarker"/>
        <c:varyColors val="0"/>
        <c:ser>
          <c:idx val="0"/>
          <c:order val="0"/>
          <c:spPr>
            <a:ln w="19050">
              <a:noFill/>
            </a:ln>
          </c:spPr>
          <c:xVal>
            <c:numRef>
              <c:f>'Multiple regression analysis-1'!$C$2:$C$45</c:f>
              <c:numCache>
                <c:formatCode>0.00</c:formatCode>
                <c:ptCount val="44"/>
                <c:pt idx="0">
                  <c:v>0.38797699378148698</c:v>
                </c:pt>
                <c:pt idx="1">
                  <c:v>0.27406181314954298</c:v>
                </c:pt>
                <c:pt idx="2">
                  <c:v>-0.21764510317847899</c:v>
                </c:pt>
                <c:pt idx="3">
                  <c:v>-0.66869418669971803</c:v>
                </c:pt>
                <c:pt idx="4">
                  <c:v>1.95016166840463E-3</c:v>
                </c:pt>
                <c:pt idx="5">
                  <c:v>0.54720469277751105</c:v>
                </c:pt>
                <c:pt idx="6">
                  <c:v>0.505824350167009</c:v>
                </c:pt>
                <c:pt idx="7">
                  <c:v>0.31532105240812702</c:v>
                </c:pt>
                <c:pt idx="8">
                  <c:v>0.13927469432666001</c:v>
                </c:pt>
                <c:pt idx="9">
                  <c:v>4.14937759336148E-2</c:v>
                </c:pt>
                <c:pt idx="10">
                  <c:v>-6.1062721784413798E-2</c:v>
                </c:pt>
                <c:pt idx="11">
                  <c:v>9.4147846704259699E-2</c:v>
                </c:pt>
                <c:pt idx="12">
                  <c:v>0.42537834870272601</c:v>
                </c:pt>
                <c:pt idx="13">
                  <c:v>0.54743827939234402</c:v>
                </c:pt>
                <c:pt idx="14">
                  <c:v>0.70832731337495103</c:v>
                </c:pt>
                <c:pt idx="15">
                  <c:v>0.82189091540600601</c:v>
                </c:pt>
                <c:pt idx="16">
                  <c:v>0.80171051547627004</c:v>
                </c:pt>
                <c:pt idx="17">
                  <c:v>0.92906629023570397</c:v>
                </c:pt>
                <c:pt idx="18">
                  <c:v>0.48105235262940399</c:v>
                </c:pt>
                <c:pt idx="19">
                  <c:v>0.206591136361161</c:v>
                </c:pt>
                <c:pt idx="20">
                  <c:v>0.27159708590582099</c:v>
                </c:pt>
                <c:pt idx="21">
                  <c:v>0.83081185520031797</c:v>
                </c:pt>
                <c:pt idx="22">
                  <c:v>0.491342750434762</c:v>
                </c:pt>
                <c:pt idx="23">
                  <c:v>0.307251716148357</c:v>
                </c:pt>
                <c:pt idx="24">
                  <c:v>0.84145737835452294</c:v>
                </c:pt>
                <c:pt idx="25">
                  <c:v>0.91339792564769695</c:v>
                </c:pt>
                <c:pt idx="26">
                  <c:v>1.3351379548562701</c:v>
                </c:pt>
                <c:pt idx="27">
                  <c:v>0.55825310256549698</c:v>
                </c:pt>
                <c:pt idx="28">
                  <c:v>1.1023523999598801</c:v>
                </c:pt>
                <c:pt idx="29">
                  <c:v>1.3736075758819899</c:v>
                </c:pt>
                <c:pt idx="30">
                  <c:v>-1.18119138337545E-2</c:v>
                </c:pt>
                <c:pt idx="31">
                  <c:v>-3.54399276350673E-2</c:v>
                </c:pt>
                <c:pt idx="32">
                  <c:v>0.215078451300104</c:v>
                </c:pt>
                <c:pt idx="33">
                  <c:v>0.405649443411221</c:v>
                </c:pt>
                <c:pt idx="34">
                  <c:v>-0.10100264418881399</c:v>
                </c:pt>
                <c:pt idx="35">
                  <c:v>-0.30700914645411198</c:v>
                </c:pt>
                <c:pt idx="36">
                  <c:v>0.79953638345401701</c:v>
                </c:pt>
                <c:pt idx="37">
                  <c:v>0.55821105057322995</c:v>
                </c:pt>
                <c:pt idx="38">
                  <c:v>0.33107299561230502</c:v>
                </c:pt>
                <c:pt idx="39">
                  <c:v>0.50590386832584</c:v>
                </c:pt>
                <c:pt idx="40">
                  <c:v>0.251843501020241</c:v>
                </c:pt>
                <c:pt idx="41">
                  <c:v>0.32289142364864498</c:v>
                </c:pt>
                <c:pt idx="42">
                  <c:v>0.19075150192227</c:v>
                </c:pt>
                <c:pt idx="43">
                  <c:v>0.43671550683535298</c:v>
                </c:pt>
              </c:numCache>
            </c:numRef>
          </c:xVal>
          <c:yVal>
            <c:numRef>
              <c:f>'Multiple regression analysis-1'!$X$28:$X$71</c:f>
              <c:numCache>
                <c:formatCode>General</c:formatCode>
                <c:ptCount val="44"/>
                <c:pt idx="0">
                  <c:v>-33.659115682826723</c:v>
                </c:pt>
                <c:pt idx="1">
                  <c:v>-31.568401574994255</c:v>
                </c:pt>
                <c:pt idx="2">
                  <c:v>-24.757631019520488</c:v>
                </c:pt>
                <c:pt idx="3">
                  <c:v>-13.467783752831508</c:v>
                </c:pt>
                <c:pt idx="4">
                  <c:v>-5.4603218034576173</c:v>
                </c:pt>
                <c:pt idx="5">
                  <c:v>-5.4855570310079713</c:v>
                </c:pt>
                <c:pt idx="6">
                  <c:v>-8.1496865507858445</c:v>
                </c:pt>
                <c:pt idx="7">
                  <c:v>-10.11300936351995</c:v>
                </c:pt>
                <c:pt idx="8">
                  <c:v>-9.6178589717738987</c:v>
                </c:pt>
                <c:pt idx="9">
                  <c:v>-5.2243113245578741</c:v>
                </c:pt>
                <c:pt idx="10">
                  <c:v>-3.4315311424187485</c:v>
                </c:pt>
                <c:pt idx="11">
                  <c:v>-2.3634495989164463</c:v>
                </c:pt>
                <c:pt idx="12">
                  <c:v>2.0329816911464889</c:v>
                </c:pt>
                <c:pt idx="13">
                  <c:v>2.5655422379845447</c:v>
                </c:pt>
                <c:pt idx="14">
                  <c:v>-0.61245892463250584</c:v>
                </c:pt>
                <c:pt idx="15">
                  <c:v>-10.74722087342866</c:v>
                </c:pt>
                <c:pt idx="16">
                  <c:v>-13.537830209484554</c:v>
                </c:pt>
                <c:pt idx="17">
                  <c:v>-11.051918580632844</c:v>
                </c:pt>
                <c:pt idx="18">
                  <c:v>-9.8450645233947967</c:v>
                </c:pt>
                <c:pt idx="19">
                  <c:v>-7.4607998864453862</c:v>
                </c:pt>
                <c:pt idx="20">
                  <c:v>-5.389871450231567</c:v>
                </c:pt>
                <c:pt idx="21">
                  <c:v>-7.5385317924459514</c:v>
                </c:pt>
                <c:pt idx="22">
                  <c:v>-13.74468864134144</c:v>
                </c:pt>
                <c:pt idx="23">
                  <c:v>-14.519482919040854</c:v>
                </c:pt>
                <c:pt idx="24">
                  <c:v>-12.561987436382367</c:v>
                </c:pt>
                <c:pt idx="25">
                  <c:v>-10.95361731133022</c:v>
                </c:pt>
                <c:pt idx="26">
                  <c:v>-6.3863252460084823</c:v>
                </c:pt>
                <c:pt idx="27">
                  <c:v>-3.1020310407136549</c:v>
                </c:pt>
                <c:pt idx="28">
                  <c:v>2.3820245791166599</c:v>
                </c:pt>
                <c:pt idx="29">
                  <c:v>0.90059903701865096</c:v>
                </c:pt>
                <c:pt idx="30">
                  <c:v>-3.746100306440951</c:v>
                </c:pt>
                <c:pt idx="31">
                  <c:v>-5.293970863741265</c:v>
                </c:pt>
                <c:pt idx="32">
                  <c:v>-5.6983077485823515</c:v>
                </c:pt>
                <c:pt idx="33">
                  <c:v>-0.96714164893455745</c:v>
                </c:pt>
                <c:pt idx="34">
                  <c:v>-0.11825870251936976</c:v>
                </c:pt>
                <c:pt idx="35">
                  <c:v>2.1431626178885494</c:v>
                </c:pt>
                <c:pt idx="36">
                  <c:v>9.34537608300991</c:v>
                </c:pt>
                <c:pt idx="37">
                  <c:v>12.412428405382173</c:v>
                </c:pt>
                <c:pt idx="38">
                  <c:v>25.010807821394792</c:v>
                </c:pt>
                <c:pt idx="39">
                  <c:v>31.417157039974768</c:v>
                </c:pt>
                <c:pt idx="40">
                  <c:v>42.903572703840666</c:v>
                </c:pt>
                <c:pt idx="41">
                  <c:v>56.617289444098645</c:v>
                </c:pt>
                <c:pt idx="42">
                  <c:v>55.475810688253546</c:v>
                </c:pt>
                <c:pt idx="43">
                  <c:v>53.367513573235215</c:v>
                </c:pt>
              </c:numCache>
            </c:numRef>
          </c:yVal>
          <c:smooth val="0"/>
          <c:extLst>
            <c:ext xmlns:c16="http://schemas.microsoft.com/office/drawing/2014/chart" uri="{C3380CC4-5D6E-409C-BE32-E72D297353CC}">
              <c16:uniqueId val="{00000001-6557-45F1-8033-270A8C814913}"/>
            </c:ext>
          </c:extLst>
        </c:ser>
        <c:dLbls>
          <c:showLegendKey val="0"/>
          <c:showVal val="0"/>
          <c:showCatName val="0"/>
          <c:showSerName val="0"/>
          <c:showPercent val="0"/>
          <c:showBubbleSize val="0"/>
        </c:dLbls>
        <c:axId val="871815055"/>
        <c:axId val="932321935"/>
      </c:scatterChart>
      <c:valAx>
        <c:axId val="871815055"/>
        <c:scaling>
          <c:orientation val="minMax"/>
        </c:scaling>
        <c:delete val="0"/>
        <c:axPos val="b"/>
        <c:title>
          <c:tx>
            <c:rich>
              <a:bodyPr/>
              <a:lstStyle/>
              <a:p>
                <a:pPr>
                  <a:defRPr/>
                </a:pPr>
                <a:r>
                  <a:rPr lang="en-US"/>
                  <a:t>Consumer Price Index rate</a:t>
                </a:r>
              </a:p>
            </c:rich>
          </c:tx>
          <c:overlay val="0"/>
        </c:title>
        <c:numFmt formatCode="0.00" sourceLinked="1"/>
        <c:majorTickMark val="out"/>
        <c:minorTickMark val="none"/>
        <c:tickLblPos val="nextTo"/>
        <c:crossAx val="932321935"/>
        <c:crosses val="autoZero"/>
        <c:crossBetween val="midCat"/>
      </c:valAx>
      <c:valAx>
        <c:axId val="93232193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718150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'Multiple regression analysis-1'!$Z$28:$Z$71</c:f>
              <c:numCache>
                <c:formatCode>General</c:formatCode>
                <c:ptCount val="44"/>
                <c:pt idx="0">
                  <c:v>1.1363636363636365</c:v>
                </c:pt>
                <c:pt idx="1">
                  <c:v>3.4090909090909092</c:v>
                </c:pt>
                <c:pt idx="2">
                  <c:v>5.6818181818181825</c:v>
                </c:pt>
                <c:pt idx="3">
                  <c:v>7.954545454545455</c:v>
                </c:pt>
                <c:pt idx="4">
                  <c:v>10.227272727272728</c:v>
                </c:pt>
                <c:pt idx="5">
                  <c:v>12.500000000000002</c:v>
                </c:pt>
                <c:pt idx="6">
                  <c:v>14.772727272727273</c:v>
                </c:pt>
                <c:pt idx="7">
                  <c:v>17.045454545454547</c:v>
                </c:pt>
                <c:pt idx="8">
                  <c:v>19.31818181818182</c:v>
                </c:pt>
                <c:pt idx="9">
                  <c:v>21.590909090909093</c:v>
                </c:pt>
                <c:pt idx="10">
                  <c:v>23.863636363636367</c:v>
                </c:pt>
                <c:pt idx="11">
                  <c:v>26.13636363636364</c:v>
                </c:pt>
                <c:pt idx="12">
                  <c:v>28.40909090909091</c:v>
                </c:pt>
                <c:pt idx="13">
                  <c:v>30.681818181818183</c:v>
                </c:pt>
                <c:pt idx="14">
                  <c:v>32.954545454545453</c:v>
                </c:pt>
                <c:pt idx="15">
                  <c:v>35.227272727272727</c:v>
                </c:pt>
                <c:pt idx="16">
                  <c:v>37.5</c:v>
                </c:pt>
                <c:pt idx="17">
                  <c:v>39.772727272727273</c:v>
                </c:pt>
                <c:pt idx="18">
                  <c:v>42.045454545454547</c:v>
                </c:pt>
                <c:pt idx="19">
                  <c:v>44.31818181818182</c:v>
                </c:pt>
                <c:pt idx="20">
                  <c:v>46.590909090909093</c:v>
                </c:pt>
                <c:pt idx="21">
                  <c:v>48.863636363636367</c:v>
                </c:pt>
                <c:pt idx="22">
                  <c:v>51.13636363636364</c:v>
                </c:pt>
                <c:pt idx="23">
                  <c:v>53.409090909090914</c:v>
                </c:pt>
                <c:pt idx="24">
                  <c:v>55.68181818181818</c:v>
                </c:pt>
                <c:pt idx="25">
                  <c:v>57.954545454545453</c:v>
                </c:pt>
                <c:pt idx="26">
                  <c:v>60.227272727272727</c:v>
                </c:pt>
                <c:pt idx="27">
                  <c:v>62.5</c:v>
                </c:pt>
                <c:pt idx="28">
                  <c:v>64.77272727272728</c:v>
                </c:pt>
                <c:pt idx="29">
                  <c:v>67.045454545454561</c:v>
                </c:pt>
                <c:pt idx="30">
                  <c:v>69.318181818181827</c:v>
                </c:pt>
                <c:pt idx="31">
                  <c:v>71.590909090909108</c:v>
                </c:pt>
                <c:pt idx="32">
                  <c:v>73.863636363636374</c:v>
                </c:pt>
                <c:pt idx="33">
                  <c:v>76.13636363636364</c:v>
                </c:pt>
                <c:pt idx="34">
                  <c:v>78.409090909090921</c:v>
                </c:pt>
                <c:pt idx="35">
                  <c:v>80.681818181818187</c:v>
                </c:pt>
                <c:pt idx="36">
                  <c:v>82.954545454545467</c:v>
                </c:pt>
                <c:pt idx="37">
                  <c:v>85.227272727272734</c:v>
                </c:pt>
                <c:pt idx="38">
                  <c:v>87.500000000000014</c:v>
                </c:pt>
                <c:pt idx="39">
                  <c:v>89.77272727272728</c:v>
                </c:pt>
                <c:pt idx="40">
                  <c:v>92.045454545454561</c:v>
                </c:pt>
                <c:pt idx="41">
                  <c:v>94.318181818181827</c:v>
                </c:pt>
                <c:pt idx="42">
                  <c:v>96.590909090909108</c:v>
                </c:pt>
                <c:pt idx="43">
                  <c:v>98.863636363636374</c:v>
                </c:pt>
              </c:numCache>
            </c:numRef>
          </c:xVal>
          <c:yVal>
            <c:numRef>
              <c:f>'Multiple regression analysis-1'!$AA$28:$AA$71</c:f>
              <c:numCache>
                <c:formatCode>General</c:formatCode>
                <c:ptCount val="44"/>
                <c:pt idx="0">
                  <c:v>212.41</c:v>
                </c:pt>
                <c:pt idx="1">
                  <c:v>213.23</c:v>
                </c:pt>
                <c:pt idx="2">
                  <c:v>215.21</c:v>
                </c:pt>
                <c:pt idx="3">
                  <c:v>217.25</c:v>
                </c:pt>
                <c:pt idx="4">
                  <c:v>218.5</c:v>
                </c:pt>
                <c:pt idx="5">
                  <c:v>219.83</c:v>
                </c:pt>
                <c:pt idx="6">
                  <c:v>221.59</c:v>
                </c:pt>
                <c:pt idx="7">
                  <c:v>224.06</c:v>
                </c:pt>
                <c:pt idx="8">
                  <c:v>226.82</c:v>
                </c:pt>
                <c:pt idx="9">
                  <c:v>229.83</c:v>
                </c:pt>
                <c:pt idx="10">
                  <c:v>232.34</c:v>
                </c:pt>
                <c:pt idx="11">
                  <c:v>234.39</c:v>
                </c:pt>
                <c:pt idx="12">
                  <c:v>236.47</c:v>
                </c:pt>
                <c:pt idx="13">
                  <c:v>239.25</c:v>
                </c:pt>
                <c:pt idx="14">
                  <c:v>244.25</c:v>
                </c:pt>
                <c:pt idx="15">
                  <c:v>249.86</c:v>
                </c:pt>
                <c:pt idx="16">
                  <c:v>255.48</c:v>
                </c:pt>
                <c:pt idx="17">
                  <c:v>261.20999999999998</c:v>
                </c:pt>
                <c:pt idx="18">
                  <c:v>265.55</c:v>
                </c:pt>
                <c:pt idx="19">
                  <c:v>268.82</c:v>
                </c:pt>
                <c:pt idx="20">
                  <c:v>271.47000000000003</c:v>
                </c:pt>
                <c:pt idx="21">
                  <c:v>273.68</c:v>
                </c:pt>
                <c:pt idx="22">
                  <c:v>276.05</c:v>
                </c:pt>
                <c:pt idx="23">
                  <c:v>278.63</c:v>
                </c:pt>
                <c:pt idx="24">
                  <c:v>282.02</c:v>
                </c:pt>
                <c:pt idx="25">
                  <c:v>287.26</c:v>
                </c:pt>
                <c:pt idx="26">
                  <c:v>292.85000000000002</c:v>
                </c:pt>
                <c:pt idx="27">
                  <c:v>293.47000000000003</c:v>
                </c:pt>
                <c:pt idx="28">
                  <c:v>294.42</c:v>
                </c:pt>
                <c:pt idx="29">
                  <c:v>295.08</c:v>
                </c:pt>
                <c:pt idx="30">
                  <c:v>296.92</c:v>
                </c:pt>
                <c:pt idx="31">
                  <c:v>297.32</c:v>
                </c:pt>
                <c:pt idx="32">
                  <c:v>298.73</c:v>
                </c:pt>
                <c:pt idx="33">
                  <c:v>300.5</c:v>
                </c:pt>
                <c:pt idx="34">
                  <c:v>301.47000000000003</c:v>
                </c:pt>
                <c:pt idx="35">
                  <c:v>301.73</c:v>
                </c:pt>
                <c:pt idx="36">
                  <c:v>303.69</c:v>
                </c:pt>
                <c:pt idx="37">
                  <c:v>305.43</c:v>
                </c:pt>
                <c:pt idx="38">
                  <c:v>306.51</c:v>
                </c:pt>
                <c:pt idx="39">
                  <c:v>307.14</c:v>
                </c:pt>
                <c:pt idx="40">
                  <c:v>308.3</c:v>
                </c:pt>
                <c:pt idx="41">
                  <c:v>308.31</c:v>
                </c:pt>
                <c:pt idx="42">
                  <c:v>310.16000000000003</c:v>
                </c:pt>
                <c:pt idx="43">
                  <c:v>311.5</c:v>
                </c:pt>
              </c:numCache>
            </c:numRef>
          </c:yVal>
          <c:smooth val="0"/>
          <c:extLst>
            <c:ext xmlns:c16="http://schemas.microsoft.com/office/drawing/2014/chart" uri="{C3380CC4-5D6E-409C-BE32-E72D297353CC}">
              <c16:uniqueId val="{00000001-0CA7-4294-94EF-F414696AC8E5}"/>
            </c:ext>
          </c:extLst>
        </c:ser>
        <c:dLbls>
          <c:showLegendKey val="0"/>
          <c:showVal val="0"/>
          <c:showCatName val="0"/>
          <c:showSerName val="0"/>
          <c:showPercent val="0"/>
          <c:showBubbleSize val="0"/>
        </c:dLbls>
        <c:axId val="871832335"/>
        <c:axId val="932323423"/>
      </c:scatterChart>
      <c:valAx>
        <c:axId val="871832335"/>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932323423"/>
        <c:crosses val="autoZero"/>
        <c:crossBetween val="midCat"/>
      </c:valAx>
      <c:valAx>
        <c:axId val="932323423"/>
        <c:scaling>
          <c:orientation val="minMax"/>
        </c:scaling>
        <c:delete val="0"/>
        <c:axPos val="l"/>
        <c:title>
          <c:tx>
            <c:rich>
              <a:bodyPr/>
              <a:lstStyle/>
              <a:p>
                <a:pPr>
                  <a:defRPr/>
                </a:pPr>
                <a:r>
                  <a:rPr lang="en-US"/>
                  <a:t>US Home Price Index</a:t>
                </a:r>
              </a:p>
            </c:rich>
          </c:tx>
          <c:overlay val="0"/>
        </c:title>
        <c:numFmt formatCode="General" sourceLinked="1"/>
        <c:majorTickMark val="out"/>
        <c:minorTickMark val="none"/>
        <c:tickLblPos val="nextTo"/>
        <c:crossAx val="8718323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'Multiple regression analysis-2'!$C$1</c:f>
              <c:strCache>
                <c:ptCount val="1"/>
                <c:pt idx="0">
                  <c:v>US GDP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'Multiple regression analysis-2'!$B$2:$B$13</c:f>
              <c:numCache>
                <c:formatCode>0.0</c:formatCode>
                <c:ptCount val="12"/>
                <c:pt idx="0">
                  <c:v>3.4</c:v>
                </c:pt>
                <c:pt idx="1">
                  <c:v>3.6</c:v>
                </c:pt>
                <c:pt idx="2">
                  <c:v>3.5</c:v>
                </c:pt>
                <c:pt idx="3">
                  <c:v>3.4</c:v>
                </c:pt>
                <c:pt idx="4">
                  <c:v>3.7</c:v>
                </c:pt>
                <c:pt idx="5">
                  <c:v>3.6</c:v>
                </c:pt>
                <c:pt idx="6">
                  <c:v>3.5</c:v>
                </c:pt>
                <c:pt idx="7">
                  <c:v>3.8</c:v>
                </c:pt>
                <c:pt idx="8">
                  <c:v>3.8</c:v>
                </c:pt>
                <c:pt idx="9">
                  <c:v>3.8</c:v>
                </c:pt>
                <c:pt idx="10">
                  <c:v>3.7</c:v>
                </c:pt>
                <c:pt idx="11">
                  <c:v>3.7</c:v>
                </c:pt>
              </c:numCache>
            </c:numRef>
          </c:xVal>
          <c:yVal>
            <c:numRef>
              <c:f>'Multiple regression analysis-2'!$C$2:$C$13</c:f>
              <c:numCache>
                <c:formatCode>0.0</c:formatCode>
                <c:ptCount val="12"/>
                <c:pt idx="0">
                  <c:v>3.8464505798591673</c:v>
                </c:pt>
                <c:pt idx="1">
                  <c:v>2.1756871674228924</c:v>
                </c:pt>
                <c:pt idx="2">
                  <c:v>0.81259625281612324</c:v>
                </c:pt>
                <c:pt idx="3">
                  <c:v>1.8102625516747799</c:v>
                </c:pt>
                <c:pt idx="4">
                  <c:v>2.637577171588501</c:v>
                </c:pt>
                <c:pt idx="5">
                  <c:v>3.8595294533892841</c:v>
                </c:pt>
                <c:pt idx="6">
                  <c:v>5.675130554162326</c:v>
                </c:pt>
                <c:pt idx="7">
                  <c:v>5.3628397826517338</c:v>
                </c:pt>
                <c:pt idx="8">
                  <c:v>4.6102938885788642</c:v>
                </c:pt>
                <c:pt idx="9">
                  <c:v>2.4634880635368517</c:v>
                </c:pt>
                <c:pt idx="10">
                  <c:v>2.6050796739348989</c:v>
                </c:pt>
                <c:pt idx="11">
                  <c:v>1.8625066778674826</c:v>
                </c:pt>
              </c:numCache>
            </c:numRef>
          </c:yVal>
          <c:smooth val="0"/>
          <c:extLst>
            <c:ext xmlns:c16="http://schemas.microsoft.com/office/drawing/2014/chart" uri="{C3380CC4-5D6E-409C-BE32-E72D297353CC}">
              <c16:uniqueId val="{00000000-DBB2-46E0-A315-4C86015783AD}"/>
            </c:ext>
          </c:extLst>
        </c:ser>
        <c:ser>
          <c:idx val="1"/>
          <c:order val="1"/>
          <c:tx>
            <c:strRef>
              <c:f>'Multiple regression analysis-2'!$D$1</c:f>
              <c:strCache>
                <c:ptCount val="1"/>
                <c:pt idx="0">
                  <c:v>House Price Index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'Multiple regression analysis-2'!$B$2:$B$13</c:f>
              <c:numCache>
                <c:formatCode>0.0</c:formatCode>
                <c:ptCount val="12"/>
                <c:pt idx="0">
                  <c:v>3.4</c:v>
                </c:pt>
                <c:pt idx="1">
                  <c:v>3.6</c:v>
                </c:pt>
                <c:pt idx="2">
                  <c:v>3.5</c:v>
                </c:pt>
                <c:pt idx="3">
                  <c:v>3.4</c:v>
                </c:pt>
                <c:pt idx="4">
                  <c:v>3.7</c:v>
                </c:pt>
                <c:pt idx="5">
                  <c:v>3.6</c:v>
                </c:pt>
                <c:pt idx="6">
                  <c:v>3.5</c:v>
                </c:pt>
                <c:pt idx="7">
                  <c:v>3.8</c:v>
                </c:pt>
                <c:pt idx="8">
                  <c:v>3.8</c:v>
                </c:pt>
                <c:pt idx="9">
                  <c:v>3.8</c:v>
                </c:pt>
                <c:pt idx="10">
                  <c:v>3.7</c:v>
                </c:pt>
                <c:pt idx="11">
                  <c:v>3.7</c:v>
                </c:pt>
              </c:numCache>
            </c:numRef>
          </c:xVal>
          <c:yVal>
            <c:numRef>
              <c:f>'Multiple regression analysis-2'!$D$2:$D$13</c:f>
              <c:numCache>
                <c:formatCode>General</c:formatCode>
                <c:ptCount val="12"/>
                <c:pt idx="0">
                  <c:v>300.5</c:v>
                </c:pt>
                <c:pt idx="1">
                  <c:v>298.73</c:v>
                </c:pt>
                <c:pt idx="2">
                  <c:v>296.92</c:v>
                </c:pt>
                <c:pt idx="3">
                  <c:v>294.42</c:v>
                </c:pt>
                <c:pt idx="4">
                  <c:v>292.85000000000002</c:v>
                </c:pt>
                <c:pt idx="5">
                  <c:v>293.47000000000003</c:v>
                </c:pt>
                <c:pt idx="6">
                  <c:v>297.32</c:v>
                </c:pt>
                <c:pt idx="7">
                  <c:v>301.47000000000003</c:v>
                </c:pt>
                <c:pt idx="8">
                  <c:v>305.43</c:v>
                </c:pt>
                <c:pt idx="9">
                  <c:v>308.31</c:v>
                </c:pt>
                <c:pt idx="10">
                  <c:v>310.16000000000003</c:v>
                </c:pt>
                <c:pt idx="11">
                  <c:v>311.5</c:v>
                </c:pt>
              </c:numCache>
            </c:numRef>
          </c:yVal>
          <c:smooth val="0"/>
          <c:extLst>
            <c:ext xmlns:c16="http://schemas.microsoft.com/office/drawing/2014/chart" uri="{C3380CC4-5D6E-409C-BE32-E72D297353CC}">
              <c16:uniqueId val="{00000001-DBB2-46E0-A315-4C86015783AD}"/>
            </c:ext>
          </c:extLst>
        </c:ser>
        <c:dLbls>
          <c:showLegendKey val="0"/>
          <c:showVal val="0"/>
          <c:showCatName val="0"/>
          <c:showSerName val="0"/>
          <c:showPercent val="0"/>
          <c:showBubbleSize val="0"/>
        </c:dLbls>
        <c:axId val="2113054623"/>
        <c:axId val="620894063"/>
      </c:scatterChart>
      <c:valAx>
        <c:axId val="211305462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94063"/>
        <c:crosses val="autoZero"/>
        <c:crossBetween val="midCat"/>
      </c:valAx>
      <c:valAx>
        <c:axId val="6208940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54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Unemployment Rate  Residual Plot</a:t>
            </a:r>
          </a:p>
        </c:rich>
      </c:tx>
      <c:overlay val="0"/>
    </c:title>
    <c:autoTitleDeleted val="0"/>
    <c:plotArea>
      <c:layout/>
      <c:scatterChart>
        <c:scatterStyle val="lineMarker"/>
        <c:varyColors val="0"/>
        <c:ser>
          <c:idx val="0"/>
          <c:order val="0"/>
          <c:spPr>
            <a:ln w="19050">
              <a:noFill/>
            </a:ln>
          </c:spPr>
          <c:xVal>
            <c:numRef>
              <c:f>'Multiple regression analysis-2'!$B$2:$B$13</c:f>
              <c:numCache>
                <c:formatCode>0.0</c:formatCode>
                <c:ptCount val="12"/>
                <c:pt idx="0">
                  <c:v>3.4</c:v>
                </c:pt>
                <c:pt idx="1">
                  <c:v>3.6</c:v>
                </c:pt>
                <c:pt idx="2">
                  <c:v>3.5</c:v>
                </c:pt>
                <c:pt idx="3">
                  <c:v>3.4</c:v>
                </c:pt>
                <c:pt idx="4">
                  <c:v>3.7</c:v>
                </c:pt>
                <c:pt idx="5">
                  <c:v>3.6</c:v>
                </c:pt>
                <c:pt idx="6">
                  <c:v>3.5</c:v>
                </c:pt>
                <c:pt idx="7">
                  <c:v>3.8</c:v>
                </c:pt>
                <c:pt idx="8">
                  <c:v>3.8</c:v>
                </c:pt>
                <c:pt idx="9">
                  <c:v>3.8</c:v>
                </c:pt>
                <c:pt idx="10">
                  <c:v>3.7</c:v>
                </c:pt>
                <c:pt idx="11">
                  <c:v>3.7</c:v>
                </c:pt>
              </c:numCache>
            </c:numRef>
          </c:xVal>
          <c:yVal>
            <c:numRef>
              <c:f>'Multiple regression analysis-2'!$W$29:$W$40</c:f>
              <c:numCache>
                <c:formatCode>General</c:formatCode>
                <c:ptCount val="12"/>
                <c:pt idx="0">
                  <c:v>5.7934285353614428</c:v>
                </c:pt>
                <c:pt idx="1">
                  <c:v>-2.2598447858885606</c:v>
                </c:pt>
                <c:pt idx="2">
                  <c:v>-2.5200026682214798</c:v>
                </c:pt>
                <c:pt idx="3">
                  <c:v>-1.760864553848819</c:v>
                </c:pt>
                <c:pt idx="4">
                  <c:v>-10.342197504670537</c:v>
                </c:pt>
                <c:pt idx="5">
                  <c:v>-6.30066609946158</c:v>
                </c:pt>
                <c:pt idx="6">
                  <c:v>1.4006941521574845</c:v>
                </c:pt>
                <c:pt idx="7">
                  <c:v>-2.2857651277398077</c:v>
                </c:pt>
                <c:pt idx="8">
                  <c:v>1.1293572894494446</c:v>
                </c:pt>
                <c:pt idx="9">
                  <c:v>2.4549718653499326</c:v>
                </c:pt>
                <c:pt idx="10">
                  <c:v>6.9442728234405422</c:v>
                </c:pt>
                <c:pt idx="11">
                  <c:v>7.7466160740722216</c:v>
                </c:pt>
              </c:numCache>
            </c:numRef>
          </c:yVal>
          <c:smooth val="0"/>
          <c:extLst>
            <c:ext xmlns:c16="http://schemas.microsoft.com/office/drawing/2014/chart" uri="{C3380CC4-5D6E-409C-BE32-E72D297353CC}">
              <c16:uniqueId val="{00000001-FCDD-45DB-9DDA-AE29E6D88934}"/>
            </c:ext>
          </c:extLst>
        </c:ser>
        <c:dLbls>
          <c:showLegendKey val="0"/>
          <c:showVal val="0"/>
          <c:showCatName val="0"/>
          <c:showSerName val="0"/>
          <c:showPercent val="0"/>
          <c:showBubbleSize val="0"/>
        </c:dLbls>
        <c:axId val="544301951"/>
        <c:axId val="460233567"/>
      </c:scatterChart>
      <c:valAx>
        <c:axId val="544301951"/>
        <c:scaling>
          <c:orientation val="minMax"/>
        </c:scaling>
        <c:delete val="0"/>
        <c:axPos val="b"/>
        <c:title>
          <c:tx>
            <c:rich>
              <a:bodyPr/>
              <a:lstStyle/>
              <a:p>
                <a:pPr>
                  <a:defRPr/>
                </a:pPr>
                <a:r>
                  <a:rPr lang="en-US"/>
                  <a:t>Unemployment Rate</a:t>
                </a:r>
              </a:p>
            </c:rich>
          </c:tx>
          <c:overlay val="0"/>
        </c:title>
        <c:numFmt formatCode="0.0" sourceLinked="1"/>
        <c:majorTickMark val="out"/>
        <c:minorTickMark val="none"/>
        <c:tickLblPos val="nextTo"/>
        <c:crossAx val="460233567"/>
        <c:crosses val="autoZero"/>
        <c:crossBetween val="midCat"/>
      </c:valAx>
      <c:valAx>
        <c:axId val="46023356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443019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 GDP  Residual Plot</a:t>
            </a:r>
          </a:p>
        </c:rich>
      </c:tx>
      <c:overlay val="0"/>
    </c:title>
    <c:autoTitleDeleted val="0"/>
    <c:plotArea>
      <c:layout/>
      <c:scatterChart>
        <c:scatterStyle val="lineMarker"/>
        <c:varyColors val="0"/>
        <c:ser>
          <c:idx val="0"/>
          <c:order val="0"/>
          <c:spPr>
            <a:ln w="19050">
              <a:noFill/>
            </a:ln>
          </c:spPr>
          <c:xVal>
            <c:numRef>
              <c:f>'Multiple regression analysis-2'!$C$2:$C$13</c:f>
              <c:numCache>
                <c:formatCode>0.0</c:formatCode>
                <c:ptCount val="12"/>
                <c:pt idx="0">
                  <c:v>3.8464505798591673</c:v>
                </c:pt>
                <c:pt idx="1">
                  <c:v>2.1756871674228924</c:v>
                </c:pt>
                <c:pt idx="2">
                  <c:v>0.81259625281612324</c:v>
                </c:pt>
                <c:pt idx="3">
                  <c:v>1.8102625516747799</c:v>
                </c:pt>
                <c:pt idx="4">
                  <c:v>2.637577171588501</c:v>
                </c:pt>
                <c:pt idx="5">
                  <c:v>3.8595294533892841</c:v>
                </c:pt>
                <c:pt idx="6">
                  <c:v>5.675130554162326</c:v>
                </c:pt>
                <c:pt idx="7">
                  <c:v>5.3628397826517338</c:v>
                </c:pt>
                <c:pt idx="8">
                  <c:v>4.6102938885788642</c:v>
                </c:pt>
                <c:pt idx="9">
                  <c:v>2.4634880635368517</c:v>
                </c:pt>
                <c:pt idx="10">
                  <c:v>2.6050796739348989</c:v>
                </c:pt>
                <c:pt idx="11">
                  <c:v>1.8625066778674826</c:v>
                </c:pt>
              </c:numCache>
            </c:numRef>
          </c:xVal>
          <c:yVal>
            <c:numRef>
              <c:f>'Multiple regression analysis-2'!$W$29:$W$40</c:f>
              <c:numCache>
                <c:formatCode>General</c:formatCode>
                <c:ptCount val="12"/>
                <c:pt idx="0">
                  <c:v>5.7934285353614428</c:v>
                </c:pt>
                <c:pt idx="1">
                  <c:v>-2.2598447858885606</c:v>
                </c:pt>
                <c:pt idx="2">
                  <c:v>-2.5200026682214798</c:v>
                </c:pt>
                <c:pt idx="3">
                  <c:v>-1.760864553848819</c:v>
                </c:pt>
                <c:pt idx="4">
                  <c:v>-10.342197504670537</c:v>
                </c:pt>
                <c:pt idx="5">
                  <c:v>-6.30066609946158</c:v>
                </c:pt>
                <c:pt idx="6">
                  <c:v>1.4006941521574845</c:v>
                </c:pt>
                <c:pt idx="7">
                  <c:v>-2.2857651277398077</c:v>
                </c:pt>
                <c:pt idx="8">
                  <c:v>1.1293572894494446</c:v>
                </c:pt>
                <c:pt idx="9">
                  <c:v>2.4549718653499326</c:v>
                </c:pt>
                <c:pt idx="10">
                  <c:v>6.9442728234405422</c:v>
                </c:pt>
                <c:pt idx="11">
                  <c:v>7.7466160740722216</c:v>
                </c:pt>
              </c:numCache>
            </c:numRef>
          </c:yVal>
          <c:smooth val="0"/>
          <c:extLst>
            <c:ext xmlns:c16="http://schemas.microsoft.com/office/drawing/2014/chart" uri="{C3380CC4-5D6E-409C-BE32-E72D297353CC}">
              <c16:uniqueId val="{00000001-9379-42BB-9331-32F51AF8C610}"/>
            </c:ext>
          </c:extLst>
        </c:ser>
        <c:dLbls>
          <c:showLegendKey val="0"/>
          <c:showVal val="0"/>
          <c:showCatName val="0"/>
          <c:showSerName val="0"/>
          <c:showPercent val="0"/>
          <c:showBubbleSize val="0"/>
        </c:dLbls>
        <c:axId val="544294751"/>
        <c:axId val="2112539423"/>
      </c:scatterChart>
      <c:valAx>
        <c:axId val="544294751"/>
        <c:scaling>
          <c:orientation val="minMax"/>
        </c:scaling>
        <c:delete val="0"/>
        <c:axPos val="b"/>
        <c:title>
          <c:tx>
            <c:rich>
              <a:bodyPr/>
              <a:lstStyle/>
              <a:p>
                <a:pPr>
                  <a:defRPr/>
                </a:pPr>
                <a:r>
                  <a:rPr lang="en-US"/>
                  <a:t>US GDP</a:t>
                </a:r>
              </a:p>
            </c:rich>
          </c:tx>
          <c:overlay val="0"/>
        </c:title>
        <c:numFmt formatCode="0.0" sourceLinked="1"/>
        <c:majorTickMark val="out"/>
        <c:minorTickMark val="none"/>
        <c:tickLblPos val="nextTo"/>
        <c:crossAx val="2112539423"/>
        <c:crosses val="autoZero"/>
        <c:crossBetween val="midCat"/>
      </c:valAx>
      <c:valAx>
        <c:axId val="211253942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442947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&amp; Whisker plot for 12-01-2023 (Blue) </a:t>
            </a:r>
          </a:p>
          <a:p>
            <a:pPr algn="ctr" rtl="0">
              <a:defRPr/>
            </a:pPr>
            <a:r>
              <a:rPr lang="en-US" sz="1400" b="0" i="0" u="none" strike="noStrike" baseline="0">
                <a:solidFill>
                  <a:sysClr val="windowText" lastClr="000000">
                    <a:lumMod val="65000"/>
                    <a:lumOff val="35000"/>
                  </a:sysClr>
                </a:solidFill>
                <a:latin typeface="Calibri" panose="020F0502020204030204"/>
              </a:rPr>
              <a:t>And 01-01-2019 (orange) listing price.</a:t>
            </a:r>
          </a:p>
        </cx:rich>
      </cx:tx>
    </cx:title>
    <cx:plotArea>
      <cx:plotAreaRegion>
        <cx:series layoutId="boxWhisker" uniqueId="{7B2ACE3F-8AFF-4719-BAC9-54522822AFE3}">
          <cx:tx>
            <cx:txData>
              <cx:f>_xlchart.v1.0</cx:f>
              <cx:v>State_average_listing_price 12-01-2023</cx:v>
            </cx:txData>
          </cx:tx>
          <cx:dataId val="0"/>
          <cx:layoutPr>
            <cx:visibility meanLine="0" meanMarker="1" nonoutliers="0" outliers="1"/>
            <cx:statistics quartileMethod="exclusive"/>
          </cx:layoutPr>
        </cx:series>
        <cx:series layoutId="boxWhisker" uniqueId="{3950B848-65C4-4F81-BB6C-0CDA0352E599}">
          <cx:tx>
            <cx:txData>
              <cx:f>_xlchart.v1.2</cx:f>
              <cx:v>State_average_listing_price 01-01-2019</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13</xdr:col>
      <xdr:colOff>600075</xdr:colOff>
      <xdr:row>2</xdr:row>
      <xdr:rowOff>14287</xdr:rowOff>
    </xdr:from>
    <xdr:to>
      <xdr:col>21</xdr:col>
      <xdr:colOff>295275</xdr:colOff>
      <xdr:row>16</xdr:row>
      <xdr:rowOff>90487</xdr:rowOff>
    </xdr:to>
    <xdr:graphicFrame macro="">
      <xdr:nvGraphicFramePr>
        <xdr:cNvPr id="3" name="Chart 2">
          <a:extLst>
            <a:ext uri="{FF2B5EF4-FFF2-40B4-BE49-F238E27FC236}">
              <a16:creationId xmlns:a16="http://schemas.microsoft.com/office/drawing/2014/main" id="{8E70F9FA-90E5-CAAE-71A8-2D06CB275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600075</xdr:colOff>
      <xdr:row>32</xdr:row>
      <xdr:rowOff>195262</xdr:rowOff>
    </xdr:from>
    <xdr:to>
      <xdr:col>21</xdr:col>
      <xdr:colOff>295275</xdr:colOff>
      <xdr:row>47</xdr:row>
      <xdr:rowOff>71437</xdr:rowOff>
    </xdr:to>
    <xdr:graphicFrame macro="">
      <xdr:nvGraphicFramePr>
        <xdr:cNvPr id="4" name="Chart 3">
          <a:extLst>
            <a:ext uri="{FF2B5EF4-FFF2-40B4-BE49-F238E27FC236}">
              <a16:creationId xmlns:a16="http://schemas.microsoft.com/office/drawing/2014/main" id="{B421DB65-EA7B-1F3F-6CAC-9A567028A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9525</xdr:colOff>
      <xdr:row>17</xdr:row>
      <xdr:rowOff>100012</xdr:rowOff>
    </xdr:from>
    <xdr:to>
      <xdr:col>30</xdr:col>
      <xdr:colOff>314325</xdr:colOff>
      <xdr:row>31</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D7EA4C4-CF45-FA82-05AA-DCB6CB68E5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92925" y="35385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19050</xdr:colOff>
      <xdr:row>49</xdr:row>
      <xdr:rowOff>180974</xdr:rowOff>
    </xdr:from>
    <xdr:to>
      <xdr:col>26</xdr:col>
      <xdr:colOff>304800</xdr:colOff>
      <xdr:row>61</xdr:row>
      <xdr:rowOff>47625</xdr:rowOff>
    </xdr:to>
    <xdr:sp macro="" textlink="">
      <xdr:nvSpPr>
        <xdr:cNvPr id="2" name="TextBox 1">
          <a:extLst>
            <a:ext uri="{FF2B5EF4-FFF2-40B4-BE49-F238E27FC236}">
              <a16:creationId xmlns:a16="http://schemas.microsoft.com/office/drawing/2014/main" id="{127C64E1-AB88-BCD9-E7F7-BAA8464260AB}"/>
            </a:ext>
          </a:extLst>
        </xdr:cNvPr>
        <xdr:cNvSpPr txBox="1"/>
      </xdr:nvSpPr>
      <xdr:spPr>
        <a:xfrm>
          <a:off x="14116050" y="9753599"/>
          <a:ext cx="7600950" cy="2162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342900" marR="0" lvl="0" indent="-342900" algn="just">
            <a:lnSpc>
              <a:spcPct val="107000"/>
            </a:lnSpc>
            <a:spcBef>
              <a:spcPts val="0"/>
            </a:spcBef>
            <a:spcAft>
              <a:spcPts val="800"/>
            </a:spcAft>
            <a:buFont typeface="Wingdings" panose="05000000000000000000" pitchFamily="2" charset="2"/>
            <a:buChar char=""/>
          </a:pPr>
          <a:r>
            <a:rPr lang="en-US" sz="1200" b="1" kern="100">
              <a:effectLst/>
              <a:latin typeface="Times New Roman" panose="02020603050405020304" pitchFamily="18" charset="0"/>
              <a:ea typeface="Calibri" panose="020F0502020204030204" pitchFamily="34" charset="0"/>
              <a:cs typeface="Times New Roman" panose="02020603050405020304" pitchFamily="18" charset="0"/>
            </a:rPr>
            <a:t>Descriptive statistics</a:t>
          </a:r>
          <a:r>
            <a:rPr lang="en-US" sz="1200" kern="100">
              <a:effectLst/>
              <a:latin typeface="Times New Roman" panose="02020603050405020304" pitchFamily="18" charset="0"/>
              <a:ea typeface="Calibri" panose="020F0502020204030204" pitchFamily="34" charset="0"/>
              <a:cs typeface="Times New Roman" panose="02020603050405020304" pitchFamily="18" charset="0"/>
            </a:rPr>
            <a:t> (mean, median, mode, standard deviation, etc.) are utilized to summarize the U.S  house price increase comparing the state average listing price from 01-01-2019 to 12-01-2023 Data. In descriptive statistics, results reveal </a:t>
          </a:r>
          <a:r>
            <a:rPr lang="en-US" sz="1200" i="1" kern="100">
              <a:effectLst/>
              <a:latin typeface="Times New Roman" panose="02020603050405020304" pitchFamily="18" charset="0"/>
              <a:ea typeface="Calibri" panose="020F0502020204030204" pitchFamily="34" charset="0"/>
              <a:cs typeface="Times New Roman" panose="02020603050405020304" pitchFamily="18" charset="0"/>
            </a:rPr>
            <a:t>(Table-1)</a:t>
          </a:r>
          <a:r>
            <a:rPr lang="en-US" sz="1200" kern="100">
              <a:effectLst/>
              <a:latin typeface="Times New Roman" panose="02020603050405020304" pitchFamily="18" charset="0"/>
              <a:ea typeface="Calibri" panose="020F0502020204030204" pitchFamily="34" charset="0"/>
              <a:cs typeface="Times New Roman" panose="02020603050405020304" pitchFamily="18" charset="0"/>
            </a:rPr>
            <a:t> that the Mean of 12-01-2023 (684859) is comparatively bigger than the Mean (456212) obtained from the period 01/01/2019. The results indicate that the U.S. house price increased in the month shown in data on 12-01-2023 than in data shown on 01/01/2019. It's the right statistical analysis to determine the condition of US house prices at the preliminary stage of this type of research analysis. </a:t>
          </a:r>
        </a:p>
        <a:p>
          <a:pPr marL="342900" marR="0" lvl="0" indent="-342900" algn="just">
            <a:lnSpc>
              <a:spcPct val="107000"/>
            </a:lnSpc>
            <a:spcBef>
              <a:spcPts val="0"/>
            </a:spcBef>
            <a:spcAft>
              <a:spcPts val="800"/>
            </a:spcAft>
            <a:buFont typeface="Wingdings" panose="05000000000000000000" pitchFamily="2" charset="2"/>
            <a:buChar char=""/>
          </a:pPr>
          <a:r>
            <a:rPr lang="en-US" sz="1200" kern="100">
              <a:effectLst/>
              <a:latin typeface="Times New Roman" panose="02020603050405020304" pitchFamily="18" charset="0"/>
              <a:ea typeface="Calibri" panose="020F0502020204030204" pitchFamily="34" charset="0"/>
              <a:cs typeface="Times New Roman" panose="02020603050405020304" pitchFamily="18" charset="0"/>
            </a:rPr>
            <a:t>Minimum sample size (n)</a:t>
          </a:r>
          <a:r>
            <a:rPr lang="en-US" sz="1200" kern="100" baseline="0">
              <a:effectLst/>
              <a:latin typeface="Times New Roman" panose="02020603050405020304" pitchFamily="18" charset="0"/>
              <a:ea typeface="Calibri" panose="020F0502020204030204" pitchFamily="34" charset="0"/>
              <a:cs typeface="Times New Roman" panose="02020603050405020304" pitchFamily="18" charset="0"/>
            </a:rPr>
            <a:t> = </a:t>
          </a:r>
          <a:r>
            <a:rPr lang="en-US" sz="1200" b="0" i="0" u="none" strike="noStrike">
              <a:solidFill>
                <a:srgbClr val="000000"/>
              </a:solidFill>
              <a:effectLst/>
              <a:latin typeface="Calibri" panose="020F0502020204030204" pitchFamily="34" charset="0"/>
            </a:rPr>
            <a:t>34.20231122 or equal to 34. minimum sample size was</a:t>
          </a:r>
          <a:r>
            <a:rPr lang="en-US" sz="1200" b="0" i="0" u="none" strike="noStrike" baseline="0">
              <a:solidFill>
                <a:srgbClr val="000000"/>
              </a:solidFill>
              <a:effectLst/>
              <a:latin typeface="Calibri" panose="020F0502020204030204" pitchFamily="34" charset="0"/>
            </a:rPr>
            <a:t> calculate by using this excel function </a:t>
          </a:r>
          <a:r>
            <a:rPr lang="en-US" sz="1200"/>
            <a:t> =I40^2*I56^2/I55^2 . (**where I40</a:t>
          </a:r>
          <a:r>
            <a:rPr lang="en-US" sz="1200" baseline="0"/>
            <a:t> = standard deviation ; I56 = Z value ; I55 = margin of error).</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600075</xdr:colOff>
      <xdr:row>4</xdr:row>
      <xdr:rowOff>28576</xdr:rowOff>
    </xdr:from>
    <xdr:to>
      <xdr:col>20</xdr:col>
      <xdr:colOff>438149</xdr:colOff>
      <xdr:row>9</xdr:row>
      <xdr:rowOff>161925</xdr:rowOff>
    </xdr:to>
    <xdr:sp macro="" textlink="">
      <xdr:nvSpPr>
        <xdr:cNvPr id="3" name="TextBox 2">
          <a:extLst>
            <a:ext uri="{FF2B5EF4-FFF2-40B4-BE49-F238E27FC236}">
              <a16:creationId xmlns:a16="http://schemas.microsoft.com/office/drawing/2014/main" id="{ECF4C251-1F03-4059-8CD4-DC9CE711BF83}"/>
            </a:ext>
          </a:extLst>
        </xdr:cNvPr>
        <xdr:cNvSpPr txBox="1"/>
      </xdr:nvSpPr>
      <xdr:spPr>
        <a:xfrm>
          <a:off x="8477250" y="790576"/>
          <a:ext cx="6543674" cy="1085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effectLst/>
              <a:latin typeface="Arial" panose="020B0604020202020204" pitchFamily="34" charset="0"/>
            </a:rPr>
            <a:t>Statistic as Excel data file</a:t>
          </a:r>
          <a:r>
            <a:rPr lang="en-US"/>
            <a:t> </a:t>
          </a:r>
          <a:r>
            <a:rPr lang="en-US" sz="1100" b="0" i="0" u="none" strike="noStrike">
              <a:effectLst/>
              <a:latin typeface="Arial" panose="020B0604020202020204" pitchFamily="34" charset="0"/>
            </a:rPr>
            <a:t>Number of new house sales in the United States from 2000 to 2022, by financing type (in 1,000s)</a:t>
          </a:r>
          <a:r>
            <a:rPr lang="en-US"/>
            <a:t> </a:t>
          </a:r>
          <a:r>
            <a:rPr lang="en-US" sz="1100" b="0" i="0" u="sng" strike="noStrike">
              <a:solidFill>
                <a:srgbClr val="0000FF"/>
              </a:solidFill>
              <a:effectLst/>
              <a:latin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Access data</a:t>
          </a:r>
          <a:r>
            <a:rPr lang="en-US"/>
            <a:t> </a:t>
          </a:r>
          <a:r>
            <a:rPr lang="en-US" sz="1100" b="1" i="0" u="none" strike="noStrike">
              <a:effectLst/>
              <a:latin typeface="Arial" panose="020B0604020202020204" pitchFamily="34" charset="0"/>
            </a:rPr>
            <a:t>Source</a:t>
          </a:r>
          <a:r>
            <a:rPr lang="en-US"/>
            <a:t> </a:t>
          </a:r>
          <a:r>
            <a:rPr lang="en-US" sz="1100" b="0" i="0" u="none" strike="noStrike">
              <a:effectLst/>
              <a:latin typeface="Arial" panose="020B0604020202020204" pitchFamily="34" charset="0"/>
            </a:rPr>
            <a:t>Source</a:t>
          </a:r>
          <a:r>
            <a:rPr lang="en-US"/>
            <a:t> </a:t>
          </a:r>
          <a:r>
            <a:rPr lang="en-US" sz="1100" b="0" i="0" u="none" strike="noStrike">
              <a:effectLst/>
              <a:latin typeface="Arial" panose="020B0604020202020204" pitchFamily="34" charset="0"/>
            </a:rPr>
            <a:t>US Census Bureau</a:t>
          </a:r>
          <a:r>
            <a:rPr lang="en-US"/>
            <a:t> </a:t>
          </a:r>
          <a:r>
            <a:rPr lang="en-US" sz="1100" b="0" i="0" u="none" strike="noStrike">
              <a:effectLst/>
              <a:latin typeface="Arial" panose="020B0604020202020204" pitchFamily="34" charset="0"/>
            </a:rPr>
            <a:t>Conducted by</a:t>
          </a:r>
          <a:r>
            <a:rPr lang="en-US"/>
            <a:t> </a:t>
          </a:r>
          <a:r>
            <a:rPr lang="en-US" sz="1100" b="0" i="0" u="none" strike="noStrike">
              <a:effectLst/>
              <a:latin typeface="Arial" panose="020B0604020202020204" pitchFamily="34" charset="0"/>
            </a:rPr>
            <a:t>US Census Bureau</a:t>
          </a:r>
          <a:r>
            <a:rPr lang="en-US"/>
            <a:t> </a:t>
          </a:r>
          <a:r>
            <a:rPr lang="en-US" sz="1100" b="0" i="0" u="none" strike="noStrike">
              <a:effectLst/>
              <a:latin typeface="Arial" panose="020B0604020202020204" pitchFamily="34" charset="0"/>
            </a:rPr>
            <a:t>Survey period</a:t>
          </a:r>
          <a:r>
            <a:rPr lang="en-US"/>
            <a:t> </a:t>
          </a:r>
          <a:r>
            <a:rPr lang="en-US" sz="1100" b="0" i="0" u="none" strike="noStrike">
              <a:effectLst/>
              <a:latin typeface="Arial" panose="020B0604020202020204" pitchFamily="34" charset="0"/>
            </a:rPr>
            <a:t>2000 to 2022</a:t>
          </a:r>
          <a:r>
            <a:rPr lang="en-US"/>
            <a:t> </a:t>
          </a:r>
          <a:r>
            <a:rPr lang="en-US" sz="1100" b="0" i="0" u="none" strike="noStrike">
              <a:effectLst/>
              <a:latin typeface="Arial" panose="020B0604020202020204" pitchFamily="34" charset="0"/>
            </a:rPr>
            <a:t>Region</a:t>
          </a:r>
          <a:r>
            <a:rPr lang="en-US"/>
            <a:t> </a:t>
          </a:r>
          <a:r>
            <a:rPr lang="en-US" sz="1100" b="0" i="0" u="none" strike="noStrike">
              <a:effectLst/>
              <a:latin typeface="Arial" panose="020B0604020202020204" pitchFamily="34" charset="0"/>
            </a:rPr>
            <a:t>United States</a:t>
          </a:r>
          <a:r>
            <a:rPr lang="en-US"/>
            <a:t> </a:t>
          </a:r>
          <a:r>
            <a:rPr lang="en-US" sz="1100" b="0" i="0" u="none" strike="noStrike">
              <a:effectLst/>
              <a:latin typeface="Arial" panose="020B0604020202020204" pitchFamily="34" charset="0"/>
            </a:rPr>
            <a:t>Type of survey</a:t>
          </a:r>
          <a:r>
            <a:rPr lang="en-US"/>
            <a:t> </a:t>
          </a:r>
          <a:r>
            <a:rPr lang="en-US" sz="1100" b="0" i="1" u="none" strike="noStrike">
              <a:effectLst/>
              <a:latin typeface="Arial" panose="020B0604020202020204" pitchFamily="34" charset="0"/>
            </a:rPr>
            <a:t>n.a.</a:t>
          </a:r>
          <a:r>
            <a:rPr lang="en-US"/>
            <a:t> </a:t>
          </a:r>
          <a:r>
            <a:rPr lang="en-US" sz="1100" b="0" i="0" u="none" strike="noStrike">
              <a:effectLst/>
              <a:latin typeface="Arial" panose="020B0604020202020204" pitchFamily="34" charset="0"/>
            </a:rPr>
            <a:t>Number of respondents</a:t>
          </a:r>
          <a:r>
            <a:rPr lang="en-US"/>
            <a:t> </a:t>
          </a:r>
          <a:r>
            <a:rPr lang="en-US" sz="1100" b="0" i="1" u="none" strike="noStrike">
              <a:effectLst/>
              <a:latin typeface="Arial" panose="020B0604020202020204" pitchFamily="34" charset="0"/>
            </a:rPr>
            <a:t>n.a.</a:t>
          </a:r>
          <a:r>
            <a:rPr lang="en-US"/>
            <a:t> </a:t>
          </a:r>
          <a:r>
            <a:rPr lang="en-US" sz="1100" b="0" i="0" u="none" strike="noStrike">
              <a:effectLst/>
              <a:latin typeface="Arial" panose="020B0604020202020204" pitchFamily="34" charset="0"/>
            </a:rPr>
            <a:t>Age group</a:t>
          </a:r>
          <a:r>
            <a:rPr lang="en-US"/>
            <a:t> </a:t>
          </a:r>
          <a:r>
            <a:rPr lang="en-US" sz="1100" b="0" i="1" u="none" strike="noStrike">
              <a:effectLst/>
              <a:latin typeface="Arial" panose="020B0604020202020204" pitchFamily="34" charset="0"/>
            </a:rPr>
            <a:t>n.a.</a:t>
          </a:r>
          <a:r>
            <a:rPr lang="en-US"/>
            <a:t> </a:t>
          </a:r>
          <a:r>
            <a:rPr lang="en-US" sz="1100" b="0" i="0" u="none" strike="noStrike">
              <a:effectLst/>
              <a:latin typeface="Arial" panose="020B0604020202020204" pitchFamily="34" charset="0"/>
            </a:rPr>
            <a:t>Special characteristics</a:t>
          </a:r>
          <a:r>
            <a:rPr lang="en-US"/>
            <a:t> </a:t>
          </a:r>
          <a:r>
            <a:rPr lang="en-US" sz="1100" b="0" i="1" u="none" strike="noStrike">
              <a:effectLst/>
              <a:latin typeface="Arial" panose="020B0604020202020204" pitchFamily="34" charset="0"/>
            </a:rPr>
            <a:t>n.a.</a:t>
          </a:r>
          <a:r>
            <a:rPr lang="en-US"/>
            <a:t> </a:t>
          </a:r>
          <a:r>
            <a:rPr lang="en-US" sz="1100" b="0" i="0" u="none" strike="noStrike">
              <a:effectLst/>
              <a:latin typeface="Arial" panose="020B0604020202020204" pitchFamily="34" charset="0"/>
            </a:rPr>
            <a:t>Note</a:t>
          </a:r>
          <a:r>
            <a:rPr lang="en-US"/>
            <a:t> </a:t>
          </a:r>
          <a:r>
            <a:rPr lang="en-US" sz="1100" b="0" i="1" u="none" strike="noStrike">
              <a:effectLst/>
              <a:latin typeface="Arial" panose="020B0604020202020204" pitchFamily="34" charset="0"/>
            </a:rPr>
            <a:t>n.a.</a:t>
          </a:r>
          <a:r>
            <a:rPr lang="en-US"/>
            <a:t> </a:t>
          </a:r>
          <a:r>
            <a:rPr lang="en-US" sz="1100" b="1" i="0" u="none" strike="noStrike">
              <a:effectLst/>
              <a:latin typeface="Arial" panose="020B0604020202020204" pitchFamily="34" charset="0"/>
            </a:rPr>
            <a:t>Publication</a:t>
          </a:r>
          <a:r>
            <a:rPr lang="en-US"/>
            <a:t> </a:t>
          </a:r>
          <a:r>
            <a:rPr lang="en-US" sz="1100" b="0" i="0" u="none" strike="noStrike">
              <a:effectLst/>
              <a:latin typeface="Arial" panose="020B0604020202020204" pitchFamily="34" charset="0"/>
            </a:rPr>
            <a:t>Published by</a:t>
          </a:r>
          <a:r>
            <a:rPr lang="en-US"/>
            <a:t> </a:t>
          </a:r>
          <a:r>
            <a:rPr lang="en-US" sz="1100" b="0" i="0" u="none" strike="noStrike">
              <a:effectLst/>
              <a:latin typeface="Arial" panose="020B0604020202020204" pitchFamily="34" charset="0"/>
            </a:rPr>
            <a:t>US Census Bureau</a:t>
          </a:r>
          <a:r>
            <a:rPr lang="en-US"/>
            <a:t> </a:t>
          </a:r>
          <a:r>
            <a:rPr lang="en-US" sz="1100" b="0" i="0" u="none" strike="noStrike">
              <a:effectLst/>
              <a:latin typeface="Arial" panose="020B0604020202020204" pitchFamily="34" charset="0"/>
            </a:rPr>
            <a:t>Publication date</a:t>
          </a:r>
          <a:r>
            <a:rPr lang="en-US"/>
            <a:t> </a:t>
          </a:r>
          <a:r>
            <a:rPr lang="en-US" sz="1100" b="0" i="0" u="none" strike="noStrike">
              <a:effectLst/>
              <a:latin typeface="Arial" panose="020B0604020202020204" pitchFamily="34" charset="0"/>
            </a:rPr>
            <a:t>January 2023</a:t>
          </a:r>
          <a:r>
            <a:rPr lang="en-US"/>
            <a:t> </a:t>
          </a:r>
          <a:r>
            <a:rPr lang="en-US" sz="1100" b="0" i="0" u="none" strike="noStrike">
              <a:effectLst/>
              <a:latin typeface="Arial" panose="020B0604020202020204" pitchFamily="34" charset="0"/>
            </a:rPr>
            <a:t>Original source</a:t>
          </a:r>
          <a:r>
            <a:rPr lang="en-US"/>
            <a:t> </a:t>
          </a:r>
          <a:r>
            <a:rPr lang="en-US" sz="1100" b="0" i="0" u="none" strike="noStrike">
              <a:effectLst/>
              <a:latin typeface="Arial" panose="020B0604020202020204" pitchFamily="34" charset="0"/>
            </a:rPr>
            <a:t>census.gov</a:t>
          </a:r>
          <a:r>
            <a:rPr lang="en-US"/>
            <a:t> </a:t>
          </a:r>
          <a:r>
            <a:rPr lang="en-US" sz="1100" b="0" i="0" u="none" strike="noStrike">
              <a:effectLst/>
              <a:latin typeface="Arial" panose="020B0604020202020204" pitchFamily="34" charset="0"/>
            </a:rPr>
            <a:t>ID</a:t>
          </a:r>
          <a:r>
            <a:rPr lang="en-US"/>
            <a:t> </a:t>
          </a:r>
          <a:r>
            <a:rPr lang="en-US" sz="1100" b="0" i="0" u="sng" strike="noStrike">
              <a:solidFill>
                <a:srgbClr val="0000FF"/>
              </a:solidFill>
              <a:effectLst/>
              <a:latin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185206</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9524</xdr:colOff>
      <xdr:row>18</xdr:row>
      <xdr:rowOff>19049</xdr:rowOff>
    </xdr:from>
    <xdr:to>
      <xdr:col>10</xdr:col>
      <xdr:colOff>342899</xdr:colOff>
      <xdr:row>40</xdr:row>
      <xdr:rowOff>19051</xdr:rowOff>
    </xdr:to>
    <xdr:sp macro="" textlink="">
      <xdr:nvSpPr>
        <xdr:cNvPr id="2" name="TextBox 1">
          <a:extLst>
            <a:ext uri="{FF2B5EF4-FFF2-40B4-BE49-F238E27FC236}">
              <a16:creationId xmlns:a16="http://schemas.microsoft.com/office/drawing/2014/main" id="{13B2EAE2-8385-7174-2ED1-7BA9D0D5E5FD}"/>
            </a:ext>
          </a:extLst>
        </xdr:cNvPr>
        <xdr:cNvSpPr txBox="1"/>
      </xdr:nvSpPr>
      <xdr:spPr>
        <a:xfrm>
          <a:off x="7458074" y="3657599"/>
          <a:ext cx="7591425" cy="41910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u="none" strike="noStrike">
              <a:solidFill>
                <a:schemeClr val="dk1"/>
              </a:solidFill>
              <a:effectLst/>
              <a:latin typeface="+mn-lt"/>
              <a:ea typeface="+mn-ea"/>
              <a:cs typeface="+mn-cs"/>
            </a:rPr>
            <a:t>Research Question 1: </a:t>
          </a:r>
          <a:r>
            <a:rPr lang="en-US" sz="1200" b="0" i="1" u="none" strike="noStrike">
              <a:solidFill>
                <a:schemeClr val="dk1"/>
              </a:solidFill>
              <a:effectLst/>
              <a:latin typeface="+mn-lt"/>
              <a:ea typeface="+mn-ea"/>
              <a:cs typeface="+mn-cs"/>
            </a:rPr>
            <a:t>Did U.S. house prices increase in the last year 2023 comparing 2019 to 2023 sales Data ?</a:t>
          </a:r>
        </a:p>
        <a:p>
          <a:endParaRPr lang="en-US" sz="1200" b="0" i="1" u="none" strike="noStrike">
            <a:solidFill>
              <a:schemeClr val="dk1"/>
            </a:solidFill>
            <a:effectLst/>
            <a:latin typeface="+mn-lt"/>
            <a:ea typeface="+mn-ea"/>
            <a:cs typeface="+mn-cs"/>
          </a:endParaRPr>
        </a:p>
        <a:p>
          <a:r>
            <a:rPr lang="en-US" sz="1200" b="1" i="1" u="none" strike="noStrike">
              <a:solidFill>
                <a:schemeClr val="dk1"/>
              </a:solidFill>
              <a:effectLst/>
              <a:latin typeface="+mn-lt"/>
              <a:ea typeface="+mn-ea"/>
              <a:cs typeface="+mn-cs"/>
            </a:rPr>
            <a:t>Solution:</a:t>
          </a:r>
        </a:p>
        <a:p>
          <a:r>
            <a:rPr lang="en-US" sz="1200" b="0" i="0" u="none" strike="noStrike">
              <a:solidFill>
                <a:schemeClr val="dk1"/>
              </a:solidFill>
              <a:effectLst/>
              <a:latin typeface="+mn-lt"/>
              <a:ea typeface="+mn-ea"/>
              <a:cs typeface="+mn-cs"/>
            </a:rPr>
            <a:t>We</a:t>
          </a:r>
          <a:r>
            <a:rPr lang="en-US" sz="1200" b="0" i="0" u="none" strike="noStrike" baseline="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making the following hypothesis which is based on research question 1.</a:t>
          </a:r>
        </a:p>
        <a:p>
          <a:endParaRPr lang="en-US" sz="1200" b="1" i="1"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H</a:t>
          </a:r>
          <a:r>
            <a:rPr lang="en-US" sz="1200" b="0" i="0" u="none" strike="noStrike" baseline="-25000">
              <a:solidFill>
                <a:schemeClr val="dk1"/>
              </a:solidFill>
              <a:effectLst/>
              <a:latin typeface="+mn-lt"/>
              <a:ea typeface="+mn-ea"/>
              <a:cs typeface="+mn-cs"/>
            </a:rPr>
            <a:t>0</a:t>
          </a:r>
          <a:r>
            <a:rPr lang="en-US" sz="1200" b="0" i="0" u="none" strike="noStrike">
              <a:solidFill>
                <a:schemeClr val="dk1"/>
              </a:solidFill>
              <a:effectLst/>
              <a:latin typeface="+mn-lt"/>
              <a:ea typeface="+mn-ea"/>
              <a:cs typeface="+mn-cs"/>
            </a:rPr>
            <a:t>= U.S  house prices price is equal or not</a:t>
          </a:r>
          <a:r>
            <a:rPr lang="en-US" sz="1200" b="0" i="0" u="none" strike="noStrike" baseline="0">
              <a:solidFill>
                <a:schemeClr val="dk1"/>
              </a:solidFill>
              <a:effectLst/>
              <a:latin typeface="+mn-lt"/>
              <a:ea typeface="+mn-ea"/>
              <a:cs typeface="+mn-cs"/>
            </a:rPr>
            <a:t> increased</a:t>
          </a:r>
          <a:r>
            <a:rPr lang="en-US" sz="1200" b="0" i="0" u="none" strike="noStrike">
              <a:solidFill>
                <a:schemeClr val="dk1"/>
              </a:solidFill>
              <a:effectLst/>
              <a:latin typeface="+mn-lt"/>
              <a:ea typeface="+mn-ea"/>
              <a:cs typeface="+mn-cs"/>
            </a:rPr>
            <a:t> in the year 2023 than the year 2019 in the USA.</a:t>
          </a:r>
        </a:p>
        <a:p>
          <a:r>
            <a:rPr lang="en-US" sz="1200" b="0" i="0" u="none" strike="noStrike">
              <a:solidFill>
                <a:schemeClr val="dk1"/>
              </a:solidFill>
              <a:effectLst/>
              <a:latin typeface="+mn-lt"/>
              <a:ea typeface="+mn-ea"/>
              <a:cs typeface="+mn-cs"/>
            </a:rPr>
            <a:t>       H</a:t>
          </a:r>
          <a:r>
            <a:rPr lang="en-US" sz="1200" b="0" i="0" u="none" strike="noStrike" baseline="-25000">
              <a:solidFill>
                <a:schemeClr val="dk1"/>
              </a:solidFill>
              <a:effectLst/>
              <a:latin typeface="+mn-lt"/>
              <a:ea typeface="+mn-ea"/>
              <a:cs typeface="+mn-cs"/>
            </a:rPr>
            <a:t>A</a:t>
          </a:r>
          <a:r>
            <a:rPr lang="en-US" sz="1200" b="0" i="0" u="none" strike="noStrike">
              <a:solidFill>
                <a:schemeClr val="dk1"/>
              </a:solidFill>
              <a:effectLst/>
              <a:latin typeface="+mn-lt"/>
              <a:ea typeface="+mn-ea"/>
              <a:cs typeface="+mn-cs"/>
            </a:rPr>
            <a:t>= U.S  house prices Increased </a:t>
          </a:r>
          <a:r>
            <a:rPr kumimoji="0" lang="en-US" sz="1200" b="0" i="0" u="none" strike="noStrike" kern="0" cap="none" spc="0" normalizeH="0" baseline="0" noProof="0">
              <a:ln>
                <a:noFill/>
              </a:ln>
              <a:solidFill>
                <a:prstClr val="black"/>
              </a:solidFill>
              <a:effectLst/>
              <a:uLnTx/>
              <a:uFillTx/>
              <a:latin typeface="+mn-lt"/>
              <a:ea typeface="+mn-ea"/>
              <a:cs typeface="+mn-cs"/>
            </a:rPr>
            <a:t>in the year 2023</a:t>
          </a:r>
          <a:r>
            <a:rPr lang="en-US" sz="1200" b="0" i="0" u="none" strike="noStrike">
              <a:solidFill>
                <a:schemeClr val="dk1"/>
              </a:solidFill>
              <a:effectLst/>
              <a:latin typeface="+mn-lt"/>
              <a:ea typeface="+mn-ea"/>
              <a:cs typeface="+mn-cs"/>
            </a:rPr>
            <a:t> more than the year 2019 in the USA.</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       or, null and alternative  hypothesis for this problem is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       H0: µ ≤  Average price in the year 2023</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       Ha : µ &gt; Average price in the year 2023</a:t>
          </a:r>
          <a:endParaRPr lang="en-US" sz="1200" b="0" i="0" u="none" strike="noStrike">
            <a:solidFill>
              <a:schemeClr val="dk1"/>
            </a:solidFill>
            <a:effectLst/>
            <a:latin typeface="+mn-lt"/>
            <a:ea typeface="+mn-ea"/>
            <a:cs typeface="+mn-cs"/>
          </a:endParaRP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If the t stat is larger than the critical one tail value then we reject H0</a:t>
          </a:r>
          <a:r>
            <a:rPr lang="en-US" sz="1200"/>
            <a:t> </a:t>
          </a:r>
        </a:p>
        <a:p>
          <a:r>
            <a:rPr lang="en-US" sz="1200" b="0" i="0" u="none" strike="noStrike">
              <a:solidFill>
                <a:schemeClr val="dk1"/>
              </a:solidFill>
              <a:effectLst/>
              <a:latin typeface="+mn-lt"/>
              <a:ea typeface="+mn-ea"/>
              <a:cs typeface="+mn-cs"/>
            </a:rPr>
            <a:t>** Since 3.90 is bigger than 1.66 I would reject H0. The data supports Ho.**</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If the p-value is smaller than alpha we reject H0 and conclude HA.</a:t>
          </a:r>
          <a:r>
            <a:rPr lang="en-US" sz="1200"/>
            <a:t> </a:t>
          </a:r>
        </a:p>
        <a:p>
          <a:r>
            <a:rPr lang="en-US" sz="1200" b="0" i="0" u="none" strike="noStrike">
              <a:solidFill>
                <a:schemeClr val="dk1"/>
              </a:solidFill>
              <a:effectLst/>
              <a:latin typeface="+mn-lt"/>
              <a:ea typeface="+mn-ea"/>
              <a:cs typeface="+mn-cs"/>
            </a:rPr>
            <a:t>**Since the p-value is equal to 9.07104E-05</a:t>
          </a:r>
          <a:r>
            <a:rPr lang="en-US" sz="1200"/>
            <a:t> (or, 0.000009)</a:t>
          </a:r>
          <a:r>
            <a:rPr lang="en-US" sz="1200" b="0" i="0" u="none" strike="noStrike">
              <a:solidFill>
                <a:schemeClr val="dk1"/>
              </a:solidFill>
              <a:effectLst/>
              <a:latin typeface="+mn-lt"/>
              <a:ea typeface="+mn-ea"/>
              <a:cs typeface="+mn-cs"/>
            </a:rPr>
            <a:t> is smaller than alpha 0.05 then reject H0**</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a:solidFill>
                <a:schemeClr val="dk1"/>
              </a:solidFill>
              <a:effectLst/>
              <a:latin typeface="+mn-lt"/>
              <a:ea typeface="+mn-ea"/>
              <a:cs typeface="+mn-cs"/>
            </a:rPr>
            <a:t>** So, </a:t>
          </a:r>
          <a:r>
            <a:rPr kumimoji="0" lang="en-US" sz="1200" b="0" i="0" u="none" strike="noStrike" kern="0" cap="none" spc="0" normalizeH="0" baseline="0" noProof="0">
              <a:ln>
                <a:noFill/>
              </a:ln>
              <a:solidFill>
                <a:prstClr val="black"/>
              </a:solidFill>
              <a:effectLst/>
              <a:uLnTx/>
              <a:uFillTx/>
              <a:latin typeface="+mn-lt"/>
              <a:ea typeface="+mn-ea"/>
              <a:cs typeface="+mn-cs"/>
            </a:rPr>
            <a:t>the cinclusion is that the</a:t>
          </a:r>
          <a:r>
            <a:rPr lang="en-US" sz="1200"/>
            <a:t> </a:t>
          </a:r>
          <a:r>
            <a:rPr kumimoji="0" lang="en-US" sz="1200" b="0" i="0" u="none" strike="noStrike" kern="0" cap="none" spc="0" normalizeH="0" baseline="0" noProof="0">
              <a:ln>
                <a:noFill/>
              </a:ln>
              <a:solidFill>
                <a:prstClr val="black"/>
              </a:solidFill>
              <a:effectLst/>
              <a:uLnTx/>
              <a:uFillTx/>
              <a:latin typeface="+mn-lt"/>
              <a:ea typeface="+mn-ea"/>
              <a:cs typeface="+mn-cs"/>
            </a:rPr>
            <a:t>U.S  house prices Increased more than in the year 2023  than the year 2019 in the USA.</a:t>
          </a:r>
        </a:p>
        <a:p>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22</xdr:row>
      <xdr:rowOff>0</xdr:rowOff>
    </xdr:from>
    <xdr:to>
      <xdr:col>14</xdr:col>
      <xdr:colOff>762000</xdr:colOff>
      <xdr:row>38</xdr:row>
      <xdr:rowOff>28575</xdr:rowOff>
    </xdr:to>
    <xdr:sp macro="" textlink="">
      <xdr:nvSpPr>
        <xdr:cNvPr id="2" name="TextBox 1">
          <a:extLst>
            <a:ext uri="{FF2B5EF4-FFF2-40B4-BE49-F238E27FC236}">
              <a16:creationId xmlns:a16="http://schemas.microsoft.com/office/drawing/2014/main" id="{A8681E41-45A1-6539-8727-C10AD1EAB0DB}"/>
            </a:ext>
          </a:extLst>
        </xdr:cNvPr>
        <xdr:cNvSpPr txBox="1"/>
      </xdr:nvSpPr>
      <xdr:spPr>
        <a:xfrm>
          <a:off x="8896350" y="4448175"/>
          <a:ext cx="72485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1">
              <a:solidFill>
                <a:schemeClr val="dk1"/>
              </a:solidFill>
              <a:effectLst/>
              <a:latin typeface="+mn-lt"/>
              <a:ea typeface="+mn-ea"/>
              <a:cs typeface="+mn-cs"/>
            </a:rPr>
            <a:t>(Simple test - One</a:t>
          </a:r>
          <a:r>
            <a:rPr lang="en-US" sz="1200" b="1" i="1" baseline="0">
              <a:solidFill>
                <a:schemeClr val="dk1"/>
              </a:solidFill>
              <a:effectLst/>
              <a:latin typeface="+mn-lt"/>
              <a:ea typeface="+mn-ea"/>
              <a:cs typeface="+mn-cs"/>
            </a:rPr>
            <a:t> way </a:t>
          </a:r>
          <a:r>
            <a:rPr lang="en-US" sz="1200" b="1" i="1">
              <a:solidFill>
                <a:schemeClr val="dk1"/>
              </a:solidFill>
              <a:effectLst/>
              <a:latin typeface="+mn-lt"/>
              <a:ea typeface="+mn-ea"/>
              <a:cs typeface="+mn-cs"/>
            </a:rPr>
            <a:t>ANOVA)</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1">
              <a:solidFill>
                <a:schemeClr val="dk1"/>
              </a:solidFill>
              <a:effectLst/>
              <a:latin typeface="+mn-lt"/>
              <a:ea typeface="+mn-ea"/>
              <a:cs typeface="+mn-cs"/>
            </a:rPr>
            <a:t>Research Question 2</a:t>
          </a:r>
          <a:r>
            <a:rPr lang="en-US" sz="1200" b="0" i="0">
              <a:solidFill>
                <a:schemeClr val="dk1"/>
              </a:solidFill>
              <a:effectLst/>
              <a:latin typeface="+mn-lt"/>
              <a:ea typeface="+mn-ea"/>
              <a:cs typeface="+mn-cs"/>
            </a:rPr>
            <a:t>: Is there any significant difference average</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listing</a:t>
          </a:r>
          <a:r>
            <a:rPr lang="en-US" sz="1200" b="0" i="0" baseline="0">
              <a:solidFill>
                <a:schemeClr val="dk1"/>
              </a:solidFill>
              <a:effectLst/>
              <a:latin typeface="+mn-lt"/>
              <a:ea typeface="+mn-ea"/>
              <a:cs typeface="+mn-cs"/>
            </a:rPr>
            <a:t> price from the year sales data</a:t>
          </a:r>
          <a:r>
            <a:rPr lang="en-US" sz="1200" b="0" i="0">
              <a:solidFill>
                <a:schemeClr val="dk1"/>
              </a:solidFill>
              <a:effectLst/>
              <a:latin typeface="+mn-lt"/>
              <a:ea typeface="+mn-ea"/>
              <a:cs typeface="+mn-cs"/>
            </a:rPr>
            <a:t> State_average_listing_price 01-01-2019, 01-01-2021 and 12-01-2023</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1" i="1">
              <a:effectLst/>
            </a:rPr>
            <a:t>Solution:</a:t>
          </a: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We are making the following hypothesis to solve the research question 2.</a:t>
          </a:r>
        </a:p>
        <a:p>
          <a:r>
            <a:rPr lang="en-US" sz="1100"/>
            <a:t>H0: µ1 = µ2 =µ3 </a:t>
          </a:r>
        </a:p>
        <a:p>
          <a:r>
            <a:rPr lang="en-US" sz="1100"/>
            <a:t>Ha: µ1 ≠ µ2  ≠ µ3 </a:t>
          </a:r>
        </a:p>
        <a:p>
          <a:endParaRPr lang="en-US" sz="1100"/>
        </a:p>
        <a:p>
          <a:r>
            <a:rPr lang="en-US" sz="1100"/>
            <a:t>** since p-value is less than a=0.05 then reject the null hypothesis.</a:t>
          </a:r>
        </a:p>
        <a:p>
          <a:r>
            <a:rPr lang="en-US" sz="1100"/>
            <a:t>** anova is always right tail test, so, if the value of the test statisics is greater than critical value then reject H0. ( F 7.09194503 &gt; F critical value 3.056366295 ). ( which is consistant conclusion).</a:t>
          </a:r>
        </a:p>
        <a:p>
          <a:endParaRPr lang="en-US" sz="1100"/>
        </a:p>
      </xdr:txBody>
    </xdr:sp>
    <xdr:clientData/>
  </xdr:twoCellAnchor>
  <xdr:twoCellAnchor>
    <xdr:from>
      <xdr:col>19</xdr:col>
      <xdr:colOff>0</xdr:colOff>
      <xdr:row>27</xdr:row>
      <xdr:rowOff>9523</xdr:rowOff>
    </xdr:from>
    <xdr:to>
      <xdr:col>23</xdr:col>
      <xdr:colOff>314325</xdr:colOff>
      <xdr:row>52</xdr:row>
      <xdr:rowOff>114300</xdr:rowOff>
    </xdr:to>
    <xdr:sp macro="" textlink="">
      <xdr:nvSpPr>
        <xdr:cNvPr id="3" name="TextBox 2">
          <a:extLst>
            <a:ext uri="{FF2B5EF4-FFF2-40B4-BE49-F238E27FC236}">
              <a16:creationId xmlns:a16="http://schemas.microsoft.com/office/drawing/2014/main" id="{1FCDE798-F4B7-0B51-7072-E0BB45DAD364}"/>
            </a:ext>
          </a:extLst>
        </xdr:cNvPr>
        <xdr:cNvSpPr txBox="1"/>
      </xdr:nvSpPr>
      <xdr:spPr>
        <a:xfrm>
          <a:off x="18621375" y="5419723"/>
          <a:ext cx="8105775" cy="4867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Multiple comaprison test ( Post Hoc Test)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Research Question 3: </a:t>
          </a:r>
          <a:r>
            <a:rPr kumimoji="0" lang="en-US" sz="1200" b="0" i="1" u="none" strike="noStrike" kern="0" cap="none" spc="0" normalizeH="0" baseline="0" noProof="0">
              <a:ln>
                <a:noFill/>
              </a:ln>
              <a:solidFill>
                <a:prstClr val="black"/>
              </a:solidFill>
              <a:effectLst/>
              <a:uLnTx/>
              <a:uFillTx/>
              <a:latin typeface="+mn-lt"/>
              <a:ea typeface="+mn-ea"/>
              <a:cs typeface="+mn-cs"/>
            </a:rPr>
            <a:t>Is there any significant difference from one another (pairwise mean comparisons) average listing price from the year sales data State_average_listing_price 01-01-2019, 01-01-2021 and 12-01-2023 ?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Solution: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We are making the following hypothesis to solve the research question 3.</a:t>
          </a:r>
        </a:p>
        <a:p>
          <a:endParaRPr kumimoji="0" lang="en-US" sz="1100" b="0" i="0" u="none" strike="noStrike" kern="0" cap="none" spc="0" normalizeH="0" baseline="0" noProof="0">
            <a:ln>
              <a:noFill/>
            </a:ln>
            <a:solidFill>
              <a:prstClr val="black"/>
            </a:solidFill>
            <a:effectLst/>
            <a:uLnTx/>
            <a:uFillTx/>
            <a:latin typeface="+mn-lt"/>
            <a:ea typeface="+mn-ea"/>
            <a:cs typeface="+mn-cs"/>
          </a:endParaRPr>
        </a:p>
        <a:p>
          <a:r>
            <a:rPr kumimoji="0" lang="en-US" sz="1100" b="0" i="0" u="none" strike="noStrike" kern="0" cap="none" spc="0" normalizeH="0" baseline="0" noProof="0">
              <a:ln>
                <a:noFill/>
              </a:ln>
              <a:solidFill>
                <a:prstClr val="black"/>
              </a:solidFill>
              <a:effectLst/>
              <a:uLnTx/>
              <a:uFillTx/>
              <a:latin typeface="+mn-lt"/>
              <a:ea typeface="+mn-ea"/>
              <a:cs typeface="+mn-cs"/>
            </a:rPr>
            <a:t>For to solve we would need to conduct three pairwise tests.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1. H0: µ1 = µ2                                                 2.    H0: µ1 = µ3                                        3.  H0:  µ2 =µ3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Ha: µ1 ≠ µ2                                                         Ha: µ1  ≠ µ3                                            Ha:  µ2  ≠ µ3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a=0.05/3=0.0167                                              a=0.05/3=0.0167                                      a=0.05/3=0.0167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Results: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1. p (T&lt;=t) two tail= 0.031792635  is bigger than a= 0.0167. so fail to reject H0. There is no difference between m1 and m2.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2. p (T&lt;=t) two tail= 0.000181421  is smaller than a= 0.0167. so reject H0. There is difference between m2 and m3 based on a=0.0167 level. ( significant different).</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3. p (T&lt;=t) two tail= 0.118576322  is bigger than a= 0.0167. so fail to reject H0. There is no difference between m1 and m3.</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xdr:colOff>
      <xdr:row>2</xdr:row>
      <xdr:rowOff>14287</xdr:rowOff>
    </xdr:from>
    <xdr:to>
      <xdr:col>14</xdr:col>
      <xdr:colOff>314325</xdr:colOff>
      <xdr:row>16</xdr:row>
      <xdr:rowOff>90487</xdr:rowOff>
    </xdr:to>
    <xdr:graphicFrame macro="">
      <xdr:nvGraphicFramePr>
        <xdr:cNvPr id="2" name="Chart 1">
          <a:extLst>
            <a:ext uri="{FF2B5EF4-FFF2-40B4-BE49-F238E27FC236}">
              <a16:creationId xmlns:a16="http://schemas.microsoft.com/office/drawing/2014/main" id="{061B04B6-693C-E064-265B-499A22F68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20</xdr:row>
      <xdr:rowOff>95250</xdr:rowOff>
    </xdr:from>
    <xdr:to>
      <xdr:col>20</xdr:col>
      <xdr:colOff>28575</xdr:colOff>
      <xdr:row>56</xdr:row>
      <xdr:rowOff>57150</xdr:rowOff>
    </xdr:to>
    <xdr:sp macro="" textlink="">
      <xdr:nvSpPr>
        <xdr:cNvPr id="3" name="TextBox 2">
          <a:extLst>
            <a:ext uri="{FF2B5EF4-FFF2-40B4-BE49-F238E27FC236}">
              <a16:creationId xmlns:a16="http://schemas.microsoft.com/office/drawing/2014/main" id="{FC48F164-3D6D-E2D7-ECCF-76FB3124FBBE}"/>
            </a:ext>
          </a:extLst>
        </xdr:cNvPr>
        <xdr:cNvSpPr txBox="1"/>
      </xdr:nvSpPr>
      <xdr:spPr>
        <a:xfrm>
          <a:off x="4829175" y="4143375"/>
          <a:ext cx="8639175" cy="683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Multiple regression analysis :1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Research Question 4: </a:t>
          </a:r>
          <a:r>
            <a:rPr kumimoji="0" lang="en-US" sz="1200" b="0" i="1" u="none" strike="noStrike" kern="0" cap="none" spc="0" normalizeH="0" baseline="0" noProof="0">
              <a:ln>
                <a:noFill/>
              </a:ln>
              <a:solidFill>
                <a:prstClr val="black"/>
              </a:solidFill>
              <a:effectLst/>
              <a:uLnTx/>
              <a:uFillTx/>
              <a:latin typeface="+mn-lt"/>
              <a:ea typeface="+mn-ea"/>
              <a:cs typeface="+mn-cs"/>
            </a:rPr>
            <a:t>Is there any significant linear relationship among the variable U.S. monthly inflation rate ,Consumer Price Index rate ,and US Home Price Index ? or, Are the U.S. monthly inflation rate ,Consumer Price Index rate variable is a good predictor of the house price index.?</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Solution: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We are making the following equation to solve the research question 4.</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Regression equation y = 222.9402752  + 10.33684936 X</a:t>
          </a:r>
          <a:r>
            <a:rPr kumimoji="0" lang="en-US" sz="1100" b="0" i="0" u="none" strike="noStrike" kern="0" cap="none" spc="0" normalizeH="0" baseline="-25000" noProof="0">
              <a:ln>
                <a:noFill/>
              </a:ln>
              <a:solidFill>
                <a:prstClr val="black"/>
              </a:solidFill>
              <a:effectLst/>
              <a:uLnTx/>
              <a:uFillTx/>
              <a:latin typeface="+mn-lt"/>
              <a:ea typeface="+mn-ea"/>
              <a:cs typeface="+mn-cs"/>
            </a:rPr>
            <a:t>1</a:t>
          </a:r>
          <a:r>
            <a:rPr kumimoji="0" lang="en-US" sz="1100" b="0" i="0" u="none" strike="noStrike" kern="0" cap="none" spc="0" normalizeH="0" baseline="0" noProof="0">
              <a:ln>
                <a:noFill/>
              </a:ln>
              <a:solidFill>
                <a:prstClr val="black"/>
              </a:solidFill>
              <a:effectLst/>
              <a:uLnTx/>
              <a:uFillTx/>
              <a:latin typeface="+mn-lt"/>
              <a:ea typeface="+mn-ea"/>
              <a:cs typeface="+mn-cs"/>
            </a:rPr>
            <a:t> + -6.993411766  X</a:t>
          </a:r>
          <a:r>
            <a:rPr kumimoji="0" lang="en-US" sz="1100" b="0" i="0" u="none" strike="noStrike" kern="0" cap="none" spc="0" normalizeH="0" baseline="-25000" noProof="0">
              <a:ln>
                <a:noFill/>
              </a:ln>
              <a:solidFill>
                <a:prstClr val="black"/>
              </a:solidFill>
              <a:effectLst/>
              <a:uLnTx/>
              <a:uFillTx/>
              <a:latin typeface="+mn-lt"/>
              <a:ea typeface="+mn-ea"/>
              <a:cs typeface="+mn-cs"/>
            </a:rPr>
            <a:t>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2500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R</a:t>
          </a:r>
          <a:r>
            <a:rPr kumimoji="0" lang="en-US" sz="1100" b="0" i="0" u="none" strike="noStrike" kern="0" cap="none" spc="0" normalizeH="0" baseline="30000" noProof="0">
              <a:ln>
                <a:noFill/>
              </a:ln>
              <a:solidFill>
                <a:prstClr val="black"/>
              </a:solidFill>
              <a:effectLst/>
              <a:uLnTx/>
              <a:uFillTx/>
              <a:latin typeface="+mn-lt"/>
              <a:ea typeface="+mn-ea"/>
              <a:cs typeface="+mn-cs"/>
            </a:rPr>
            <a:t>2</a:t>
          </a:r>
          <a:r>
            <a:rPr kumimoji="0" lang="en-US" sz="1100" b="0" i="0" u="none" strike="noStrike" kern="0" cap="none" spc="0" normalizeH="0" baseline="0" noProof="0">
              <a:ln>
                <a:noFill/>
              </a:ln>
              <a:solidFill>
                <a:prstClr val="black"/>
              </a:solidFill>
              <a:effectLst/>
              <a:uLnTx/>
              <a:uFillTx/>
              <a:latin typeface="+mn-lt"/>
              <a:ea typeface="+mn-ea"/>
              <a:cs typeface="+mn-cs"/>
            </a:rPr>
            <a:t> = 65.33 % that implies good fit. </a:t>
          </a:r>
          <a:r>
            <a:rPr kumimoji="0" lang="en-US" sz="1200" b="0" i="0" u="none" strike="noStrike" kern="0" cap="none" spc="0" normalizeH="0" baseline="0" noProof="0">
              <a:ln>
                <a:noFill/>
              </a:ln>
              <a:solidFill>
                <a:prstClr val="black"/>
              </a:solidFill>
              <a:effectLst/>
              <a:uLnTx/>
              <a:uFillTx/>
              <a:latin typeface="+mn-lt"/>
              <a:ea typeface="+mn-ea"/>
              <a:cs typeface="+mn-cs"/>
            </a:rPr>
            <a:t>all sample data points around 65.33 %  located on the estimating regression line. and for that causes all data will be able to explain well by estimating regression equation.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prstClr val="black"/>
              </a:solidFill>
              <a:effectLst/>
              <a:uLnTx/>
              <a:uFillTx/>
              <a:latin typeface="+mn-lt"/>
              <a:ea typeface="+mn-ea"/>
              <a:cs typeface="+mn-cs"/>
            </a:rPr>
            <a:t>Test the significance of the overall model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H0: </a:t>
          </a:r>
          <a:r>
            <a:rPr kumimoji="0" lang="el-GR" sz="1100" b="0" i="0" u="none" strike="noStrike" kern="0" cap="none" spc="0" normalizeH="0" baseline="0" noProof="0">
              <a:ln>
                <a:noFill/>
              </a:ln>
              <a:solidFill>
                <a:prstClr val="black"/>
              </a:solidFill>
              <a:effectLst/>
              <a:uLnTx/>
              <a:uFillTx/>
              <a:latin typeface="+mn-lt"/>
              <a:ea typeface="+mn-ea"/>
              <a:cs typeface="+mn-cs"/>
            </a:rPr>
            <a:t>β1 = β</a:t>
          </a:r>
          <a:r>
            <a:rPr kumimoji="0" lang="en-US" sz="1100" b="0" i="0" u="none" strike="noStrike" kern="0" cap="none" spc="0" normalizeH="0" baseline="0" noProof="0">
              <a:ln>
                <a:noFill/>
              </a:ln>
              <a:solidFill>
                <a:prstClr val="black"/>
              </a:solidFill>
              <a:effectLst/>
              <a:uLnTx/>
              <a:uFillTx/>
              <a:latin typeface="+mn-lt"/>
              <a:ea typeface="+mn-ea"/>
              <a:cs typeface="+mn-cs"/>
            </a:rPr>
            <a:t>2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Ha: </a:t>
          </a:r>
          <a:r>
            <a:rPr kumimoji="0" lang="el-GR" sz="1100" b="0" i="0" u="none" strike="noStrike" kern="0" cap="none" spc="0" normalizeH="0" baseline="0" noProof="0">
              <a:ln>
                <a:noFill/>
              </a:ln>
              <a:solidFill>
                <a:prstClr val="black"/>
              </a:solidFill>
              <a:effectLst/>
              <a:uLnTx/>
              <a:uFillTx/>
              <a:latin typeface="+mn-lt"/>
              <a:ea typeface="+mn-ea"/>
              <a:cs typeface="+mn-cs"/>
            </a:rPr>
            <a:t>β1 ≠ β</a:t>
          </a:r>
          <a:r>
            <a:rPr kumimoji="0" lang="en-US" sz="1100" b="0" i="0" u="none" strike="noStrike" kern="0" cap="none" spc="0" normalizeH="0" baseline="0" noProof="0">
              <a:ln>
                <a:noFill/>
              </a:ln>
              <a:solidFill>
                <a:prstClr val="black"/>
              </a:solidFill>
              <a:effectLst/>
              <a:uLnTx/>
              <a:uFillTx/>
              <a:latin typeface="+mn-lt"/>
              <a:ea typeface="+mn-ea"/>
              <a:cs typeface="+mn-cs"/>
            </a:rPr>
            <a:t>2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p-value = 3.60491E-10   or, almost equal to zero.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since p-value is less than significance level of 0.05 implying that the </a:t>
          </a:r>
          <a:r>
            <a:rPr kumimoji="0" lang="en-US" sz="1100" b="1" i="0" u="none" strike="noStrike" kern="0" cap="none" spc="0" normalizeH="0" baseline="0" noProof="0">
              <a:ln>
                <a:noFill/>
              </a:ln>
              <a:solidFill>
                <a:prstClr val="black"/>
              </a:solidFill>
              <a:effectLst/>
              <a:uLnTx/>
              <a:uFillTx/>
              <a:latin typeface="+mn-lt"/>
              <a:ea typeface="+mn-ea"/>
              <a:cs typeface="+mn-cs"/>
            </a:rPr>
            <a:t>overall model is statistically significant</a:t>
          </a:r>
          <a:r>
            <a:rPr kumimoji="0" lang="en-US" sz="1100" b="0" i="0" u="none" strike="noStrike" kern="0" cap="none" spc="0" normalizeH="0" baseline="0" noProof="0">
              <a:ln>
                <a:noFill/>
              </a:ln>
              <a:solidFill>
                <a:prstClr val="black"/>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H0: </a:t>
          </a:r>
          <a:r>
            <a:rPr kumimoji="0" lang="el-GR" sz="1100" b="0" i="0" u="none" strike="noStrike" kern="0" cap="none" spc="0" normalizeH="0" baseline="0" noProof="0">
              <a:ln>
                <a:noFill/>
              </a:ln>
              <a:solidFill>
                <a:prstClr val="black"/>
              </a:solidFill>
              <a:effectLst/>
              <a:uLnTx/>
              <a:uFillTx/>
              <a:latin typeface="+mn-lt"/>
              <a:ea typeface="+mn-ea"/>
              <a:cs typeface="+mn-cs"/>
            </a:rPr>
            <a:t>β1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  </a:t>
          </a: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Ha: </a:t>
          </a:r>
          <a:r>
            <a:rPr kumimoji="0" lang="el-GR" sz="1100" b="0" i="0" u="none" strike="noStrike" kern="0" cap="none" spc="0" normalizeH="0" baseline="0" noProof="0">
              <a:ln>
                <a:noFill/>
              </a:ln>
              <a:solidFill>
                <a:prstClr val="black"/>
              </a:solidFill>
              <a:effectLst/>
              <a:uLnTx/>
              <a:uFillTx/>
              <a:latin typeface="+mn-lt"/>
              <a:ea typeface="+mn-ea"/>
              <a:cs typeface="+mn-cs"/>
            </a:rPr>
            <a:t>β1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p-value for </a:t>
          </a:r>
          <a:r>
            <a:rPr kumimoji="0" lang="el-GR" sz="1100" b="0" i="0" u="none" strike="noStrike" kern="0" cap="none" spc="0" normalizeH="0" baseline="0" noProof="0">
              <a:ln>
                <a:noFill/>
              </a:ln>
              <a:solidFill>
                <a:prstClr val="black"/>
              </a:solidFill>
              <a:effectLst/>
              <a:uLnTx/>
              <a:uFillTx/>
              <a:latin typeface="+mn-lt"/>
              <a:ea typeface="+mn-ea"/>
              <a:cs typeface="+mn-cs"/>
            </a:rPr>
            <a:t>β1</a:t>
          </a:r>
          <a:r>
            <a:rPr kumimoji="0" lang="en-US" sz="1100" b="0" i="0" u="none" strike="noStrike" kern="0" cap="none" spc="0" normalizeH="0" baseline="0" noProof="0">
              <a:ln>
                <a:noFill/>
              </a:ln>
              <a:solidFill>
                <a:prstClr val="black"/>
              </a:solidFill>
              <a:effectLst/>
              <a:uLnTx/>
              <a:uFillTx/>
              <a:latin typeface="+mn-lt"/>
              <a:ea typeface="+mn-ea"/>
              <a:cs typeface="+mn-cs"/>
            </a:rPr>
            <a:t> is equal to 2.9316E-10  or or, almost equal to zero. since p-value is less than significance level of 0.05 implying  that the </a:t>
          </a:r>
          <a:r>
            <a:rPr kumimoji="0" lang="el-GR" sz="1100" b="1" i="0" u="none" strike="noStrike" kern="0" cap="none" spc="0" normalizeH="0" baseline="0" noProof="0">
              <a:ln>
                <a:noFill/>
              </a:ln>
              <a:solidFill>
                <a:prstClr val="black"/>
              </a:solidFill>
              <a:effectLst/>
              <a:uLnTx/>
              <a:uFillTx/>
              <a:latin typeface="+mn-lt"/>
              <a:ea typeface="+mn-ea"/>
              <a:cs typeface="+mn-cs"/>
            </a:rPr>
            <a:t>β1</a:t>
          </a:r>
          <a:r>
            <a:rPr kumimoji="0" lang="en-US" sz="1100" b="1" i="0" u="none" strike="noStrike" kern="0" cap="none" spc="0" normalizeH="0" baseline="0" noProof="0">
              <a:ln>
                <a:noFill/>
              </a:ln>
              <a:solidFill>
                <a:prstClr val="black"/>
              </a:solidFill>
              <a:effectLst/>
              <a:uLnTx/>
              <a:uFillTx/>
              <a:latin typeface="+mn-lt"/>
              <a:ea typeface="+mn-ea"/>
              <a:cs typeface="+mn-cs"/>
            </a:rPr>
            <a:t> is statistically significant </a:t>
          </a:r>
          <a:r>
            <a:rPr kumimoji="0" lang="en-US" sz="1100" b="0" i="0" u="none" strike="noStrike" kern="0" cap="none" spc="0" normalizeH="0" baseline="0" noProof="0">
              <a:ln>
                <a:noFill/>
              </a:ln>
              <a:solidFill>
                <a:prstClr val="black"/>
              </a:solidFill>
              <a:effectLst/>
              <a:uLnTx/>
              <a:uFillTx/>
              <a:latin typeface="+mn-lt"/>
              <a:ea typeface="+mn-ea"/>
              <a:cs typeface="+mn-cs"/>
            </a:rPr>
            <a:t>and a good predictor of the home price index. **(</a:t>
          </a:r>
          <a:r>
            <a:rPr kumimoji="0" lang="en-US" sz="1100" b="1" i="1" u="none" strike="noStrike" kern="0" cap="none" spc="0" normalizeH="0" baseline="0" noProof="0">
              <a:ln>
                <a:noFill/>
              </a:ln>
              <a:solidFill>
                <a:prstClr val="black"/>
              </a:solidFill>
              <a:effectLst/>
              <a:uLnTx/>
              <a:uFillTx/>
              <a:latin typeface="+mn-lt"/>
              <a:ea typeface="+mn-ea"/>
              <a:cs typeface="+mn-cs"/>
            </a:rPr>
            <a:t>Interpretation-</a:t>
          </a:r>
          <a:r>
            <a:rPr kumimoji="0" lang="en-US" sz="1100" b="0" i="0" u="none" strike="noStrike" kern="0" cap="none" spc="0" normalizeH="0" baseline="0" noProof="0">
              <a:ln>
                <a:noFill/>
              </a:ln>
              <a:solidFill>
                <a:prstClr val="black"/>
              </a:solidFill>
              <a:effectLst/>
              <a:uLnTx/>
              <a:uFillTx/>
              <a:latin typeface="+mn-lt"/>
              <a:ea typeface="+mn-ea"/>
              <a:cs typeface="+mn-cs"/>
            </a:rPr>
            <a:t>** U.S. monthly inflation rate  is statistically significant and its adds value to the predictibility of  the model. because the coefficient that came up with 10.33684936  is much different than 1, based on any alfa that we look at, because that value of p is almost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H0: </a:t>
          </a:r>
          <a:r>
            <a:rPr kumimoji="0" lang="el-GR" sz="1100" b="0" i="0" u="none" strike="noStrike" kern="0" cap="none" spc="0" normalizeH="0" baseline="0" noProof="0">
              <a:ln>
                <a:noFill/>
              </a:ln>
              <a:solidFill>
                <a:prstClr val="black"/>
              </a:solidFill>
              <a:effectLst/>
              <a:uLnTx/>
              <a:uFillTx/>
              <a:latin typeface="+mn-lt"/>
              <a:ea typeface="+mn-ea"/>
              <a:cs typeface="+mn-cs"/>
            </a:rPr>
            <a:t>β</a:t>
          </a:r>
          <a:r>
            <a:rPr kumimoji="0" lang="en-US" sz="1100" b="0" i="0" u="none" strike="noStrike" kern="0" cap="none" spc="0" normalizeH="0" baseline="0" noProof="0">
              <a:ln>
                <a:noFill/>
              </a:ln>
              <a:solidFill>
                <a:prstClr val="black"/>
              </a:solidFill>
              <a:effectLst/>
              <a:uLnTx/>
              <a:uFillTx/>
              <a:latin typeface="+mn-lt"/>
              <a:ea typeface="+mn-ea"/>
              <a:cs typeface="+mn-cs"/>
            </a:rPr>
            <a:t>2</a:t>
          </a:r>
          <a:r>
            <a:rPr kumimoji="0" lang="el-GR" sz="1100" b="0" i="0" u="none" strike="noStrike" kern="0" cap="none" spc="0" normalizeH="0" baseline="0" noProof="0">
              <a:ln>
                <a:noFill/>
              </a:ln>
              <a:solidFill>
                <a:prstClr val="black"/>
              </a:solidFill>
              <a:effectLst/>
              <a:uLnTx/>
              <a:uFillTx/>
              <a:latin typeface="+mn-lt"/>
              <a:ea typeface="+mn-ea"/>
              <a:cs typeface="+mn-cs"/>
            </a:rPr>
            <a:t>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Ha: </a:t>
          </a:r>
          <a:r>
            <a:rPr kumimoji="0" lang="el-GR" sz="1100" b="0" i="0" u="none" strike="noStrike" kern="0" cap="none" spc="0" normalizeH="0" baseline="0" noProof="0">
              <a:ln>
                <a:noFill/>
              </a:ln>
              <a:solidFill>
                <a:prstClr val="black"/>
              </a:solidFill>
              <a:effectLst/>
              <a:uLnTx/>
              <a:uFillTx/>
              <a:latin typeface="+mn-lt"/>
              <a:ea typeface="+mn-ea"/>
              <a:cs typeface="+mn-cs"/>
            </a:rPr>
            <a:t>β</a:t>
          </a:r>
          <a:r>
            <a:rPr kumimoji="0" lang="en-US" sz="1100" b="0" i="0" u="none" strike="noStrike" kern="0" cap="none" spc="0" normalizeH="0" baseline="0" noProof="0">
              <a:ln>
                <a:noFill/>
              </a:ln>
              <a:solidFill>
                <a:prstClr val="black"/>
              </a:solidFill>
              <a:effectLst/>
              <a:uLnTx/>
              <a:uFillTx/>
              <a:latin typeface="+mn-lt"/>
              <a:ea typeface="+mn-ea"/>
              <a:cs typeface="+mn-cs"/>
            </a:rPr>
            <a:t>2</a:t>
          </a:r>
          <a:r>
            <a:rPr kumimoji="0" lang="el-GR" sz="1100" b="0" i="0" u="none" strike="noStrike" kern="0" cap="none" spc="0" normalizeH="0" baseline="0" noProof="0">
              <a:ln>
                <a:noFill/>
              </a:ln>
              <a:solidFill>
                <a:prstClr val="black"/>
              </a:solidFill>
              <a:effectLst/>
              <a:uLnTx/>
              <a:uFillTx/>
              <a:latin typeface="+mn-lt"/>
              <a:ea typeface="+mn-ea"/>
              <a:cs typeface="+mn-cs"/>
            </a:rPr>
            <a:t>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p-value for </a:t>
          </a:r>
          <a:r>
            <a:rPr kumimoji="0" lang="el-GR" sz="1100" b="0" i="0" u="none" strike="noStrike" kern="0" cap="none" spc="0" normalizeH="0" baseline="0" noProof="0">
              <a:ln>
                <a:noFill/>
              </a:ln>
              <a:solidFill>
                <a:prstClr val="black"/>
              </a:solidFill>
              <a:effectLst/>
              <a:uLnTx/>
              <a:uFillTx/>
              <a:latin typeface="+mn-lt"/>
              <a:ea typeface="+mn-ea"/>
              <a:cs typeface="+mn-cs"/>
            </a:rPr>
            <a:t>β</a:t>
          </a:r>
          <a:r>
            <a:rPr kumimoji="0" lang="en-US" sz="1100" b="0" i="0" u="none" strike="noStrike" kern="0" cap="none" spc="0" normalizeH="0" baseline="0" noProof="0">
              <a:ln>
                <a:noFill/>
              </a:ln>
              <a:solidFill>
                <a:prstClr val="black"/>
              </a:solidFill>
              <a:effectLst/>
              <a:uLnTx/>
              <a:uFillTx/>
              <a:latin typeface="+mn-lt"/>
              <a:ea typeface="+mn-ea"/>
              <a:cs typeface="+mn-cs"/>
            </a:rPr>
            <a:t>2</a:t>
          </a: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is equal to 0.41068065 . since p-value is greater than 0.05 implying that the </a:t>
          </a:r>
          <a:r>
            <a:rPr kumimoji="0" lang="el-GR" sz="1100" b="1" i="0" u="none" strike="noStrike" kern="0" cap="none" spc="0" normalizeH="0" baseline="0" noProof="0">
              <a:ln>
                <a:noFill/>
              </a:ln>
              <a:solidFill>
                <a:prstClr val="black"/>
              </a:solidFill>
              <a:effectLst/>
              <a:uLnTx/>
              <a:uFillTx/>
              <a:latin typeface="+mn-lt"/>
              <a:ea typeface="+mn-ea"/>
              <a:cs typeface="+mn-cs"/>
            </a:rPr>
            <a:t>β</a:t>
          </a:r>
          <a:r>
            <a:rPr kumimoji="0" lang="en-US" sz="1100" b="1" i="0" u="none" strike="noStrike" kern="0" cap="none" spc="0" normalizeH="0" baseline="0" noProof="0">
              <a:ln>
                <a:noFill/>
              </a:ln>
              <a:solidFill>
                <a:prstClr val="black"/>
              </a:solidFill>
              <a:effectLst/>
              <a:uLnTx/>
              <a:uFillTx/>
              <a:latin typeface="+mn-lt"/>
              <a:ea typeface="+mn-ea"/>
              <a:cs typeface="+mn-cs"/>
            </a:rPr>
            <a:t>2</a:t>
          </a:r>
          <a:r>
            <a:rPr kumimoji="0" lang="el-GR"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prstClr val="black"/>
              </a:solidFill>
              <a:effectLst/>
              <a:uLnTx/>
              <a:uFillTx/>
              <a:latin typeface="+mn-lt"/>
              <a:ea typeface="+mn-ea"/>
              <a:cs typeface="+mn-cs"/>
            </a:rPr>
            <a:t>is not statistically significant </a:t>
          </a:r>
          <a:r>
            <a:rPr kumimoji="0" lang="en-US" sz="1100" b="0" i="0" u="none" strike="noStrike" kern="0" cap="none" spc="0" normalizeH="0" baseline="0" noProof="0">
              <a:ln>
                <a:noFill/>
              </a:ln>
              <a:solidFill>
                <a:prstClr val="black"/>
              </a:solidFill>
              <a:effectLst/>
              <a:uLnTx/>
              <a:uFillTx/>
              <a:latin typeface="+mn-lt"/>
              <a:ea typeface="+mn-ea"/>
              <a:cs typeface="+mn-cs"/>
            </a:rPr>
            <a:t>and is not a good predictor of the house price index.</a:t>
          </a:r>
        </a:p>
        <a:p>
          <a:endParaRPr lang="en-US" sz="1100"/>
        </a:p>
      </xdr:txBody>
    </xdr:sp>
    <xdr:clientData/>
  </xdr:twoCellAnchor>
  <xdr:twoCellAnchor>
    <xdr:from>
      <xdr:col>31</xdr:col>
      <xdr:colOff>600075</xdr:colOff>
      <xdr:row>3</xdr:row>
      <xdr:rowOff>9525</xdr:rowOff>
    </xdr:from>
    <xdr:to>
      <xdr:col>37</xdr:col>
      <xdr:colOff>600075</xdr:colOff>
      <xdr:row>13</xdr:row>
      <xdr:rowOff>9525</xdr:rowOff>
    </xdr:to>
    <xdr:graphicFrame macro="">
      <xdr:nvGraphicFramePr>
        <xdr:cNvPr id="4" name="Chart 3">
          <a:extLst>
            <a:ext uri="{FF2B5EF4-FFF2-40B4-BE49-F238E27FC236}">
              <a16:creationId xmlns:a16="http://schemas.microsoft.com/office/drawing/2014/main" id="{519FED0D-14D8-4BC0-2CB9-5D2839689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0</xdr:colOff>
      <xdr:row>16</xdr:row>
      <xdr:rowOff>19050</xdr:rowOff>
    </xdr:from>
    <xdr:to>
      <xdr:col>38</xdr:col>
      <xdr:colOff>0</xdr:colOff>
      <xdr:row>26</xdr:row>
      <xdr:rowOff>9525</xdr:rowOff>
    </xdr:to>
    <xdr:graphicFrame macro="">
      <xdr:nvGraphicFramePr>
        <xdr:cNvPr id="5" name="Chart 4">
          <a:extLst>
            <a:ext uri="{FF2B5EF4-FFF2-40B4-BE49-F238E27FC236}">
              <a16:creationId xmlns:a16="http://schemas.microsoft.com/office/drawing/2014/main" id="{3BA4C844-3AF8-193A-A13A-097E145E8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0</xdr:colOff>
      <xdr:row>30</xdr:row>
      <xdr:rowOff>9525</xdr:rowOff>
    </xdr:from>
    <xdr:to>
      <xdr:col>38</xdr:col>
      <xdr:colOff>0</xdr:colOff>
      <xdr:row>40</xdr:row>
      <xdr:rowOff>38100</xdr:rowOff>
    </xdr:to>
    <xdr:graphicFrame macro="">
      <xdr:nvGraphicFramePr>
        <xdr:cNvPr id="6" name="Chart 5">
          <a:extLst>
            <a:ext uri="{FF2B5EF4-FFF2-40B4-BE49-F238E27FC236}">
              <a16:creationId xmlns:a16="http://schemas.microsoft.com/office/drawing/2014/main" id="{8EE14C47-9C06-0CB6-8591-8A12C24B4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19050</xdr:colOff>
      <xdr:row>1</xdr:row>
      <xdr:rowOff>4762</xdr:rowOff>
    </xdr:from>
    <xdr:to>
      <xdr:col>14</xdr:col>
      <xdr:colOff>323850</xdr:colOff>
      <xdr:row>15</xdr:row>
      <xdr:rowOff>80962</xdr:rowOff>
    </xdr:to>
    <xdr:graphicFrame macro="">
      <xdr:nvGraphicFramePr>
        <xdr:cNvPr id="2" name="Chart 1">
          <a:extLst>
            <a:ext uri="{FF2B5EF4-FFF2-40B4-BE49-F238E27FC236}">
              <a16:creationId xmlns:a16="http://schemas.microsoft.com/office/drawing/2014/main" id="{DDAA9DC4-2EE8-7C5C-BED9-A9FD7CA3B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1276350</xdr:colOff>
      <xdr:row>19</xdr:row>
      <xdr:rowOff>9525</xdr:rowOff>
    </xdr:from>
    <xdr:to>
      <xdr:col>18</xdr:col>
      <xdr:colOff>9525</xdr:colOff>
      <xdr:row>50</xdr:row>
      <xdr:rowOff>76200</xdr:rowOff>
    </xdr:to>
    <xdr:sp macro="" textlink="">
      <xdr:nvSpPr>
        <xdr:cNvPr id="3" name="TextBox 2">
          <a:extLst>
            <a:ext uri="{FF2B5EF4-FFF2-40B4-BE49-F238E27FC236}">
              <a16:creationId xmlns:a16="http://schemas.microsoft.com/office/drawing/2014/main" id="{B608C20B-E2CC-41BA-0DD4-D6CC725DA97A}"/>
            </a:ext>
          </a:extLst>
        </xdr:cNvPr>
        <xdr:cNvSpPr txBox="1"/>
      </xdr:nvSpPr>
      <xdr:spPr>
        <a:xfrm>
          <a:off x="4333875" y="3676650"/>
          <a:ext cx="85629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Multiple regression analysis :2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Research Question 5: </a:t>
          </a:r>
          <a:r>
            <a:rPr kumimoji="0" lang="en-US" sz="1200" b="0" i="1" u="none" strike="noStrike" kern="0" cap="none" spc="0" normalizeH="0" baseline="0" noProof="0">
              <a:ln>
                <a:noFill/>
              </a:ln>
              <a:solidFill>
                <a:prstClr val="black"/>
              </a:solidFill>
              <a:effectLst/>
              <a:uLnTx/>
              <a:uFillTx/>
              <a:latin typeface="+mn-lt"/>
              <a:ea typeface="+mn-ea"/>
              <a:cs typeface="+mn-cs"/>
            </a:rPr>
            <a:t>Is there any significant linear relationship among the variable U.S. Unemployment Rate ,US GDP ,and US Home Price Index ? or, Does U.S. Unemployment Rate ,US GDP variable affects the house price index.?</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Solution: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We are making the following equation to solve the research question 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1"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Regression equation y = 211.2409836  + 25.36782168  X</a:t>
          </a:r>
          <a:r>
            <a:rPr kumimoji="0" lang="en-US" sz="1100" b="0" i="0" u="none" strike="noStrike" kern="0" cap="none" spc="0" normalizeH="0" baseline="-25000" noProof="0">
              <a:ln>
                <a:noFill/>
              </a:ln>
              <a:solidFill>
                <a:prstClr val="black"/>
              </a:solidFill>
              <a:effectLst/>
              <a:uLnTx/>
              <a:uFillTx/>
              <a:latin typeface="+mn-lt"/>
              <a:ea typeface="+mn-ea"/>
              <a:cs typeface="+mn-cs"/>
            </a:rPr>
            <a:t>1</a:t>
          </a:r>
          <a:r>
            <a:rPr kumimoji="0" lang="en-US" sz="1100" b="0" i="0" u="none" strike="noStrike" kern="0" cap="none" spc="0" normalizeH="0" baseline="0" noProof="0">
              <a:ln>
                <a:noFill/>
              </a:ln>
              <a:solidFill>
                <a:prstClr val="black"/>
              </a:solidFill>
              <a:effectLst/>
              <a:uLnTx/>
              <a:uFillTx/>
              <a:latin typeface="+mn-lt"/>
              <a:ea typeface="+mn-ea"/>
              <a:cs typeface="+mn-cs"/>
            </a:rPr>
            <a:t> + -0.724045652  X</a:t>
          </a:r>
          <a:r>
            <a:rPr kumimoji="0" lang="en-US" sz="1100" b="0" i="0" u="none" strike="noStrike" kern="0" cap="none" spc="0" normalizeH="0" baseline="-25000" noProof="0">
              <a:ln>
                <a:noFill/>
              </a:ln>
              <a:solidFill>
                <a:prstClr val="black"/>
              </a:solidFill>
              <a:effectLst/>
              <a:uLnTx/>
              <a:uFillTx/>
              <a:latin typeface="+mn-lt"/>
              <a:ea typeface="+mn-ea"/>
              <a:cs typeface="+mn-cs"/>
            </a:rPr>
            <a:t>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2500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R</a:t>
          </a:r>
          <a:r>
            <a:rPr kumimoji="0" lang="en-US" sz="1100" b="0" i="0" u="none" strike="noStrike" kern="0" cap="none" spc="0" normalizeH="0" baseline="30000" noProof="0">
              <a:ln>
                <a:noFill/>
              </a:ln>
              <a:solidFill>
                <a:prstClr val="black"/>
              </a:solidFill>
              <a:effectLst/>
              <a:uLnTx/>
              <a:uFillTx/>
              <a:latin typeface="+mn-lt"/>
              <a:ea typeface="+mn-ea"/>
              <a:cs typeface="+mn-cs"/>
            </a:rPr>
            <a:t>2</a:t>
          </a:r>
          <a:r>
            <a:rPr kumimoji="0" lang="en-US" sz="1100" b="0" i="0" u="none" strike="noStrike" kern="0" cap="none" spc="0" normalizeH="0" baseline="0" noProof="0">
              <a:ln>
                <a:noFill/>
              </a:ln>
              <a:solidFill>
                <a:prstClr val="black"/>
              </a:solidFill>
              <a:effectLst/>
              <a:uLnTx/>
              <a:uFillTx/>
              <a:latin typeface="+mn-lt"/>
              <a:ea typeface="+mn-ea"/>
              <a:cs typeface="+mn-cs"/>
            </a:rPr>
            <a:t> = 32.36 % .since R</a:t>
          </a:r>
          <a:r>
            <a:rPr kumimoji="0" lang="en-US" sz="1100" b="0" i="0" u="none" strike="noStrike" kern="0" cap="none" spc="0" normalizeH="0" baseline="30000" noProof="0">
              <a:ln>
                <a:noFill/>
              </a:ln>
              <a:solidFill>
                <a:prstClr val="black"/>
              </a:solidFill>
              <a:effectLst/>
              <a:uLnTx/>
              <a:uFillTx/>
              <a:latin typeface="+mn-lt"/>
              <a:ea typeface="+mn-ea"/>
              <a:cs typeface="+mn-cs"/>
            </a:rPr>
            <a:t>2 </a:t>
          </a:r>
          <a:r>
            <a:rPr kumimoji="0" lang="en-US" sz="1100" b="0" i="0" u="none" strike="noStrike" kern="0" cap="none" spc="0" normalizeH="0" baseline="0" noProof="0">
              <a:ln>
                <a:noFill/>
              </a:ln>
              <a:solidFill>
                <a:prstClr val="black"/>
              </a:solidFill>
              <a:effectLst/>
              <a:uLnTx/>
              <a:uFillTx/>
              <a:latin typeface="+mn-lt"/>
              <a:ea typeface="+mn-ea"/>
              <a:cs typeface="+mn-cs"/>
            </a:rPr>
            <a:t>less than approximately  80%  </a:t>
          </a:r>
          <a:r>
            <a:rPr kumimoji="0" lang="en-US" sz="1200" b="0" i="0" u="none" strike="noStrike" kern="0" cap="none" spc="0" normalizeH="0" baseline="0" noProof="0">
              <a:ln>
                <a:noFill/>
              </a:ln>
              <a:solidFill>
                <a:prstClr val="black"/>
              </a:solidFill>
              <a:effectLst/>
              <a:uLnTx/>
              <a:uFillTx/>
              <a:latin typeface="+mn-lt"/>
              <a:ea typeface="+mn-ea"/>
              <a:cs typeface="+mn-cs"/>
            </a:rPr>
            <a:t>indicates that linear regression line is not adequate to fit the the sample data, therefore, higher order equations such polynomial of second order should be used.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prstClr val="black"/>
              </a:solidFill>
              <a:effectLst/>
              <a:uLnTx/>
              <a:uFillTx/>
              <a:latin typeface="+mn-lt"/>
              <a:ea typeface="+mn-ea"/>
              <a:cs typeface="+mn-cs"/>
            </a:rPr>
            <a:t>Test the significance of the overall model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H0: </a:t>
          </a:r>
          <a:r>
            <a:rPr kumimoji="0" lang="el-GR" sz="1100" b="0" i="0" u="none" strike="noStrike" kern="0" cap="none" spc="0" normalizeH="0" baseline="0" noProof="0">
              <a:ln>
                <a:noFill/>
              </a:ln>
              <a:solidFill>
                <a:prstClr val="black"/>
              </a:solidFill>
              <a:effectLst/>
              <a:uLnTx/>
              <a:uFillTx/>
              <a:latin typeface="+mn-lt"/>
              <a:ea typeface="+mn-ea"/>
              <a:cs typeface="+mn-cs"/>
            </a:rPr>
            <a:t>β1 = β</a:t>
          </a:r>
          <a:r>
            <a:rPr kumimoji="0" lang="en-US" sz="1100" b="0" i="0" u="none" strike="noStrike" kern="0" cap="none" spc="0" normalizeH="0" baseline="0" noProof="0">
              <a:ln>
                <a:noFill/>
              </a:ln>
              <a:solidFill>
                <a:prstClr val="black"/>
              </a:solidFill>
              <a:effectLst/>
              <a:uLnTx/>
              <a:uFillTx/>
              <a:latin typeface="+mn-lt"/>
              <a:ea typeface="+mn-ea"/>
              <a:cs typeface="+mn-cs"/>
            </a:rPr>
            <a:t>2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Ha: </a:t>
          </a:r>
          <a:r>
            <a:rPr kumimoji="0" lang="el-GR" sz="1100" b="0" i="0" u="none" strike="noStrike" kern="0" cap="none" spc="0" normalizeH="0" baseline="0" noProof="0">
              <a:ln>
                <a:noFill/>
              </a:ln>
              <a:solidFill>
                <a:prstClr val="black"/>
              </a:solidFill>
              <a:effectLst/>
              <a:uLnTx/>
              <a:uFillTx/>
              <a:latin typeface="+mn-lt"/>
              <a:ea typeface="+mn-ea"/>
              <a:cs typeface="+mn-cs"/>
            </a:rPr>
            <a:t>β1 ≠ β</a:t>
          </a:r>
          <a:r>
            <a:rPr kumimoji="0" lang="en-US" sz="1100" b="0" i="0" u="none" strike="noStrike" kern="0" cap="none" spc="0" normalizeH="0" baseline="0" noProof="0">
              <a:ln>
                <a:noFill/>
              </a:ln>
              <a:solidFill>
                <a:prstClr val="black"/>
              </a:solidFill>
              <a:effectLst/>
              <a:uLnTx/>
              <a:uFillTx/>
              <a:latin typeface="+mn-lt"/>
              <a:ea typeface="+mn-ea"/>
              <a:cs typeface="+mn-cs"/>
            </a:rPr>
            <a:t>2 ≠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p-value = 0.172191713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since p-value is grater than significance level of 0.05 implying that the </a:t>
          </a:r>
          <a:r>
            <a:rPr kumimoji="0" lang="en-US" sz="1100" b="1" i="0" u="none" strike="noStrike" kern="0" cap="none" spc="0" normalizeH="0" baseline="0" noProof="0">
              <a:ln>
                <a:noFill/>
              </a:ln>
              <a:solidFill>
                <a:prstClr val="black"/>
              </a:solidFill>
              <a:effectLst/>
              <a:uLnTx/>
              <a:uFillTx/>
              <a:latin typeface="+mn-lt"/>
              <a:ea typeface="+mn-ea"/>
              <a:cs typeface="+mn-cs"/>
            </a:rPr>
            <a:t>overall model is not statistically significant</a:t>
          </a:r>
          <a:r>
            <a:rPr kumimoji="0" lang="en-US" sz="1100" b="0" i="0" u="none" strike="noStrike" kern="0" cap="none" spc="0" normalizeH="0" baseline="0" noProof="0">
              <a:ln>
                <a:noFill/>
              </a:ln>
              <a:solidFill>
                <a:prstClr val="black"/>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H0: </a:t>
          </a:r>
          <a:r>
            <a:rPr kumimoji="0" lang="el-GR" sz="1100" b="0" i="0" u="none" strike="noStrike" kern="0" cap="none" spc="0" normalizeH="0" baseline="0" noProof="0">
              <a:ln>
                <a:noFill/>
              </a:ln>
              <a:solidFill>
                <a:prstClr val="black"/>
              </a:solidFill>
              <a:effectLst/>
              <a:uLnTx/>
              <a:uFillTx/>
              <a:latin typeface="+mn-lt"/>
              <a:ea typeface="+mn-ea"/>
              <a:cs typeface="+mn-cs"/>
            </a:rPr>
            <a:t>β1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  </a:t>
          </a: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Ha: </a:t>
          </a:r>
          <a:r>
            <a:rPr kumimoji="0" lang="el-GR" sz="1100" b="0" i="0" u="none" strike="noStrike" kern="0" cap="none" spc="0" normalizeH="0" baseline="0" noProof="0">
              <a:ln>
                <a:noFill/>
              </a:ln>
              <a:solidFill>
                <a:prstClr val="black"/>
              </a:solidFill>
              <a:effectLst/>
              <a:uLnTx/>
              <a:uFillTx/>
              <a:latin typeface="+mn-lt"/>
              <a:ea typeface="+mn-ea"/>
              <a:cs typeface="+mn-cs"/>
            </a:rPr>
            <a:t>β1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p-value for </a:t>
          </a:r>
          <a:r>
            <a:rPr kumimoji="0" lang="el-GR" sz="1100" b="0" i="0" u="none" strike="noStrike" kern="0" cap="none" spc="0" normalizeH="0" baseline="0" noProof="0">
              <a:ln>
                <a:noFill/>
              </a:ln>
              <a:solidFill>
                <a:prstClr val="black"/>
              </a:solidFill>
              <a:effectLst/>
              <a:uLnTx/>
              <a:uFillTx/>
              <a:latin typeface="+mn-lt"/>
              <a:ea typeface="+mn-ea"/>
              <a:cs typeface="+mn-cs"/>
            </a:rPr>
            <a:t>β1</a:t>
          </a:r>
          <a:r>
            <a:rPr kumimoji="0" lang="en-US" sz="1100" b="0" i="0" u="none" strike="noStrike" kern="0" cap="none" spc="0" normalizeH="0" baseline="0" noProof="0">
              <a:ln>
                <a:noFill/>
              </a:ln>
              <a:solidFill>
                <a:prstClr val="black"/>
              </a:solidFill>
              <a:effectLst/>
              <a:uLnTx/>
              <a:uFillTx/>
              <a:latin typeface="+mn-lt"/>
              <a:ea typeface="+mn-ea"/>
              <a:cs typeface="+mn-cs"/>
            </a:rPr>
            <a:t> is equal to 0.069006237  . since p-value is greater than significance level of 0.05 implying  that the </a:t>
          </a:r>
          <a:r>
            <a:rPr kumimoji="0" lang="el-GR" sz="1100" b="1" i="0" u="none" strike="noStrike" kern="0" cap="none" spc="0" normalizeH="0" baseline="0" noProof="0">
              <a:ln>
                <a:noFill/>
              </a:ln>
              <a:solidFill>
                <a:prstClr val="black"/>
              </a:solidFill>
              <a:effectLst/>
              <a:uLnTx/>
              <a:uFillTx/>
              <a:latin typeface="+mn-lt"/>
              <a:ea typeface="+mn-ea"/>
              <a:cs typeface="+mn-cs"/>
            </a:rPr>
            <a:t>β1</a:t>
          </a:r>
          <a:r>
            <a:rPr kumimoji="0" lang="en-US" sz="1100" b="1" i="0" u="none" strike="noStrike" kern="0" cap="none" spc="0" normalizeH="0" baseline="0" noProof="0">
              <a:ln>
                <a:noFill/>
              </a:ln>
              <a:solidFill>
                <a:prstClr val="black"/>
              </a:solidFill>
              <a:effectLst/>
              <a:uLnTx/>
              <a:uFillTx/>
              <a:latin typeface="+mn-lt"/>
              <a:ea typeface="+mn-ea"/>
              <a:cs typeface="+mn-cs"/>
            </a:rPr>
            <a:t> is not statistically significant </a:t>
          </a:r>
          <a:r>
            <a:rPr kumimoji="0" lang="en-US" sz="1100" b="0" i="0" u="none" strike="noStrike" kern="0" cap="none" spc="0" normalizeH="0" baseline="0" noProof="0">
              <a:ln>
                <a:noFill/>
              </a:ln>
              <a:solidFill>
                <a:prstClr val="black"/>
              </a:solidFill>
              <a:effectLst/>
              <a:uLnTx/>
              <a:uFillTx/>
              <a:latin typeface="+mn-lt"/>
              <a:ea typeface="+mn-ea"/>
              <a:cs typeface="+mn-cs"/>
            </a:rPr>
            <a:t>and a not a good predictor of the HPI.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H0: </a:t>
          </a:r>
          <a:r>
            <a:rPr kumimoji="0" lang="el-GR" sz="1100" b="0" i="0" u="none" strike="noStrike" kern="0" cap="none" spc="0" normalizeH="0" baseline="0" noProof="0">
              <a:ln>
                <a:noFill/>
              </a:ln>
              <a:solidFill>
                <a:prstClr val="black"/>
              </a:solidFill>
              <a:effectLst/>
              <a:uLnTx/>
              <a:uFillTx/>
              <a:latin typeface="+mn-lt"/>
              <a:ea typeface="+mn-ea"/>
              <a:cs typeface="+mn-cs"/>
            </a:rPr>
            <a:t>β</a:t>
          </a:r>
          <a:r>
            <a:rPr kumimoji="0" lang="en-US" sz="1100" b="0" i="0" u="none" strike="noStrike" kern="0" cap="none" spc="0" normalizeH="0" baseline="0" noProof="0">
              <a:ln>
                <a:noFill/>
              </a:ln>
              <a:solidFill>
                <a:prstClr val="black"/>
              </a:solidFill>
              <a:effectLst/>
              <a:uLnTx/>
              <a:uFillTx/>
              <a:latin typeface="+mn-lt"/>
              <a:ea typeface="+mn-ea"/>
              <a:cs typeface="+mn-cs"/>
            </a:rPr>
            <a:t>2</a:t>
          </a:r>
          <a:r>
            <a:rPr kumimoji="0" lang="el-GR" sz="1100" b="0" i="0" u="none" strike="noStrike" kern="0" cap="none" spc="0" normalizeH="0" baseline="0" noProof="0">
              <a:ln>
                <a:noFill/>
              </a:ln>
              <a:solidFill>
                <a:prstClr val="black"/>
              </a:solidFill>
              <a:effectLst/>
              <a:uLnTx/>
              <a:uFillTx/>
              <a:latin typeface="+mn-lt"/>
              <a:ea typeface="+mn-ea"/>
              <a:cs typeface="+mn-cs"/>
            </a:rPr>
            <a:t>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Ha: </a:t>
          </a:r>
          <a:r>
            <a:rPr kumimoji="0" lang="el-GR" sz="1100" b="0" i="0" u="none" strike="noStrike" kern="0" cap="none" spc="0" normalizeH="0" baseline="0" noProof="0">
              <a:ln>
                <a:noFill/>
              </a:ln>
              <a:solidFill>
                <a:prstClr val="black"/>
              </a:solidFill>
              <a:effectLst/>
              <a:uLnTx/>
              <a:uFillTx/>
              <a:latin typeface="+mn-lt"/>
              <a:ea typeface="+mn-ea"/>
              <a:cs typeface="+mn-cs"/>
            </a:rPr>
            <a:t>β</a:t>
          </a:r>
          <a:r>
            <a:rPr kumimoji="0" lang="en-US" sz="1100" b="0" i="0" u="none" strike="noStrike" kern="0" cap="none" spc="0" normalizeH="0" baseline="0" noProof="0">
              <a:ln>
                <a:noFill/>
              </a:ln>
              <a:solidFill>
                <a:prstClr val="black"/>
              </a:solidFill>
              <a:effectLst/>
              <a:uLnTx/>
              <a:uFillTx/>
              <a:latin typeface="+mn-lt"/>
              <a:ea typeface="+mn-ea"/>
              <a:cs typeface="+mn-cs"/>
            </a:rPr>
            <a:t>2</a:t>
          </a:r>
          <a:r>
            <a:rPr kumimoji="0" lang="el-GR" sz="1100" b="0" i="0" u="none" strike="noStrike" kern="0" cap="none" spc="0" normalizeH="0" baseline="0" noProof="0">
              <a:ln>
                <a:noFill/>
              </a:ln>
              <a:solidFill>
                <a:prstClr val="black"/>
              </a:solidFill>
              <a:effectLst/>
              <a:uLnTx/>
              <a:uFillTx/>
              <a:latin typeface="+mn-lt"/>
              <a:ea typeface="+mn-ea"/>
              <a:cs typeface="+mn-cs"/>
            </a:rPr>
            <a:t>  ≠  0</a:t>
          </a:r>
        </a:p>
        <a:p>
          <a:pPr marL="0" marR="0" lvl="0" indent="0" defTabSz="914400" eaLnBrk="1" fontAlgn="auto" latinLnBrk="0" hangingPunct="1">
            <a:lnSpc>
              <a:spcPct val="100000"/>
            </a:lnSpc>
            <a:spcBef>
              <a:spcPts val="0"/>
            </a:spcBef>
            <a:spcAft>
              <a:spcPts val="0"/>
            </a:spcAft>
            <a:buClrTx/>
            <a:buSzTx/>
            <a:buFontTx/>
            <a:buNone/>
            <a:tabLst/>
            <a:defRPr/>
          </a:pP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p-value for </a:t>
          </a:r>
          <a:r>
            <a:rPr kumimoji="0" lang="el-GR" sz="1100" b="0" i="0" u="none" strike="noStrike" kern="0" cap="none" spc="0" normalizeH="0" baseline="0" noProof="0">
              <a:ln>
                <a:noFill/>
              </a:ln>
              <a:solidFill>
                <a:prstClr val="black"/>
              </a:solidFill>
              <a:effectLst/>
              <a:uLnTx/>
              <a:uFillTx/>
              <a:latin typeface="+mn-lt"/>
              <a:ea typeface="+mn-ea"/>
              <a:cs typeface="+mn-cs"/>
            </a:rPr>
            <a:t>β</a:t>
          </a:r>
          <a:r>
            <a:rPr kumimoji="0" lang="en-US" sz="1100" b="0" i="0" u="none" strike="noStrike" kern="0" cap="none" spc="0" normalizeH="0" baseline="0" noProof="0">
              <a:ln>
                <a:noFill/>
              </a:ln>
              <a:solidFill>
                <a:prstClr val="black"/>
              </a:solidFill>
              <a:effectLst/>
              <a:uLnTx/>
              <a:uFillTx/>
              <a:latin typeface="+mn-lt"/>
              <a:ea typeface="+mn-ea"/>
              <a:cs typeface="+mn-cs"/>
            </a:rPr>
            <a:t>2</a:t>
          </a:r>
          <a:r>
            <a:rPr kumimoji="0" lang="el-GR" sz="1100" b="0"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is equal to 0.56224515 . since p-value is greater than 0.05 implying that the </a:t>
          </a:r>
          <a:r>
            <a:rPr kumimoji="0" lang="el-GR" sz="1100" b="1" i="0" u="none" strike="noStrike" kern="0" cap="none" spc="0" normalizeH="0" baseline="0" noProof="0">
              <a:ln>
                <a:noFill/>
              </a:ln>
              <a:solidFill>
                <a:prstClr val="black"/>
              </a:solidFill>
              <a:effectLst/>
              <a:uLnTx/>
              <a:uFillTx/>
              <a:latin typeface="+mn-lt"/>
              <a:ea typeface="+mn-ea"/>
              <a:cs typeface="+mn-cs"/>
            </a:rPr>
            <a:t>β</a:t>
          </a:r>
          <a:r>
            <a:rPr kumimoji="0" lang="en-US" sz="1100" b="1" i="0" u="none" strike="noStrike" kern="0" cap="none" spc="0" normalizeH="0" baseline="0" noProof="0">
              <a:ln>
                <a:noFill/>
              </a:ln>
              <a:solidFill>
                <a:prstClr val="black"/>
              </a:solidFill>
              <a:effectLst/>
              <a:uLnTx/>
              <a:uFillTx/>
              <a:latin typeface="+mn-lt"/>
              <a:ea typeface="+mn-ea"/>
              <a:cs typeface="+mn-cs"/>
            </a:rPr>
            <a:t>2</a:t>
          </a:r>
          <a:r>
            <a:rPr kumimoji="0" lang="el-GR"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prstClr val="black"/>
              </a:solidFill>
              <a:effectLst/>
              <a:uLnTx/>
              <a:uFillTx/>
              <a:latin typeface="+mn-lt"/>
              <a:ea typeface="+mn-ea"/>
              <a:cs typeface="+mn-cs"/>
            </a:rPr>
            <a:t>is not statistically significant </a:t>
          </a:r>
          <a:r>
            <a:rPr kumimoji="0" lang="en-US" sz="1100" b="0" i="0" u="none" strike="noStrike" kern="0" cap="none" spc="0" normalizeH="0" baseline="0" noProof="0">
              <a:ln>
                <a:noFill/>
              </a:ln>
              <a:solidFill>
                <a:prstClr val="black"/>
              </a:solidFill>
              <a:effectLst/>
              <a:uLnTx/>
              <a:uFillTx/>
              <a:latin typeface="+mn-lt"/>
              <a:ea typeface="+mn-ea"/>
              <a:cs typeface="+mn-cs"/>
            </a:rPr>
            <a:t>and is not also a good predictor of the HPI.</a:t>
          </a:r>
        </a:p>
        <a:p>
          <a:endParaRPr lang="en-US" sz="1100"/>
        </a:p>
      </xdr:txBody>
    </xdr:sp>
    <xdr:clientData/>
  </xdr:twoCellAnchor>
  <xdr:twoCellAnchor>
    <xdr:from>
      <xdr:col>31</xdr:col>
      <xdr:colOff>9525</xdr:colOff>
      <xdr:row>5</xdr:row>
      <xdr:rowOff>19050</xdr:rowOff>
    </xdr:from>
    <xdr:to>
      <xdr:col>37</xdr:col>
      <xdr:colOff>9525</xdr:colOff>
      <xdr:row>15</xdr:row>
      <xdr:rowOff>28575</xdr:rowOff>
    </xdr:to>
    <xdr:graphicFrame macro="">
      <xdr:nvGraphicFramePr>
        <xdr:cNvPr id="4" name="Chart 3">
          <a:extLst>
            <a:ext uri="{FF2B5EF4-FFF2-40B4-BE49-F238E27FC236}">
              <a16:creationId xmlns:a16="http://schemas.microsoft.com/office/drawing/2014/main" id="{C6295211-570D-9FAF-74C8-D07D87B4F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0</xdr:colOff>
      <xdr:row>18</xdr:row>
      <xdr:rowOff>9525</xdr:rowOff>
    </xdr:from>
    <xdr:to>
      <xdr:col>37</xdr:col>
      <xdr:colOff>0</xdr:colOff>
      <xdr:row>28</xdr:row>
      <xdr:rowOff>9525</xdr:rowOff>
    </xdr:to>
    <xdr:graphicFrame macro="">
      <xdr:nvGraphicFramePr>
        <xdr:cNvPr id="5" name="Chart 4">
          <a:extLst>
            <a:ext uri="{FF2B5EF4-FFF2-40B4-BE49-F238E27FC236}">
              <a16:creationId xmlns:a16="http://schemas.microsoft.com/office/drawing/2014/main" id="{CBD5480C-A917-4CD5-78E5-507566E10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19050</xdr:colOff>
      <xdr:row>30</xdr:row>
      <xdr:rowOff>28575</xdr:rowOff>
    </xdr:from>
    <xdr:to>
      <xdr:col>37</xdr:col>
      <xdr:colOff>19050</xdr:colOff>
      <xdr:row>40</xdr:row>
      <xdr:rowOff>47625</xdr:rowOff>
    </xdr:to>
    <xdr:graphicFrame macro="">
      <xdr:nvGraphicFramePr>
        <xdr:cNvPr id="6" name="Chart 5">
          <a:extLst>
            <a:ext uri="{FF2B5EF4-FFF2-40B4-BE49-F238E27FC236}">
              <a16:creationId xmlns:a16="http://schemas.microsoft.com/office/drawing/2014/main" id="{C20CD5F7-A2AD-3C82-68EE-725A169E9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600074</xdr:colOff>
      <xdr:row>8</xdr:row>
      <xdr:rowOff>19051</xdr:rowOff>
    </xdr:from>
    <xdr:to>
      <xdr:col>23</xdr:col>
      <xdr:colOff>171450</xdr:colOff>
      <xdr:row>30</xdr:row>
      <xdr:rowOff>38100</xdr:rowOff>
    </xdr:to>
    <xdr:sp macro="" textlink="">
      <xdr:nvSpPr>
        <xdr:cNvPr id="2" name="TextBox 1">
          <a:extLst>
            <a:ext uri="{FF2B5EF4-FFF2-40B4-BE49-F238E27FC236}">
              <a16:creationId xmlns:a16="http://schemas.microsoft.com/office/drawing/2014/main" id="{7F19340A-6608-EC99-F447-DBE7325FB5E8}"/>
            </a:ext>
          </a:extLst>
        </xdr:cNvPr>
        <xdr:cNvSpPr txBox="1"/>
      </xdr:nvSpPr>
      <xdr:spPr>
        <a:xfrm>
          <a:off x="13906499" y="1543051"/>
          <a:ext cx="6276976" cy="421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1" u="none" strike="noStrike" kern="0" cap="none" spc="0" normalizeH="0" baseline="0" noProof="0">
              <a:ln>
                <a:noFill/>
              </a:ln>
              <a:solidFill>
                <a:prstClr val="black"/>
              </a:solidFill>
              <a:effectLst/>
              <a:uLnTx/>
              <a:uFillTx/>
              <a:latin typeface="+mn-lt"/>
              <a:ea typeface="+mn-ea"/>
              <a:cs typeface="+mn-cs"/>
            </a:rPr>
            <a:t>Research Question 6 : </a:t>
          </a:r>
          <a:r>
            <a:rPr kumimoji="0" lang="en-US" sz="1200" b="0" i="1" u="none" strike="noStrike" kern="0" cap="none" spc="0" normalizeH="0" baseline="0" noProof="0">
              <a:ln>
                <a:noFill/>
              </a:ln>
              <a:solidFill>
                <a:prstClr val="black"/>
              </a:solidFill>
              <a:effectLst/>
              <a:uLnTx/>
              <a:uFillTx/>
              <a:latin typeface="+mn-lt"/>
              <a:ea typeface="+mn-ea"/>
              <a:cs typeface="+mn-cs"/>
            </a:rPr>
            <a:t>Is the Economic situation dependent on Home sales by Finance Type that's the root cause of the house price bubble?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1" u="none" strike="noStrike" kern="0" cap="none" spc="0" normalizeH="0" baseline="0" noProof="0">
              <a:ln>
                <a:noFill/>
              </a:ln>
              <a:solidFill>
                <a:prstClr val="black"/>
              </a:solidFill>
              <a:effectLst/>
              <a:uLnTx/>
              <a:uFillTx/>
              <a:latin typeface="+mn-lt"/>
              <a:ea typeface="+mn-ea"/>
              <a:cs typeface="+mn-cs"/>
            </a:rPr>
            <a:t>Solution: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We are taking the following steps to solve the research question 6.</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**This is a </a:t>
          </a:r>
          <a:r>
            <a:rPr kumimoji="0" lang="en-US" sz="1400" b="1" i="0" u="none" strike="noStrike" kern="0" cap="none" spc="0" normalizeH="0" baseline="0" noProof="0">
              <a:ln>
                <a:noFill/>
              </a:ln>
              <a:solidFill>
                <a:prstClr val="black"/>
              </a:solidFill>
              <a:effectLst/>
              <a:uLnTx/>
              <a:uFillTx/>
              <a:latin typeface="+mn-lt"/>
              <a:ea typeface="+mn-ea"/>
              <a:cs typeface="+mn-cs"/>
            </a:rPr>
            <a:t>Test of Independence </a:t>
          </a:r>
          <a:r>
            <a:rPr kumimoji="0" lang="en-US" sz="1100" b="0" i="0" u="none" strike="noStrike" kern="0" cap="none" spc="0" normalizeH="0" baseline="0" noProof="0">
              <a:ln>
                <a:noFill/>
              </a:ln>
              <a:solidFill>
                <a:prstClr val="black"/>
              </a:solidFill>
              <a:effectLst/>
              <a:uLnTx/>
              <a:uFillTx/>
              <a:latin typeface="+mn-lt"/>
              <a:ea typeface="+mn-ea"/>
              <a:cs typeface="+mn-cs"/>
            </a:rPr>
            <a:t>which requires using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prstClr val="black"/>
              </a:solidFill>
              <a:effectLst/>
              <a:uLnTx/>
              <a:uFillTx/>
              <a:latin typeface="+mn-lt"/>
              <a:ea typeface="+mn-ea"/>
              <a:cs typeface="+mn-cs"/>
            </a:rPr>
            <a:t>**      f</a:t>
          </a:r>
          <a:r>
            <a:rPr kumimoji="0" lang="en-US" sz="1050" b="1" i="0" u="none" strike="noStrike" kern="0" cap="none" spc="0" normalizeH="0" baseline="0" noProof="0">
              <a:ln>
                <a:noFill/>
              </a:ln>
              <a:solidFill>
                <a:prstClr val="black"/>
              </a:solidFill>
              <a:effectLst/>
              <a:uLnTx/>
              <a:uFillTx/>
              <a:latin typeface="+mn-lt"/>
              <a:ea typeface="+mn-ea"/>
              <a:cs typeface="+mn-cs"/>
            </a:rPr>
            <a:t>e </a:t>
          </a:r>
          <a:r>
            <a:rPr kumimoji="0" lang="en-US" sz="1050" b="0" i="0" u="none" strike="noStrike" kern="0" cap="none" spc="0" normalizeH="0" baseline="0" noProof="0">
              <a:ln>
                <a:noFill/>
              </a:ln>
              <a:solidFill>
                <a:prstClr val="black"/>
              </a:solidFill>
              <a:effectLst/>
              <a:uLnTx/>
              <a:uFillTx/>
              <a:latin typeface="+mn-lt"/>
              <a:ea typeface="+mn-ea"/>
              <a:cs typeface="+mn-cs"/>
            </a:rPr>
            <a:t>= </a:t>
          </a:r>
          <a:r>
            <a:rPr kumimoji="0" lang="en-US" sz="1050" b="0" i="0" u="sng" strike="noStrike" kern="0" cap="none" spc="0" normalizeH="0" baseline="0" noProof="0">
              <a:ln>
                <a:noFill/>
              </a:ln>
              <a:solidFill>
                <a:prstClr val="black"/>
              </a:solidFill>
              <a:effectLst/>
              <a:uLnTx/>
              <a:uFillTx/>
              <a:latin typeface="+mn-lt"/>
              <a:ea typeface="+mn-ea"/>
              <a:cs typeface="+mn-cs"/>
            </a:rPr>
            <a:t>(row total)  (column total)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prstClr val="black"/>
              </a:solidFill>
              <a:effectLst/>
              <a:uLnTx/>
              <a:uFillTx/>
              <a:latin typeface="+mn-lt"/>
              <a:ea typeface="+mn-ea"/>
              <a:cs typeface="+mn-cs"/>
            </a:rPr>
            <a:t>                                                                    n</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                                  ** Degree of freedom</a:t>
          </a:r>
          <a:r>
            <a:rPr kumimoji="0" lang="en-US" sz="1100" b="0" i="0" u="none" strike="noStrike" kern="0" cap="none" spc="0" normalizeH="0" baseline="0" noProof="0">
              <a:ln>
                <a:noFill/>
              </a:ln>
              <a:solidFill>
                <a:prstClr val="black"/>
              </a:solidFill>
              <a:effectLst/>
              <a:uLnTx/>
              <a:uFillTx/>
              <a:latin typeface="+mn-lt"/>
              <a:ea typeface="+mn-ea"/>
              <a:cs typeface="+mn-cs"/>
            </a:rPr>
            <a:t>= (number of rows - 1) (number of columns -1)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 (2-1) (3-1)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prstClr val="black"/>
              </a:solidFill>
              <a:effectLst/>
              <a:uLnTx/>
              <a:uFillTx/>
              <a:latin typeface="+mn-lt"/>
              <a:ea typeface="+mn-ea"/>
              <a:cs typeface="+mn-cs"/>
            </a:rPr>
            <a:t>= 2 (**df is for this problem)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Null and alternative hypothesis for this problem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        H</a:t>
          </a:r>
          <a:r>
            <a:rPr kumimoji="0" lang="en-US" sz="1000" b="1" i="0" u="none" strike="noStrike" kern="0" cap="none" spc="0" normalizeH="0" baseline="0" noProof="0">
              <a:ln>
                <a:noFill/>
              </a:ln>
              <a:solidFill>
                <a:prstClr val="black"/>
              </a:solidFill>
              <a:effectLst/>
              <a:uLnTx/>
              <a:uFillTx/>
              <a:latin typeface="+mn-lt"/>
              <a:ea typeface="+mn-ea"/>
              <a:cs typeface="+mn-cs"/>
            </a:rPr>
            <a:t>0</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Economic situation is independent of Home sales by Finance Type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        H</a:t>
          </a:r>
          <a:r>
            <a:rPr kumimoji="0" lang="en-US" sz="1050" b="1" i="0" u="none" strike="noStrike" kern="0" cap="none" spc="0" normalizeH="0" baseline="0" noProof="0">
              <a:ln>
                <a:noFill/>
              </a:ln>
              <a:solidFill>
                <a:prstClr val="black"/>
              </a:solidFill>
              <a:effectLst/>
              <a:uLnTx/>
              <a:uFillTx/>
              <a:latin typeface="+mn-lt"/>
              <a:ea typeface="+mn-ea"/>
              <a:cs typeface="+mn-cs"/>
            </a:rPr>
            <a:t>a</a:t>
          </a:r>
          <a:r>
            <a:rPr kumimoji="0" lang="en-US" sz="1100" b="1" i="0" u="none" strike="noStrike" kern="0" cap="none" spc="0" normalizeH="0" baseline="0" noProof="0">
              <a:ln>
                <a:noFill/>
              </a:ln>
              <a:solidFill>
                <a:prstClr val="black"/>
              </a:solidFill>
              <a:effectLst/>
              <a:uLnTx/>
              <a:uFillTx/>
              <a:latin typeface="+mn-lt"/>
              <a:ea typeface="+mn-ea"/>
              <a:cs typeface="+mn-cs"/>
            </a:rPr>
            <a:t>:</a:t>
          </a:r>
          <a:r>
            <a:rPr kumimoji="0" lang="en-US" sz="1100" b="0" i="0" u="none" strike="noStrike" kern="0" cap="none" spc="0" normalizeH="0" baseline="0" noProof="0">
              <a:ln>
                <a:noFill/>
              </a:ln>
              <a:solidFill>
                <a:prstClr val="black"/>
              </a:solidFill>
              <a:effectLst/>
              <a:uLnTx/>
              <a:uFillTx/>
              <a:latin typeface="+mn-lt"/>
              <a:ea typeface="+mn-ea"/>
              <a:cs typeface="+mn-cs"/>
            </a:rPr>
            <a:t> Economic situation is dependent on Home sales by Finance Type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since p-value of 2.69395E-06  is less than alfa value of 0.05 then reject null hypothesis.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Conclusion: Economic situation is dependent on Home sales by Finance Type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581025</xdr:colOff>
      <xdr:row>11</xdr:row>
      <xdr:rowOff>52387</xdr:rowOff>
    </xdr:from>
    <xdr:to>
      <xdr:col>17</xdr:col>
      <xdr:colOff>9525</xdr:colOff>
      <xdr:row>26</xdr:row>
      <xdr:rowOff>128587</xdr:rowOff>
    </xdr:to>
    <xdr:graphicFrame macro="">
      <xdr:nvGraphicFramePr>
        <xdr:cNvPr id="2" name="Chart 1">
          <a:extLst>
            <a:ext uri="{FF2B5EF4-FFF2-40B4-BE49-F238E27FC236}">
              <a16:creationId xmlns:a16="http://schemas.microsoft.com/office/drawing/2014/main" id="{D63B8FCD-CDE4-D5CC-37E9-203AB7EC1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16</xdr:row>
      <xdr:rowOff>19050</xdr:rowOff>
    </xdr:from>
    <xdr:to>
      <xdr:col>27</xdr:col>
      <xdr:colOff>552450</xdr:colOff>
      <xdr:row>23</xdr:row>
      <xdr:rowOff>161926</xdr:rowOff>
    </xdr:to>
    <xdr:sp macro="" textlink="">
      <xdr:nvSpPr>
        <xdr:cNvPr id="3" name="TextBox 2">
          <a:extLst>
            <a:ext uri="{FF2B5EF4-FFF2-40B4-BE49-F238E27FC236}">
              <a16:creationId xmlns:a16="http://schemas.microsoft.com/office/drawing/2014/main" id="{BAE9D780-AB1E-FCC7-3551-6E90C42989FE}"/>
            </a:ext>
          </a:extLst>
        </xdr:cNvPr>
        <xdr:cNvSpPr txBox="1"/>
      </xdr:nvSpPr>
      <xdr:spPr>
        <a:xfrm>
          <a:off x="15287625" y="3076575"/>
          <a:ext cx="6724650" cy="1476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a:p>
        <a:p>
          <a:r>
            <a:rPr lang="en-US" sz="1200" b="1" i="1"/>
            <a:t>Research Question 8: </a:t>
          </a:r>
          <a:r>
            <a:rPr lang="en-US" sz="1200"/>
            <a:t>What will be the projections of  house  prices next year in the United States?</a:t>
          </a:r>
        </a:p>
        <a:p>
          <a:endParaRPr lang="en-US" sz="1200"/>
        </a:p>
        <a:p>
          <a:r>
            <a:rPr lang="en-US" sz="1200" b="1" i="1"/>
            <a:t>Solution: </a:t>
          </a:r>
          <a:r>
            <a:rPr lang="en-US" sz="1200" b="0" i="0"/>
            <a:t>We are making the prediction of  house  prices up to January 2027 year in the United States Via Excel Data Forecast sheet. which are presenting</a:t>
          </a:r>
          <a:r>
            <a:rPr lang="en-US" sz="1200" b="0" i="0" baseline="0"/>
            <a:t> on this same sheet.</a:t>
          </a:r>
          <a:endParaRPr lang="en-US" sz="1200" b="0" i="0"/>
        </a:p>
        <a:p>
          <a:endParaRPr lang="en-US" sz="1200" b="1" i="1"/>
        </a:p>
        <a:p>
          <a:endParaRPr lang="en-US" sz="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590551</xdr:colOff>
      <xdr:row>2</xdr:row>
      <xdr:rowOff>180975</xdr:rowOff>
    </xdr:from>
    <xdr:to>
      <xdr:col>18</xdr:col>
      <xdr:colOff>114301</xdr:colOff>
      <xdr:row>10</xdr:row>
      <xdr:rowOff>0</xdr:rowOff>
    </xdr:to>
    <xdr:sp macro="" textlink="">
      <xdr:nvSpPr>
        <xdr:cNvPr id="3" name="TextBox 2">
          <a:extLst>
            <a:ext uri="{FF2B5EF4-FFF2-40B4-BE49-F238E27FC236}">
              <a16:creationId xmlns:a16="http://schemas.microsoft.com/office/drawing/2014/main" id="{6765A564-FAB8-42F9-ACD1-40D64A49ECE4}"/>
            </a:ext>
          </a:extLst>
        </xdr:cNvPr>
        <xdr:cNvSpPr txBox="1"/>
      </xdr:nvSpPr>
      <xdr:spPr>
        <a:xfrm>
          <a:off x="6000751" y="561975"/>
          <a:ext cx="5619750"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Statistic as Excel data file</a:t>
          </a:r>
          <a:r>
            <a:rPr lang="en-US"/>
            <a:t> </a:t>
          </a:r>
          <a:r>
            <a:rPr lang="en-US" sz="1100" b="0" i="0" u="none" strike="noStrike">
              <a:solidFill>
                <a:schemeClr val="dk1"/>
              </a:solidFill>
              <a:effectLst/>
              <a:latin typeface="+mn-lt"/>
              <a:ea typeface="+mn-ea"/>
              <a:cs typeface="+mn-cs"/>
            </a:rPr>
            <a:t>S&amp;P/Case Shiller U.S. National Home Price Index from February 2017  to August 2023</a:t>
          </a:r>
          <a:r>
            <a:rPr lang="en-US"/>
            <a:t> </a:t>
          </a:r>
          <a:r>
            <a:rPr lang="en-US" sz="1100" b="0" i="0" u="sng" strike="noStrike">
              <a:solidFill>
                <a:schemeClr val="dk1"/>
              </a:solidFill>
              <a:effectLst/>
              <a:latin typeface="+mn-lt"/>
              <a:ea typeface="+mn-ea"/>
              <a:cs typeface="+mn-cs"/>
              <a:hlinkClick xmlns:r="http://schemas.openxmlformats.org/officeDocument/2006/relationships" r:id=""/>
            </a:rPr>
            <a:t>Access data</a:t>
          </a:r>
          <a:r>
            <a:rPr lang="en-US"/>
            <a:t> </a:t>
          </a:r>
          <a:r>
            <a:rPr lang="en-US" sz="1100" b="1" i="0" u="none" strike="noStrike">
              <a:solidFill>
                <a:schemeClr val="dk1"/>
              </a:solidFill>
              <a:effectLst/>
              <a:latin typeface="+mn-lt"/>
              <a:ea typeface="+mn-ea"/>
              <a:cs typeface="+mn-cs"/>
            </a:rPr>
            <a:t>Source</a:t>
          </a:r>
          <a:r>
            <a:rPr lang="en-US"/>
            <a:t> </a:t>
          </a:r>
          <a:r>
            <a:rPr lang="en-US" sz="1100" b="0" i="0" u="none" strike="noStrike">
              <a:solidFill>
                <a:schemeClr val="dk1"/>
              </a:solidFill>
              <a:effectLst/>
              <a:latin typeface="+mn-lt"/>
              <a:ea typeface="+mn-ea"/>
              <a:cs typeface="+mn-cs"/>
            </a:rPr>
            <a:t>Source</a:t>
          </a:r>
          <a:r>
            <a:rPr lang="en-US"/>
            <a:t> </a:t>
          </a:r>
          <a:r>
            <a:rPr lang="en-US" sz="1100" b="0" i="0" u="none" strike="noStrike">
              <a:solidFill>
                <a:schemeClr val="dk1"/>
              </a:solidFill>
              <a:effectLst/>
              <a:latin typeface="+mn-lt"/>
              <a:ea typeface="+mn-ea"/>
              <a:cs typeface="+mn-cs"/>
            </a:rPr>
            <a:t>Standard &amp; Poor’s; St. Louis Fed</a:t>
          </a:r>
          <a:r>
            <a:rPr lang="en-US"/>
            <a:t> </a:t>
          </a:r>
          <a:r>
            <a:rPr lang="en-US" sz="1100" b="0" i="0" u="none" strike="noStrike">
              <a:solidFill>
                <a:schemeClr val="dk1"/>
              </a:solidFill>
              <a:effectLst/>
              <a:latin typeface="+mn-lt"/>
              <a:ea typeface="+mn-ea"/>
              <a:cs typeface="+mn-cs"/>
            </a:rPr>
            <a:t>Conducted by</a:t>
          </a:r>
          <a:r>
            <a:rPr lang="en-US"/>
            <a:t> </a:t>
          </a:r>
          <a:r>
            <a:rPr lang="en-US" sz="1100" b="0" i="0" u="none" strike="noStrike">
              <a:solidFill>
                <a:schemeClr val="dk1"/>
              </a:solidFill>
              <a:effectLst/>
              <a:latin typeface="+mn-lt"/>
              <a:ea typeface="+mn-ea"/>
              <a:cs typeface="+mn-cs"/>
            </a:rPr>
            <a:t>Standard &amp; Poor’s; St. Louis Fed</a:t>
          </a:r>
          <a:r>
            <a:rPr lang="en-US"/>
            <a:t> </a:t>
          </a:r>
          <a:r>
            <a:rPr lang="en-US" sz="1100" b="0" i="0" u="none" strike="noStrike">
              <a:solidFill>
                <a:schemeClr val="dk1"/>
              </a:solidFill>
              <a:effectLst/>
              <a:latin typeface="+mn-lt"/>
              <a:ea typeface="+mn-ea"/>
              <a:cs typeface="+mn-cs"/>
            </a:rPr>
            <a:t>Survey period</a:t>
          </a:r>
          <a:r>
            <a:rPr lang="en-US"/>
            <a:t> </a:t>
          </a:r>
          <a:r>
            <a:rPr lang="en-US" sz="1100" b="0" i="0" u="none" strike="noStrike">
              <a:solidFill>
                <a:schemeClr val="dk1"/>
              </a:solidFill>
              <a:effectLst/>
              <a:latin typeface="+mn-lt"/>
              <a:ea typeface="+mn-ea"/>
              <a:cs typeface="+mn-cs"/>
            </a:rPr>
            <a:t>February 2017 to August 2023</a:t>
          </a:r>
          <a:r>
            <a:rPr lang="en-US"/>
            <a:t> </a:t>
          </a:r>
          <a:r>
            <a:rPr lang="en-US" sz="1100" b="0" i="0" u="none" strike="noStrike">
              <a:solidFill>
                <a:schemeClr val="dk1"/>
              </a:solidFill>
              <a:effectLst/>
              <a:latin typeface="+mn-lt"/>
              <a:ea typeface="+mn-ea"/>
              <a:cs typeface="+mn-cs"/>
            </a:rPr>
            <a:t>Region</a:t>
          </a:r>
          <a:r>
            <a:rPr lang="en-US"/>
            <a:t> </a:t>
          </a:r>
          <a:r>
            <a:rPr lang="en-US" sz="1100" b="0" i="0" u="none" strike="noStrike">
              <a:solidFill>
                <a:schemeClr val="dk1"/>
              </a:solidFill>
              <a:effectLst/>
              <a:latin typeface="+mn-lt"/>
              <a:ea typeface="+mn-ea"/>
              <a:cs typeface="+mn-cs"/>
            </a:rPr>
            <a:t>United States</a:t>
          </a:r>
          <a:r>
            <a:rPr lang="en-US"/>
            <a:t> </a:t>
          </a:r>
          <a:r>
            <a:rPr lang="en-US" sz="1100" b="0" i="0" u="none" strike="noStrike">
              <a:solidFill>
                <a:schemeClr val="dk1"/>
              </a:solidFill>
              <a:effectLst/>
              <a:latin typeface="+mn-lt"/>
              <a:ea typeface="+mn-ea"/>
              <a:cs typeface="+mn-cs"/>
            </a:rPr>
            <a:t>Type of survey</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Number of respondents</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Age group</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Special characteristics</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Note</a:t>
          </a:r>
          <a:r>
            <a:rPr lang="en-US"/>
            <a:t> </a:t>
          </a:r>
          <a:r>
            <a:rPr lang="en-US" sz="1100" b="0" i="1" u="none" strike="noStrike">
              <a:solidFill>
                <a:schemeClr val="dk1"/>
              </a:solidFill>
              <a:effectLst/>
              <a:latin typeface="+mn-lt"/>
              <a:ea typeface="+mn-ea"/>
              <a:cs typeface="+mn-cs"/>
            </a:rPr>
            <a:t>n.a.</a:t>
          </a:r>
          <a:r>
            <a:rPr lang="en-US"/>
            <a:t> </a:t>
          </a:r>
          <a:r>
            <a:rPr lang="en-US" sz="1100" b="1" i="0" u="none" strike="noStrike">
              <a:solidFill>
                <a:schemeClr val="dk1"/>
              </a:solidFill>
              <a:effectLst/>
              <a:latin typeface="+mn-lt"/>
              <a:ea typeface="+mn-ea"/>
              <a:cs typeface="+mn-cs"/>
            </a:rPr>
            <a:t>Publication</a:t>
          </a:r>
          <a:r>
            <a:rPr lang="en-US"/>
            <a:t> </a:t>
          </a:r>
          <a:r>
            <a:rPr lang="en-US" sz="1100" b="0" i="0" u="none" strike="noStrike">
              <a:solidFill>
                <a:schemeClr val="dk1"/>
              </a:solidFill>
              <a:effectLst/>
              <a:latin typeface="+mn-lt"/>
              <a:ea typeface="+mn-ea"/>
              <a:cs typeface="+mn-cs"/>
            </a:rPr>
            <a:t>Published by</a:t>
          </a:r>
          <a:r>
            <a:rPr lang="en-US"/>
            <a:t> </a:t>
          </a:r>
          <a:r>
            <a:rPr lang="en-US" sz="1100" b="0" i="0" u="none" strike="noStrike">
              <a:solidFill>
                <a:schemeClr val="dk1"/>
              </a:solidFill>
              <a:effectLst/>
              <a:latin typeface="+mn-lt"/>
              <a:ea typeface="+mn-ea"/>
              <a:cs typeface="+mn-cs"/>
            </a:rPr>
            <a:t>St. Louis Fed</a:t>
          </a:r>
          <a:r>
            <a:rPr lang="en-US"/>
            <a:t> </a:t>
          </a:r>
          <a:r>
            <a:rPr lang="en-US" sz="1100" b="0" i="0" u="none" strike="noStrike">
              <a:solidFill>
                <a:schemeClr val="dk1"/>
              </a:solidFill>
              <a:effectLst/>
              <a:latin typeface="+mn-lt"/>
              <a:ea typeface="+mn-ea"/>
              <a:cs typeface="+mn-cs"/>
            </a:rPr>
            <a:t>Publication date</a:t>
          </a:r>
          <a:r>
            <a:rPr lang="en-US"/>
            <a:t> </a:t>
          </a:r>
          <a:r>
            <a:rPr lang="en-US" sz="1100" b="0" i="0" u="none" strike="noStrike">
              <a:solidFill>
                <a:schemeClr val="dk1"/>
              </a:solidFill>
              <a:effectLst/>
              <a:latin typeface="+mn-lt"/>
              <a:ea typeface="+mn-ea"/>
              <a:cs typeface="+mn-cs"/>
            </a:rPr>
            <a:t>November 2023</a:t>
          </a:r>
          <a:r>
            <a:rPr lang="en-US"/>
            <a:t> </a:t>
          </a:r>
          <a:r>
            <a:rPr lang="en-US" sz="1100" b="0" i="0" u="none" strike="noStrike">
              <a:solidFill>
                <a:schemeClr val="dk1"/>
              </a:solidFill>
              <a:effectLst/>
              <a:latin typeface="+mn-lt"/>
              <a:ea typeface="+mn-ea"/>
              <a:cs typeface="+mn-cs"/>
            </a:rPr>
            <a:t>Original source</a:t>
          </a:r>
          <a:r>
            <a:rPr lang="en-US"/>
            <a:t> </a:t>
          </a:r>
          <a:r>
            <a:rPr lang="en-US" sz="1100" b="0" i="0" u="none" strike="noStrike">
              <a:solidFill>
                <a:schemeClr val="dk1"/>
              </a:solidFill>
              <a:effectLst/>
              <a:latin typeface="+mn-lt"/>
              <a:ea typeface="+mn-ea"/>
              <a:cs typeface="+mn-cs"/>
            </a:rPr>
            <a:t>fred.stlouisfed.org</a:t>
          </a:r>
          <a:r>
            <a:rPr lang="en-US"/>
            <a:t> </a:t>
          </a:r>
          <a:r>
            <a:rPr lang="en-US" sz="1100" b="0" i="0" u="none" strike="noStrike">
              <a:solidFill>
                <a:schemeClr val="dk1"/>
              </a:solidFill>
              <a:effectLst/>
              <a:latin typeface="+mn-lt"/>
              <a:ea typeface="+mn-ea"/>
              <a:cs typeface="+mn-cs"/>
            </a:rPr>
            <a:t>ID</a:t>
          </a:r>
          <a:r>
            <a:rPr lang="en-US"/>
            <a:t> </a:t>
          </a:r>
          <a:r>
            <a:rPr lang="en-US" sz="1100" b="0" i="0" u="sng" strike="noStrike">
              <a:solidFill>
                <a:schemeClr val="dk1"/>
              </a:solidFill>
              <a:effectLst/>
              <a:latin typeface="+mn-lt"/>
              <a:ea typeface="+mn-ea"/>
              <a:cs typeface="+mn-cs"/>
              <a:hlinkClick xmlns:r="http://schemas.openxmlformats.org/officeDocument/2006/relationships" r:id=""/>
            </a:rPr>
            <a:t>398370</a:t>
          </a:r>
          <a:r>
            <a:rPr lang="en-US"/>
            <a:t>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9525</xdr:colOff>
      <xdr:row>3</xdr:row>
      <xdr:rowOff>19050</xdr:rowOff>
    </xdr:from>
    <xdr:to>
      <xdr:col>16</xdr:col>
      <xdr:colOff>38100</xdr:colOff>
      <xdr:row>8</xdr:row>
      <xdr:rowOff>133350</xdr:rowOff>
    </xdr:to>
    <xdr:sp macro="" textlink="">
      <xdr:nvSpPr>
        <xdr:cNvPr id="3" name="TextBox 2">
          <a:extLst>
            <a:ext uri="{FF2B5EF4-FFF2-40B4-BE49-F238E27FC236}">
              <a16:creationId xmlns:a16="http://schemas.microsoft.com/office/drawing/2014/main" id="{0C3AD790-8915-4E71-9A49-C35176AC3B20}"/>
            </a:ext>
          </a:extLst>
        </xdr:cNvPr>
        <xdr:cNvSpPr txBox="1"/>
      </xdr:nvSpPr>
      <xdr:spPr>
        <a:xfrm>
          <a:off x="8486775" y="590550"/>
          <a:ext cx="673417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Statistic as Excel data file</a:t>
          </a:r>
          <a:r>
            <a:rPr lang="en-US"/>
            <a:t> </a:t>
          </a:r>
          <a:r>
            <a:rPr lang="en-US" sz="1100" b="0" i="0" u="none" strike="noStrike">
              <a:solidFill>
                <a:schemeClr val="dk1"/>
              </a:solidFill>
              <a:effectLst/>
              <a:latin typeface="+mn-lt"/>
              <a:ea typeface="+mn-ea"/>
              <a:cs typeface="+mn-cs"/>
            </a:rPr>
            <a:t>Monthly 12-month inflation rate in the United States from December 2019  to December 2023</a:t>
          </a:r>
          <a:r>
            <a:rPr lang="en-US"/>
            <a:t> </a:t>
          </a:r>
          <a:r>
            <a:rPr lang="en-US" sz="1100" b="0" i="0" u="sng" strike="noStrike">
              <a:solidFill>
                <a:schemeClr val="dk1"/>
              </a:solidFill>
              <a:effectLst/>
              <a:latin typeface="+mn-lt"/>
              <a:ea typeface="+mn-ea"/>
              <a:cs typeface="+mn-cs"/>
              <a:hlinkClick xmlns:r="http://schemas.openxmlformats.org/officeDocument/2006/relationships" r:id=""/>
            </a:rPr>
            <a:t>Access data</a:t>
          </a:r>
          <a:r>
            <a:rPr lang="en-US"/>
            <a:t> </a:t>
          </a:r>
          <a:r>
            <a:rPr lang="en-US" sz="1100" b="1" i="0" u="none" strike="noStrike">
              <a:solidFill>
                <a:schemeClr val="dk1"/>
              </a:solidFill>
              <a:effectLst/>
              <a:latin typeface="+mn-lt"/>
              <a:ea typeface="+mn-ea"/>
              <a:cs typeface="+mn-cs"/>
            </a:rPr>
            <a:t>Source</a:t>
          </a:r>
          <a:r>
            <a:rPr lang="en-US"/>
            <a:t> </a:t>
          </a:r>
          <a:r>
            <a:rPr lang="en-US" sz="1100" b="0" i="0" u="none" strike="noStrike">
              <a:solidFill>
                <a:schemeClr val="dk1"/>
              </a:solidFill>
              <a:effectLst/>
              <a:latin typeface="+mn-lt"/>
              <a:ea typeface="+mn-ea"/>
              <a:cs typeface="+mn-cs"/>
            </a:rPr>
            <a:t>Source</a:t>
          </a:r>
          <a:r>
            <a:rPr lang="en-US"/>
            <a:t> </a:t>
          </a:r>
          <a:r>
            <a:rPr lang="en-US" sz="1100" b="0" i="0" u="none" strike="noStrike">
              <a:solidFill>
                <a:schemeClr val="dk1"/>
              </a:solidFill>
              <a:effectLst/>
              <a:latin typeface="+mn-lt"/>
              <a:ea typeface="+mn-ea"/>
              <a:cs typeface="+mn-cs"/>
            </a:rPr>
            <a:t>Bureau of Labor Statistics</a:t>
          </a:r>
          <a:r>
            <a:rPr lang="en-US"/>
            <a:t> </a:t>
          </a:r>
          <a:r>
            <a:rPr lang="en-US" sz="1100" b="0" i="0" u="none" strike="noStrike">
              <a:solidFill>
                <a:schemeClr val="dk1"/>
              </a:solidFill>
              <a:effectLst/>
              <a:latin typeface="+mn-lt"/>
              <a:ea typeface="+mn-ea"/>
              <a:cs typeface="+mn-cs"/>
            </a:rPr>
            <a:t>Conducted by</a:t>
          </a:r>
          <a:r>
            <a:rPr lang="en-US"/>
            <a:t> </a:t>
          </a:r>
          <a:r>
            <a:rPr lang="en-US" sz="1100" b="0" i="0" u="none" strike="noStrike">
              <a:solidFill>
                <a:schemeClr val="dk1"/>
              </a:solidFill>
              <a:effectLst/>
              <a:latin typeface="+mn-lt"/>
              <a:ea typeface="+mn-ea"/>
              <a:cs typeface="+mn-cs"/>
            </a:rPr>
            <a:t>Bureau of Labor Statistics</a:t>
          </a:r>
          <a:r>
            <a:rPr lang="en-US"/>
            <a:t> </a:t>
          </a:r>
          <a:r>
            <a:rPr lang="en-US" sz="1100" b="0" i="0" u="none" strike="noStrike">
              <a:solidFill>
                <a:schemeClr val="dk1"/>
              </a:solidFill>
              <a:effectLst/>
              <a:latin typeface="+mn-lt"/>
              <a:ea typeface="+mn-ea"/>
              <a:cs typeface="+mn-cs"/>
            </a:rPr>
            <a:t>Survey period</a:t>
          </a:r>
          <a:r>
            <a:rPr lang="en-US"/>
            <a:t> </a:t>
          </a:r>
          <a:r>
            <a:rPr lang="en-US" sz="1100" b="0" i="0" u="none" strike="noStrike">
              <a:solidFill>
                <a:schemeClr val="dk1"/>
              </a:solidFill>
              <a:effectLst/>
              <a:latin typeface="+mn-lt"/>
              <a:ea typeface="+mn-ea"/>
              <a:cs typeface="+mn-cs"/>
            </a:rPr>
            <a:t>December 2019 to December 2023</a:t>
          </a:r>
          <a:r>
            <a:rPr lang="en-US"/>
            <a:t> </a:t>
          </a:r>
          <a:r>
            <a:rPr lang="en-US" sz="1100" b="0" i="0" u="none" strike="noStrike">
              <a:solidFill>
                <a:schemeClr val="dk1"/>
              </a:solidFill>
              <a:effectLst/>
              <a:latin typeface="+mn-lt"/>
              <a:ea typeface="+mn-ea"/>
              <a:cs typeface="+mn-cs"/>
            </a:rPr>
            <a:t>Region</a:t>
          </a:r>
          <a:r>
            <a:rPr lang="en-US"/>
            <a:t> </a:t>
          </a:r>
          <a:r>
            <a:rPr lang="en-US" sz="1100" b="0" i="0" u="none" strike="noStrike">
              <a:solidFill>
                <a:schemeClr val="dk1"/>
              </a:solidFill>
              <a:effectLst/>
              <a:latin typeface="+mn-lt"/>
              <a:ea typeface="+mn-ea"/>
              <a:cs typeface="+mn-cs"/>
            </a:rPr>
            <a:t>United States</a:t>
          </a:r>
          <a:r>
            <a:rPr lang="en-US"/>
            <a:t> </a:t>
          </a:r>
          <a:r>
            <a:rPr lang="en-US" sz="1100" b="0" i="0" u="none" strike="noStrike">
              <a:solidFill>
                <a:schemeClr val="dk1"/>
              </a:solidFill>
              <a:effectLst/>
              <a:latin typeface="+mn-lt"/>
              <a:ea typeface="+mn-ea"/>
              <a:cs typeface="+mn-cs"/>
            </a:rPr>
            <a:t>Type of survey</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Number of respondents</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Age group</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Special characteristics</a:t>
          </a:r>
          <a:r>
            <a:rPr lang="en-US"/>
            <a:t> </a:t>
          </a:r>
          <a:r>
            <a:rPr lang="en-US" sz="1100" b="0" i="1" u="none" strike="noStrike">
              <a:solidFill>
                <a:schemeClr val="dk1"/>
              </a:solidFill>
              <a:effectLst/>
              <a:latin typeface="+mn-lt"/>
              <a:ea typeface="+mn-ea"/>
              <a:cs typeface="+mn-cs"/>
            </a:rPr>
            <a:t>n.a.</a:t>
          </a:r>
          <a:r>
            <a:rPr lang="en-US"/>
            <a:t> </a:t>
          </a:r>
          <a:r>
            <a:rPr lang="en-US" sz="1100" b="0" i="0" u="none" strike="noStrike">
              <a:solidFill>
                <a:schemeClr val="dk1"/>
              </a:solidFill>
              <a:effectLst/>
              <a:latin typeface="+mn-lt"/>
              <a:ea typeface="+mn-ea"/>
              <a:cs typeface="+mn-cs"/>
            </a:rPr>
            <a:t>Note</a:t>
          </a:r>
          <a:r>
            <a:rPr lang="en-US"/>
            <a:t> </a:t>
          </a:r>
          <a:r>
            <a:rPr lang="en-US" sz="1100" b="0" i="1" u="none" strike="noStrike">
              <a:solidFill>
                <a:schemeClr val="dk1"/>
              </a:solidFill>
              <a:effectLst/>
              <a:latin typeface="+mn-lt"/>
              <a:ea typeface="+mn-ea"/>
              <a:cs typeface="+mn-cs"/>
            </a:rPr>
            <a:t>n.a.</a:t>
          </a:r>
          <a:r>
            <a:rPr lang="en-US"/>
            <a:t> </a:t>
          </a:r>
          <a:r>
            <a:rPr lang="en-US" sz="1100" b="1" i="0" u="none" strike="noStrike">
              <a:solidFill>
                <a:schemeClr val="dk1"/>
              </a:solidFill>
              <a:effectLst/>
              <a:latin typeface="+mn-lt"/>
              <a:ea typeface="+mn-ea"/>
              <a:cs typeface="+mn-cs"/>
            </a:rPr>
            <a:t>Publication</a:t>
          </a:r>
          <a:r>
            <a:rPr lang="en-US"/>
            <a:t> </a:t>
          </a:r>
          <a:r>
            <a:rPr lang="en-US" sz="1100" b="0" i="0" u="none" strike="noStrike">
              <a:solidFill>
                <a:schemeClr val="dk1"/>
              </a:solidFill>
              <a:effectLst/>
              <a:latin typeface="+mn-lt"/>
              <a:ea typeface="+mn-ea"/>
              <a:cs typeface="+mn-cs"/>
            </a:rPr>
            <a:t>Published by</a:t>
          </a:r>
          <a:r>
            <a:rPr lang="en-US"/>
            <a:t> </a:t>
          </a:r>
          <a:r>
            <a:rPr lang="en-US" sz="1100" b="0" i="0" u="none" strike="noStrike">
              <a:solidFill>
                <a:schemeClr val="dk1"/>
              </a:solidFill>
              <a:effectLst/>
              <a:latin typeface="+mn-lt"/>
              <a:ea typeface="+mn-ea"/>
              <a:cs typeface="+mn-cs"/>
            </a:rPr>
            <a:t>Bureau of Labor Statistics</a:t>
          </a:r>
          <a:r>
            <a:rPr lang="en-US"/>
            <a:t> </a:t>
          </a:r>
          <a:r>
            <a:rPr lang="en-US" sz="1100" b="0" i="0" u="none" strike="noStrike">
              <a:solidFill>
                <a:schemeClr val="dk1"/>
              </a:solidFill>
              <a:effectLst/>
              <a:latin typeface="+mn-lt"/>
              <a:ea typeface="+mn-ea"/>
              <a:cs typeface="+mn-cs"/>
            </a:rPr>
            <a:t>Publication date</a:t>
          </a:r>
          <a:r>
            <a:rPr lang="en-US"/>
            <a:t> </a:t>
          </a:r>
          <a:r>
            <a:rPr lang="en-US" sz="1100" b="0" i="0" u="none" strike="noStrike">
              <a:solidFill>
                <a:schemeClr val="dk1"/>
              </a:solidFill>
              <a:effectLst/>
              <a:latin typeface="+mn-lt"/>
              <a:ea typeface="+mn-ea"/>
              <a:cs typeface="+mn-cs"/>
            </a:rPr>
            <a:t>January 2024</a:t>
          </a:r>
          <a:r>
            <a:rPr lang="en-US"/>
            <a:t> </a:t>
          </a:r>
          <a:r>
            <a:rPr lang="en-US" sz="1100" b="0" i="0" u="none" strike="noStrike">
              <a:solidFill>
                <a:schemeClr val="dk1"/>
              </a:solidFill>
              <a:effectLst/>
              <a:latin typeface="+mn-lt"/>
              <a:ea typeface="+mn-ea"/>
              <a:cs typeface="+mn-cs"/>
            </a:rPr>
            <a:t>Original source</a:t>
          </a:r>
          <a:r>
            <a:rPr lang="en-US"/>
            <a:t> </a:t>
          </a:r>
          <a:r>
            <a:rPr lang="en-US" sz="1100" b="0" i="0" u="none" strike="noStrike">
              <a:solidFill>
                <a:schemeClr val="dk1"/>
              </a:solidFill>
              <a:effectLst/>
              <a:latin typeface="+mn-lt"/>
              <a:ea typeface="+mn-ea"/>
              <a:cs typeface="+mn-cs"/>
            </a:rPr>
            <a:t>Bls.gov</a:t>
          </a:r>
          <a:r>
            <a:rPr lang="en-US"/>
            <a:t> </a:t>
          </a:r>
          <a:r>
            <a:rPr lang="en-US" sz="1100" b="0" i="0" u="none" strike="noStrike">
              <a:solidFill>
                <a:schemeClr val="dk1"/>
              </a:solidFill>
              <a:effectLst/>
              <a:latin typeface="+mn-lt"/>
              <a:ea typeface="+mn-ea"/>
              <a:cs typeface="+mn-cs"/>
            </a:rPr>
            <a:t>ID</a:t>
          </a:r>
          <a:r>
            <a:rPr lang="en-US"/>
            <a:t> </a:t>
          </a:r>
          <a:r>
            <a:rPr lang="en-US" sz="1100" b="0" i="0" u="sng" strike="noStrike">
              <a:solidFill>
                <a:schemeClr val="dk1"/>
              </a:solidFill>
              <a:effectLst/>
              <a:latin typeface="+mn-lt"/>
              <a:ea typeface="+mn-ea"/>
              <a:cs typeface="+mn-cs"/>
              <a:hlinkClick xmlns:r="http://schemas.openxmlformats.org/officeDocument/2006/relationships" r:id=""/>
            </a:rPr>
            <a:t>273418</a:t>
          </a:r>
          <a:r>
            <a:rPr lang="en-US"/>
            <a:t> </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AD119B5-B1C9-44C0-933F-6FAD33D3E7BB}" name="Table17" displayName="Table17" ref="A1:E50" totalsRowShown="0">
  <autoFilter ref="A1:E50" xr:uid="{7AD119B5-B1C9-44C0-933F-6FAD33D3E7BB}"/>
  <tableColumns count="5">
    <tableColumn id="1" xr3:uid="{BCBE3CAC-7B20-460F-887C-A100A9B5B7DE}" name="Timeline" dataDxfId="2"/>
    <tableColumn id="2" xr3:uid="{988F0478-658D-4003-8FFD-288C151E056B}" name="Values"/>
    <tableColumn id="3" xr3:uid="{B87620D2-F7F8-49B2-959A-63D2D9E6EB74}" name="Forecast">
      <calculatedColumnFormula>_xlfn.FORECAST.ETS(A2,$B$2:$B$13,$A$2:$A$13,1,1)</calculatedColumnFormula>
    </tableColumn>
    <tableColumn id="4" xr3:uid="{92086E94-7D14-4072-91D9-119F51158403}" name="Lower Confidence Bound" dataDxfId="1">
      <calculatedColumnFormula>C2-_xlfn.FORECAST.ETS.CONFINT(A2,$B$2:$B$13,$A$2:$A$13,0.95,1,1)</calculatedColumnFormula>
    </tableColumn>
    <tableColumn id="5" xr3:uid="{C5C0E3B1-8069-4240-8FDD-19755F2FAC0D}" name="Upper Confidence Bound" dataDxfId="0">
      <calculatedColumnFormula>C2+_xlfn.FORECAST.ETS.CONFINT(A2,$B$2:$B$13,$A$2:$A$13,0.95,1,1)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AC43-1D2F-464E-8305-046A9CCD7D1A}">
  <dimension ref="A1:N57"/>
  <sheetViews>
    <sheetView tabSelected="1" workbookViewId="0">
      <selection activeCell="F8" sqref="F8"/>
    </sheetView>
  </sheetViews>
  <sheetFormatPr defaultRowHeight="15" x14ac:dyDescent="0.25"/>
  <cols>
    <col min="1" max="1" width="18.42578125" customWidth="1"/>
    <col min="2" max="2" width="27.140625" customWidth="1"/>
    <col min="3" max="3" width="26.42578125" customWidth="1"/>
    <col min="8" max="8" width="29.85546875" customWidth="1"/>
    <col min="9" max="9" width="27.28515625" customWidth="1"/>
  </cols>
  <sheetData>
    <row r="1" spans="1:10" ht="30" x14ac:dyDescent="0.25">
      <c r="A1" t="s">
        <v>0</v>
      </c>
      <c r="B1" s="1" t="s">
        <v>52</v>
      </c>
      <c r="C1" s="1" t="s">
        <v>53</v>
      </c>
    </row>
    <row r="2" spans="1:10" ht="15.75" thickBot="1" x14ac:dyDescent="0.3">
      <c r="A2" t="s">
        <v>1</v>
      </c>
      <c r="B2">
        <v>337604</v>
      </c>
      <c r="C2">
        <v>289105</v>
      </c>
    </row>
    <row r="3" spans="1:10" x14ac:dyDescent="0.25">
      <c r="A3" t="s">
        <v>2</v>
      </c>
      <c r="B3">
        <v>618141</v>
      </c>
      <c r="C3">
        <v>288865</v>
      </c>
      <c r="H3" s="4" t="s">
        <v>52</v>
      </c>
      <c r="I3" s="4"/>
    </row>
    <row r="4" spans="1:10" x14ac:dyDescent="0.25">
      <c r="A4" t="s">
        <v>3</v>
      </c>
      <c r="B4">
        <v>646497</v>
      </c>
      <c r="C4">
        <v>242123</v>
      </c>
    </row>
    <row r="5" spans="1:10" x14ac:dyDescent="0.25">
      <c r="A5" t="s">
        <v>4</v>
      </c>
      <c r="B5">
        <v>1399898</v>
      </c>
      <c r="C5">
        <v>277474</v>
      </c>
      <c r="H5" t="s">
        <v>55</v>
      </c>
      <c r="I5">
        <v>684859.78431372554</v>
      </c>
    </row>
    <row r="6" spans="1:10" x14ac:dyDescent="0.25">
      <c r="A6" t="s">
        <v>5</v>
      </c>
      <c r="B6">
        <v>787612</v>
      </c>
      <c r="C6">
        <v>1281824</v>
      </c>
      <c r="H6" t="s">
        <v>56</v>
      </c>
      <c r="I6">
        <v>48151.823288617903</v>
      </c>
    </row>
    <row r="7" spans="1:10" x14ac:dyDescent="0.25">
      <c r="A7" t="s">
        <v>6</v>
      </c>
      <c r="B7">
        <v>553107</v>
      </c>
      <c r="C7">
        <v>534990</v>
      </c>
      <c r="H7" t="s">
        <v>57</v>
      </c>
      <c r="I7">
        <v>578924</v>
      </c>
    </row>
    <row r="8" spans="1:10" x14ac:dyDescent="0.25">
      <c r="A8" t="s">
        <v>7</v>
      </c>
      <c r="B8">
        <v>1173649</v>
      </c>
      <c r="C8">
        <v>931688</v>
      </c>
      <c r="H8" t="s">
        <v>58</v>
      </c>
      <c r="I8" t="e">
        <v>#N/A</v>
      </c>
    </row>
    <row r="9" spans="1:10" x14ac:dyDescent="0.25">
      <c r="A9" t="s">
        <v>8</v>
      </c>
      <c r="B9">
        <v>890987</v>
      </c>
      <c r="C9">
        <v>549144</v>
      </c>
      <c r="H9" t="s">
        <v>59</v>
      </c>
      <c r="I9">
        <v>343872.79971950757</v>
      </c>
    </row>
    <row r="10" spans="1:10" x14ac:dyDescent="0.25">
      <c r="A10" t="s">
        <v>9</v>
      </c>
      <c r="B10">
        <v>311763</v>
      </c>
      <c r="C10">
        <v>989290</v>
      </c>
      <c r="H10" t="s">
        <v>60</v>
      </c>
      <c r="I10">
        <v>118248502386.93257</v>
      </c>
    </row>
    <row r="11" spans="1:10" x14ac:dyDescent="0.25">
      <c r="A11" t="s">
        <v>10</v>
      </c>
      <c r="B11">
        <v>811331</v>
      </c>
      <c r="C11">
        <v>281970</v>
      </c>
      <c r="H11" t="s">
        <v>61</v>
      </c>
      <c r="I11">
        <v>0.9022990300522431</v>
      </c>
    </row>
    <row r="12" spans="1:10" x14ac:dyDescent="0.25">
      <c r="A12" t="s">
        <v>11</v>
      </c>
      <c r="B12">
        <v>884905</v>
      </c>
      <c r="C12">
        <v>227060</v>
      </c>
      <c r="H12" t="s">
        <v>62</v>
      </c>
      <c r="I12">
        <v>1.2034617456151895</v>
      </c>
      <c r="J12" t="s">
        <v>71</v>
      </c>
    </row>
    <row r="13" spans="1:10" x14ac:dyDescent="0.25">
      <c r="A13" t="s">
        <v>12</v>
      </c>
      <c r="B13">
        <v>1035529</v>
      </c>
      <c r="C13">
        <v>620077</v>
      </c>
      <c r="H13" t="s">
        <v>63</v>
      </c>
      <c r="I13">
        <v>1330273</v>
      </c>
    </row>
    <row r="14" spans="1:10" x14ac:dyDescent="0.25">
      <c r="A14" t="s">
        <v>13</v>
      </c>
      <c r="B14">
        <v>383050</v>
      </c>
      <c r="C14">
        <v>345620</v>
      </c>
      <c r="H14" t="s">
        <v>64</v>
      </c>
      <c r="I14">
        <v>311763</v>
      </c>
    </row>
    <row r="15" spans="1:10" x14ac:dyDescent="0.25">
      <c r="A15" t="s">
        <v>14</v>
      </c>
      <c r="B15">
        <v>611024</v>
      </c>
      <c r="C15">
        <v>389801</v>
      </c>
      <c r="H15" t="s">
        <v>65</v>
      </c>
      <c r="I15">
        <v>1642036</v>
      </c>
    </row>
    <row r="16" spans="1:10" x14ac:dyDescent="0.25">
      <c r="A16" t="s">
        <v>15</v>
      </c>
      <c r="B16">
        <v>937782</v>
      </c>
      <c r="C16">
        <v>319045</v>
      </c>
      <c r="H16" t="s">
        <v>66</v>
      </c>
      <c r="I16">
        <v>34927849</v>
      </c>
    </row>
    <row r="17" spans="1:14" x14ac:dyDescent="0.25">
      <c r="A17" t="s">
        <v>16</v>
      </c>
      <c r="B17">
        <v>367710</v>
      </c>
      <c r="C17">
        <v>533879</v>
      </c>
      <c r="H17" t="s">
        <v>67</v>
      </c>
      <c r="I17">
        <v>51</v>
      </c>
    </row>
    <row r="18" spans="1:14" ht="15.75" thickBot="1" x14ac:dyDescent="0.3">
      <c r="A18" t="s">
        <v>17</v>
      </c>
      <c r="B18">
        <v>1162163</v>
      </c>
      <c r="C18">
        <v>259447</v>
      </c>
      <c r="H18" s="3" t="s">
        <v>68</v>
      </c>
      <c r="I18" s="3">
        <v>96715.783430619122</v>
      </c>
    </row>
    <row r="19" spans="1:14" x14ac:dyDescent="0.25">
      <c r="A19" t="s">
        <v>18</v>
      </c>
      <c r="B19">
        <v>858183</v>
      </c>
      <c r="C19">
        <v>245373</v>
      </c>
      <c r="H19" s="2" t="s">
        <v>69</v>
      </c>
      <c r="I19" s="2">
        <f>I5-I18</f>
        <v>588144.00088310638</v>
      </c>
    </row>
    <row r="20" spans="1:14" x14ac:dyDescent="0.25">
      <c r="A20" t="s">
        <v>19</v>
      </c>
      <c r="B20">
        <v>368275</v>
      </c>
      <c r="C20">
        <v>519384</v>
      </c>
      <c r="H20" t="s">
        <v>70</v>
      </c>
      <c r="I20">
        <f>I5+I18</f>
        <v>781575.56774434471</v>
      </c>
    </row>
    <row r="21" spans="1:14" x14ac:dyDescent="0.25">
      <c r="A21" t="s">
        <v>20</v>
      </c>
      <c r="B21">
        <v>847682</v>
      </c>
      <c r="C21">
        <v>378131</v>
      </c>
    </row>
    <row r="22" spans="1:14" x14ac:dyDescent="0.25">
      <c r="A22" t="s">
        <v>21</v>
      </c>
      <c r="B22">
        <v>464501</v>
      </c>
      <c r="C22">
        <v>275657</v>
      </c>
      <c r="H22" t="s">
        <v>72</v>
      </c>
      <c r="I22">
        <f>_xlfn.T.INV(0.975,50)</f>
        <v>2.0085591121007611</v>
      </c>
    </row>
    <row r="23" spans="1:14" x14ac:dyDescent="0.25">
      <c r="A23" t="s">
        <v>22</v>
      </c>
      <c r="B23">
        <v>427406</v>
      </c>
      <c r="C23">
        <v>257797</v>
      </c>
      <c r="H23" t="s">
        <v>73</v>
      </c>
      <c r="I23">
        <f>_xlfn.T.INV.2T(0.05,50)</f>
        <v>2.0085591121007611</v>
      </c>
    </row>
    <row r="24" spans="1:14" x14ac:dyDescent="0.25">
      <c r="A24" t="s">
        <v>23</v>
      </c>
      <c r="B24">
        <v>1580476</v>
      </c>
      <c r="C24">
        <v>291281</v>
      </c>
      <c r="H24" t="s">
        <v>74</v>
      </c>
      <c r="I24">
        <f>I22*I6</f>
        <v>96715.783430619122</v>
      </c>
    </row>
    <row r="25" spans="1:14" x14ac:dyDescent="0.25">
      <c r="A25" t="s">
        <v>24</v>
      </c>
      <c r="B25">
        <v>336847</v>
      </c>
      <c r="C25">
        <v>1007112</v>
      </c>
      <c r="H25" t="s">
        <v>75</v>
      </c>
      <c r="I25">
        <f>_xlfn.NORM.S.INV(0.95)</f>
        <v>1.6448536269514715</v>
      </c>
    </row>
    <row r="26" spans="1:14" ht="15.75" thickBot="1" x14ac:dyDescent="0.3">
      <c r="A26" t="s">
        <v>25</v>
      </c>
      <c r="B26">
        <v>430512</v>
      </c>
      <c r="C26">
        <v>234990</v>
      </c>
      <c r="H26" s="3" t="s">
        <v>76</v>
      </c>
      <c r="I26" s="3">
        <f>I9^2*I25^2/I24^2</f>
        <v>34.202311222211748</v>
      </c>
      <c r="J26" s="36" t="s">
        <v>203</v>
      </c>
      <c r="K26" s="36"/>
      <c r="L26" s="36"/>
      <c r="M26" s="36"/>
      <c r="N26" s="36"/>
    </row>
    <row r="27" spans="1:14" x14ac:dyDescent="0.25">
      <c r="A27" t="s">
        <v>26</v>
      </c>
      <c r="B27">
        <v>578924</v>
      </c>
      <c r="C27">
        <v>302166</v>
      </c>
    </row>
    <row r="28" spans="1:14" x14ac:dyDescent="0.25">
      <c r="A28" t="s">
        <v>27</v>
      </c>
      <c r="B28">
        <v>387850</v>
      </c>
      <c r="C28">
        <v>965366</v>
      </c>
    </row>
    <row r="29" spans="1:14" x14ac:dyDescent="0.25">
      <c r="A29" t="s">
        <v>28</v>
      </c>
      <c r="B29">
        <v>492028</v>
      </c>
      <c r="C29">
        <v>384146</v>
      </c>
    </row>
    <row r="30" spans="1:14" x14ac:dyDescent="0.25">
      <c r="A30" t="s">
        <v>29</v>
      </c>
      <c r="B30">
        <v>1006579</v>
      </c>
      <c r="C30">
        <v>424083</v>
      </c>
    </row>
    <row r="31" spans="1:14" x14ac:dyDescent="0.25">
      <c r="A31" t="s">
        <v>30</v>
      </c>
      <c r="B31">
        <v>593402</v>
      </c>
      <c r="C31">
        <v>556403</v>
      </c>
    </row>
    <row r="32" spans="1:14" x14ac:dyDescent="0.25">
      <c r="A32" t="s">
        <v>31</v>
      </c>
      <c r="B32">
        <v>493546</v>
      </c>
      <c r="C32">
        <v>704249</v>
      </c>
    </row>
    <row r="33" spans="1:10" ht="15.75" thickBot="1" x14ac:dyDescent="0.3">
      <c r="A33" t="s">
        <v>32</v>
      </c>
      <c r="B33">
        <v>980414</v>
      </c>
      <c r="C33">
        <v>403912</v>
      </c>
    </row>
    <row r="34" spans="1:10" x14ac:dyDescent="0.25">
      <c r="A34" t="s">
        <v>33</v>
      </c>
      <c r="B34">
        <v>451941</v>
      </c>
      <c r="C34">
        <v>410391</v>
      </c>
      <c r="H34" s="4" t="s">
        <v>53</v>
      </c>
      <c r="I34" s="4"/>
    </row>
    <row r="35" spans="1:10" x14ac:dyDescent="0.25">
      <c r="A35" t="s">
        <v>34</v>
      </c>
      <c r="B35">
        <v>1642036</v>
      </c>
      <c r="C35">
        <v>656626</v>
      </c>
    </row>
    <row r="36" spans="1:10" x14ac:dyDescent="0.25">
      <c r="A36" t="s">
        <v>35</v>
      </c>
      <c r="B36">
        <v>906101</v>
      </c>
      <c r="C36">
        <v>263113</v>
      </c>
      <c r="H36" t="s">
        <v>55</v>
      </c>
      <c r="I36">
        <v>456212.96078431373</v>
      </c>
    </row>
    <row r="37" spans="1:10" x14ac:dyDescent="0.25">
      <c r="A37" t="s">
        <v>36</v>
      </c>
      <c r="B37">
        <v>1510772</v>
      </c>
      <c r="C37">
        <v>280768</v>
      </c>
      <c r="H37" t="s">
        <v>56</v>
      </c>
      <c r="I37">
        <v>33245.157897878467</v>
      </c>
    </row>
    <row r="38" spans="1:10" x14ac:dyDescent="0.25">
      <c r="A38" t="s">
        <v>37</v>
      </c>
      <c r="B38">
        <v>522610</v>
      </c>
      <c r="C38">
        <v>245856</v>
      </c>
      <c r="H38" t="s">
        <v>57</v>
      </c>
      <c r="I38">
        <v>379369</v>
      </c>
    </row>
    <row r="39" spans="1:10" x14ac:dyDescent="0.25">
      <c r="A39" t="s">
        <v>38</v>
      </c>
      <c r="B39">
        <v>631112</v>
      </c>
      <c r="C39">
        <v>375347</v>
      </c>
      <c r="H39" t="s">
        <v>58</v>
      </c>
      <c r="I39" t="e">
        <v>#N/A</v>
      </c>
    </row>
    <row r="40" spans="1:10" x14ac:dyDescent="0.25">
      <c r="A40" t="s">
        <v>39</v>
      </c>
      <c r="B40">
        <v>352648</v>
      </c>
      <c r="C40">
        <v>363675</v>
      </c>
      <c r="H40" t="s">
        <v>59</v>
      </c>
      <c r="I40">
        <v>237417.91572330517</v>
      </c>
    </row>
    <row r="41" spans="1:10" x14ac:dyDescent="0.25">
      <c r="A41" t="s">
        <v>40</v>
      </c>
      <c r="B41">
        <v>838624</v>
      </c>
      <c r="C41">
        <v>506466</v>
      </c>
      <c r="H41" t="s">
        <v>60</v>
      </c>
      <c r="I41">
        <v>56367266706.398438</v>
      </c>
    </row>
    <row r="42" spans="1:10" x14ac:dyDescent="0.25">
      <c r="A42" t="s">
        <v>41</v>
      </c>
      <c r="B42">
        <v>391360</v>
      </c>
      <c r="C42">
        <v>521883</v>
      </c>
      <c r="H42" t="s">
        <v>61</v>
      </c>
      <c r="I42">
        <v>2.465785383610664</v>
      </c>
    </row>
    <row r="43" spans="1:10" x14ac:dyDescent="0.25">
      <c r="A43" t="s">
        <v>42</v>
      </c>
      <c r="B43">
        <v>383767</v>
      </c>
      <c r="C43">
        <v>405277</v>
      </c>
      <c r="H43" t="s">
        <v>62</v>
      </c>
      <c r="I43">
        <v>1.6173425933854941</v>
      </c>
      <c r="J43" t="s">
        <v>71</v>
      </c>
    </row>
    <row r="44" spans="1:10" x14ac:dyDescent="0.25">
      <c r="A44" t="s">
        <v>43</v>
      </c>
      <c r="B44">
        <v>445412</v>
      </c>
      <c r="C44">
        <v>397311</v>
      </c>
      <c r="H44" t="s">
        <v>63</v>
      </c>
      <c r="I44">
        <v>1054764</v>
      </c>
    </row>
    <row r="45" spans="1:10" x14ac:dyDescent="0.25">
      <c r="A45" t="s">
        <v>44</v>
      </c>
      <c r="B45">
        <v>390570</v>
      </c>
      <c r="C45">
        <v>255810</v>
      </c>
      <c r="H45" t="s">
        <v>64</v>
      </c>
      <c r="I45">
        <v>227060</v>
      </c>
    </row>
    <row r="46" spans="1:10" x14ac:dyDescent="0.25">
      <c r="A46" t="s">
        <v>45</v>
      </c>
      <c r="B46">
        <v>752144</v>
      </c>
      <c r="C46">
        <v>379369</v>
      </c>
      <c r="H46" t="s">
        <v>65</v>
      </c>
      <c r="I46">
        <v>1281824</v>
      </c>
    </row>
    <row r="47" spans="1:10" x14ac:dyDescent="0.25">
      <c r="A47" t="s">
        <v>46</v>
      </c>
      <c r="B47">
        <v>375779</v>
      </c>
      <c r="C47">
        <v>347903</v>
      </c>
      <c r="H47" t="s">
        <v>66</v>
      </c>
      <c r="I47">
        <v>23266861</v>
      </c>
    </row>
    <row r="48" spans="1:10" x14ac:dyDescent="0.25">
      <c r="A48" t="s">
        <v>47</v>
      </c>
      <c r="B48">
        <v>557990</v>
      </c>
      <c r="C48">
        <v>242397</v>
      </c>
      <c r="H48" t="s">
        <v>67</v>
      </c>
      <c r="I48">
        <v>51</v>
      </c>
    </row>
    <row r="49" spans="1:9" ht="15.75" thickBot="1" x14ac:dyDescent="0.3">
      <c r="A49" t="s">
        <v>48</v>
      </c>
      <c r="B49">
        <v>399368</v>
      </c>
      <c r="C49">
        <v>359354</v>
      </c>
      <c r="H49" s="3" t="s">
        <v>68</v>
      </c>
      <c r="I49" s="3">
        <v>66774.864829012382</v>
      </c>
    </row>
    <row r="50" spans="1:9" x14ac:dyDescent="0.25">
      <c r="A50" t="s">
        <v>49</v>
      </c>
      <c r="B50">
        <v>337681</v>
      </c>
      <c r="C50">
        <v>594018</v>
      </c>
      <c r="H50" s="2" t="s">
        <v>69</v>
      </c>
      <c r="I50" s="2">
        <f>I36-I49</f>
        <v>389438.09595530137</v>
      </c>
    </row>
    <row r="51" spans="1:9" x14ac:dyDescent="0.25">
      <c r="A51" t="s">
        <v>50</v>
      </c>
      <c r="B51">
        <v>543367</v>
      </c>
      <c r="C51">
        <v>739056</v>
      </c>
      <c r="H51" t="s">
        <v>70</v>
      </c>
      <c r="I51">
        <f>I36+I49</f>
        <v>522987.8256133261</v>
      </c>
    </row>
    <row r="52" spans="1:9" x14ac:dyDescent="0.25">
      <c r="A52" t="s">
        <v>51</v>
      </c>
      <c r="B52">
        <v>735190</v>
      </c>
      <c r="C52">
        <v>610789</v>
      </c>
    </row>
    <row r="53" spans="1:9" x14ac:dyDescent="0.25">
      <c r="A53" t="s">
        <v>54</v>
      </c>
      <c r="H53" t="s">
        <v>72</v>
      </c>
      <c r="I53">
        <f>_xlfn.T.INV(0.975,50)</f>
        <v>2.0085591121007611</v>
      </c>
    </row>
    <row r="54" spans="1:9" x14ac:dyDescent="0.25">
      <c r="H54" t="s">
        <v>73</v>
      </c>
      <c r="I54">
        <f>_xlfn.T.INV.2T(0.05,50)</f>
        <v>2.0085591121007611</v>
      </c>
    </row>
    <row r="55" spans="1:9" x14ac:dyDescent="0.25">
      <c r="H55" t="s">
        <v>74</v>
      </c>
      <c r="I55">
        <f>I53*I37</f>
        <v>66774.864829012382</v>
      </c>
    </row>
    <row r="56" spans="1:9" x14ac:dyDescent="0.25">
      <c r="H56" t="s">
        <v>75</v>
      </c>
      <c r="I56">
        <f>_xlfn.NORM.S.INV(0.95)</f>
        <v>1.6448536269514715</v>
      </c>
    </row>
    <row r="57" spans="1:9" ht="15.75" thickBot="1" x14ac:dyDescent="0.3">
      <c r="H57" s="3" t="s">
        <v>76</v>
      </c>
      <c r="I57" s="3">
        <f>I40^2*I56^2/I55^2</f>
        <v>34.202311222211748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49AF-6911-40C9-A7A8-C97AFF518867}">
  <dimension ref="B3:C84"/>
  <sheetViews>
    <sheetView workbookViewId="0"/>
  </sheetViews>
  <sheetFormatPr defaultRowHeight="15" x14ac:dyDescent="0.25"/>
  <cols>
    <col min="2" max="2" width="14.7109375" customWidth="1"/>
    <col min="3" max="3" width="11.5703125" customWidth="1"/>
  </cols>
  <sheetData>
    <row r="3" spans="2:3" x14ac:dyDescent="0.25">
      <c r="B3" t="s">
        <v>296</v>
      </c>
    </row>
    <row r="4" spans="2:3" x14ac:dyDescent="0.25">
      <c r="B4" t="s">
        <v>297</v>
      </c>
    </row>
    <row r="6" spans="2:3" x14ac:dyDescent="0.25">
      <c r="B6" t="s">
        <v>298</v>
      </c>
      <c r="C6">
        <v>185.02</v>
      </c>
    </row>
    <row r="7" spans="2:3" x14ac:dyDescent="0.25">
      <c r="B7" t="s">
        <v>299</v>
      </c>
      <c r="C7">
        <v>186.53</v>
      </c>
    </row>
    <row r="8" spans="2:3" x14ac:dyDescent="0.25">
      <c r="B8" t="s">
        <v>300</v>
      </c>
      <c r="C8">
        <v>188.55</v>
      </c>
    </row>
    <row r="9" spans="2:3" x14ac:dyDescent="0.25">
      <c r="B9" t="s">
        <v>301</v>
      </c>
      <c r="C9">
        <v>190.54</v>
      </c>
    </row>
    <row r="10" spans="2:3" x14ac:dyDescent="0.25">
      <c r="B10" t="s">
        <v>302</v>
      </c>
      <c r="C10">
        <v>192.27</v>
      </c>
    </row>
    <row r="11" spans="2:3" x14ac:dyDescent="0.25">
      <c r="B11" t="s">
        <v>303</v>
      </c>
      <c r="C11">
        <v>193.52</v>
      </c>
    </row>
    <row r="12" spans="2:3" x14ac:dyDescent="0.25">
      <c r="B12" t="s">
        <v>304</v>
      </c>
      <c r="C12">
        <v>194.35</v>
      </c>
    </row>
    <row r="13" spans="2:3" x14ac:dyDescent="0.25">
      <c r="B13" t="s">
        <v>305</v>
      </c>
      <c r="C13">
        <v>194.82</v>
      </c>
    </row>
    <row r="14" spans="2:3" x14ac:dyDescent="0.25">
      <c r="B14" t="s">
        <v>306</v>
      </c>
      <c r="C14">
        <v>195.09</v>
      </c>
    </row>
    <row r="15" spans="2:3" x14ac:dyDescent="0.25">
      <c r="B15" t="s">
        <v>307</v>
      </c>
      <c r="C15">
        <v>195.46</v>
      </c>
    </row>
    <row r="16" spans="2:3" x14ac:dyDescent="0.25">
      <c r="B16" t="s">
        <v>308</v>
      </c>
      <c r="C16">
        <v>195.85</v>
      </c>
    </row>
    <row r="17" spans="2:3" x14ac:dyDescent="0.25">
      <c r="B17" t="s">
        <v>309</v>
      </c>
      <c r="C17">
        <v>196.12</v>
      </c>
    </row>
    <row r="18" spans="2:3" x14ac:dyDescent="0.25">
      <c r="B18" t="s">
        <v>310</v>
      </c>
      <c r="C18">
        <v>196.91</v>
      </c>
    </row>
    <row r="19" spans="2:3" x14ac:dyDescent="0.25">
      <c r="B19" t="s">
        <v>311</v>
      </c>
      <c r="C19">
        <v>198.58</v>
      </c>
    </row>
    <row r="20" spans="2:3" x14ac:dyDescent="0.25">
      <c r="B20" t="s">
        <v>312</v>
      </c>
      <c r="C20">
        <v>200.62</v>
      </c>
    </row>
    <row r="21" spans="2:3" x14ac:dyDescent="0.25">
      <c r="B21" t="s">
        <v>313</v>
      </c>
      <c r="C21">
        <v>202.46</v>
      </c>
    </row>
    <row r="22" spans="2:3" x14ac:dyDescent="0.25">
      <c r="B22" t="s">
        <v>314</v>
      </c>
      <c r="C22">
        <v>204.05</v>
      </c>
    </row>
    <row r="23" spans="2:3" x14ac:dyDescent="0.25">
      <c r="B23" t="s">
        <v>315</v>
      </c>
      <c r="C23">
        <v>204.95</v>
      </c>
    </row>
    <row r="24" spans="2:3" x14ac:dyDescent="0.25">
      <c r="B24" t="s">
        <v>316</v>
      </c>
      <c r="C24">
        <v>205.33</v>
      </c>
    </row>
    <row r="25" spans="2:3" x14ac:dyDescent="0.25">
      <c r="B25" t="s">
        <v>317</v>
      </c>
      <c r="C25">
        <v>205.38</v>
      </c>
    </row>
    <row r="26" spans="2:3" x14ac:dyDescent="0.25">
      <c r="B26" t="s">
        <v>318</v>
      </c>
      <c r="C26">
        <v>205.37</v>
      </c>
    </row>
    <row r="27" spans="2:3" x14ac:dyDescent="0.25">
      <c r="B27" t="s">
        <v>319</v>
      </c>
      <c r="C27">
        <v>205.11</v>
      </c>
    </row>
    <row r="28" spans="2:3" x14ac:dyDescent="0.25">
      <c r="B28" t="s">
        <v>320</v>
      </c>
      <c r="C28">
        <v>204.7</v>
      </c>
    </row>
    <row r="29" spans="2:3" x14ac:dyDescent="0.25">
      <c r="B29" t="s">
        <v>321</v>
      </c>
      <c r="C29">
        <v>204.21</v>
      </c>
    </row>
    <row r="30" spans="2:3" x14ac:dyDescent="0.25">
      <c r="B30" t="s">
        <v>322</v>
      </c>
      <c r="C30">
        <v>204.44</v>
      </c>
    </row>
    <row r="31" spans="2:3" x14ac:dyDescent="0.25">
      <c r="B31" t="s">
        <v>323</v>
      </c>
      <c r="C31">
        <v>205.79</v>
      </c>
    </row>
    <row r="32" spans="2:3" x14ac:dyDescent="0.25">
      <c r="B32" t="s">
        <v>324</v>
      </c>
      <c r="C32">
        <v>207.7</v>
      </c>
    </row>
    <row r="33" spans="2:3" x14ac:dyDescent="0.25">
      <c r="B33" t="s">
        <v>325</v>
      </c>
      <c r="C33">
        <v>209.36</v>
      </c>
    </row>
    <row r="34" spans="2:3" x14ac:dyDescent="0.25">
      <c r="B34" t="s">
        <v>326</v>
      </c>
      <c r="C34">
        <v>210.6</v>
      </c>
    </row>
    <row r="35" spans="2:3" x14ac:dyDescent="0.25">
      <c r="B35" t="s">
        <v>327</v>
      </c>
      <c r="C35">
        <v>211.35</v>
      </c>
    </row>
    <row r="36" spans="2:3" x14ac:dyDescent="0.25">
      <c r="B36" t="s">
        <v>328</v>
      </c>
      <c r="C36">
        <v>211.71</v>
      </c>
    </row>
    <row r="37" spans="2:3" x14ac:dyDescent="0.25">
      <c r="B37" t="s">
        <v>329</v>
      </c>
      <c r="C37">
        <v>211.89</v>
      </c>
    </row>
    <row r="38" spans="2:3" x14ac:dyDescent="0.25">
      <c r="B38" t="s">
        <v>330</v>
      </c>
      <c r="C38">
        <v>211.98</v>
      </c>
    </row>
    <row r="39" spans="2:3" x14ac:dyDescent="0.25">
      <c r="B39" t="s">
        <v>331</v>
      </c>
      <c r="C39">
        <v>212.12</v>
      </c>
    </row>
    <row r="40" spans="2:3" x14ac:dyDescent="0.25">
      <c r="B40" t="s">
        <v>332</v>
      </c>
      <c r="C40">
        <v>212.25</v>
      </c>
    </row>
    <row r="41" spans="2:3" x14ac:dyDescent="0.25">
      <c r="B41" t="s">
        <v>333</v>
      </c>
      <c r="C41">
        <v>212.41</v>
      </c>
    </row>
    <row r="42" spans="2:3" x14ac:dyDescent="0.25">
      <c r="B42" t="s">
        <v>334</v>
      </c>
      <c r="C42">
        <v>213.23</v>
      </c>
    </row>
    <row r="43" spans="2:3" x14ac:dyDescent="0.25">
      <c r="B43" t="s">
        <v>335</v>
      </c>
      <c r="C43">
        <v>215.21</v>
      </c>
    </row>
    <row r="44" spans="2:3" x14ac:dyDescent="0.25">
      <c r="B44" t="s">
        <v>336</v>
      </c>
      <c r="C44">
        <v>217.25</v>
      </c>
    </row>
    <row r="45" spans="2:3" x14ac:dyDescent="0.25">
      <c r="B45" t="s">
        <v>337</v>
      </c>
      <c r="C45">
        <v>218.5</v>
      </c>
    </row>
    <row r="46" spans="2:3" x14ac:dyDescent="0.25">
      <c r="B46" t="s">
        <v>338</v>
      </c>
      <c r="C46">
        <v>219.83</v>
      </c>
    </row>
    <row r="47" spans="2:3" x14ac:dyDescent="0.25">
      <c r="B47" t="s">
        <v>339</v>
      </c>
      <c r="C47">
        <v>221.59</v>
      </c>
    </row>
    <row r="48" spans="2:3" x14ac:dyDescent="0.25">
      <c r="B48" t="s">
        <v>340</v>
      </c>
      <c r="C48">
        <v>224.06</v>
      </c>
    </row>
    <row r="49" spans="2:3" x14ac:dyDescent="0.25">
      <c r="B49" t="s">
        <v>341</v>
      </c>
      <c r="C49">
        <v>226.82</v>
      </c>
    </row>
    <row r="50" spans="2:3" x14ac:dyDescent="0.25">
      <c r="B50" t="s">
        <v>342</v>
      </c>
      <c r="C50">
        <v>229.83</v>
      </c>
    </row>
    <row r="51" spans="2:3" x14ac:dyDescent="0.25">
      <c r="B51" t="s">
        <v>343</v>
      </c>
      <c r="C51">
        <v>232.34</v>
      </c>
    </row>
    <row r="52" spans="2:3" x14ac:dyDescent="0.25">
      <c r="B52" t="s">
        <v>344</v>
      </c>
      <c r="C52">
        <v>234.39</v>
      </c>
    </row>
    <row r="53" spans="2:3" x14ac:dyDescent="0.25">
      <c r="B53" t="s">
        <v>345</v>
      </c>
      <c r="C53">
        <v>236.47</v>
      </c>
    </row>
    <row r="54" spans="2:3" x14ac:dyDescent="0.25">
      <c r="B54" t="s">
        <v>346</v>
      </c>
      <c r="C54">
        <v>239.25</v>
      </c>
    </row>
    <row r="55" spans="2:3" x14ac:dyDescent="0.25">
      <c r="B55" t="s">
        <v>347</v>
      </c>
      <c r="C55">
        <v>244.25</v>
      </c>
    </row>
    <row r="56" spans="2:3" x14ac:dyDescent="0.25">
      <c r="B56" t="s">
        <v>348</v>
      </c>
      <c r="C56">
        <v>249.86</v>
      </c>
    </row>
    <row r="57" spans="2:3" x14ac:dyDescent="0.25">
      <c r="B57" t="s">
        <v>349</v>
      </c>
      <c r="C57">
        <v>255.48</v>
      </c>
    </row>
    <row r="58" spans="2:3" x14ac:dyDescent="0.25">
      <c r="B58" t="s">
        <v>350</v>
      </c>
      <c r="C58">
        <v>261.20999999999998</v>
      </c>
    </row>
    <row r="59" spans="2:3" x14ac:dyDescent="0.25">
      <c r="B59" t="s">
        <v>351</v>
      </c>
      <c r="C59">
        <v>265.55</v>
      </c>
    </row>
    <row r="60" spans="2:3" x14ac:dyDescent="0.25">
      <c r="B60" t="s">
        <v>352</v>
      </c>
      <c r="C60">
        <v>268.82</v>
      </c>
    </row>
    <row r="61" spans="2:3" x14ac:dyDescent="0.25">
      <c r="B61" t="s">
        <v>353</v>
      </c>
      <c r="C61">
        <v>271.47000000000003</v>
      </c>
    </row>
    <row r="62" spans="2:3" x14ac:dyDescent="0.25">
      <c r="B62" t="s">
        <v>354</v>
      </c>
      <c r="C62">
        <v>273.68</v>
      </c>
    </row>
    <row r="63" spans="2:3" x14ac:dyDescent="0.25">
      <c r="B63" t="s">
        <v>355</v>
      </c>
      <c r="C63">
        <v>276.05</v>
      </c>
    </row>
    <row r="64" spans="2:3" x14ac:dyDescent="0.25">
      <c r="B64" t="s">
        <v>356</v>
      </c>
      <c r="C64">
        <v>278.63</v>
      </c>
    </row>
    <row r="65" spans="2:3" x14ac:dyDescent="0.25">
      <c r="B65" t="s">
        <v>357</v>
      </c>
      <c r="C65">
        <v>282.02</v>
      </c>
    </row>
    <row r="66" spans="2:3" x14ac:dyDescent="0.25">
      <c r="B66" t="s">
        <v>358</v>
      </c>
      <c r="C66">
        <v>287.26</v>
      </c>
    </row>
    <row r="67" spans="2:3" x14ac:dyDescent="0.25">
      <c r="B67" t="s">
        <v>359</v>
      </c>
      <c r="C67">
        <v>295.08</v>
      </c>
    </row>
    <row r="68" spans="2:3" x14ac:dyDescent="0.25">
      <c r="B68" t="s">
        <v>360</v>
      </c>
      <c r="C68">
        <v>301.73</v>
      </c>
    </row>
    <row r="69" spans="2:3" x14ac:dyDescent="0.25">
      <c r="B69" t="s">
        <v>361</v>
      </c>
      <c r="C69">
        <v>306.51</v>
      </c>
    </row>
    <row r="70" spans="2:3" x14ac:dyDescent="0.25">
      <c r="B70" t="s">
        <v>362</v>
      </c>
      <c r="C70">
        <v>308.3</v>
      </c>
    </row>
    <row r="71" spans="2:3" x14ac:dyDescent="0.25">
      <c r="B71" t="s">
        <v>363</v>
      </c>
      <c r="C71">
        <v>307.14</v>
      </c>
    </row>
    <row r="72" spans="2:3" x14ac:dyDescent="0.25">
      <c r="B72" t="s">
        <v>364</v>
      </c>
      <c r="C72">
        <v>303.69</v>
      </c>
    </row>
    <row r="73" spans="2:3" x14ac:dyDescent="0.25">
      <c r="B73" t="s">
        <v>365</v>
      </c>
      <c r="C73">
        <v>300.5</v>
      </c>
    </row>
    <row r="74" spans="2:3" x14ac:dyDescent="0.25">
      <c r="B74" t="s">
        <v>366</v>
      </c>
      <c r="C74">
        <v>298.73</v>
      </c>
    </row>
    <row r="75" spans="2:3" x14ac:dyDescent="0.25">
      <c r="B75" t="s">
        <v>367</v>
      </c>
      <c r="C75">
        <v>296.92</v>
      </c>
    </row>
    <row r="76" spans="2:3" x14ac:dyDescent="0.25">
      <c r="B76" t="s">
        <v>368</v>
      </c>
      <c r="C76">
        <v>294.42</v>
      </c>
    </row>
    <row r="77" spans="2:3" x14ac:dyDescent="0.25">
      <c r="B77" t="s">
        <v>369</v>
      </c>
      <c r="C77">
        <v>292.85000000000002</v>
      </c>
    </row>
    <row r="78" spans="2:3" x14ac:dyDescent="0.25">
      <c r="B78" t="s">
        <v>370</v>
      </c>
      <c r="C78">
        <v>293.47000000000003</v>
      </c>
    </row>
    <row r="79" spans="2:3" x14ac:dyDescent="0.25">
      <c r="B79" t="s">
        <v>371</v>
      </c>
      <c r="C79">
        <v>297.32</v>
      </c>
    </row>
    <row r="80" spans="2:3" x14ac:dyDescent="0.25">
      <c r="B80" t="s">
        <v>372</v>
      </c>
      <c r="C80">
        <v>301.47000000000003</v>
      </c>
    </row>
    <row r="81" spans="2:3" x14ac:dyDescent="0.25">
      <c r="B81" t="s">
        <v>373</v>
      </c>
      <c r="C81">
        <v>305.43</v>
      </c>
    </row>
    <row r="82" spans="2:3" x14ac:dyDescent="0.25">
      <c r="B82" t="s">
        <v>374</v>
      </c>
      <c r="C82">
        <v>308.31</v>
      </c>
    </row>
    <row r="83" spans="2:3" x14ac:dyDescent="0.25">
      <c r="B83" t="s">
        <v>375</v>
      </c>
      <c r="C83">
        <v>310.16000000000003</v>
      </c>
    </row>
    <row r="84" spans="2:3" x14ac:dyDescent="0.25">
      <c r="B84" t="s">
        <v>376</v>
      </c>
      <c r="C84">
        <v>311.5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2867-08FA-404C-AE11-9C4EB47BF680}">
  <dimension ref="A1:B72"/>
  <sheetViews>
    <sheetView workbookViewId="0">
      <selection activeCell="C2" sqref="C2"/>
    </sheetView>
  </sheetViews>
  <sheetFormatPr defaultRowHeight="15" x14ac:dyDescent="0.25"/>
  <cols>
    <col min="1" max="1" width="19.140625" customWidth="1"/>
    <col min="2" max="2" width="18.28515625" customWidth="1"/>
  </cols>
  <sheetData>
    <row r="1" spans="1:2" x14ac:dyDescent="0.25">
      <c r="A1" t="s">
        <v>377</v>
      </c>
    </row>
    <row r="2" spans="1:2" x14ac:dyDescent="0.25">
      <c r="A2" t="s">
        <v>378</v>
      </c>
    </row>
    <row r="3" spans="1:2" x14ac:dyDescent="0.25">
      <c r="A3" t="s">
        <v>379</v>
      </c>
    </row>
    <row r="4" spans="1:2" x14ac:dyDescent="0.25">
      <c r="A4" t="s">
        <v>380</v>
      </c>
    </row>
    <row r="5" spans="1:2" x14ac:dyDescent="0.25">
      <c r="A5" t="s">
        <v>381</v>
      </c>
    </row>
    <row r="6" spans="1:2" x14ac:dyDescent="0.25">
      <c r="A6" t="s">
        <v>382</v>
      </c>
    </row>
    <row r="8" spans="1:2" x14ac:dyDescent="0.25">
      <c r="A8" t="s">
        <v>383</v>
      </c>
      <c r="B8" t="s">
        <v>384</v>
      </c>
    </row>
    <row r="10" spans="1:2" x14ac:dyDescent="0.25">
      <c r="A10" t="s">
        <v>385</v>
      </c>
    </row>
    <row r="11" spans="1:2" x14ac:dyDescent="0.25">
      <c r="A11" t="s">
        <v>386</v>
      </c>
      <c r="B11" t="s">
        <v>383</v>
      </c>
    </row>
    <row r="12" spans="1:2" x14ac:dyDescent="0.25">
      <c r="A12" s="32">
        <v>43435</v>
      </c>
      <c r="B12">
        <v>-0.319396281513109</v>
      </c>
    </row>
    <row r="13" spans="1:2" x14ac:dyDescent="0.25">
      <c r="A13" s="32">
        <v>43466</v>
      </c>
      <c r="B13">
        <v>0.190659666524684</v>
      </c>
    </row>
    <row r="14" spans="1:2" x14ac:dyDescent="0.25">
      <c r="A14" s="32">
        <v>43497</v>
      </c>
      <c r="B14">
        <v>0.42270531400969202</v>
      </c>
    </row>
    <row r="15" spans="1:2" x14ac:dyDescent="0.25">
      <c r="A15" s="32">
        <v>43525</v>
      </c>
      <c r="B15">
        <v>0.56413583568057701</v>
      </c>
    </row>
    <row r="16" spans="1:2" x14ac:dyDescent="0.25">
      <c r="A16" s="32">
        <v>43556</v>
      </c>
      <c r="B16">
        <v>0.52950016128907396</v>
      </c>
    </row>
    <row r="17" spans="1:2" x14ac:dyDescent="0.25">
      <c r="A17" s="32">
        <v>43586</v>
      </c>
      <c r="B17">
        <v>0.21287585893841099</v>
      </c>
    </row>
    <row r="18" spans="1:2" x14ac:dyDescent="0.25">
      <c r="A18" s="32">
        <v>43617</v>
      </c>
      <c r="B18">
        <v>1.9914718148160399E-2</v>
      </c>
    </row>
    <row r="19" spans="1:2" x14ac:dyDescent="0.25">
      <c r="A19" s="32">
        <v>43647</v>
      </c>
      <c r="B19">
        <v>0.16709416224533799</v>
      </c>
    </row>
    <row r="20" spans="1:2" x14ac:dyDescent="0.25">
      <c r="A20" s="32">
        <v>43678</v>
      </c>
      <c r="B20">
        <v>-5.0668236082818899E-3</v>
      </c>
    </row>
    <row r="21" spans="1:2" x14ac:dyDescent="0.25">
      <c r="A21" s="32">
        <v>43709</v>
      </c>
      <c r="B21">
        <v>7.8344857693000106E-2</v>
      </c>
    </row>
    <row r="22" spans="1:2" x14ac:dyDescent="0.25">
      <c r="A22" s="32">
        <v>43739</v>
      </c>
      <c r="B22">
        <v>0.228619055223</v>
      </c>
    </row>
    <row r="23" spans="1:2" x14ac:dyDescent="0.25">
      <c r="A23" s="32">
        <v>43770</v>
      </c>
      <c r="B23">
        <v>-5.36243034669465E-2</v>
      </c>
    </row>
    <row r="24" spans="1:2" x14ac:dyDescent="0.25">
      <c r="A24" s="32">
        <v>43800</v>
      </c>
      <c r="B24">
        <v>-9.0976952505379294E-2</v>
      </c>
    </row>
    <row r="25" spans="1:2" x14ac:dyDescent="0.25">
      <c r="A25" s="32">
        <v>43831</v>
      </c>
      <c r="B25">
        <v>0.38797699378148698</v>
      </c>
    </row>
    <row r="26" spans="1:2" x14ac:dyDescent="0.25">
      <c r="A26" s="32">
        <v>43862</v>
      </c>
      <c r="B26">
        <v>0.27406181314954298</v>
      </c>
    </row>
    <row r="27" spans="1:2" x14ac:dyDescent="0.25">
      <c r="A27" s="32">
        <v>43891</v>
      </c>
      <c r="B27">
        <v>-0.21764510317847899</v>
      </c>
    </row>
    <row r="28" spans="1:2" x14ac:dyDescent="0.25">
      <c r="A28" s="32">
        <v>43922</v>
      </c>
      <c r="B28">
        <v>-0.66869418669971803</v>
      </c>
    </row>
    <row r="29" spans="1:2" x14ac:dyDescent="0.25">
      <c r="A29" s="32">
        <v>43952</v>
      </c>
      <c r="B29">
        <v>1.95016166840463E-3</v>
      </c>
    </row>
    <row r="30" spans="1:2" x14ac:dyDescent="0.25">
      <c r="A30" s="32">
        <v>43983</v>
      </c>
      <c r="B30">
        <v>0.54720469277751105</v>
      </c>
    </row>
    <row r="31" spans="1:2" x14ac:dyDescent="0.25">
      <c r="A31" s="32">
        <v>44013</v>
      </c>
      <c r="B31">
        <v>0.505824350167009</v>
      </c>
    </row>
    <row r="32" spans="1:2" x14ac:dyDescent="0.25">
      <c r="A32" s="32">
        <v>44044</v>
      </c>
      <c r="B32">
        <v>0.31532105240812702</v>
      </c>
    </row>
    <row r="33" spans="1:2" x14ac:dyDescent="0.25">
      <c r="A33" s="32">
        <v>44075</v>
      </c>
      <c r="B33">
        <v>0.13927469432666001</v>
      </c>
    </row>
    <row r="34" spans="1:2" x14ac:dyDescent="0.25">
      <c r="A34" s="32">
        <v>44105</v>
      </c>
      <c r="B34">
        <v>4.14937759336148E-2</v>
      </c>
    </row>
    <row r="35" spans="1:2" x14ac:dyDescent="0.25">
      <c r="A35" s="32">
        <v>44136</v>
      </c>
      <c r="B35">
        <v>-6.1062721784413798E-2</v>
      </c>
    </row>
    <row r="36" spans="1:2" x14ac:dyDescent="0.25">
      <c r="A36" s="32">
        <v>44166</v>
      </c>
      <c r="B36">
        <v>9.4147846704259699E-2</v>
      </c>
    </row>
    <row r="37" spans="1:2" x14ac:dyDescent="0.25">
      <c r="A37" s="32">
        <v>44197</v>
      </c>
      <c r="B37">
        <v>0.42537834870272601</v>
      </c>
    </row>
    <row r="38" spans="1:2" x14ac:dyDescent="0.25">
      <c r="A38" s="32">
        <v>44228</v>
      </c>
      <c r="B38">
        <v>0.54743827939234402</v>
      </c>
    </row>
    <row r="39" spans="1:2" x14ac:dyDescent="0.25">
      <c r="A39" s="32">
        <v>44256</v>
      </c>
      <c r="B39">
        <v>0.70832731337495103</v>
      </c>
    </row>
    <row r="40" spans="1:2" x14ac:dyDescent="0.25">
      <c r="A40" s="32">
        <v>44287</v>
      </c>
      <c r="B40">
        <v>0.82189091540600601</v>
      </c>
    </row>
    <row r="41" spans="1:2" x14ac:dyDescent="0.25">
      <c r="A41" s="32">
        <v>44317</v>
      </c>
      <c r="B41">
        <v>0.80171051547627004</v>
      </c>
    </row>
    <row r="42" spans="1:2" x14ac:dyDescent="0.25">
      <c r="A42" s="32">
        <v>44348</v>
      </c>
      <c r="B42">
        <v>0.92906629023570397</v>
      </c>
    </row>
    <row r="43" spans="1:2" x14ac:dyDescent="0.25">
      <c r="A43" s="32">
        <v>44378</v>
      </c>
      <c r="B43">
        <v>0.48105235262940399</v>
      </c>
    </row>
    <row r="44" spans="1:2" x14ac:dyDescent="0.25">
      <c r="A44" s="32">
        <v>44409</v>
      </c>
      <c r="B44">
        <v>0.206591136361161</v>
      </c>
    </row>
    <row r="45" spans="1:2" x14ac:dyDescent="0.25">
      <c r="A45" s="32">
        <v>44440</v>
      </c>
      <c r="B45">
        <v>0.27159708590582099</v>
      </c>
    </row>
    <row r="46" spans="1:2" x14ac:dyDescent="0.25">
      <c r="A46" s="32">
        <v>44470</v>
      </c>
      <c r="B46">
        <v>0.83081185520031797</v>
      </c>
    </row>
    <row r="47" spans="1:2" x14ac:dyDescent="0.25">
      <c r="A47" s="32">
        <v>44501</v>
      </c>
      <c r="B47">
        <v>0.491342750434762</v>
      </c>
    </row>
    <row r="48" spans="1:2" x14ac:dyDescent="0.25">
      <c r="A48" s="32">
        <v>44531</v>
      </c>
      <c r="B48">
        <v>0.307251716148357</v>
      </c>
    </row>
    <row r="49" spans="1:2" x14ac:dyDescent="0.25">
      <c r="A49" s="32">
        <v>44562</v>
      </c>
      <c r="B49">
        <v>0.84145737835452294</v>
      </c>
    </row>
    <row r="50" spans="1:2" x14ac:dyDescent="0.25">
      <c r="A50" s="32">
        <v>44593</v>
      </c>
      <c r="B50">
        <v>0.91339792564769695</v>
      </c>
    </row>
    <row r="51" spans="1:2" x14ac:dyDescent="0.25">
      <c r="A51" s="32">
        <v>44621</v>
      </c>
      <c r="B51">
        <v>1.3351379548562701</v>
      </c>
    </row>
    <row r="52" spans="1:2" x14ac:dyDescent="0.25">
      <c r="A52" s="32">
        <v>44652</v>
      </c>
      <c r="B52">
        <v>0.55825310256549698</v>
      </c>
    </row>
    <row r="53" spans="1:2" x14ac:dyDescent="0.25">
      <c r="A53" s="32">
        <v>44682</v>
      </c>
      <c r="B53">
        <v>1.1023523999598801</v>
      </c>
    </row>
    <row r="54" spans="1:2" x14ac:dyDescent="0.25">
      <c r="A54" s="32">
        <v>44713</v>
      </c>
      <c r="B54">
        <v>1.3736075758819899</v>
      </c>
    </row>
    <row r="55" spans="1:2" x14ac:dyDescent="0.25">
      <c r="A55" s="32">
        <v>44743</v>
      </c>
      <c r="B55">
        <v>-1.18119138337545E-2</v>
      </c>
    </row>
    <row r="56" spans="1:2" x14ac:dyDescent="0.25">
      <c r="A56" s="32">
        <v>44774</v>
      </c>
      <c r="B56">
        <v>-3.54399276350673E-2</v>
      </c>
    </row>
    <row r="57" spans="1:2" x14ac:dyDescent="0.25">
      <c r="A57" s="32">
        <v>44805</v>
      </c>
      <c r="B57">
        <v>0.215078451300104</v>
      </c>
    </row>
    <row r="58" spans="1:2" x14ac:dyDescent="0.25">
      <c r="A58" s="32">
        <v>44835</v>
      </c>
      <c r="B58">
        <v>0.405649443411221</v>
      </c>
    </row>
    <row r="59" spans="1:2" x14ac:dyDescent="0.25">
      <c r="A59" s="32">
        <v>44866</v>
      </c>
      <c r="B59">
        <v>-0.10100264418881399</v>
      </c>
    </row>
    <row r="60" spans="1:2" x14ac:dyDescent="0.25">
      <c r="A60" s="32">
        <v>44896</v>
      </c>
      <c r="B60">
        <v>-0.30700914645411198</v>
      </c>
    </row>
    <row r="61" spans="1:2" x14ac:dyDescent="0.25">
      <c r="A61" s="32">
        <v>44927</v>
      </c>
      <c r="B61">
        <v>0.79953638345401701</v>
      </c>
    </row>
    <row r="62" spans="1:2" x14ac:dyDescent="0.25">
      <c r="A62" s="32">
        <v>44958</v>
      </c>
      <c r="B62">
        <v>0.55821105057322995</v>
      </c>
    </row>
    <row r="63" spans="1:2" x14ac:dyDescent="0.25">
      <c r="A63" s="32">
        <v>44986</v>
      </c>
      <c r="B63">
        <v>0.33107299561230502</v>
      </c>
    </row>
    <row r="64" spans="1:2" x14ac:dyDescent="0.25">
      <c r="A64" s="32">
        <v>45017</v>
      </c>
      <c r="B64">
        <v>0.50590386832584</v>
      </c>
    </row>
    <row r="65" spans="1:2" x14ac:dyDescent="0.25">
      <c r="A65" s="32">
        <v>45047</v>
      </c>
      <c r="B65">
        <v>0.251843501020241</v>
      </c>
    </row>
    <row r="66" spans="1:2" x14ac:dyDescent="0.25">
      <c r="A66" s="32">
        <v>45078</v>
      </c>
      <c r="B66">
        <v>0.32289142364864498</v>
      </c>
    </row>
    <row r="67" spans="1:2" x14ac:dyDescent="0.25">
      <c r="A67" s="32">
        <v>45108</v>
      </c>
      <c r="B67">
        <v>0.19075150192227</v>
      </c>
    </row>
    <row r="68" spans="1:2" x14ac:dyDescent="0.25">
      <c r="A68" s="32">
        <v>45139</v>
      </c>
      <c r="B68">
        <v>0.43671550683535298</v>
      </c>
    </row>
    <row r="69" spans="1:2" x14ac:dyDescent="0.25">
      <c r="A69" s="32">
        <v>45170</v>
      </c>
      <c r="B69">
        <v>0.24851315523765</v>
      </c>
    </row>
    <row r="70" spans="1:2" x14ac:dyDescent="0.25">
      <c r="A70" s="32">
        <v>45200</v>
      </c>
      <c r="B70">
        <v>-3.8337952298498103E-2</v>
      </c>
    </row>
    <row r="71" spans="1:2" x14ac:dyDescent="0.25">
      <c r="A71" s="32">
        <v>45231</v>
      </c>
      <c r="B71">
        <v>-0.20151395484135601</v>
      </c>
    </row>
    <row r="72" spans="1:2" x14ac:dyDescent="0.25">
      <c r="A72" s="32">
        <v>45261</v>
      </c>
      <c r="B72">
        <v>-9.9332032789339206E-2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C160-350B-4911-90F3-F5B7B792D9B7}">
  <dimension ref="A1:B24"/>
  <sheetViews>
    <sheetView workbookViewId="0">
      <selection activeCell="E15" sqref="E15"/>
    </sheetView>
  </sheetViews>
  <sheetFormatPr defaultRowHeight="15" x14ac:dyDescent="0.25"/>
  <cols>
    <col min="1" max="1" width="33.85546875" style="33" customWidth="1"/>
    <col min="2" max="2" width="45.42578125" customWidth="1"/>
  </cols>
  <sheetData>
    <row r="1" spans="1:2" x14ac:dyDescent="0.25">
      <c r="A1" s="33" t="s">
        <v>377</v>
      </c>
    </row>
    <row r="2" spans="1:2" x14ac:dyDescent="0.25">
      <c r="A2" s="33" t="s">
        <v>378</v>
      </c>
    </row>
    <row r="3" spans="1:2" x14ac:dyDescent="0.25">
      <c r="A3" s="33" t="s">
        <v>379</v>
      </c>
    </row>
    <row r="4" spans="1:2" x14ac:dyDescent="0.25">
      <c r="A4" s="33" t="s">
        <v>380</v>
      </c>
    </row>
    <row r="5" spans="1:2" x14ac:dyDescent="0.25">
      <c r="A5" s="33" t="s">
        <v>381</v>
      </c>
    </row>
    <row r="6" spans="1:2" x14ac:dyDescent="0.25">
      <c r="A6" s="33" t="s">
        <v>382</v>
      </c>
    </row>
    <row r="8" spans="1:2" x14ac:dyDescent="0.25">
      <c r="A8" s="33" t="s">
        <v>387</v>
      </c>
      <c r="B8" t="s">
        <v>388</v>
      </c>
    </row>
    <row r="10" spans="1:2" x14ac:dyDescent="0.25">
      <c r="A10" s="33" t="s">
        <v>385</v>
      </c>
    </row>
    <row r="11" spans="1:2" x14ac:dyDescent="0.25">
      <c r="A11" s="33" t="s">
        <v>386</v>
      </c>
      <c r="B11" t="s">
        <v>387</v>
      </c>
    </row>
    <row r="12" spans="1:2" x14ac:dyDescent="0.25">
      <c r="A12" s="33">
        <v>44896</v>
      </c>
      <c r="B12">
        <v>1.1585639158151362</v>
      </c>
    </row>
    <row r="13" spans="1:2" x14ac:dyDescent="0.25">
      <c r="A13" s="33">
        <v>44927</v>
      </c>
      <c r="B13">
        <v>3.8464505798591673</v>
      </c>
    </row>
    <row r="14" spans="1:2" x14ac:dyDescent="0.25">
      <c r="A14" s="33">
        <v>44958</v>
      </c>
      <c r="B14">
        <v>2.1756871674228924</v>
      </c>
    </row>
    <row r="15" spans="1:2" x14ac:dyDescent="0.25">
      <c r="A15" s="33">
        <v>44986</v>
      </c>
      <c r="B15">
        <v>0.81259625281612324</v>
      </c>
    </row>
    <row r="16" spans="1:2" x14ac:dyDescent="0.25">
      <c r="A16" s="33">
        <v>45017</v>
      </c>
      <c r="B16">
        <v>1.8102625516747799</v>
      </c>
    </row>
    <row r="17" spans="1:2" x14ac:dyDescent="0.25">
      <c r="A17" s="33">
        <v>45047</v>
      </c>
      <c r="B17">
        <v>2.637577171588501</v>
      </c>
    </row>
    <row r="18" spans="1:2" x14ac:dyDescent="0.25">
      <c r="A18" s="33">
        <v>45078</v>
      </c>
      <c r="B18">
        <v>3.8595294533892841</v>
      </c>
    </row>
    <row r="19" spans="1:2" x14ac:dyDescent="0.25">
      <c r="A19" s="33">
        <v>45108</v>
      </c>
      <c r="B19">
        <v>5.675130554162326</v>
      </c>
    </row>
    <row r="20" spans="1:2" x14ac:dyDescent="0.25">
      <c r="A20" s="33">
        <v>45139</v>
      </c>
      <c r="B20">
        <v>5.3628397826517338</v>
      </c>
    </row>
    <row r="21" spans="1:2" x14ac:dyDescent="0.25">
      <c r="A21" s="33">
        <v>45170</v>
      </c>
      <c r="B21">
        <v>4.6102938885788642</v>
      </c>
    </row>
    <row r="22" spans="1:2" x14ac:dyDescent="0.25">
      <c r="A22" s="33">
        <v>45200</v>
      </c>
      <c r="B22">
        <v>2.4634880635368517</v>
      </c>
    </row>
    <row r="23" spans="1:2" x14ac:dyDescent="0.25">
      <c r="A23" s="33">
        <v>45231</v>
      </c>
      <c r="B23">
        <v>2.6050796739348989</v>
      </c>
    </row>
    <row r="24" spans="1:2" x14ac:dyDescent="0.25">
      <c r="A24" s="33">
        <v>45261</v>
      </c>
      <c r="B24">
        <v>1.8625066778674826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AD702-D7E5-48DA-880D-19EA52ED2110}">
  <dimension ref="B3:C54"/>
  <sheetViews>
    <sheetView workbookViewId="0">
      <selection activeCell="E21" sqref="E21"/>
    </sheetView>
  </sheetViews>
  <sheetFormatPr defaultRowHeight="15" x14ac:dyDescent="0.25"/>
  <cols>
    <col min="2" max="2" width="82.42578125" customWidth="1"/>
    <col min="3" max="3" width="17.28515625" customWidth="1"/>
  </cols>
  <sheetData>
    <row r="3" spans="2:3" x14ac:dyDescent="0.25">
      <c r="B3" t="s">
        <v>389</v>
      </c>
    </row>
    <row r="4" spans="2:3" x14ac:dyDescent="0.25">
      <c r="B4" t="s">
        <v>390</v>
      </c>
    </row>
    <row r="6" spans="2:3" x14ac:dyDescent="0.25">
      <c r="B6" t="s">
        <v>391</v>
      </c>
      <c r="C6">
        <v>2.2999999999999998</v>
      </c>
    </row>
    <row r="7" spans="2:3" x14ac:dyDescent="0.25">
      <c r="B7" t="s">
        <v>105</v>
      </c>
      <c r="C7">
        <v>2.5</v>
      </c>
    </row>
    <row r="8" spans="2:3" x14ac:dyDescent="0.25">
      <c r="B8" t="s">
        <v>106</v>
      </c>
      <c r="C8">
        <v>2.2999999999999998</v>
      </c>
    </row>
    <row r="9" spans="2:3" x14ac:dyDescent="0.25">
      <c r="B9" t="s">
        <v>107</v>
      </c>
      <c r="C9">
        <v>1.5</v>
      </c>
    </row>
    <row r="10" spans="2:3" x14ac:dyDescent="0.25">
      <c r="B10" t="s">
        <v>108</v>
      </c>
      <c r="C10">
        <v>0.3</v>
      </c>
    </row>
    <row r="11" spans="2:3" x14ac:dyDescent="0.25">
      <c r="B11" t="s">
        <v>109</v>
      </c>
      <c r="C11">
        <v>0.1</v>
      </c>
    </row>
    <row r="12" spans="2:3" x14ac:dyDescent="0.25">
      <c r="B12" t="s">
        <v>110</v>
      </c>
      <c r="C12">
        <v>0.6</v>
      </c>
    </row>
    <row r="13" spans="2:3" x14ac:dyDescent="0.25">
      <c r="B13" t="s">
        <v>111</v>
      </c>
      <c r="C13">
        <v>1</v>
      </c>
    </row>
    <row r="14" spans="2:3" x14ac:dyDescent="0.25">
      <c r="B14" t="s">
        <v>112</v>
      </c>
      <c r="C14">
        <v>1.3</v>
      </c>
    </row>
    <row r="15" spans="2:3" x14ac:dyDescent="0.25">
      <c r="B15" t="s">
        <v>113</v>
      </c>
      <c r="C15">
        <v>1.4</v>
      </c>
    </row>
    <row r="16" spans="2:3" x14ac:dyDescent="0.25">
      <c r="B16" t="s">
        <v>114</v>
      </c>
      <c r="C16">
        <v>1.2</v>
      </c>
    </row>
    <row r="17" spans="2:3" x14ac:dyDescent="0.25">
      <c r="B17" t="s">
        <v>115</v>
      </c>
      <c r="C17">
        <v>1.2</v>
      </c>
    </row>
    <row r="18" spans="2:3" x14ac:dyDescent="0.25">
      <c r="B18" t="s">
        <v>116</v>
      </c>
      <c r="C18">
        <v>1.4</v>
      </c>
    </row>
    <row r="19" spans="2:3" x14ac:dyDescent="0.25">
      <c r="B19" t="s">
        <v>117</v>
      </c>
      <c r="C19">
        <v>1.4</v>
      </c>
    </row>
    <row r="20" spans="2:3" x14ac:dyDescent="0.25">
      <c r="B20" t="s">
        <v>118</v>
      </c>
      <c r="C20">
        <v>1.7</v>
      </c>
    </row>
    <row r="21" spans="2:3" x14ac:dyDescent="0.25">
      <c r="B21" t="s">
        <v>119</v>
      </c>
      <c r="C21">
        <v>2.6</v>
      </c>
    </row>
    <row r="22" spans="2:3" x14ac:dyDescent="0.25">
      <c r="B22" t="s">
        <v>120</v>
      </c>
      <c r="C22">
        <v>4.2</v>
      </c>
    </row>
    <row r="23" spans="2:3" x14ac:dyDescent="0.25">
      <c r="B23" t="s">
        <v>121</v>
      </c>
      <c r="C23">
        <v>5</v>
      </c>
    </row>
    <row r="24" spans="2:3" x14ac:dyDescent="0.25">
      <c r="B24" t="s">
        <v>122</v>
      </c>
      <c r="C24">
        <v>5.4</v>
      </c>
    </row>
    <row r="25" spans="2:3" x14ac:dyDescent="0.25">
      <c r="B25" t="s">
        <v>123</v>
      </c>
      <c r="C25">
        <v>5.4</v>
      </c>
    </row>
    <row r="26" spans="2:3" x14ac:dyDescent="0.25">
      <c r="B26" t="s">
        <v>124</v>
      </c>
      <c r="C26">
        <v>5.3</v>
      </c>
    </row>
    <row r="27" spans="2:3" x14ac:dyDescent="0.25">
      <c r="B27" t="s">
        <v>125</v>
      </c>
      <c r="C27">
        <v>5.4</v>
      </c>
    </row>
    <row r="28" spans="2:3" x14ac:dyDescent="0.25">
      <c r="B28" t="s">
        <v>126</v>
      </c>
      <c r="C28">
        <v>6.2</v>
      </c>
    </row>
    <row r="29" spans="2:3" x14ac:dyDescent="0.25">
      <c r="B29" t="s">
        <v>127</v>
      </c>
      <c r="C29">
        <v>6.8</v>
      </c>
    </row>
    <row r="30" spans="2:3" x14ac:dyDescent="0.25">
      <c r="B30" t="s">
        <v>128</v>
      </c>
      <c r="C30">
        <v>7</v>
      </c>
    </row>
    <row r="31" spans="2:3" x14ac:dyDescent="0.25">
      <c r="B31" t="s">
        <v>129</v>
      </c>
      <c r="C31">
        <v>7.5</v>
      </c>
    </row>
    <row r="32" spans="2:3" x14ac:dyDescent="0.25">
      <c r="B32" t="s">
        <v>130</v>
      </c>
      <c r="C32">
        <v>7.9</v>
      </c>
    </row>
    <row r="33" spans="2:3" x14ac:dyDescent="0.25">
      <c r="B33" t="s">
        <v>131</v>
      </c>
      <c r="C33">
        <v>8.5</v>
      </c>
    </row>
    <row r="34" spans="2:3" x14ac:dyDescent="0.25">
      <c r="B34" t="s">
        <v>132</v>
      </c>
      <c r="C34">
        <v>8.3000000000000007</v>
      </c>
    </row>
    <row r="35" spans="2:3" x14ac:dyDescent="0.25">
      <c r="B35" t="s">
        <v>133</v>
      </c>
      <c r="C35">
        <v>8.6</v>
      </c>
    </row>
    <row r="36" spans="2:3" x14ac:dyDescent="0.25">
      <c r="B36" t="s">
        <v>134</v>
      </c>
      <c r="C36">
        <v>9.1</v>
      </c>
    </row>
    <row r="37" spans="2:3" x14ac:dyDescent="0.25">
      <c r="B37" t="s">
        <v>135</v>
      </c>
      <c r="C37">
        <v>8.5</v>
      </c>
    </row>
    <row r="38" spans="2:3" x14ac:dyDescent="0.25">
      <c r="B38" t="s">
        <v>136</v>
      </c>
      <c r="C38">
        <v>8.3000000000000007</v>
      </c>
    </row>
    <row r="39" spans="2:3" x14ac:dyDescent="0.25">
      <c r="B39" t="s">
        <v>137</v>
      </c>
      <c r="C39">
        <v>8.1999999999999993</v>
      </c>
    </row>
    <row r="40" spans="2:3" x14ac:dyDescent="0.25">
      <c r="B40" t="s">
        <v>138</v>
      </c>
      <c r="C40">
        <v>7.7</v>
      </c>
    </row>
    <row r="41" spans="2:3" x14ac:dyDescent="0.25">
      <c r="B41" t="s">
        <v>139</v>
      </c>
      <c r="C41">
        <v>7.1</v>
      </c>
    </row>
    <row r="42" spans="2:3" x14ac:dyDescent="0.25">
      <c r="B42" t="s">
        <v>140</v>
      </c>
      <c r="C42">
        <v>6.5</v>
      </c>
    </row>
    <row r="43" spans="2:3" x14ac:dyDescent="0.25">
      <c r="B43" t="s">
        <v>141</v>
      </c>
      <c r="C43">
        <v>6.4</v>
      </c>
    </row>
    <row r="44" spans="2:3" x14ac:dyDescent="0.25">
      <c r="B44" t="s">
        <v>142</v>
      </c>
      <c r="C44">
        <v>6</v>
      </c>
    </row>
    <row r="45" spans="2:3" x14ac:dyDescent="0.25">
      <c r="B45" t="s">
        <v>143</v>
      </c>
      <c r="C45">
        <v>5</v>
      </c>
    </row>
    <row r="46" spans="2:3" x14ac:dyDescent="0.25">
      <c r="B46" t="s">
        <v>144</v>
      </c>
      <c r="C46">
        <v>4.9000000000000004</v>
      </c>
    </row>
    <row r="47" spans="2:3" x14ac:dyDescent="0.25">
      <c r="B47" t="s">
        <v>145</v>
      </c>
      <c r="C47">
        <v>4</v>
      </c>
    </row>
    <row r="48" spans="2:3" x14ac:dyDescent="0.25">
      <c r="B48" t="s">
        <v>146</v>
      </c>
      <c r="C48">
        <v>3</v>
      </c>
    </row>
    <row r="49" spans="2:3" x14ac:dyDescent="0.25">
      <c r="B49" t="s">
        <v>147</v>
      </c>
      <c r="C49">
        <v>3.2</v>
      </c>
    </row>
    <row r="50" spans="2:3" x14ac:dyDescent="0.25">
      <c r="B50" t="s">
        <v>148</v>
      </c>
      <c r="C50">
        <v>3.7</v>
      </c>
    </row>
    <row r="51" spans="2:3" x14ac:dyDescent="0.25">
      <c r="B51" t="s">
        <v>392</v>
      </c>
      <c r="C51">
        <v>3.7</v>
      </c>
    </row>
    <row r="52" spans="2:3" x14ac:dyDescent="0.25">
      <c r="B52" t="s">
        <v>393</v>
      </c>
      <c r="C52">
        <v>3.2</v>
      </c>
    </row>
    <row r="53" spans="2:3" x14ac:dyDescent="0.25">
      <c r="B53" t="s">
        <v>394</v>
      </c>
      <c r="C53">
        <v>3.1</v>
      </c>
    </row>
    <row r="54" spans="2:3" x14ac:dyDescent="0.25">
      <c r="B54" t="s">
        <v>395</v>
      </c>
      <c r="C54">
        <v>3.4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583EF-6F83-44BF-9C67-B459D96A75A0}">
  <dimension ref="A1:B72"/>
  <sheetViews>
    <sheetView workbookViewId="0">
      <selection activeCell="E10" sqref="E10"/>
    </sheetView>
  </sheetViews>
  <sheetFormatPr defaultRowHeight="15" x14ac:dyDescent="0.25"/>
  <cols>
    <col min="1" max="1" width="46.140625" customWidth="1"/>
    <col min="2" max="2" width="48.85546875" customWidth="1"/>
  </cols>
  <sheetData>
    <row r="1" spans="1:2" x14ac:dyDescent="0.25">
      <c r="A1" s="34" t="s">
        <v>377</v>
      </c>
      <c r="B1" s="34"/>
    </row>
    <row r="2" spans="1:2" x14ac:dyDescent="0.25">
      <c r="A2" s="34" t="s">
        <v>378</v>
      </c>
      <c r="B2" s="34"/>
    </row>
    <row r="3" spans="1:2" x14ac:dyDescent="0.25">
      <c r="A3" s="34" t="s">
        <v>379</v>
      </c>
      <c r="B3" s="34"/>
    </row>
    <row r="4" spans="1:2" x14ac:dyDescent="0.25">
      <c r="A4" s="34" t="s">
        <v>380</v>
      </c>
      <c r="B4" s="34"/>
    </row>
    <row r="5" spans="1:2" x14ac:dyDescent="0.25">
      <c r="A5" s="34" t="s">
        <v>381</v>
      </c>
      <c r="B5" s="34"/>
    </row>
    <row r="6" spans="1:2" x14ac:dyDescent="0.25">
      <c r="A6" s="34" t="s">
        <v>382</v>
      </c>
      <c r="B6" s="34"/>
    </row>
    <row r="8" spans="1:2" x14ac:dyDescent="0.25">
      <c r="A8" s="34" t="s">
        <v>396</v>
      </c>
      <c r="B8" s="34" t="s">
        <v>397</v>
      </c>
    </row>
    <row r="10" spans="1:2" x14ac:dyDescent="0.25">
      <c r="A10" s="34" t="s">
        <v>385</v>
      </c>
      <c r="B10" s="34"/>
    </row>
    <row r="11" spans="1:2" x14ac:dyDescent="0.25">
      <c r="A11" s="34" t="s">
        <v>386</v>
      </c>
      <c r="B11" s="34" t="s">
        <v>396</v>
      </c>
    </row>
    <row r="12" spans="1:2" x14ac:dyDescent="0.25">
      <c r="A12" s="35">
        <v>43435</v>
      </c>
      <c r="B12" s="23">
        <v>3.9</v>
      </c>
    </row>
    <row r="13" spans="1:2" x14ac:dyDescent="0.25">
      <c r="A13" s="35">
        <v>43466</v>
      </c>
      <c r="B13" s="23">
        <v>4</v>
      </c>
    </row>
    <row r="14" spans="1:2" x14ac:dyDescent="0.25">
      <c r="A14" s="35">
        <v>43497</v>
      </c>
      <c r="B14" s="23">
        <v>3.8</v>
      </c>
    </row>
    <row r="15" spans="1:2" x14ac:dyDescent="0.25">
      <c r="A15" s="35">
        <v>43525</v>
      </c>
      <c r="B15" s="23">
        <v>3.8</v>
      </c>
    </row>
    <row r="16" spans="1:2" x14ac:dyDescent="0.25">
      <c r="A16" s="35">
        <v>43556</v>
      </c>
      <c r="B16" s="23">
        <v>3.7</v>
      </c>
    </row>
    <row r="17" spans="1:2" x14ac:dyDescent="0.25">
      <c r="A17" s="35">
        <v>43586</v>
      </c>
      <c r="B17" s="23">
        <v>3.6</v>
      </c>
    </row>
    <row r="18" spans="1:2" x14ac:dyDescent="0.25">
      <c r="A18" s="35">
        <v>43617</v>
      </c>
      <c r="B18" s="23">
        <v>3.6</v>
      </c>
    </row>
    <row r="19" spans="1:2" x14ac:dyDescent="0.25">
      <c r="A19" s="35">
        <v>43647</v>
      </c>
      <c r="B19" s="23">
        <v>3.7</v>
      </c>
    </row>
    <row r="20" spans="1:2" x14ac:dyDescent="0.25">
      <c r="A20" s="35">
        <v>43678</v>
      </c>
      <c r="B20" s="23">
        <v>3.6</v>
      </c>
    </row>
    <row r="21" spans="1:2" x14ac:dyDescent="0.25">
      <c r="A21" s="35">
        <v>43709</v>
      </c>
      <c r="B21" s="23">
        <v>3.5</v>
      </c>
    </row>
    <row r="22" spans="1:2" x14ac:dyDescent="0.25">
      <c r="A22" s="35">
        <v>43739</v>
      </c>
      <c r="B22" s="23">
        <v>3.6</v>
      </c>
    </row>
    <row r="23" spans="1:2" x14ac:dyDescent="0.25">
      <c r="A23" s="35">
        <v>43770</v>
      </c>
      <c r="B23" s="23">
        <v>3.6</v>
      </c>
    </row>
    <row r="24" spans="1:2" x14ac:dyDescent="0.25">
      <c r="A24" s="35">
        <v>43800</v>
      </c>
      <c r="B24" s="23">
        <v>3.6</v>
      </c>
    </row>
    <row r="25" spans="1:2" x14ac:dyDescent="0.25">
      <c r="A25" s="35">
        <v>43831</v>
      </c>
      <c r="B25" s="23">
        <v>3.6</v>
      </c>
    </row>
    <row r="26" spans="1:2" x14ac:dyDescent="0.25">
      <c r="A26" s="35">
        <v>43862</v>
      </c>
      <c r="B26" s="23">
        <v>3.5</v>
      </c>
    </row>
    <row r="27" spans="1:2" x14ac:dyDescent="0.25">
      <c r="A27" s="35">
        <v>43891</v>
      </c>
      <c r="B27" s="23">
        <v>4.4000000000000004</v>
      </c>
    </row>
    <row r="28" spans="1:2" x14ac:dyDescent="0.25">
      <c r="A28" s="35">
        <v>43922</v>
      </c>
      <c r="B28" s="23">
        <v>14.8</v>
      </c>
    </row>
    <row r="29" spans="1:2" x14ac:dyDescent="0.25">
      <c r="A29" s="35">
        <v>43952</v>
      </c>
      <c r="B29" s="23">
        <v>13.2</v>
      </c>
    </row>
    <row r="30" spans="1:2" x14ac:dyDescent="0.25">
      <c r="A30" s="35">
        <v>43983</v>
      </c>
      <c r="B30" s="23">
        <v>11</v>
      </c>
    </row>
    <row r="31" spans="1:2" x14ac:dyDescent="0.25">
      <c r="A31" s="35">
        <v>44013</v>
      </c>
      <c r="B31" s="23">
        <v>10.199999999999999</v>
      </c>
    </row>
    <row r="32" spans="1:2" x14ac:dyDescent="0.25">
      <c r="A32" s="35">
        <v>44044</v>
      </c>
      <c r="B32" s="23">
        <v>8.4</v>
      </c>
    </row>
    <row r="33" spans="1:2" x14ac:dyDescent="0.25">
      <c r="A33" s="35">
        <v>44075</v>
      </c>
      <c r="B33" s="23">
        <v>7.8</v>
      </c>
    </row>
    <row r="34" spans="1:2" x14ac:dyDescent="0.25">
      <c r="A34" s="35">
        <v>44105</v>
      </c>
      <c r="B34" s="23">
        <v>6.8</v>
      </c>
    </row>
    <row r="35" spans="1:2" x14ac:dyDescent="0.25">
      <c r="A35" s="35">
        <v>44136</v>
      </c>
      <c r="B35" s="23">
        <v>6.7</v>
      </c>
    </row>
    <row r="36" spans="1:2" x14ac:dyDescent="0.25">
      <c r="A36" s="35">
        <v>44166</v>
      </c>
      <c r="B36" s="23">
        <v>6.7</v>
      </c>
    </row>
    <row r="37" spans="1:2" x14ac:dyDescent="0.25">
      <c r="A37" s="35">
        <v>44197</v>
      </c>
      <c r="B37" s="23">
        <v>6.4</v>
      </c>
    </row>
    <row r="38" spans="1:2" x14ac:dyDescent="0.25">
      <c r="A38" s="35">
        <v>44228</v>
      </c>
      <c r="B38" s="23">
        <v>6.2</v>
      </c>
    </row>
    <row r="39" spans="1:2" x14ac:dyDescent="0.25">
      <c r="A39" s="35">
        <v>44256</v>
      </c>
      <c r="B39" s="23">
        <v>6.1</v>
      </c>
    </row>
    <row r="40" spans="1:2" x14ac:dyDescent="0.25">
      <c r="A40" s="35">
        <v>44287</v>
      </c>
      <c r="B40" s="23">
        <v>6.1</v>
      </c>
    </row>
    <row r="41" spans="1:2" x14ac:dyDescent="0.25">
      <c r="A41" s="35">
        <v>44317</v>
      </c>
      <c r="B41" s="23">
        <v>5.8</v>
      </c>
    </row>
    <row r="42" spans="1:2" x14ac:dyDescent="0.25">
      <c r="A42" s="35">
        <v>44348</v>
      </c>
      <c r="B42" s="23">
        <v>5.9</v>
      </c>
    </row>
    <row r="43" spans="1:2" x14ac:dyDescent="0.25">
      <c r="A43" s="35">
        <v>44378</v>
      </c>
      <c r="B43" s="23">
        <v>5.4</v>
      </c>
    </row>
    <row r="44" spans="1:2" x14ac:dyDescent="0.25">
      <c r="A44" s="35">
        <v>44409</v>
      </c>
      <c r="B44" s="23">
        <v>5.0999999999999996</v>
      </c>
    </row>
    <row r="45" spans="1:2" x14ac:dyDescent="0.25">
      <c r="A45" s="35">
        <v>44440</v>
      </c>
      <c r="B45" s="23">
        <v>4.7</v>
      </c>
    </row>
    <row r="46" spans="1:2" x14ac:dyDescent="0.25">
      <c r="A46" s="35">
        <v>44470</v>
      </c>
      <c r="B46" s="23">
        <v>4.5</v>
      </c>
    </row>
    <row r="47" spans="1:2" x14ac:dyDescent="0.25">
      <c r="A47" s="35">
        <v>44501</v>
      </c>
      <c r="B47" s="23">
        <v>4.0999999999999996</v>
      </c>
    </row>
    <row r="48" spans="1:2" x14ac:dyDescent="0.25">
      <c r="A48" s="35">
        <v>44531</v>
      </c>
      <c r="B48" s="23">
        <v>3.9</v>
      </c>
    </row>
    <row r="49" spans="1:2" x14ac:dyDescent="0.25">
      <c r="A49" s="35">
        <v>44562</v>
      </c>
      <c r="B49" s="23">
        <v>4</v>
      </c>
    </row>
    <row r="50" spans="1:2" x14ac:dyDescent="0.25">
      <c r="A50" s="35">
        <v>44593</v>
      </c>
      <c r="B50" s="23">
        <v>3.8</v>
      </c>
    </row>
    <row r="51" spans="1:2" x14ac:dyDescent="0.25">
      <c r="A51" s="35">
        <v>44621</v>
      </c>
      <c r="B51" s="23">
        <v>3.6</v>
      </c>
    </row>
    <row r="52" spans="1:2" x14ac:dyDescent="0.25">
      <c r="A52" s="35">
        <v>44652</v>
      </c>
      <c r="B52" s="23">
        <v>3.7</v>
      </c>
    </row>
    <row r="53" spans="1:2" x14ac:dyDescent="0.25">
      <c r="A53" s="35">
        <v>44682</v>
      </c>
      <c r="B53" s="23">
        <v>3.6</v>
      </c>
    </row>
    <row r="54" spans="1:2" x14ac:dyDescent="0.25">
      <c r="A54" s="35">
        <v>44713</v>
      </c>
      <c r="B54" s="23">
        <v>3.6</v>
      </c>
    </row>
    <row r="55" spans="1:2" x14ac:dyDescent="0.25">
      <c r="A55" s="35">
        <v>44743</v>
      </c>
      <c r="B55" s="23">
        <v>3.5</v>
      </c>
    </row>
    <row r="56" spans="1:2" x14ac:dyDescent="0.25">
      <c r="A56" s="35">
        <v>44774</v>
      </c>
      <c r="B56" s="23">
        <v>3.6</v>
      </c>
    </row>
    <row r="57" spans="1:2" x14ac:dyDescent="0.25">
      <c r="A57" s="35">
        <v>44805</v>
      </c>
      <c r="B57" s="23">
        <v>3.5</v>
      </c>
    </row>
    <row r="58" spans="1:2" x14ac:dyDescent="0.25">
      <c r="A58" s="35">
        <v>44835</v>
      </c>
      <c r="B58" s="23">
        <v>3.6</v>
      </c>
    </row>
    <row r="59" spans="1:2" x14ac:dyDescent="0.25">
      <c r="A59" s="35">
        <v>44866</v>
      </c>
      <c r="B59" s="23">
        <v>3.6</v>
      </c>
    </row>
    <row r="60" spans="1:2" x14ac:dyDescent="0.25">
      <c r="A60" s="35">
        <v>44896</v>
      </c>
      <c r="B60" s="23">
        <v>3.5</v>
      </c>
    </row>
    <row r="61" spans="1:2" x14ac:dyDescent="0.25">
      <c r="A61" s="35">
        <v>44927</v>
      </c>
      <c r="B61" s="23">
        <v>3.4</v>
      </c>
    </row>
    <row r="62" spans="1:2" x14ac:dyDescent="0.25">
      <c r="A62" s="35">
        <v>44958</v>
      </c>
      <c r="B62" s="23">
        <v>3.6</v>
      </c>
    </row>
    <row r="63" spans="1:2" x14ac:dyDescent="0.25">
      <c r="A63" s="35">
        <v>44986</v>
      </c>
      <c r="B63" s="23">
        <v>3.5</v>
      </c>
    </row>
    <row r="64" spans="1:2" x14ac:dyDescent="0.25">
      <c r="A64" s="35">
        <v>45017</v>
      </c>
      <c r="B64" s="23">
        <v>3.4</v>
      </c>
    </row>
    <row r="65" spans="1:2" x14ac:dyDescent="0.25">
      <c r="A65" s="35">
        <v>45047</v>
      </c>
      <c r="B65" s="23">
        <v>3.7</v>
      </c>
    </row>
    <row r="66" spans="1:2" x14ac:dyDescent="0.25">
      <c r="A66" s="35">
        <v>45078</v>
      </c>
      <c r="B66" s="23">
        <v>3.6</v>
      </c>
    </row>
    <row r="67" spans="1:2" x14ac:dyDescent="0.25">
      <c r="A67" s="35">
        <v>45108</v>
      </c>
      <c r="B67" s="23">
        <v>3.5</v>
      </c>
    </row>
    <row r="68" spans="1:2" x14ac:dyDescent="0.25">
      <c r="A68" s="35">
        <v>45139</v>
      </c>
      <c r="B68" s="23">
        <v>3.8</v>
      </c>
    </row>
    <row r="69" spans="1:2" x14ac:dyDescent="0.25">
      <c r="A69" s="35">
        <v>45170</v>
      </c>
      <c r="B69" s="23">
        <v>3.8</v>
      </c>
    </row>
    <row r="70" spans="1:2" x14ac:dyDescent="0.25">
      <c r="A70" s="35">
        <v>45200</v>
      </c>
      <c r="B70" s="23">
        <v>3.8</v>
      </c>
    </row>
    <row r="71" spans="1:2" x14ac:dyDescent="0.25">
      <c r="A71" s="35">
        <v>45231</v>
      </c>
      <c r="B71" s="23">
        <v>3.7</v>
      </c>
    </row>
    <row r="72" spans="1:2" x14ac:dyDescent="0.25">
      <c r="A72" s="35">
        <v>45261</v>
      </c>
      <c r="B72" s="23">
        <v>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B90C8-85BD-4807-B34B-89F702A1507E}">
  <dimension ref="B4:E29"/>
  <sheetViews>
    <sheetView workbookViewId="0">
      <selection activeCell="I14" sqref="I14"/>
    </sheetView>
  </sheetViews>
  <sheetFormatPr defaultRowHeight="15" x14ac:dyDescent="0.25"/>
  <cols>
    <col min="2" max="2" width="14" customWidth="1"/>
    <col min="3" max="3" width="20.42578125" customWidth="1"/>
    <col min="4" max="4" width="19.7109375" customWidth="1"/>
    <col min="5" max="5" width="18.28515625" customWidth="1"/>
  </cols>
  <sheetData>
    <row r="4" spans="2:5" x14ac:dyDescent="0.25">
      <c r="B4" t="s">
        <v>398</v>
      </c>
    </row>
    <row r="5" spans="2:5" x14ac:dyDescent="0.25">
      <c r="B5" t="s">
        <v>399</v>
      </c>
    </row>
    <row r="6" spans="2:5" x14ac:dyDescent="0.25">
      <c r="C6" t="s">
        <v>196</v>
      </c>
      <c r="D6" t="s">
        <v>197</v>
      </c>
      <c r="E6" t="s">
        <v>198</v>
      </c>
    </row>
    <row r="7" spans="2:5" x14ac:dyDescent="0.25">
      <c r="B7" t="s">
        <v>400</v>
      </c>
      <c r="C7">
        <v>699</v>
      </c>
      <c r="D7">
        <v>108</v>
      </c>
      <c r="E7">
        <v>40</v>
      </c>
    </row>
    <row r="8" spans="2:5" x14ac:dyDescent="0.25">
      <c r="B8" t="s">
        <v>401</v>
      </c>
      <c r="C8">
        <v>728</v>
      </c>
      <c r="D8">
        <v>106</v>
      </c>
      <c r="E8">
        <v>39</v>
      </c>
    </row>
    <row r="9" spans="2:5" x14ac:dyDescent="0.25">
      <c r="B9" t="s">
        <v>402</v>
      </c>
      <c r="C9">
        <v>792</v>
      </c>
      <c r="D9">
        <v>106</v>
      </c>
      <c r="E9">
        <v>42</v>
      </c>
    </row>
    <row r="10" spans="2:5" x14ac:dyDescent="0.25">
      <c r="B10" t="s">
        <v>403</v>
      </c>
      <c r="C10">
        <v>915</v>
      </c>
      <c r="D10">
        <v>94</v>
      </c>
      <c r="E10">
        <v>41</v>
      </c>
    </row>
    <row r="11" spans="2:5" x14ac:dyDescent="0.25">
      <c r="B11" t="s">
        <v>404</v>
      </c>
      <c r="C11">
        <v>1053</v>
      </c>
      <c r="D11">
        <v>77</v>
      </c>
      <c r="E11">
        <v>46</v>
      </c>
    </row>
    <row r="12" spans="2:5" x14ac:dyDescent="0.25">
      <c r="B12" t="s">
        <v>405</v>
      </c>
      <c r="C12">
        <v>1151</v>
      </c>
      <c r="D12">
        <v>51</v>
      </c>
      <c r="E12">
        <v>52</v>
      </c>
    </row>
    <row r="13" spans="2:5" x14ac:dyDescent="0.25">
      <c r="B13" t="s">
        <v>406</v>
      </c>
      <c r="C13">
        <v>949</v>
      </c>
      <c r="D13">
        <v>38</v>
      </c>
      <c r="E13">
        <v>38</v>
      </c>
    </row>
    <row r="14" spans="2:5" x14ac:dyDescent="0.25">
      <c r="B14" t="s">
        <v>407</v>
      </c>
      <c r="C14">
        <v>695</v>
      </c>
      <c r="D14">
        <v>28</v>
      </c>
      <c r="E14">
        <v>30</v>
      </c>
    </row>
    <row r="15" spans="2:5" x14ac:dyDescent="0.25">
      <c r="B15" t="s">
        <v>408</v>
      </c>
      <c r="C15">
        <v>358</v>
      </c>
      <c r="D15">
        <v>77</v>
      </c>
      <c r="E15">
        <v>23</v>
      </c>
    </row>
    <row r="16" spans="2:5" x14ac:dyDescent="0.25">
      <c r="B16" t="s">
        <v>409</v>
      </c>
      <c r="C16">
        <v>234</v>
      </c>
      <c r="D16">
        <v>92</v>
      </c>
      <c r="E16">
        <v>17</v>
      </c>
    </row>
    <row r="17" spans="2:5" x14ac:dyDescent="0.25">
      <c r="B17" t="s">
        <v>410</v>
      </c>
      <c r="C17">
        <v>189</v>
      </c>
      <c r="D17">
        <v>81</v>
      </c>
      <c r="E17">
        <v>19</v>
      </c>
    </row>
    <row r="18" spans="2:5" x14ac:dyDescent="0.25">
      <c r="B18" t="s">
        <v>411</v>
      </c>
      <c r="C18">
        <v>190</v>
      </c>
      <c r="D18">
        <v>61</v>
      </c>
      <c r="E18">
        <v>20</v>
      </c>
    </row>
    <row r="19" spans="2:5" x14ac:dyDescent="0.25">
      <c r="B19" t="s">
        <v>412</v>
      </c>
      <c r="C19">
        <v>234</v>
      </c>
      <c r="D19">
        <v>75</v>
      </c>
      <c r="E19">
        <v>24</v>
      </c>
    </row>
    <row r="20" spans="2:5" x14ac:dyDescent="0.25">
      <c r="B20" t="s">
        <v>413</v>
      </c>
      <c r="C20">
        <v>296</v>
      </c>
      <c r="D20">
        <v>67</v>
      </c>
      <c r="E20">
        <v>31</v>
      </c>
    </row>
    <row r="21" spans="2:5" x14ac:dyDescent="0.25">
      <c r="B21" t="s">
        <v>414</v>
      </c>
      <c r="C21">
        <v>311</v>
      </c>
      <c r="D21">
        <v>51</v>
      </c>
      <c r="E21">
        <v>37</v>
      </c>
    </row>
    <row r="22" spans="2:5" x14ac:dyDescent="0.25">
      <c r="B22" t="s">
        <v>415</v>
      </c>
      <c r="C22">
        <v>348</v>
      </c>
      <c r="D22">
        <v>81</v>
      </c>
      <c r="E22">
        <v>30</v>
      </c>
    </row>
    <row r="23" spans="2:5" x14ac:dyDescent="0.25">
      <c r="B23" t="s">
        <v>416</v>
      </c>
      <c r="C23">
        <v>396</v>
      </c>
      <c r="D23">
        <v>88</v>
      </c>
      <c r="E23">
        <v>29</v>
      </c>
    </row>
    <row r="24" spans="2:5" x14ac:dyDescent="0.25">
      <c r="B24" t="s">
        <v>417</v>
      </c>
      <c r="C24">
        <v>442</v>
      </c>
      <c r="D24">
        <v>86</v>
      </c>
      <c r="E24">
        <v>36</v>
      </c>
    </row>
    <row r="25" spans="2:5" x14ac:dyDescent="0.25">
      <c r="B25" t="s">
        <v>418</v>
      </c>
      <c r="C25">
        <v>461</v>
      </c>
      <c r="D25">
        <v>74</v>
      </c>
      <c r="E25">
        <v>39</v>
      </c>
    </row>
    <row r="26" spans="2:5" x14ac:dyDescent="0.25">
      <c r="B26" t="s">
        <v>419</v>
      </c>
      <c r="C26">
        <v>469</v>
      </c>
      <c r="D26">
        <v>117</v>
      </c>
      <c r="E26">
        <v>42</v>
      </c>
    </row>
    <row r="27" spans="2:5" x14ac:dyDescent="0.25">
      <c r="B27" t="s">
        <v>420</v>
      </c>
      <c r="C27">
        <v>570</v>
      </c>
      <c r="D27">
        <v>152</v>
      </c>
      <c r="E27">
        <v>37</v>
      </c>
    </row>
    <row r="28" spans="2:5" x14ac:dyDescent="0.25">
      <c r="B28" t="s">
        <v>421</v>
      </c>
      <c r="C28">
        <v>571</v>
      </c>
      <c r="D28">
        <v>106</v>
      </c>
      <c r="E28">
        <v>48</v>
      </c>
    </row>
    <row r="29" spans="2:5" x14ac:dyDescent="0.25">
      <c r="B29" t="s">
        <v>422</v>
      </c>
      <c r="C29">
        <v>492</v>
      </c>
      <c r="D29">
        <v>56</v>
      </c>
      <c r="E29">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D31C-4E18-4A65-807A-AD67688FAF96}">
  <dimension ref="A1:J53"/>
  <sheetViews>
    <sheetView workbookViewId="0">
      <selection activeCell="F7" sqref="F7"/>
    </sheetView>
  </sheetViews>
  <sheetFormatPr defaultRowHeight="15" x14ac:dyDescent="0.25"/>
  <cols>
    <col min="1" max="1" width="23.7109375" customWidth="1"/>
    <col min="2" max="2" width="25.85546875" customWidth="1"/>
    <col min="3" max="3" width="25.5703125" customWidth="1"/>
    <col min="8" max="8" width="29.85546875" customWidth="1"/>
    <col min="9" max="9" width="37.5703125" customWidth="1"/>
    <col min="10" max="10" width="41.42578125" customWidth="1"/>
  </cols>
  <sheetData>
    <row r="1" spans="1:10" ht="30" x14ac:dyDescent="0.25">
      <c r="A1" s="1" t="s">
        <v>0</v>
      </c>
      <c r="B1" s="1" t="s">
        <v>52</v>
      </c>
      <c r="C1" s="1" t="s">
        <v>53</v>
      </c>
    </row>
    <row r="2" spans="1:10" x14ac:dyDescent="0.25">
      <c r="A2" t="s">
        <v>1</v>
      </c>
      <c r="B2">
        <v>337604</v>
      </c>
      <c r="C2">
        <v>289105</v>
      </c>
    </row>
    <row r="3" spans="1:10" x14ac:dyDescent="0.25">
      <c r="A3" t="s">
        <v>2</v>
      </c>
      <c r="B3">
        <v>618141</v>
      </c>
      <c r="C3">
        <v>288865</v>
      </c>
      <c r="H3" t="s">
        <v>77</v>
      </c>
    </row>
    <row r="4" spans="1:10" ht="15.75" thickBot="1" x14ac:dyDescent="0.3">
      <c r="A4" t="s">
        <v>3</v>
      </c>
      <c r="B4">
        <v>646497</v>
      </c>
      <c r="C4">
        <v>242123</v>
      </c>
    </row>
    <row r="5" spans="1:10" x14ac:dyDescent="0.25">
      <c r="A5" t="s">
        <v>4</v>
      </c>
      <c r="B5">
        <v>1399898</v>
      </c>
      <c r="C5">
        <v>277474</v>
      </c>
      <c r="H5" s="5"/>
      <c r="I5" s="5" t="s">
        <v>52</v>
      </c>
      <c r="J5" s="5" t="s">
        <v>53</v>
      </c>
    </row>
    <row r="6" spans="1:10" x14ac:dyDescent="0.25">
      <c r="A6" t="s">
        <v>5</v>
      </c>
      <c r="B6">
        <v>787612</v>
      </c>
      <c r="C6">
        <v>1281824</v>
      </c>
      <c r="H6" t="s">
        <v>55</v>
      </c>
      <c r="I6">
        <v>684859.78431372554</v>
      </c>
      <c r="J6">
        <v>456212.96078431373</v>
      </c>
    </row>
    <row r="7" spans="1:10" x14ac:dyDescent="0.25">
      <c r="A7" t="s">
        <v>6</v>
      </c>
      <c r="B7">
        <v>553107</v>
      </c>
      <c r="C7">
        <v>534990</v>
      </c>
      <c r="H7" t="s">
        <v>78</v>
      </c>
      <c r="I7">
        <v>118248502386.93257</v>
      </c>
      <c r="J7">
        <v>56367266706.398438</v>
      </c>
    </row>
    <row r="8" spans="1:10" x14ac:dyDescent="0.25">
      <c r="A8" t="s">
        <v>7</v>
      </c>
      <c r="B8">
        <v>1173649</v>
      </c>
      <c r="C8">
        <v>931688</v>
      </c>
      <c r="H8" t="s">
        <v>79</v>
      </c>
      <c r="I8">
        <v>51</v>
      </c>
      <c r="J8">
        <v>51</v>
      </c>
    </row>
    <row r="9" spans="1:10" x14ac:dyDescent="0.25">
      <c r="A9" t="s">
        <v>8</v>
      </c>
      <c r="B9">
        <v>890987</v>
      </c>
      <c r="C9">
        <v>549144</v>
      </c>
      <c r="H9" t="s">
        <v>80</v>
      </c>
      <c r="I9">
        <v>0</v>
      </c>
    </row>
    <row r="10" spans="1:10" x14ac:dyDescent="0.25">
      <c r="A10" t="s">
        <v>9</v>
      </c>
      <c r="B10">
        <v>311763</v>
      </c>
      <c r="C10">
        <v>989290</v>
      </c>
      <c r="H10" t="s">
        <v>81</v>
      </c>
      <c r="I10">
        <v>89</v>
      </c>
    </row>
    <row r="11" spans="1:10" x14ac:dyDescent="0.25">
      <c r="A11" t="s">
        <v>10</v>
      </c>
      <c r="B11">
        <v>811331</v>
      </c>
      <c r="C11">
        <v>281970</v>
      </c>
      <c r="H11" t="s">
        <v>82</v>
      </c>
      <c r="I11">
        <v>3.9075858637545533</v>
      </c>
    </row>
    <row r="12" spans="1:10" x14ac:dyDescent="0.25">
      <c r="A12" t="s">
        <v>11</v>
      </c>
      <c r="B12">
        <v>884905</v>
      </c>
      <c r="C12">
        <v>227060</v>
      </c>
      <c r="H12" t="s">
        <v>83</v>
      </c>
      <c r="I12">
        <v>9.0710401673788324E-5</v>
      </c>
    </row>
    <row r="13" spans="1:10" x14ac:dyDescent="0.25">
      <c r="A13" t="s">
        <v>12</v>
      </c>
      <c r="B13">
        <v>1035529</v>
      </c>
      <c r="C13">
        <v>620077</v>
      </c>
      <c r="H13" t="s">
        <v>84</v>
      </c>
      <c r="I13">
        <v>1.6621553258697011</v>
      </c>
    </row>
    <row r="14" spans="1:10" x14ac:dyDescent="0.25">
      <c r="A14" t="s">
        <v>13</v>
      </c>
      <c r="B14">
        <v>383050</v>
      </c>
      <c r="C14">
        <v>345620</v>
      </c>
      <c r="H14" t="s">
        <v>85</v>
      </c>
      <c r="I14">
        <v>1.8142080334757665E-4</v>
      </c>
    </row>
    <row r="15" spans="1:10" ht="15.75" thickBot="1" x14ac:dyDescent="0.3">
      <c r="A15" t="s">
        <v>14</v>
      </c>
      <c r="B15">
        <v>611024</v>
      </c>
      <c r="C15">
        <v>389801</v>
      </c>
      <c r="H15" s="3" t="s">
        <v>86</v>
      </c>
      <c r="I15" s="3">
        <v>1.986978699506285</v>
      </c>
      <c r="J15" s="3"/>
    </row>
    <row r="16" spans="1:10" x14ac:dyDescent="0.25">
      <c r="A16" t="s">
        <v>15</v>
      </c>
      <c r="B16">
        <v>937782</v>
      </c>
      <c r="C16">
        <v>319045</v>
      </c>
    </row>
    <row r="17" spans="1:3" x14ac:dyDescent="0.25">
      <c r="A17" t="s">
        <v>16</v>
      </c>
      <c r="B17">
        <v>367710</v>
      </c>
      <c r="C17">
        <v>533879</v>
      </c>
    </row>
    <row r="18" spans="1:3" x14ac:dyDescent="0.25">
      <c r="A18" t="s">
        <v>17</v>
      </c>
      <c r="B18">
        <v>1162163</v>
      </c>
      <c r="C18">
        <v>259447</v>
      </c>
    </row>
    <row r="19" spans="1:3" x14ac:dyDescent="0.25">
      <c r="A19" t="s">
        <v>18</v>
      </c>
      <c r="B19">
        <v>858183</v>
      </c>
      <c r="C19">
        <v>245373</v>
      </c>
    </row>
    <row r="20" spans="1:3" x14ac:dyDescent="0.25">
      <c r="A20" t="s">
        <v>19</v>
      </c>
      <c r="B20">
        <v>368275</v>
      </c>
      <c r="C20">
        <v>519384</v>
      </c>
    </row>
    <row r="21" spans="1:3" x14ac:dyDescent="0.25">
      <c r="A21" t="s">
        <v>20</v>
      </c>
      <c r="B21">
        <v>847682</v>
      </c>
      <c r="C21">
        <v>378131</v>
      </c>
    </row>
    <row r="22" spans="1:3" x14ac:dyDescent="0.25">
      <c r="A22" t="s">
        <v>21</v>
      </c>
      <c r="B22">
        <v>464501</v>
      </c>
      <c r="C22">
        <v>275657</v>
      </c>
    </row>
    <row r="23" spans="1:3" x14ac:dyDescent="0.25">
      <c r="A23" t="s">
        <v>22</v>
      </c>
      <c r="B23">
        <v>427406</v>
      </c>
      <c r="C23">
        <v>257797</v>
      </c>
    </row>
    <row r="24" spans="1:3" x14ac:dyDescent="0.25">
      <c r="A24" t="s">
        <v>23</v>
      </c>
      <c r="B24">
        <v>1580476</v>
      </c>
      <c r="C24">
        <v>291281</v>
      </c>
    </row>
    <row r="25" spans="1:3" x14ac:dyDescent="0.25">
      <c r="A25" t="s">
        <v>24</v>
      </c>
      <c r="B25">
        <v>336847</v>
      </c>
      <c r="C25">
        <v>1007112</v>
      </c>
    </row>
    <row r="26" spans="1:3" x14ac:dyDescent="0.25">
      <c r="A26" t="s">
        <v>25</v>
      </c>
      <c r="B26">
        <v>430512</v>
      </c>
      <c r="C26">
        <v>234990</v>
      </c>
    </row>
    <row r="27" spans="1:3" x14ac:dyDescent="0.25">
      <c r="A27" t="s">
        <v>26</v>
      </c>
      <c r="B27">
        <v>578924</v>
      </c>
      <c r="C27">
        <v>302166</v>
      </c>
    </row>
    <row r="28" spans="1:3" x14ac:dyDescent="0.25">
      <c r="A28" t="s">
        <v>27</v>
      </c>
      <c r="B28">
        <v>387850</v>
      </c>
      <c r="C28">
        <v>965366</v>
      </c>
    </row>
    <row r="29" spans="1:3" x14ac:dyDescent="0.25">
      <c r="A29" t="s">
        <v>28</v>
      </c>
      <c r="B29">
        <v>492028</v>
      </c>
      <c r="C29">
        <v>384146</v>
      </c>
    </row>
    <row r="30" spans="1:3" x14ac:dyDescent="0.25">
      <c r="A30" t="s">
        <v>29</v>
      </c>
      <c r="B30">
        <v>1006579</v>
      </c>
      <c r="C30">
        <v>424083</v>
      </c>
    </row>
    <row r="31" spans="1:3" x14ac:dyDescent="0.25">
      <c r="A31" t="s">
        <v>30</v>
      </c>
      <c r="B31">
        <v>593402</v>
      </c>
      <c r="C31">
        <v>556403</v>
      </c>
    </row>
    <row r="32" spans="1:3" x14ac:dyDescent="0.25">
      <c r="A32" t="s">
        <v>31</v>
      </c>
      <c r="B32">
        <v>493546</v>
      </c>
      <c r="C32">
        <v>704249</v>
      </c>
    </row>
    <row r="33" spans="1:3" x14ac:dyDescent="0.25">
      <c r="A33" t="s">
        <v>32</v>
      </c>
      <c r="B33">
        <v>980414</v>
      </c>
      <c r="C33">
        <v>403912</v>
      </c>
    </row>
    <row r="34" spans="1:3" x14ac:dyDescent="0.25">
      <c r="A34" t="s">
        <v>33</v>
      </c>
      <c r="B34">
        <v>451941</v>
      </c>
      <c r="C34">
        <v>410391</v>
      </c>
    </row>
    <row r="35" spans="1:3" x14ac:dyDescent="0.25">
      <c r="A35" t="s">
        <v>34</v>
      </c>
      <c r="B35">
        <v>1642036</v>
      </c>
      <c r="C35">
        <v>656626</v>
      </c>
    </row>
    <row r="36" spans="1:3" x14ac:dyDescent="0.25">
      <c r="A36" t="s">
        <v>35</v>
      </c>
      <c r="B36">
        <v>906101</v>
      </c>
      <c r="C36">
        <v>263113</v>
      </c>
    </row>
    <row r="37" spans="1:3" x14ac:dyDescent="0.25">
      <c r="A37" t="s">
        <v>36</v>
      </c>
      <c r="B37">
        <v>1510772</v>
      </c>
      <c r="C37">
        <v>280768</v>
      </c>
    </row>
    <row r="38" spans="1:3" x14ac:dyDescent="0.25">
      <c r="A38" t="s">
        <v>37</v>
      </c>
      <c r="B38">
        <v>522610</v>
      </c>
      <c r="C38">
        <v>245856</v>
      </c>
    </row>
    <row r="39" spans="1:3" x14ac:dyDescent="0.25">
      <c r="A39" t="s">
        <v>38</v>
      </c>
      <c r="B39">
        <v>631112</v>
      </c>
      <c r="C39">
        <v>375347</v>
      </c>
    </row>
    <row r="40" spans="1:3" x14ac:dyDescent="0.25">
      <c r="A40" t="s">
        <v>39</v>
      </c>
      <c r="B40">
        <v>352648</v>
      </c>
      <c r="C40">
        <v>363675</v>
      </c>
    </row>
    <row r="41" spans="1:3" x14ac:dyDescent="0.25">
      <c r="A41" t="s">
        <v>40</v>
      </c>
      <c r="B41">
        <v>838624</v>
      </c>
      <c r="C41">
        <v>506466</v>
      </c>
    </row>
    <row r="42" spans="1:3" x14ac:dyDescent="0.25">
      <c r="A42" t="s">
        <v>41</v>
      </c>
      <c r="B42">
        <v>391360</v>
      </c>
      <c r="C42">
        <v>521883</v>
      </c>
    </row>
    <row r="43" spans="1:3" x14ac:dyDescent="0.25">
      <c r="A43" t="s">
        <v>42</v>
      </c>
      <c r="B43">
        <v>383767</v>
      </c>
      <c r="C43">
        <v>405277</v>
      </c>
    </row>
    <row r="44" spans="1:3" x14ac:dyDescent="0.25">
      <c r="A44" t="s">
        <v>43</v>
      </c>
      <c r="B44">
        <v>445412</v>
      </c>
      <c r="C44">
        <v>397311</v>
      </c>
    </row>
    <row r="45" spans="1:3" x14ac:dyDescent="0.25">
      <c r="A45" t="s">
        <v>44</v>
      </c>
      <c r="B45">
        <v>390570</v>
      </c>
      <c r="C45">
        <v>255810</v>
      </c>
    </row>
    <row r="46" spans="1:3" x14ac:dyDescent="0.25">
      <c r="A46" t="s">
        <v>45</v>
      </c>
      <c r="B46">
        <v>752144</v>
      </c>
      <c r="C46">
        <v>379369</v>
      </c>
    </row>
    <row r="47" spans="1:3" x14ac:dyDescent="0.25">
      <c r="A47" t="s">
        <v>46</v>
      </c>
      <c r="B47">
        <v>375779</v>
      </c>
      <c r="C47">
        <v>347903</v>
      </c>
    </row>
    <row r="48" spans="1:3" x14ac:dyDescent="0.25">
      <c r="A48" t="s">
        <v>47</v>
      </c>
      <c r="B48">
        <v>557990</v>
      </c>
      <c r="C48">
        <v>242397</v>
      </c>
    </row>
    <row r="49" spans="1:3" x14ac:dyDescent="0.25">
      <c r="A49" t="s">
        <v>48</v>
      </c>
      <c r="B49">
        <v>399368</v>
      </c>
      <c r="C49">
        <v>359354</v>
      </c>
    </row>
    <row r="50" spans="1:3" x14ac:dyDescent="0.25">
      <c r="A50" t="s">
        <v>49</v>
      </c>
      <c r="B50">
        <v>337681</v>
      </c>
      <c r="C50">
        <v>594018</v>
      </c>
    </row>
    <row r="51" spans="1:3" x14ac:dyDescent="0.25">
      <c r="A51" t="s">
        <v>50</v>
      </c>
      <c r="B51">
        <v>543367</v>
      </c>
      <c r="C51">
        <v>739056</v>
      </c>
    </row>
    <row r="52" spans="1:3" x14ac:dyDescent="0.25">
      <c r="A52" t="s">
        <v>51</v>
      </c>
      <c r="B52">
        <v>735190</v>
      </c>
      <c r="C52">
        <v>610789</v>
      </c>
    </row>
    <row r="53" spans="1:3" x14ac:dyDescent="0.25">
      <c r="A53" t="s">
        <v>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3B5F-274A-46F0-BB53-158AB9A4B052}">
  <dimension ref="A1:AH53"/>
  <sheetViews>
    <sheetView topLeftCell="C1" workbookViewId="0">
      <selection activeCell="R28" sqref="R28"/>
    </sheetView>
  </sheetViews>
  <sheetFormatPr defaultRowHeight="15" x14ac:dyDescent="0.25"/>
  <cols>
    <col min="1" max="1" width="18.85546875" customWidth="1"/>
    <col min="2" max="2" width="26.7109375" customWidth="1"/>
    <col min="3" max="3" width="25.5703125" customWidth="1"/>
    <col min="4" max="4" width="25.28515625" customWidth="1"/>
    <col min="9" max="9" width="36" customWidth="1"/>
    <col min="10" max="10" width="12" customWidth="1"/>
    <col min="11" max="11" width="11.85546875" customWidth="1"/>
    <col min="12" max="12" width="12.7109375" customWidth="1"/>
    <col min="13" max="14" width="12.5703125" customWidth="1"/>
    <col min="15" max="15" width="12" customWidth="1"/>
    <col min="20" max="20" width="29.5703125" customWidth="1"/>
    <col min="21" max="21" width="39.28515625" customWidth="1"/>
    <col min="22" max="22" width="38.85546875" customWidth="1"/>
    <col min="26" max="26" width="29.140625" customWidth="1"/>
    <col min="27" max="28" width="36.7109375" customWidth="1"/>
    <col min="32" max="32" width="28.85546875" customWidth="1"/>
    <col min="33" max="33" width="37" customWidth="1"/>
    <col min="34" max="34" width="35.5703125" customWidth="1"/>
  </cols>
  <sheetData>
    <row r="1" spans="1:34" s="1" customFormat="1" ht="30" x14ac:dyDescent="0.25">
      <c r="A1" s="1" t="s">
        <v>0</v>
      </c>
      <c r="B1" s="1" t="s">
        <v>53</v>
      </c>
      <c r="C1" s="1" t="s">
        <v>87</v>
      </c>
      <c r="D1" s="1" t="s">
        <v>52</v>
      </c>
    </row>
    <row r="2" spans="1:34" x14ac:dyDescent="0.25">
      <c r="A2" t="s">
        <v>1</v>
      </c>
      <c r="B2">
        <v>289105</v>
      </c>
      <c r="C2">
        <v>280229</v>
      </c>
      <c r="D2">
        <v>337604</v>
      </c>
    </row>
    <row r="3" spans="1:34" x14ac:dyDescent="0.25">
      <c r="A3" t="s">
        <v>2</v>
      </c>
      <c r="B3">
        <v>288865</v>
      </c>
      <c r="C3">
        <v>390472</v>
      </c>
      <c r="D3">
        <v>618141</v>
      </c>
    </row>
    <row r="4" spans="1:34" x14ac:dyDescent="0.25">
      <c r="A4" t="s">
        <v>3</v>
      </c>
      <c r="B4">
        <v>242123</v>
      </c>
      <c r="C4">
        <v>293009</v>
      </c>
      <c r="D4">
        <v>646497</v>
      </c>
      <c r="I4" t="s">
        <v>88</v>
      </c>
    </row>
    <row r="5" spans="1:34" x14ac:dyDescent="0.25">
      <c r="A5" t="s">
        <v>4</v>
      </c>
      <c r="B5">
        <v>277474</v>
      </c>
      <c r="C5">
        <v>842442</v>
      </c>
      <c r="D5">
        <v>1399898</v>
      </c>
    </row>
    <row r="6" spans="1:34" ht="15.75" thickBot="1" x14ac:dyDescent="0.3">
      <c r="A6" t="s">
        <v>5</v>
      </c>
      <c r="B6">
        <v>1281824</v>
      </c>
      <c r="C6">
        <v>538267</v>
      </c>
      <c r="D6">
        <v>787612</v>
      </c>
      <c r="I6" t="s">
        <v>89</v>
      </c>
    </row>
    <row r="7" spans="1:34" x14ac:dyDescent="0.25">
      <c r="A7" t="s">
        <v>6</v>
      </c>
      <c r="B7">
        <v>534990</v>
      </c>
      <c r="C7">
        <v>612528</v>
      </c>
      <c r="D7">
        <v>553107</v>
      </c>
      <c r="I7" s="5" t="s">
        <v>90</v>
      </c>
      <c r="J7" s="5" t="s">
        <v>67</v>
      </c>
      <c r="K7" s="5" t="s">
        <v>66</v>
      </c>
      <c r="L7" s="5" t="s">
        <v>91</v>
      </c>
      <c r="M7" s="5" t="s">
        <v>78</v>
      </c>
      <c r="T7" t="s">
        <v>77</v>
      </c>
      <c r="Z7" t="s">
        <v>77</v>
      </c>
      <c r="AF7" t="s">
        <v>77</v>
      </c>
    </row>
    <row r="8" spans="1:34" ht="15.75" thickBot="1" x14ac:dyDescent="0.3">
      <c r="A8" t="s">
        <v>7</v>
      </c>
      <c r="B8">
        <v>931688</v>
      </c>
      <c r="C8">
        <v>393667</v>
      </c>
      <c r="D8">
        <v>1173649</v>
      </c>
      <c r="I8" t="s">
        <v>53</v>
      </c>
      <c r="J8">
        <v>51</v>
      </c>
      <c r="K8">
        <v>23266861</v>
      </c>
      <c r="L8">
        <v>456212.96078431373</v>
      </c>
      <c r="M8">
        <v>56367266706.398438</v>
      </c>
    </row>
    <row r="9" spans="1:34" x14ac:dyDescent="0.25">
      <c r="A9" t="s">
        <v>8</v>
      </c>
      <c r="B9">
        <v>549144</v>
      </c>
      <c r="C9">
        <v>291466</v>
      </c>
      <c r="D9">
        <v>890987</v>
      </c>
      <c r="I9" t="s">
        <v>87</v>
      </c>
      <c r="J9">
        <v>51</v>
      </c>
      <c r="K9">
        <v>29580226</v>
      </c>
      <c r="L9">
        <v>580004.43137254904</v>
      </c>
      <c r="M9">
        <v>107994677228.7702</v>
      </c>
      <c r="T9" s="5"/>
      <c r="U9" s="5" t="s">
        <v>53</v>
      </c>
      <c r="V9" s="5" t="s">
        <v>87</v>
      </c>
      <c r="Z9" s="5"/>
      <c r="AA9" s="5" t="s">
        <v>53</v>
      </c>
      <c r="AB9" s="5" t="s">
        <v>52</v>
      </c>
      <c r="AF9" s="5"/>
      <c r="AG9" s="5" t="s">
        <v>87</v>
      </c>
      <c r="AH9" s="5" t="s">
        <v>52</v>
      </c>
    </row>
    <row r="10" spans="1:34" ht="15.75" thickBot="1" x14ac:dyDescent="0.3">
      <c r="A10" t="s">
        <v>9</v>
      </c>
      <c r="B10">
        <v>989290</v>
      </c>
      <c r="C10">
        <v>302378</v>
      </c>
      <c r="D10">
        <v>311763</v>
      </c>
      <c r="I10" s="3" t="s">
        <v>52</v>
      </c>
      <c r="J10" s="3">
        <v>51</v>
      </c>
      <c r="K10" s="3">
        <v>34927849</v>
      </c>
      <c r="L10" s="3">
        <v>684859.78431372554</v>
      </c>
      <c r="M10" s="3">
        <v>118248502386.93257</v>
      </c>
      <c r="T10" t="s">
        <v>55</v>
      </c>
      <c r="U10">
        <v>456212.96078431373</v>
      </c>
      <c r="V10">
        <v>580004.43137254904</v>
      </c>
      <c r="Z10" t="s">
        <v>55</v>
      </c>
      <c r="AA10">
        <v>456212.96078431373</v>
      </c>
      <c r="AB10">
        <v>684859.78431372554</v>
      </c>
      <c r="AF10" t="s">
        <v>55</v>
      </c>
      <c r="AG10">
        <v>580004.43137254904</v>
      </c>
      <c r="AH10">
        <v>684859.78431372554</v>
      </c>
    </row>
    <row r="11" spans="1:34" x14ac:dyDescent="0.25">
      <c r="A11" t="s">
        <v>10</v>
      </c>
      <c r="B11">
        <v>281970</v>
      </c>
      <c r="C11">
        <v>251234</v>
      </c>
      <c r="D11">
        <v>811331</v>
      </c>
      <c r="T11" t="s">
        <v>78</v>
      </c>
      <c r="U11">
        <v>56367266706.398438</v>
      </c>
      <c r="V11">
        <v>107994677228.7702</v>
      </c>
      <c r="Z11" t="s">
        <v>78</v>
      </c>
      <c r="AA11">
        <v>56367266706.398438</v>
      </c>
      <c r="AB11">
        <v>118248502386.93257</v>
      </c>
      <c r="AF11" t="s">
        <v>78</v>
      </c>
      <c r="AG11">
        <v>107994677228.7702</v>
      </c>
      <c r="AH11">
        <v>118248502386.93257</v>
      </c>
    </row>
    <row r="12" spans="1:34" x14ac:dyDescent="0.25">
      <c r="A12" t="s">
        <v>11</v>
      </c>
      <c r="B12">
        <v>227060</v>
      </c>
      <c r="C12">
        <v>450870</v>
      </c>
      <c r="D12">
        <v>884905</v>
      </c>
      <c r="T12" t="s">
        <v>79</v>
      </c>
      <c r="U12">
        <v>51</v>
      </c>
      <c r="V12">
        <v>51</v>
      </c>
      <c r="Z12" t="s">
        <v>79</v>
      </c>
      <c r="AA12">
        <v>51</v>
      </c>
      <c r="AB12">
        <v>51</v>
      </c>
      <c r="AF12" t="s">
        <v>79</v>
      </c>
      <c r="AG12">
        <v>51</v>
      </c>
      <c r="AH12">
        <v>51</v>
      </c>
    </row>
    <row r="13" spans="1:34" ht="15.75" thickBot="1" x14ac:dyDescent="0.3">
      <c r="A13" t="s">
        <v>12</v>
      </c>
      <c r="B13">
        <v>620077</v>
      </c>
      <c r="C13">
        <v>404516</v>
      </c>
      <c r="D13">
        <v>1035529</v>
      </c>
      <c r="I13" t="s">
        <v>92</v>
      </c>
      <c r="T13" t="s">
        <v>80</v>
      </c>
      <c r="U13">
        <v>0</v>
      </c>
      <c r="Z13" t="s">
        <v>80</v>
      </c>
      <c r="AA13">
        <v>0</v>
      </c>
      <c r="AF13" t="s">
        <v>80</v>
      </c>
      <c r="AG13">
        <v>0</v>
      </c>
    </row>
    <row r="14" spans="1:34" x14ac:dyDescent="0.25">
      <c r="A14" t="s">
        <v>13</v>
      </c>
      <c r="B14">
        <v>345620</v>
      </c>
      <c r="C14">
        <v>835954</v>
      </c>
      <c r="D14">
        <v>383050</v>
      </c>
      <c r="I14" s="5" t="s">
        <v>93</v>
      </c>
      <c r="J14" s="5" t="s">
        <v>94</v>
      </c>
      <c r="K14" s="5" t="s">
        <v>81</v>
      </c>
      <c r="L14" s="5" t="s">
        <v>95</v>
      </c>
      <c r="M14" s="5" t="s">
        <v>96</v>
      </c>
      <c r="N14" s="5" t="s">
        <v>97</v>
      </c>
      <c r="O14" s="5" t="s">
        <v>98</v>
      </c>
      <c r="T14" t="s">
        <v>81</v>
      </c>
      <c r="U14">
        <v>91</v>
      </c>
      <c r="Z14" t="s">
        <v>81</v>
      </c>
      <c r="AA14">
        <v>89</v>
      </c>
      <c r="AF14" t="s">
        <v>81</v>
      </c>
      <c r="AG14">
        <v>100</v>
      </c>
    </row>
    <row r="15" spans="1:34" x14ac:dyDescent="0.25">
      <c r="A15" t="s">
        <v>14</v>
      </c>
      <c r="B15">
        <v>389801</v>
      </c>
      <c r="C15">
        <v>278055</v>
      </c>
      <c r="D15">
        <v>611024</v>
      </c>
      <c r="I15" t="s">
        <v>99</v>
      </c>
      <c r="J15">
        <v>1336171833395.4043</v>
      </c>
      <c r="K15">
        <v>2</v>
      </c>
      <c r="L15">
        <v>668085916697.70215</v>
      </c>
      <c r="M15">
        <v>7.0919450295506161</v>
      </c>
      <c r="N15">
        <v>1.1403911278995427E-3</v>
      </c>
      <c r="O15">
        <v>3.056366295139044</v>
      </c>
      <c r="T15" t="s">
        <v>82</v>
      </c>
      <c r="U15">
        <v>-2.1805958222631929</v>
      </c>
      <c r="Z15" t="s">
        <v>82</v>
      </c>
      <c r="AA15">
        <v>-3.9075858637545533</v>
      </c>
      <c r="AF15" t="s">
        <v>82</v>
      </c>
      <c r="AG15">
        <v>-1.5743016354034185</v>
      </c>
    </row>
    <row r="16" spans="1:34" x14ac:dyDescent="0.25">
      <c r="A16" t="s">
        <v>15</v>
      </c>
      <c r="B16">
        <v>319045</v>
      </c>
      <c r="C16">
        <v>1530951</v>
      </c>
      <c r="D16">
        <v>937782</v>
      </c>
      <c r="I16" t="s">
        <v>100</v>
      </c>
      <c r="J16">
        <v>14130522316105.059</v>
      </c>
      <c r="K16">
        <v>150</v>
      </c>
      <c r="L16">
        <v>94203482107.36705</v>
      </c>
      <c r="T16" t="s">
        <v>83</v>
      </c>
      <c r="U16">
        <v>1.5896317356728376E-2</v>
      </c>
      <c r="Z16" t="s">
        <v>83</v>
      </c>
      <c r="AA16">
        <v>9.0710401673788324E-5</v>
      </c>
      <c r="AF16" t="s">
        <v>83</v>
      </c>
      <c r="AG16">
        <v>5.9288160951180571E-2</v>
      </c>
    </row>
    <row r="17" spans="1:34" x14ac:dyDescent="0.25">
      <c r="A17" t="s">
        <v>16</v>
      </c>
      <c r="B17">
        <v>533879</v>
      </c>
      <c r="C17">
        <v>477387</v>
      </c>
      <c r="D17">
        <v>367710</v>
      </c>
      <c r="T17" t="s">
        <v>84</v>
      </c>
      <c r="U17">
        <v>1.6617711550616978</v>
      </c>
      <c r="Z17" t="s">
        <v>84</v>
      </c>
      <c r="AA17">
        <v>1.6621553258697011</v>
      </c>
      <c r="AF17" t="s">
        <v>84</v>
      </c>
      <c r="AG17">
        <v>1.6602343260853425</v>
      </c>
    </row>
    <row r="18" spans="1:34" ht="15.75" thickBot="1" x14ac:dyDescent="0.3">
      <c r="A18" t="s">
        <v>17</v>
      </c>
      <c r="B18">
        <v>259447</v>
      </c>
      <c r="C18">
        <v>619152</v>
      </c>
      <c r="D18">
        <v>1162163</v>
      </c>
      <c r="I18" s="3" t="s">
        <v>101</v>
      </c>
      <c r="J18" s="3">
        <v>15466694149500.463</v>
      </c>
      <c r="K18" s="3">
        <v>152</v>
      </c>
      <c r="L18" s="3"/>
      <c r="M18" s="3"/>
      <c r="N18" s="3"/>
      <c r="O18" s="3"/>
      <c r="T18" t="s">
        <v>85</v>
      </c>
      <c r="U18">
        <v>3.1792634713456752E-2</v>
      </c>
      <c r="Z18" t="s">
        <v>85</v>
      </c>
      <c r="AA18">
        <v>1.8142080334757665E-4</v>
      </c>
      <c r="AF18" t="s">
        <v>85</v>
      </c>
      <c r="AG18">
        <v>0.11857632190236114</v>
      </c>
    </row>
    <row r="19" spans="1:34" ht="15.75" thickBot="1" x14ac:dyDescent="0.3">
      <c r="A19" t="s">
        <v>18</v>
      </c>
      <c r="B19">
        <v>245373</v>
      </c>
      <c r="C19">
        <v>346183</v>
      </c>
      <c r="D19">
        <v>858183</v>
      </c>
      <c r="T19" s="3" t="s">
        <v>86</v>
      </c>
      <c r="U19" s="3">
        <v>1.9863771544186202</v>
      </c>
      <c r="V19" s="3"/>
      <c r="Z19" s="3" t="s">
        <v>86</v>
      </c>
      <c r="AA19" s="3">
        <v>1.986978699506285</v>
      </c>
      <c r="AB19" s="3"/>
      <c r="AF19" s="3" t="s">
        <v>86</v>
      </c>
      <c r="AG19" s="3">
        <v>1.9839715185235556</v>
      </c>
      <c r="AH19" s="3"/>
    </row>
    <row r="20" spans="1:34" x14ac:dyDescent="0.25">
      <c r="A20" t="s">
        <v>19</v>
      </c>
      <c r="B20">
        <v>519384</v>
      </c>
      <c r="C20">
        <v>460662</v>
      </c>
      <c r="D20">
        <v>368275</v>
      </c>
    </row>
    <row r="21" spans="1:34" ht="15.75" thickBot="1" x14ac:dyDescent="0.3">
      <c r="A21" t="s">
        <v>20</v>
      </c>
      <c r="B21">
        <v>378131</v>
      </c>
      <c r="C21">
        <v>969163</v>
      </c>
      <c r="D21">
        <v>847682</v>
      </c>
    </row>
    <row r="22" spans="1:34" x14ac:dyDescent="0.25">
      <c r="A22" t="s">
        <v>21</v>
      </c>
      <c r="B22">
        <v>275657</v>
      </c>
      <c r="C22">
        <v>354227</v>
      </c>
      <c r="D22">
        <v>464501</v>
      </c>
      <c r="T22" s="11" t="s">
        <v>102</v>
      </c>
      <c r="U22" s="6"/>
      <c r="Z22" s="11" t="s">
        <v>102</v>
      </c>
      <c r="AA22" s="6"/>
      <c r="AF22" s="11" t="s">
        <v>102</v>
      </c>
      <c r="AG22" s="6"/>
    </row>
    <row r="23" spans="1:34" x14ac:dyDescent="0.25">
      <c r="A23" t="s">
        <v>22</v>
      </c>
      <c r="B23">
        <v>257797</v>
      </c>
      <c r="C23">
        <v>1256035</v>
      </c>
      <c r="D23">
        <v>427406</v>
      </c>
      <c r="T23" s="7" t="s">
        <v>103</v>
      </c>
      <c r="U23" s="8">
        <f>0.05/3</f>
        <v>1.6666666666666666E-2</v>
      </c>
      <c r="Z23" s="7" t="s">
        <v>103</v>
      </c>
      <c r="AA23" s="8">
        <f>0.05/3</f>
        <v>1.6666666666666666E-2</v>
      </c>
      <c r="AF23" s="7" t="s">
        <v>103</v>
      </c>
      <c r="AG23" s="8">
        <f>0.05/3</f>
        <v>1.6666666666666666E-2</v>
      </c>
    </row>
    <row r="24" spans="1:34" ht="15.75" thickBot="1" x14ac:dyDescent="0.3">
      <c r="A24" t="s">
        <v>23</v>
      </c>
      <c r="B24">
        <v>291281</v>
      </c>
      <c r="C24">
        <v>327811</v>
      </c>
      <c r="D24">
        <v>1580476</v>
      </c>
      <c r="T24" s="9" t="s">
        <v>104</v>
      </c>
      <c r="U24" s="10" t="b">
        <f>U18&lt;=U23</f>
        <v>0</v>
      </c>
      <c r="Z24" s="9" t="s">
        <v>104</v>
      </c>
      <c r="AA24" s="10" t="b">
        <f>AA18&lt;=AA23</f>
        <v>1</v>
      </c>
      <c r="AF24" s="9" t="s">
        <v>104</v>
      </c>
      <c r="AG24" s="10" t="b">
        <f>AG18&lt;=AG23</f>
        <v>0</v>
      </c>
    </row>
    <row r="25" spans="1:34" x14ac:dyDescent="0.25">
      <c r="A25" t="s">
        <v>24</v>
      </c>
      <c r="B25">
        <v>1007112</v>
      </c>
      <c r="C25">
        <v>410521</v>
      </c>
      <c r="D25">
        <v>336847</v>
      </c>
    </row>
    <row r="26" spans="1:34" x14ac:dyDescent="0.25">
      <c r="A26" t="s">
        <v>25</v>
      </c>
      <c r="B26">
        <v>234990</v>
      </c>
      <c r="C26">
        <v>244199</v>
      </c>
      <c r="D26">
        <v>430512</v>
      </c>
    </row>
    <row r="27" spans="1:34" x14ac:dyDescent="0.25">
      <c r="A27" t="s">
        <v>26</v>
      </c>
      <c r="B27">
        <v>302166</v>
      </c>
      <c r="C27">
        <v>433389</v>
      </c>
      <c r="D27">
        <v>578924</v>
      </c>
    </row>
    <row r="28" spans="1:34" x14ac:dyDescent="0.25">
      <c r="A28" t="s">
        <v>27</v>
      </c>
      <c r="B28">
        <v>965366</v>
      </c>
      <c r="C28">
        <v>692216</v>
      </c>
      <c r="D28">
        <v>387850</v>
      </c>
    </row>
    <row r="29" spans="1:34" x14ac:dyDescent="0.25">
      <c r="A29" t="s">
        <v>28</v>
      </c>
      <c r="B29">
        <v>384146</v>
      </c>
      <c r="C29">
        <v>487938</v>
      </c>
      <c r="D29">
        <v>492028</v>
      </c>
    </row>
    <row r="30" spans="1:34" x14ac:dyDescent="0.25">
      <c r="A30" t="s">
        <v>29</v>
      </c>
      <c r="B30">
        <v>424083</v>
      </c>
      <c r="C30">
        <v>1134674</v>
      </c>
      <c r="D30">
        <v>1006579</v>
      </c>
    </row>
    <row r="31" spans="1:34" x14ac:dyDescent="0.25">
      <c r="A31" t="s">
        <v>30</v>
      </c>
      <c r="B31">
        <v>556403</v>
      </c>
      <c r="C31">
        <v>753558</v>
      </c>
      <c r="D31">
        <v>593402</v>
      </c>
    </row>
    <row r="32" spans="1:34" x14ac:dyDescent="0.25">
      <c r="A32" t="s">
        <v>31</v>
      </c>
      <c r="B32">
        <v>704249</v>
      </c>
      <c r="C32">
        <v>335173</v>
      </c>
      <c r="D32">
        <v>493546</v>
      </c>
    </row>
    <row r="33" spans="1:4" x14ac:dyDescent="0.25">
      <c r="A33" t="s">
        <v>32</v>
      </c>
      <c r="B33">
        <v>403912</v>
      </c>
      <c r="C33">
        <v>313134</v>
      </c>
      <c r="D33">
        <v>980414</v>
      </c>
    </row>
    <row r="34" spans="1:4" x14ac:dyDescent="0.25">
      <c r="A34" t="s">
        <v>33</v>
      </c>
      <c r="B34">
        <v>410391</v>
      </c>
      <c r="C34">
        <v>1296278</v>
      </c>
      <c r="D34">
        <v>451941</v>
      </c>
    </row>
    <row r="35" spans="1:4" x14ac:dyDescent="0.25">
      <c r="A35" t="s">
        <v>34</v>
      </c>
      <c r="B35">
        <v>656626</v>
      </c>
      <c r="C35">
        <v>352153</v>
      </c>
      <c r="D35">
        <v>1642036</v>
      </c>
    </row>
    <row r="36" spans="1:4" x14ac:dyDescent="0.25">
      <c r="A36" t="s">
        <v>35</v>
      </c>
      <c r="B36">
        <v>263113</v>
      </c>
      <c r="C36">
        <v>535272</v>
      </c>
      <c r="D36">
        <v>906101</v>
      </c>
    </row>
    <row r="37" spans="1:4" x14ac:dyDescent="0.25">
      <c r="A37" t="s">
        <v>36</v>
      </c>
      <c r="B37">
        <v>280768</v>
      </c>
      <c r="C37">
        <v>660615</v>
      </c>
      <c r="D37">
        <v>1510772</v>
      </c>
    </row>
    <row r="38" spans="1:4" x14ac:dyDescent="0.25">
      <c r="A38" t="s">
        <v>37</v>
      </c>
      <c r="B38">
        <v>245856</v>
      </c>
      <c r="C38">
        <v>450723</v>
      </c>
      <c r="D38">
        <v>522610</v>
      </c>
    </row>
    <row r="39" spans="1:4" x14ac:dyDescent="0.25">
      <c r="A39" t="s">
        <v>38</v>
      </c>
      <c r="B39">
        <v>375347</v>
      </c>
      <c r="C39">
        <v>296646</v>
      </c>
      <c r="D39">
        <v>631112</v>
      </c>
    </row>
    <row r="40" spans="1:4" x14ac:dyDescent="0.25">
      <c r="A40" t="s">
        <v>39</v>
      </c>
      <c r="B40">
        <v>363675</v>
      </c>
      <c r="C40">
        <v>997868</v>
      </c>
      <c r="D40">
        <v>352648</v>
      </c>
    </row>
    <row r="41" spans="1:4" x14ac:dyDescent="0.25">
      <c r="A41" t="s">
        <v>40</v>
      </c>
      <c r="B41">
        <v>506466</v>
      </c>
      <c r="C41">
        <v>500506</v>
      </c>
      <c r="D41">
        <v>838624</v>
      </c>
    </row>
    <row r="42" spans="1:4" x14ac:dyDescent="0.25">
      <c r="A42" t="s">
        <v>41</v>
      </c>
      <c r="B42">
        <v>521883</v>
      </c>
      <c r="C42">
        <v>875306</v>
      </c>
      <c r="D42">
        <v>391360</v>
      </c>
    </row>
    <row r="43" spans="1:4" x14ac:dyDescent="0.25">
      <c r="A43" t="s">
        <v>42</v>
      </c>
      <c r="B43">
        <v>405277</v>
      </c>
      <c r="C43">
        <v>287279</v>
      </c>
      <c r="D43">
        <v>383767</v>
      </c>
    </row>
    <row r="44" spans="1:4" x14ac:dyDescent="0.25">
      <c r="A44" t="s">
        <v>43</v>
      </c>
      <c r="B44">
        <v>397311</v>
      </c>
      <c r="C44">
        <v>1431761</v>
      </c>
      <c r="D44">
        <v>445412</v>
      </c>
    </row>
    <row r="45" spans="1:4" x14ac:dyDescent="0.25">
      <c r="A45" t="s">
        <v>44</v>
      </c>
      <c r="B45">
        <v>255810</v>
      </c>
      <c r="C45">
        <v>319212</v>
      </c>
      <c r="D45">
        <v>390570</v>
      </c>
    </row>
    <row r="46" spans="1:4" x14ac:dyDescent="0.25">
      <c r="A46" t="s">
        <v>45</v>
      </c>
      <c r="B46">
        <v>379369</v>
      </c>
      <c r="C46">
        <v>654980</v>
      </c>
      <c r="D46">
        <v>752144</v>
      </c>
    </row>
    <row r="47" spans="1:4" x14ac:dyDescent="0.25">
      <c r="A47" t="s">
        <v>46</v>
      </c>
      <c r="B47">
        <v>347903</v>
      </c>
      <c r="C47">
        <v>524064</v>
      </c>
      <c r="D47">
        <v>375779</v>
      </c>
    </row>
    <row r="48" spans="1:4" x14ac:dyDescent="0.25">
      <c r="A48" t="s">
        <v>47</v>
      </c>
      <c r="B48">
        <v>242397</v>
      </c>
      <c r="C48">
        <v>1120903</v>
      </c>
      <c r="D48">
        <v>557990</v>
      </c>
    </row>
    <row r="49" spans="1:4" x14ac:dyDescent="0.25">
      <c r="A49" t="s">
        <v>48</v>
      </c>
      <c r="B49">
        <v>359354</v>
      </c>
      <c r="C49">
        <v>462602</v>
      </c>
      <c r="D49">
        <v>399368</v>
      </c>
    </row>
    <row r="50" spans="1:4" x14ac:dyDescent="0.25">
      <c r="A50" t="s">
        <v>49</v>
      </c>
      <c r="B50">
        <v>594018</v>
      </c>
      <c r="C50">
        <v>309601</v>
      </c>
      <c r="D50">
        <v>337681</v>
      </c>
    </row>
    <row r="51" spans="1:4" x14ac:dyDescent="0.25">
      <c r="A51" t="s">
        <v>50</v>
      </c>
      <c r="B51">
        <v>739056</v>
      </c>
      <c r="C51">
        <v>446936</v>
      </c>
      <c r="D51">
        <v>543367</v>
      </c>
    </row>
    <row r="52" spans="1:4" x14ac:dyDescent="0.25">
      <c r="A52" t="s">
        <v>51</v>
      </c>
      <c r="B52">
        <v>610789</v>
      </c>
      <c r="C52">
        <v>746061</v>
      </c>
      <c r="D52">
        <v>735190</v>
      </c>
    </row>
    <row r="53" spans="1:4" x14ac:dyDescent="0.25">
      <c r="A53"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2B84-2B44-424E-B3AD-1BA8D238B0EC}">
  <dimension ref="A1:AD71"/>
  <sheetViews>
    <sheetView workbookViewId="0">
      <selection activeCell="F7" sqref="F7"/>
    </sheetView>
  </sheetViews>
  <sheetFormatPr defaultRowHeight="15" x14ac:dyDescent="0.25"/>
  <cols>
    <col min="2" max="2" width="15" customWidth="1"/>
    <col min="3" max="3" width="15.42578125" customWidth="1"/>
    <col min="4" max="4" width="15.7109375" customWidth="1"/>
    <col min="22" max="22" width="25.28515625" customWidth="1"/>
    <col min="23" max="23" width="28.28515625" customWidth="1"/>
    <col min="24" max="24" width="17.5703125" customWidth="1"/>
    <col min="25" max="25" width="12.7109375" customWidth="1"/>
    <col min="26" max="26" width="11.5703125" customWidth="1"/>
    <col min="27" max="27" width="18.85546875" customWidth="1"/>
    <col min="28" max="28" width="13.7109375" customWidth="1"/>
    <col min="29" max="29" width="15.42578125" customWidth="1"/>
    <col min="30" max="30" width="13.140625" customWidth="1"/>
  </cols>
  <sheetData>
    <row r="1" spans="1:27" ht="30" x14ac:dyDescent="0.25">
      <c r="A1" s="16" t="s">
        <v>152</v>
      </c>
      <c r="B1" s="1" t="s">
        <v>149</v>
      </c>
      <c r="C1" s="1" t="s">
        <v>150</v>
      </c>
      <c r="D1" s="1" t="s">
        <v>151</v>
      </c>
    </row>
    <row r="2" spans="1:27" x14ac:dyDescent="0.25">
      <c r="A2" s="12" t="s">
        <v>105</v>
      </c>
      <c r="B2" s="13">
        <v>2.5</v>
      </c>
      <c r="C2" s="15">
        <v>0.38797699378148698</v>
      </c>
      <c r="D2">
        <v>212.41</v>
      </c>
    </row>
    <row r="3" spans="1:27" x14ac:dyDescent="0.25">
      <c r="A3" s="12" t="s">
        <v>106</v>
      </c>
      <c r="B3" s="13">
        <v>2.2999999999999998</v>
      </c>
      <c r="C3" s="15">
        <v>0.27406181314954298</v>
      </c>
      <c r="D3">
        <v>213.23</v>
      </c>
      <c r="V3" t="s">
        <v>153</v>
      </c>
    </row>
    <row r="4" spans="1:27" ht="15.75" thickBot="1" x14ac:dyDescent="0.3">
      <c r="A4" s="12" t="s">
        <v>107</v>
      </c>
      <c r="B4" s="13">
        <v>1.5</v>
      </c>
      <c r="C4" s="15">
        <v>-0.21764510317847899</v>
      </c>
      <c r="D4">
        <v>215.21</v>
      </c>
    </row>
    <row r="5" spans="1:27" x14ac:dyDescent="0.25">
      <c r="A5" s="12" t="s">
        <v>108</v>
      </c>
      <c r="B5" s="13">
        <v>0.3</v>
      </c>
      <c r="C5" s="15">
        <v>-0.66869418669971803</v>
      </c>
      <c r="D5">
        <v>217.25</v>
      </c>
      <c r="V5" s="4" t="s">
        <v>154</v>
      </c>
      <c r="W5" s="4"/>
    </row>
    <row r="6" spans="1:27" x14ac:dyDescent="0.25">
      <c r="A6" s="12" t="s">
        <v>109</v>
      </c>
      <c r="B6" s="13">
        <v>0.1</v>
      </c>
      <c r="C6" s="15">
        <v>1.95016166840463E-3</v>
      </c>
      <c r="D6">
        <v>218.5</v>
      </c>
      <c r="V6" t="s">
        <v>155</v>
      </c>
      <c r="W6">
        <v>0.80856242480405749</v>
      </c>
    </row>
    <row r="7" spans="1:27" x14ac:dyDescent="0.25">
      <c r="A7" s="12" t="s">
        <v>110</v>
      </c>
      <c r="B7" s="13">
        <v>0.6</v>
      </c>
      <c r="C7" s="15">
        <v>0.54720469277751105</v>
      </c>
      <c r="D7">
        <v>219.83</v>
      </c>
      <c r="V7" t="s">
        <v>156</v>
      </c>
      <c r="W7" s="17">
        <v>0.65377319480501717</v>
      </c>
    </row>
    <row r="8" spans="1:27" x14ac:dyDescent="0.25">
      <c r="A8" s="12" t="s">
        <v>111</v>
      </c>
      <c r="B8" s="14">
        <v>1</v>
      </c>
      <c r="C8" s="15">
        <v>0.505824350167009</v>
      </c>
      <c r="D8">
        <v>221.59</v>
      </c>
      <c r="V8" t="s">
        <v>157</v>
      </c>
      <c r="W8">
        <v>0.63688408235648142</v>
      </c>
    </row>
    <row r="9" spans="1:27" x14ac:dyDescent="0.25">
      <c r="A9" s="12" t="s">
        <v>112</v>
      </c>
      <c r="B9" s="13">
        <v>1.3</v>
      </c>
      <c r="C9" s="15">
        <v>0.31532105240812702</v>
      </c>
      <c r="D9">
        <v>224.06</v>
      </c>
      <c r="V9" t="s">
        <v>56</v>
      </c>
      <c r="W9">
        <v>20.719033482398611</v>
      </c>
    </row>
    <row r="10" spans="1:27" ht="15.75" thickBot="1" x14ac:dyDescent="0.3">
      <c r="A10" s="12" t="s">
        <v>113</v>
      </c>
      <c r="B10" s="13">
        <v>1.4</v>
      </c>
      <c r="C10" s="15">
        <v>0.13927469432666001</v>
      </c>
      <c r="D10">
        <v>226.82</v>
      </c>
      <c r="V10" s="3" t="s">
        <v>79</v>
      </c>
      <c r="W10" s="3">
        <v>44</v>
      </c>
    </row>
    <row r="11" spans="1:27" x14ac:dyDescent="0.25">
      <c r="A11" s="12" t="s">
        <v>114</v>
      </c>
      <c r="B11" s="13">
        <v>1.2</v>
      </c>
      <c r="C11" s="15">
        <v>4.14937759336148E-2</v>
      </c>
      <c r="D11">
        <v>229.83</v>
      </c>
    </row>
    <row r="12" spans="1:27" ht="15.75" thickBot="1" x14ac:dyDescent="0.3">
      <c r="A12" s="12" t="s">
        <v>115</v>
      </c>
      <c r="B12" s="13">
        <v>1.2</v>
      </c>
      <c r="C12" s="15">
        <v>-6.1062721784413798E-2</v>
      </c>
      <c r="D12">
        <v>232.34</v>
      </c>
      <c r="V12" t="s">
        <v>92</v>
      </c>
    </row>
    <row r="13" spans="1:27" x14ac:dyDescent="0.25">
      <c r="A13" s="12" t="s">
        <v>116</v>
      </c>
      <c r="B13" s="13">
        <v>1.4</v>
      </c>
      <c r="C13" s="15">
        <v>9.4147846704259699E-2</v>
      </c>
      <c r="D13">
        <v>234.39</v>
      </c>
      <c r="V13" s="5"/>
      <c r="W13" s="5" t="s">
        <v>81</v>
      </c>
      <c r="X13" s="5" t="s">
        <v>94</v>
      </c>
      <c r="Y13" s="5" t="s">
        <v>95</v>
      </c>
      <c r="Z13" s="5" t="s">
        <v>96</v>
      </c>
      <c r="AA13" s="5" t="s">
        <v>161</v>
      </c>
    </row>
    <row r="14" spans="1:27" x14ac:dyDescent="0.25">
      <c r="A14" s="12" t="s">
        <v>117</v>
      </c>
      <c r="B14" s="13">
        <v>1.4</v>
      </c>
      <c r="C14" s="15">
        <v>0.42537834870272601</v>
      </c>
      <c r="D14">
        <v>236.47</v>
      </c>
      <c r="V14" t="s">
        <v>158</v>
      </c>
      <c r="W14">
        <v>2</v>
      </c>
      <c r="X14">
        <v>33234.508702401421</v>
      </c>
      <c r="Y14">
        <v>16617.254351200711</v>
      </c>
      <c r="Z14">
        <v>38.709742551432775</v>
      </c>
      <c r="AA14" s="17">
        <v>3.6049073758289362E-10</v>
      </c>
    </row>
    <row r="15" spans="1:27" x14ac:dyDescent="0.25">
      <c r="A15" s="12" t="s">
        <v>118</v>
      </c>
      <c r="B15" s="13">
        <v>1.7</v>
      </c>
      <c r="C15" s="15">
        <v>0.54743827939234402</v>
      </c>
      <c r="D15">
        <v>239.25</v>
      </c>
      <c r="V15" t="s">
        <v>159</v>
      </c>
      <c r="W15">
        <v>41</v>
      </c>
      <c r="X15">
        <v>17600.412286234947</v>
      </c>
      <c r="Y15">
        <v>429.27834844475478</v>
      </c>
    </row>
    <row r="16" spans="1:27" ht="15.75" thickBot="1" x14ac:dyDescent="0.3">
      <c r="A16" s="12" t="s">
        <v>119</v>
      </c>
      <c r="B16" s="13">
        <v>2.6</v>
      </c>
      <c r="C16" s="15">
        <v>0.70832731337495103</v>
      </c>
      <c r="D16">
        <v>244.25</v>
      </c>
      <c r="V16" s="3" t="s">
        <v>101</v>
      </c>
      <c r="W16" s="3">
        <v>43</v>
      </c>
      <c r="X16" s="3">
        <v>50834.920988636368</v>
      </c>
      <c r="Y16" s="3"/>
      <c r="Z16" s="3"/>
      <c r="AA16" s="3"/>
    </row>
    <row r="17" spans="1:30" ht="15.75" thickBot="1" x14ac:dyDescent="0.3">
      <c r="A17" s="12" t="s">
        <v>120</v>
      </c>
      <c r="B17" s="13">
        <v>4.2</v>
      </c>
      <c r="C17" s="15">
        <v>0.82189091540600601</v>
      </c>
      <c r="D17">
        <v>249.86</v>
      </c>
    </row>
    <row r="18" spans="1:30" x14ac:dyDescent="0.25">
      <c r="A18" s="12" t="s">
        <v>121</v>
      </c>
      <c r="B18" s="14">
        <v>5</v>
      </c>
      <c r="C18" s="15">
        <v>0.80171051547627004</v>
      </c>
      <c r="D18">
        <v>255.48</v>
      </c>
      <c r="V18" s="5"/>
      <c r="W18" s="5" t="s">
        <v>162</v>
      </c>
      <c r="X18" s="5" t="s">
        <v>56</v>
      </c>
      <c r="Y18" s="5" t="s">
        <v>82</v>
      </c>
      <c r="Z18" s="5" t="s">
        <v>97</v>
      </c>
      <c r="AA18" s="5" t="s">
        <v>163</v>
      </c>
      <c r="AB18" s="5" t="s">
        <v>164</v>
      </c>
      <c r="AC18" s="5" t="s">
        <v>165</v>
      </c>
      <c r="AD18" s="5" t="s">
        <v>166</v>
      </c>
    </row>
    <row r="19" spans="1:30" x14ac:dyDescent="0.25">
      <c r="A19" s="12" t="s">
        <v>122</v>
      </c>
      <c r="B19" s="13">
        <v>5.4</v>
      </c>
      <c r="C19" s="15">
        <v>0.92906629023570397</v>
      </c>
      <c r="D19">
        <v>261.20999999999998</v>
      </c>
      <c r="V19" t="s">
        <v>160</v>
      </c>
      <c r="W19" s="17">
        <v>222.9402751507987</v>
      </c>
      <c r="X19">
        <v>6.1541264643286908</v>
      </c>
      <c r="Y19">
        <v>36.226144594693125</v>
      </c>
      <c r="Z19">
        <v>9.2797274961249113E-33</v>
      </c>
      <c r="AA19">
        <v>210.51176461880937</v>
      </c>
      <c r="AB19">
        <v>235.36878568278803</v>
      </c>
      <c r="AC19">
        <v>210.51176461880937</v>
      </c>
      <c r="AD19">
        <v>235.36878568278803</v>
      </c>
    </row>
    <row r="20" spans="1:30" x14ac:dyDescent="0.25">
      <c r="A20" s="12" t="s">
        <v>123</v>
      </c>
      <c r="B20" s="13">
        <v>5.4</v>
      </c>
      <c r="C20" s="15">
        <v>0.48105235262940399</v>
      </c>
      <c r="D20">
        <v>265.55</v>
      </c>
      <c r="V20" t="s">
        <v>149</v>
      </c>
      <c r="W20" s="17">
        <v>10.336849362171026</v>
      </c>
      <c r="X20">
        <v>1.2516176999435291</v>
      </c>
      <c r="Y20">
        <v>8.258791292770475</v>
      </c>
      <c r="Z20" s="17">
        <v>2.931643108808661E-10</v>
      </c>
      <c r="AA20">
        <v>7.8091561378054681</v>
      </c>
      <c r="AB20">
        <v>12.864542586536585</v>
      </c>
      <c r="AC20">
        <v>7.8091561378054681</v>
      </c>
      <c r="AD20">
        <v>12.864542586536585</v>
      </c>
    </row>
    <row r="21" spans="1:30" ht="15.75" thickBot="1" x14ac:dyDescent="0.3">
      <c r="A21" s="12" t="s">
        <v>124</v>
      </c>
      <c r="B21" s="13">
        <v>5.3</v>
      </c>
      <c r="C21" s="15">
        <v>0.206591136361161</v>
      </c>
      <c r="D21">
        <v>268.82</v>
      </c>
      <c r="V21" s="3" t="s">
        <v>150</v>
      </c>
      <c r="W21" s="18">
        <v>-6.9934117663886699</v>
      </c>
      <c r="X21" s="3">
        <v>8.4137291554351439</v>
      </c>
      <c r="Y21" s="3">
        <v>-0.83119050271199069</v>
      </c>
      <c r="Z21" s="18">
        <v>0.41068065155805478</v>
      </c>
      <c r="AA21" s="3">
        <v>-23.985282509987066</v>
      </c>
      <c r="AB21" s="3">
        <v>9.9984589772097241</v>
      </c>
      <c r="AC21" s="3">
        <v>-23.985282509987066</v>
      </c>
      <c r="AD21" s="3">
        <v>9.9984589772097241</v>
      </c>
    </row>
    <row r="22" spans="1:30" x14ac:dyDescent="0.25">
      <c r="A22" s="12" t="s">
        <v>125</v>
      </c>
      <c r="B22" s="13">
        <v>5.4</v>
      </c>
      <c r="C22" s="15">
        <v>0.27159708590582099</v>
      </c>
      <c r="D22">
        <v>271.47000000000003</v>
      </c>
    </row>
    <row r="23" spans="1:30" x14ac:dyDescent="0.25">
      <c r="A23" s="12" t="s">
        <v>126</v>
      </c>
      <c r="B23" s="13">
        <v>6.2</v>
      </c>
      <c r="C23" s="15">
        <v>0.83081185520031797</v>
      </c>
      <c r="D23">
        <v>273.68</v>
      </c>
    </row>
    <row r="24" spans="1:30" x14ac:dyDescent="0.25">
      <c r="A24" s="12" t="s">
        <v>127</v>
      </c>
      <c r="B24" s="13">
        <v>6.8</v>
      </c>
      <c r="C24" s="15">
        <v>0.491342750434762</v>
      </c>
      <c r="D24">
        <v>276.05</v>
      </c>
    </row>
    <row r="25" spans="1:30" x14ac:dyDescent="0.25">
      <c r="A25" s="12" t="s">
        <v>128</v>
      </c>
      <c r="B25" s="14">
        <v>7</v>
      </c>
      <c r="C25" s="15">
        <v>0.307251716148357</v>
      </c>
      <c r="D25">
        <v>278.63</v>
      </c>
      <c r="V25" t="s">
        <v>167</v>
      </c>
      <c r="Z25" t="s">
        <v>171</v>
      </c>
    </row>
    <row r="26" spans="1:30" ht="15.75" thickBot="1" x14ac:dyDescent="0.3">
      <c r="A26" s="12" t="s">
        <v>129</v>
      </c>
      <c r="B26" s="13">
        <v>7.5</v>
      </c>
      <c r="C26" s="15">
        <v>0.84145737835452294</v>
      </c>
      <c r="D26">
        <v>282.02</v>
      </c>
    </row>
    <row r="27" spans="1:30" x14ac:dyDescent="0.25">
      <c r="A27" s="12" t="s">
        <v>130</v>
      </c>
      <c r="B27" s="13">
        <v>7.9</v>
      </c>
      <c r="C27" s="15">
        <v>0.91339792564769695</v>
      </c>
      <c r="D27">
        <v>287.26</v>
      </c>
      <c r="V27" s="5" t="s">
        <v>168</v>
      </c>
      <c r="W27" s="5" t="s">
        <v>169</v>
      </c>
      <c r="X27" s="5" t="s">
        <v>170</v>
      </c>
      <c r="Z27" s="5" t="s">
        <v>172</v>
      </c>
      <c r="AA27" s="5" t="s">
        <v>151</v>
      </c>
    </row>
    <row r="28" spans="1:30" x14ac:dyDescent="0.25">
      <c r="A28" s="12" t="s">
        <v>131</v>
      </c>
      <c r="B28" s="13">
        <v>8.5</v>
      </c>
      <c r="C28" s="15">
        <v>1.3351379548562701</v>
      </c>
      <c r="D28">
        <v>295.08</v>
      </c>
      <c r="V28">
        <v>1</v>
      </c>
      <c r="W28">
        <v>246.06911568282672</v>
      </c>
      <c r="X28">
        <v>-33.659115682826723</v>
      </c>
      <c r="Z28">
        <v>1.1363636363636365</v>
      </c>
      <c r="AA28">
        <v>212.41</v>
      </c>
    </row>
    <row r="29" spans="1:30" x14ac:dyDescent="0.25">
      <c r="A29" s="12" t="s">
        <v>132</v>
      </c>
      <c r="B29" s="13">
        <v>8.3000000000000007</v>
      </c>
      <c r="C29" s="15">
        <v>0.55825310256549698</v>
      </c>
      <c r="D29">
        <v>301.73</v>
      </c>
      <c r="V29">
        <v>2</v>
      </c>
      <c r="W29">
        <v>244.79840157499424</v>
      </c>
      <c r="X29">
        <v>-31.568401574994255</v>
      </c>
      <c r="Z29">
        <v>3.4090909090909092</v>
      </c>
      <c r="AA29">
        <v>213.23</v>
      </c>
    </row>
    <row r="30" spans="1:30" x14ac:dyDescent="0.25">
      <c r="A30" s="12" t="s">
        <v>133</v>
      </c>
      <c r="B30" s="13">
        <v>8.6</v>
      </c>
      <c r="C30" s="15">
        <v>1.1023523999598801</v>
      </c>
      <c r="D30">
        <v>306.51</v>
      </c>
      <c r="V30">
        <v>3</v>
      </c>
      <c r="W30">
        <v>239.9676310195205</v>
      </c>
      <c r="X30">
        <v>-24.757631019520488</v>
      </c>
      <c r="Z30">
        <v>5.6818181818181825</v>
      </c>
      <c r="AA30">
        <v>215.21</v>
      </c>
    </row>
    <row r="31" spans="1:30" x14ac:dyDescent="0.25">
      <c r="A31" s="12" t="s">
        <v>134</v>
      </c>
      <c r="B31" s="13">
        <v>9.1</v>
      </c>
      <c r="C31" s="15">
        <v>1.3736075758819899</v>
      </c>
      <c r="D31">
        <v>308.3</v>
      </c>
      <c r="V31">
        <v>4</v>
      </c>
      <c r="W31">
        <v>230.71778375283151</v>
      </c>
      <c r="X31">
        <v>-13.467783752831508</v>
      </c>
      <c r="Z31">
        <v>7.954545454545455</v>
      </c>
      <c r="AA31">
        <v>217.25</v>
      </c>
    </row>
    <row r="32" spans="1:30" x14ac:dyDescent="0.25">
      <c r="A32" s="12" t="s">
        <v>135</v>
      </c>
      <c r="B32" s="13">
        <v>8.5</v>
      </c>
      <c r="C32" s="15">
        <v>-1.18119138337545E-2</v>
      </c>
      <c r="D32">
        <v>307.14</v>
      </c>
      <c r="V32">
        <v>5</v>
      </c>
      <c r="W32">
        <v>223.96032180345762</v>
      </c>
      <c r="X32">
        <v>-5.4603218034576173</v>
      </c>
      <c r="Z32">
        <v>10.227272727272728</v>
      </c>
      <c r="AA32">
        <v>218.5</v>
      </c>
    </row>
    <row r="33" spans="1:27" x14ac:dyDescent="0.25">
      <c r="A33" s="12" t="s">
        <v>136</v>
      </c>
      <c r="B33" s="13">
        <v>8.3000000000000007</v>
      </c>
      <c r="C33" s="15">
        <v>-3.54399276350673E-2</v>
      </c>
      <c r="D33">
        <v>303.69</v>
      </c>
      <c r="V33">
        <v>6</v>
      </c>
      <c r="W33">
        <v>225.31555703100798</v>
      </c>
      <c r="X33">
        <v>-5.4855570310079713</v>
      </c>
      <c r="Z33">
        <v>12.500000000000002</v>
      </c>
      <c r="AA33">
        <v>219.83</v>
      </c>
    </row>
    <row r="34" spans="1:27" x14ac:dyDescent="0.25">
      <c r="A34" s="12" t="s">
        <v>137</v>
      </c>
      <c r="B34" s="13">
        <v>8.1999999999999993</v>
      </c>
      <c r="C34" s="15">
        <v>0.215078451300104</v>
      </c>
      <c r="D34">
        <v>300.5</v>
      </c>
      <c r="V34">
        <v>7</v>
      </c>
      <c r="W34">
        <v>229.73968655078585</v>
      </c>
      <c r="X34">
        <v>-8.1496865507858445</v>
      </c>
      <c r="Z34">
        <v>14.772727272727273</v>
      </c>
      <c r="AA34">
        <v>221.59</v>
      </c>
    </row>
    <row r="35" spans="1:27" x14ac:dyDescent="0.25">
      <c r="A35" s="12" t="s">
        <v>138</v>
      </c>
      <c r="B35" s="13">
        <v>7.7</v>
      </c>
      <c r="C35" s="15">
        <v>0.405649443411221</v>
      </c>
      <c r="D35">
        <v>298.73</v>
      </c>
      <c r="V35">
        <v>8</v>
      </c>
      <c r="W35">
        <v>234.17300936351995</v>
      </c>
      <c r="X35">
        <v>-10.11300936351995</v>
      </c>
      <c r="Z35">
        <v>17.045454545454547</v>
      </c>
      <c r="AA35">
        <v>224.06</v>
      </c>
    </row>
    <row r="36" spans="1:27" x14ac:dyDescent="0.25">
      <c r="A36" s="12" t="s">
        <v>139</v>
      </c>
      <c r="B36" s="13">
        <v>7.1</v>
      </c>
      <c r="C36" s="15">
        <v>-0.10100264418881399</v>
      </c>
      <c r="D36">
        <v>296.92</v>
      </c>
      <c r="V36">
        <v>9</v>
      </c>
      <c r="W36">
        <v>236.43785897177389</v>
      </c>
      <c r="X36">
        <v>-9.6178589717738987</v>
      </c>
      <c r="Z36">
        <v>19.31818181818182</v>
      </c>
      <c r="AA36">
        <v>226.82</v>
      </c>
    </row>
    <row r="37" spans="1:27" x14ac:dyDescent="0.25">
      <c r="A37" s="12" t="s">
        <v>140</v>
      </c>
      <c r="B37" s="13">
        <v>6.5</v>
      </c>
      <c r="C37" s="15">
        <v>-0.30700914645411198</v>
      </c>
      <c r="D37">
        <v>294.42</v>
      </c>
      <c r="V37">
        <v>10</v>
      </c>
      <c r="W37">
        <v>235.05431132455789</v>
      </c>
      <c r="X37">
        <v>-5.2243113245578741</v>
      </c>
      <c r="Z37">
        <v>21.590909090909093</v>
      </c>
      <c r="AA37">
        <v>229.83</v>
      </c>
    </row>
    <row r="38" spans="1:27" x14ac:dyDescent="0.25">
      <c r="A38" s="12" t="s">
        <v>141</v>
      </c>
      <c r="B38" s="13">
        <v>6.4</v>
      </c>
      <c r="C38" s="15">
        <v>0.79953638345401701</v>
      </c>
      <c r="D38">
        <v>292.85000000000002</v>
      </c>
      <c r="V38">
        <v>11</v>
      </c>
      <c r="W38">
        <v>235.77153114241875</v>
      </c>
      <c r="X38">
        <v>-3.4315311424187485</v>
      </c>
      <c r="Z38">
        <v>23.863636363636367</v>
      </c>
      <c r="AA38">
        <v>232.34</v>
      </c>
    </row>
    <row r="39" spans="1:27" x14ac:dyDescent="0.25">
      <c r="A39" s="12" t="s">
        <v>142</v>
      </c>
      <c r="B39" s="14">
        <v>6</v>
      </c>
      <c r="C39" s="15">
        <v>0.55821105057322995</v>
      </c>
      <c r="D39">
        <v>293.47000000000003</v>
      </c>
      <c r="V39">
        <v>12</v>
      </c>
      <c r="W39">
        <v>236.75344959891643</v>
      </c>
      <c r="X39">
        <v>-2.3634495989164463</v>
      </c>
      <c r="Z39">
        <v>26.13636363636364</v>
      </c>
      <c r="AA39">
        <v>234.39</v>
      </c>
    </row>
    <row r="40" spans="1:27" x14ac:dyDescent="0.25">
      <c r="A40" s="12" t="s">
        <v>143</v>
      </c>
      <c r="B40" s="14">
        <v>5</v>
      </c>
      <c r="C40" s="15">
        <v>0.33107299561230502</v>
      </c>
      <c r="D40">
        <v>297.32</v>
      </c>
      <c r="V40">
        <v>13</v>
      </c>
      <c r="W40">
        <v>234.43701830885351</v>
      </c>
      <c r="X40">
        <v>2.0329816911464889</v>
      </c>
      <c r="Z40">
        <v>28.40909090909091</v>
      </c>
      <c r="AA40">
        <v>236.47</v>
      </c>
    </row>
    <row r="41" spans="1:27" x14ac:dyDescent="0.25">
      <c r="A41" s="12" t="s">
        <v>144</v>
      </c>
      <c r="B41" s="13">
        <v>4.9000000000000004</v>
      </c>
      <c r="C41" s="15">
        <v>0.50590386832584</v>
      </c>
      <c r="D41">
        <v>301.47000000000003</v>
      </c>
      <c r="V41">
        <v>14</v>
      </c>
      <c r="W41">
        <v>236.68445776201546</v>
      </c>
      <c r="X41">
        <v>2.5655422379845447</v>
      </c>
      <c r="Z41">
        <v>30.681818181818183</v>
      </c>
      <c r="AA41">
        <v>239.25</v>
      </c>
    </row>
    <row r="42" spans="1:27" x14ac:dyDescent="0.25">
      <c r="A42" s="12" t="s">
        <v>145</v>
      </c>
      <c r="B42" s="14">
        <v>4</v>
      </c>
      <c r="C42" s="15">
        <v>0.251843501020241</v>
      </c>
      <c r="D42">
        <v>305.43</v>
      </c>
      <c r="V42">
        <v>15</v>
      </c>
      <c r="W42">
        <v>244.86245892463251</v>
      </c>
      <c r="X42">
        <v>-0.61245892463250584</v>
      </c>
      <c r="Z42">
        <v>32.954545454545453</v>
      </c>
      <c r="AA42">
        <v>244.25</v>
      </c>
    </row>
    <row r="43" spans="1:27" x14ac:dyDescent="0.25">
      <c r="A43" s="12" t="s">
        <v>146</v>
      </c>
      <c r="B43" s="14">
        <v>3</v>
      </c>
      <c r="C43" s="15">
        <v>0.32289142364864498</v>
      </c>
      <c r="D43">
        <v>308.31</v>
      </c>
      <c r="V43">
        <v>16</v>
      </c>
      <c r="W43">
        <v>260.60722087342867</v>
      </c>
      <c r="X43">
        <v>-10.74722087342866</v>
      </c>
      <c r="Z43">
        <v>35.227272727272727</v>
      </c>
      <c r="AA43">
        <v>249.86</v>
      </c>
    </row>
    <row r="44" spans="1:27" x14ac:dyDescent="0.25">
      <c r="A44" s="12" t="s">
        <v>147</v>
      </c>
      <c r="B44" s="13">
        <v>3.2</v>
      </c>
      <c r="C44" s="15">
        <v>0.19075150192227</v>
      </c>
      <c r="D44">
        <v>310.16000000000003</v>
      </c>
      <c r="V44">
        <v>17</v>
      </c>
      <c r="W44">
        <v>269.01783020948454</v>
      </c>
      <c r="X44">
        <v>-13.537830209484554</v>
      </c>
      <c r="Z44">
        <v>37.5</v>
      </c>
      <c r="AA44">
        <v>255.48</v>
      </c>
    </row>
    <row r="45" spans="1:27" x14ac:dyDescent="0.25">
      <c r="A45" s="12" t="s">
        <v>148</v>
      </c>
      <c r="B45" s="13">
        <v>3.7</v>
      </c>
      <c r="C45" s="15">
        <v>0.43671550683535298</v>
      </c>
      <c r="D45">
        <v>311.5</v>
      </c>
      <c r="V45">
        <v>18</v>
      </c>
      <c r="W45">
        <v>272.26191858063282</v>
      </c>
      <c r="X45">
        <v>-11.051918580632844</v>
      </c>
      <c r="Z45">
        <v>39.772727272727273</v>
      </c>
      <c r="AA45">
        <v>261.20999999999998</v>
      </c>
    </row>
    <row r="46" spans="1:27" x14ac:dyDescent="0.25">
      <c r="V46">
        <v>19</v>
      </c>
      <c r="W46">
        <v>275.39506452339481</v>
      </c>
      <c r="X46">
        <v>-9.8450645233947967</v>
      </c>
      <c r="Z46">
        <v>42.045454545454547</v>
      </c>
      <c r="AA46">
        <v>265.55</v>
      </c>
    </row>
    <row r="47" spans="1:27" x14ac:dyDescent="0.25">
      <c r="V47">
        <v>20</v>
      </c>
      <c r="W47">
        <v>276.28079988644538</v>
      </c>
      <c r="X47">
        <v>-7.4607998864453862</v>
      </c>
      <c r="Z47">
        <v>44.31818181818182</v>
      </c>
      <c r="AA47">
        <v>268.82</v>
      </c>
    </row>
    <row r="48" spans="1:27" x14ac:dyDescent="0.25">
      <c r="V48">
        <v>21</v>
      </c>
      <c r="W48">
        <v>276.85987145023159</v>
      </c>
      <c r="X48">
        <v>-5.389871450231567</v>
      </c>
      <c r="Z48">
        <v>46.590909090909093</v>
      </c>
      <c r="AA48">
        <v>271.47000000000003</v>
      </c>
    </row>
    <row r="49" spans="22:27" x14ac:dyDescent="0.25">
      <c r="V49">
        <v>22</v>
      </c>
      <c r="W49">
        <v>281.21853179244596</v>
      </c>
      <c r="X49">
        <v>-7.5385317924459514</v>
      </c>
      <c r="Z49">
        <v>48.863636363636367</v>
      </c>
      <c r="AA49">
        <v>273.68</v>
      </c>
    </row>
    <row r="50" spans="22:27" x14ac:dyDescent="0.25">
      <c r="V50">
        <v>23</v>
      </c>
      <c r="W50">
        <v>289.79468864134145</v>
      </c>
      <c r="X50">
        <v>-13.74468864134144</v>
      </c>
      <c r="Z50">
        <v>51.13636363636364</v>
      </c>
      <c r="AA50">
        <v>276.05</v>
      </c>
    </row>
    <row r="51" spans="22:27" x14ac:dyDescent="0.25">
      <c r="V51">
        <v>24</v>
      </c>
      <c r="W51">
        <v>293.14948291904085</v>
      </c>
      <c r="X51">
        <v>-14.519482919040854</v>
      </c>
      <c r="Z51">
        <v>53.409090909090914</v>
      </c>
      <c r="AA51">
        <v>278.63</v>
      </c>
    </row>
    <row r="52" spans="22:27" x14ac:dyDescent="0.25">
      <c r="V52">
        <v>25</v>
      </c>
      <c r="W52">
        <v>294.58198743638235</v>
      </c>
      <c r="X52">
        <v>-12.561987436382367</v>
      </c>
      <c r="Z52">
        <v>55.68181818181818</v>
      </c>
      <c r="AA52">
        <v>282.02</v>
      </c>
    </row>
    <row r="53" spans="22:27" x14ac:dyDescent="0.25">
      <c r="V53">
        <v>26</v>
      </c>
      <c r="W53">
        <v>298.21361731133021</v>
      </c>
      <c r="X53">
        <v>-10.95361731133022</v>
      </c>
      <c r="Z53">
        <v>57.954545454545453</v>
      </c>
      <c r="AA53">
        <v>287.26</v>
      </c>
    </row>
    <row r="54" spans="22:27" x14ac:dyDescent="0.25">
      <c r="V54">
        <v>27</v>
      </c>
      <c r="W54">
        <v>301.46632524600847</v>
      </c>
      <c r="X54">
        <v>-6.3863252460084823</v>
      </c>
      <c r="Z54">
        <v>60.227272727272727</v>
      </c>
      <c r="AA54">
        <v>292.85000000000002</v>
      </c>
    </row>
    <row r="55" spans="22:27" x14ac:dyDescent="0.25">
      <c r="V55">
        <v>28</v>
      </c>
      <c r="W55">
        <v>304.83203104071367</v>
      </c>
      <c r="X55">
        <v>-3.1020310407136549</v>
      </c>
      <c r="Z55">
        <v>62.5</v>
      </c>
      <c r="AA55">
        <v>293.47000000000003</v>
      </c>
    </row>
    <row r="56" spans="22:27" x14ac:dyDescent="0.25">
      <c r="V56">
        <v>29</v>
      </c>
      <c r="W56">
        <v>304.12797542088333</v>
      </c>
      <c r="X56">
        <v>2.3820245791166599</v>
      </c>
      <c r="Z56">
        <v>64.77272727272728</v>
      </c>
      <c r="AA56">
        <v>294.42</v>
      </c>
    </row>
    <row r="57" spans="22:27" x14ac:dyDescent="0.25">
      <c r="V57">
        <v>30</v>
      </c>
      <c r="W57">
        <v>307.39940096298136</v>
      </c>
      <c r="X57">
        <v>0.90059903701865096</v>
      </c>
      <c r="Z57">
        <v>67.045454545454561</v>
      </c>
      <c r="AA57">
        <v>295.08</v>
      </c>
    </row>
    <row r="58" spans="22:27" x14ac:dyDescent="0.25">
      <c r="V58">
        <v>31</v>
      </c>
      <c r="W58">
        <v>310.88610030644094</v>
      </c>
      <c r="X58">
        <v>-3.746100306440951</v>
      </c>
      <c r="Z58">
        <v>69.318181818181827</v>
      </c>
      <c r="AA58">
        <v>296.92</v>
      </c>
    </row>
    <row r="59" spans="22:27" x14ac:dyDescent="0.25">
      <c r="V59">
        <v>32</v>
      </c>
      <c r="W59">
        <v>308.98397086374126</v>
      </c>
      <c r="X59">
        <v>-5.293970863741265</v>
      </c>
      <c r="Z59">
        <v>71.590909090909108</v>
      </c>
      <c r="AA59">
        <v>297.32</v>
      </c>
    </row>
    <row r="60" spans="22:27" x14ac:dyDescent="0.25">
      <c r="V60">
        <v>33</v>
      </c>
      <c r="W60">
        <v>306.19830774858235</v>
      </c>
      <c r="X60">
        <v>-5.6983077485823515</v>
      </c>
      <c r="Z60">
        <v>73.863636363636374</v>
      </c>
      <c r="AA60">
        <v>298.73</v>
      </c>
    </row>
    <row r="61" spans="22:27" x14ac:dyDescent="0.25">
      <c r="V61">
        <v>34</v>
      </c>
      <c r="W61">
        <v>299.69714164893458</v>
      </c>
      <c r="X61">
        <v>-0.96714164893455745</v>
      </c>
      <c r="Z61">
        <v>76.13636363636364</v>
      </c>
      <c r="AA61">
        <v>300.5</v>
      </c>
    </row>
    <row r="62" spans="22:27" x14ac:dyDescent="0.25">
      <c r="V62">
        <v>35</v>
      </c>
      <c r="W62">
        <v>297.03825870251939</v>
      </c>
      <c r="X62">
        <v>-0.11825870251936976</v>
      </c>
      <c r="Z62">
        <v>78.409090909090921</v>
      </c>
      <c r="AA62">
        <v>301.47000000000003</v>
      </c>
    </row>
    <row r="63" spans="22:27" x14ac:dyDescent="0.25">
      <c r="V63">
        <v>36</v>
      </c>
      <c r="W63">
        <v>292.27683738211147</v>
      </c>
      <c r="X63">
        <v>2.1431626178885494</v>
      </c>
      <c r="Z63">
        <v>80.681818181818187</v>
      </c>
      <c r="AA63">
        <v>301.73</v>
      </c>
    </row>
    <row r="64" spans="22:27" x14ac:dyDescent="0.25">
      <c r="V64">
        <v>37</v>
      </c>
      <c r="W64">
        <v>283.50462391699011</v>
      </c>
      <c r="X64">
        <v>9.34537608300991</v>
      </c>
      <c r="Z64">
        <v>82.954545454545467</v>
      </c>
      <c r="AA64">
        <v>303.69</v>
      </c>
    </row>
    <row r="65" spans="22:27" x14ac:dyDescent="0.25">
      <c r="V65">
        <v>38</v>
      </c>
      <c r="W65">
        <v>281.05757159461785</v>
      </c>
      <c r="X65">
        <v>12.412428405382173</v>
      </c>
      <c r="Z65">
        <v>85.227272727272734</v>
      </c>
      <c r="AA65">
        <v>305.43</v>
      </c>
    </row>
    <row r="66" spans="22:27" x14ac:dyDescent="0.25">
      <c r="V66">
        <v>39</v>
      </c>
      <c r="W66">
        <v>272.3091921786052</v>
      </c>
      <c r="X66">
        <v>25.010807821394792</v>
      </c>
      <c r="Z66">
        <v>87.500000000000014</v>
      </c>
      <c r="AA66">
        <v>306.51</v>
      </c>
    </row>
    <row r="67" spans="22:27" x14ac:dyDescent="0.25">
      <c r="V67">
        <v>40</v>
      </c>
      <c r="W67">
        <v>270.05284296002526</v>
      </c>
      <c r="X67">
        <v>31.417157039974768</v>
      </c>
      <c r="Z67">
        <v>89.77272727272728</v>
      </c>
      <c r="AA67">
        <v>307.14</v>
      </c>
    </row>
    <row r="68" spans="22:27" x14ac:dyDescent="0.25">
      <c r="V68">
        <v>41</v>
      </c>
      <c r="W68">
        <v>262.52642729615934</v>
      </c>
      <c r="X68">
        <v>42.903572703840666</v>
      </c>
      <c r="Z68">
        <v>92.045454545454561</v>
      </c>
      <c r="AA68">
        <v>308.3</v>
      </c>
    </row>
    <row r="69" spans="22:27" x14ac:dyDescent="0.25">
      <c r="V69">
        <v>42</v>
      </c>
      <c r="W69">
        <v>251.69271055590136</v>
      </c>
      <c r="X69">
        <v>56.617289444098645</v>
      </c>
      <c r="Z69">
        <v>94.318181818181827</v>
      </c>
      <c r="AA69">
        <v>308.31</v>
      </c>
    </row>
    <row r="70" spans="22:27" x14ac:dyDescent="0.25">
      <c r="V70">
        <v>43</v>
      </c>
      <c r="W70">
        <v>254.68418931174648</v>
      </c>
      <c r="X70">
        <v>55.475810688253546</v>
      </c>
      <c r="Z70">
        <v>96.590909090909108</v>
      </c>
      <c r="AA70">
        <v>310.16000000000003</v>
      </c>
    </row>
    <row r="71" spans="22:27" ht="15.75" thickBot="1" x14ac:dyDescent="0.3">
      <c r="V71" s="3">
        <v>44</v>
      </c>
      <c r="W71" s="3">
        <v>258.13248642676479</v>
      </c>
      <c r="X71" s="3">
        <v>53.367513573235215</v>
      </c>
      <c r="Z71" s="3">
        <v>98.863636363636374</v>
      </c>
      <c r="AA71" s="3">
        <v>311.5</v>
      </c>
    </row>
  </sheetData>
  <sortState xmlns:xlrd2="http://schemas.microsoft.com/office/spreadsheetml/2017/richdata2" ref="AA28:AA71">
    <sortCondition ref="AA2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FB16-9117-49B8-B1F2-37FF89BD2D4B}">
  <dimension ref="A1:AC40"/>
  <sheetViews>
    <sheetView workbookViewId="0">
      <selection activeCell="F7" sqref="F7"/>
    </sheetView>
  </sheetViews>
  <sheetFormatPr defaultRowHeight="15" x14ac:dyDescent="0.25"/>
  <cols>
    <col min="2" max="2" width="18.85546875" customWidth="1"/>
    <col min="3" max="3" width="17.85546875" customWidth="1"/>
    <col min="4" max="4" width="19.42578125" customWidth="1"/>
    <col min="21" max="21" width="26.42578125" customWidth="1"/>
    <col min="22" max="22" width="31.28515625" customWidth="1"/>
    <col min="23" max="23" width="16.85546875" customWidth="1"/>
    <col min="24" max="24" width="15.85546875" customWidth="1"/>
    <col min="25" max="25" width="11.85546875" customWidth="1"/>
    <col min="26" max="26" width="27.28515625" customWidth="1"/>
    <col min="27" max="27" width="14" customWidth="1"/>
    <col min="28" max="28" width="15.7109375" customWidth="1"/>
    <col min="29" max="29" width="15.42578125" customWidth="1"/>
  </cols>
  <sheetData>
    <row r="1" spans="1:26" x14ac:dyDescent="0.25">
      <c r="A1" s="19" t="s">
        <v>173</v>
      </c>
      <c r="B1" s="2" t="s">
        <v>180</v>
      </c>
      <c r="C1" s="22" t="s">
        <v>181</v>
      </c>
      <c r="D1" s="6" t="s">
        <v>182</v>
      </c>
    </row>
    <row r="2" spans="1:26" x14ac:dyDescent="0.25">
      <c r="A2" s="21">
        <v>44927</v>
      </c>
      <c r="B2" s="23">
        <v>3.4</v>
      </c>
      <c r="C2" s="24">
        <v>3.8464505798591673</v>
      </c>
      <c r="D2" s="8">
        <v>300.5</v>
      </c>
    </row>
    <row r="3" spans="1:26" x14ac:dyDescent="0.25">
      <c r="A3" s="21">
        <v>44958</v>
      </c>
      <c r="B3" s="23">
        <v>3.6</v>
      </c>
      <c r="C3" s="24">
        <v>2.1756871674228924</v>
      </c>
      <c r="D3" s="8">
        <v>298.73</v>
      </c>
    </row>
    <row r="4" spans="1:26" x14ac:dyDescent="0.25">
      <c r="A4" s="21">
        <v>44986</v>
      </c>
      <c r="B4" s="23">
        <v>3.5</v>
      </c>
      <c r="C4" s="24">
        <v>0.81259625281612324</v>
      </c>
      <c r="D4" s="8">
        <v>296.92</v>
      </c>
      <c r="U4" t="s">
        <v>153</v>
      </c>
    </row>
    <row r="5" spans="1:26" ht="15.75" thickBot="1" x14ac:dyDescent="0.3">
      <c r="A5" s="21">
        <v>45017</v>
      </c>
      <c r="B5" s="23">
        <v>3.4</v>
      </c>
      <c r="C5" s="24">
        <v>1.8102625516747799</v>
      </c>
      <c r="D5" s="8">
        <v>294.42</v>
      </c>
    </row>
    <row r="6" spans="1:26" x14ac:dyDescent="0.25">
      <c r="A6" s="21">
        <v>45047</v>
      </c>
      <c r="B6" s="23">
        <v>3.7</v>
      </c>
      <c r="C6" s="24">
        <v>2.637577171588501</v>
      </c>
      <c r="D6" s="8">
        <v>292.85000000000002</v>
      </c>
      <c r="U6" s="4" t="s">
        <v>154</v>
      </c>
      <c r="V6" s="4"/>
    </row>
    <row r="7" spans="1:26" x14ac:dyDescent="0.25">
      <c r="A7" s="21">
        <v>45078</v>
      </c>
      <c r="B7" s="23">
        <v>3.6</v>
      </c>
      <c r="C7" s="24">
        <v>3.8595294533892841</v>
      </c>
      <c r="D7" s="8">
        <v>293.47000000000003</v>
      </c>
      <c r="U7" t="s">
        <v>155</v>
      </c>
      <c r="V7">
        <v>0.56882928462681837</v>
      </c>
    </row>
    <row r="8" spans="1:26" x14ac:dyDescent="0.25">
      <c r="A8" s="21">
        <v>45108</v>
      </c>
      <c r="B8" s="23">
        <v>3.5</v>
      </c>
      <c r="C8" s="24">
        <v>5.675130554162326</v>
      </c>
      <c r="D8" s="8">
        <v>297.32</v>
      </c>
      <c r="U8" t="s">
        <v>156</v>
      </c>
      <c r="V8">
        <v>0.32356675504905796</v>
      </c>
    </row>
    <row r="9" spans="1:26" x14ac:dyDescent="0.25">
      <c r="A9" s="21">
        <v>45139</v>
      </c>
      <c r="B9" s="23">
        <v>3.8</v>
      </c>
      <c r="C9" s="24">
        <v>5.3628397826517338</v>
      </c>
      <c r="D9" s="8">
        <v>301.47000000000003</v>
      </c>
      <c r="U9" t="s">
        <v>157</v>
      </c>
      <c r="V9">
        <v>0.17324825617107084</v>
      </c>
    </row>
    <row r="10" spans="1:26" x14ac:dyDescent="0.25">
      <c r="A10" s="21">
        <v>45170</v>
      </c>
      <c r="B10" s="23">
        <v>3.8</v>
      </c>
      <c r="C10" s="24">
        <v>4.6102938885788642</v>
      </c>
      <c r="D10" s="8">
        <v>305.43</v>
      </c>
      <c r="U10" t="s">
        <v>56</v>
      </c>
      <c r="V10">
        <v>5.9395398186637554</v>
      </c>
    </row>
    <row r="11" spans="1:26" ht="15.75" thickBot="1" x14ac:dyDescent="0.3">
      <c r="A11" s="21">
        <v>45200</v>
      </c>
      <c r="B11" s="23">
        <v>3.8</v>
      </c>
      <c r="C11" s="24">
        <v>2.4634880635368517</v>
      </c>
      <c r="D11" s="8">
        <v>308.31</v>
      </c>
      <c r="U11" s="3" t="s">
        <v>79</v>
      </c>
      <c r="V11" s="3">
        <v>12</v>
      </c>
    </row>
    <row r="12" spans="1:26" x14ac:dyDescent="0.25">
      <c r="A12" s="21">
        <v>45231</v>
      </c>
      <c r="B12" s="23">
        <v>3.7</v>
      </c>
      <c r="C12" s="24">
        <v>2.6050796739348989</v>
      </c>
      <c r="D12" s="8">
        <v>310.16000000000003</v>
      </c>
    </row>
    <row r="13" spans="1:26" ht="15.75" thickBot="1" x14ac:dyDescent="0.3">
      <c r="A13" s="25">
        <v>45261</v>
      </c>
      <c r="B13" s="26">
        <v>3.7</v>
      </c>
      <c r="C13" s="27">
        <v>1.8625066778674826</v>
      </c>
      <c r="D13" s="10">
        <v>311.5</v>
      </c>
      <c r="U13" t="s">
        <v>92</v>
      </c>
    </row>
    <row r="14" spans="1:26" x14ac:dyDescent="0.25">
      <c r="U14" s="5"/>
      <c r="V14" s="5" t="s">
        <v>81</v>
      </c>
      <c r="W14" s="5" t="s">
        <v>94</v>
      </c>
      <c r="X14" s="5" t="s">
        <v>95</v>
      </c>
      <c r="Y14" s="5" t="s">
        <v>96</v>
      </c>
      <c r="Z14" s="5" t="s">
        <v>161</v>
      </c>
    </row>
    <row r="15" spans="1:26" x14ac:dyDescent="0.25">
      <c r="U15" t="s">
        <v>158</v>
      </c>
      <c r="V15">
        <v>2</v>
      </c>
      <c r="W15">
        <v>151.87526734923557</v>
      </c>
      <c r="X15">
        <v>75.937633674617786</v>
      </c>
      <c r="Y15">
        <v>2.1525411540444916</v>
      </c>
      <c r="Z15">
        <v>0.1721917134219047</v>
      </c>
    </row>
    <row r="16" spans="1:26" x14ac:dyDescent="0.25">
      <c r="U16" t="s">
        <v>159</v>
      </c>
      <c r="V16">
        <v>9</v>
      </c>
      <c r="W16">
        <v>317.50319931743053</v>
      </c>
      <c r="X16">
        <v>35.278133257492279</v>
      </c>
    </row>
    <row r="17" spans="21:29" ht="15.75" thickBot="1" x14ac:dyDescent="0.3">
      <c r="U17" s="3" t="s">
        <v>101</v>
      </c>
      <c r="V17" s="3">
        <v>11</v>
      </c>
      <c r="W17" s="3">
        <v>469.3784666666661</v>
      </c>
      <c r="X17" s="3"/>
      <c r="Y17" s="3"/>
      <c r="Z17" s="3"/>
    </row>
    <row r="18" spans="21:29" ht="15.75" thickBot="1" x14ac:dyDescent="0.3"/>
    <row r="19" spans="21:29" x14ac:dyDescent="0.25">
      <c r="U19" s="5"/>
      <c r="V19" s="5" t="s">
        <v>162</v>
      </c>
      <c r="W19" s="5" t="s">
        <v>56</v>
      </c>
      <c r="X19" s="5" t="s">
        <v>82</v>
      </c>
      <c r="Y19" s="5" t="s">
        <v>97</v>
      </c>
      <c r="Z19" s="5" t="s">
        <v>163</v>
      </c>
      <c r="AA19" s="5" t="s">
        <v>164</v>
      </c>
      <c r="AB19" s="5" t="s">
        <v>165</v>
      </c>
      <c r="AC19" s="5" t="s">
        <v>166</v>
      </c>
    </row>
    <row r="20" spans="21:29" x14ac:dyDescent="0.25">
      <c r="U20" t="s">
        <v>160</v>
      </c>
      <c r="V20">
        <v>211.24098356624711</v>
      </c>
      <c r="W20">
        <v>44.013854449182624</v>
      </c>
      <c r="X20">
        <v>4.79942023278468</v>
      </c>
      <c r="Y20">
        <v>9.7450719195123388E-4</v>
      </c>
      <c r="Z20">
        <v>111.67472746167098</v>
      </c>
      <c r="AA20">
        <v>310.80723967082326</v>
      </c>
      <c r="AB20">
        <v>111.67472746167098</v>
      </c>
      <c r="AC20">
        <v>310.80723967082326</v>
      </c>
    </row>
    <row r="21" spans="21:29" x14ac:dyDescent="0.25">
      <c r="U21" t="s">
        <v>180</v>
      </c>
      <c r="V21">
        <v>25.367821681701798</v>
      </c>
      <c r="W21">
        <v>12.28925933804609</v>
      </c>
      <c r="X21">
        <v>2.0642270607119517</v>
      </c>
      <c r="Y21">
        <v>6.9006237173591223E-2</v>
      </c>
      <c r="Z21">
        <v>-2.4324143553439086</v>
      </c>
      <c r="AA21">
        <v>53.168057718747477</v>
      </c>
      <c r="AB21">
        <v>-2.4324143553439086</v>
      </c>
      <c r="AC21">
        <v>53.168057718747477</v>
      </c>
    </row>
    <row r="22" spans="21:29" ht="15.75" thickBot="1" x14ac:dyDescent="0.3">
      <c r="U22" s="3" t="s">
        <v>181</v>
      </c>
      <c r="V22" s="3">
        <v>-0.72404565236778828</v>
      </c>
      <c r="W22" s="3">
        <v>1.2034050976702124</v>
      </c>
      <c r="X22" s="3">
        <v>-0.60166410610154286</v>
      </c>
      <c r="Y22" s="3">
        <v>0.56224515029574862</v>
      </c>
      <c r="Z22" s="3">
        <v>-3.4463371138103334</v>
      </c>
      <c r="AA22" s="3">
        <v>1.9982458090747566</v>
      </c>
      <c r="AB22" s="3">
        <v>-3.4463371138103334</v>
      </c>
      <c r="AC22" s="3">
        <v>1.9982458090747566</v>
      </c>
    </row>
    <row r="26" spans="21:29" x14ac:dyDescent="0.25">
      <c r="U26" t="s">
        <v>167</v>
      </c>
      <c r="Y26" t="s">
        <v>171</v>
      </c>
    </row>
    <row r="27" spans="21:29" ht="15.75" thickBot="1" x14ac:dyDescent="0.3"/>
    <row r="28" spans="21:29" x14ac:dyDescent="0.25">
      <c r="U28" s="5" t="s">
        <v>168</v>
      </c>
      <c r="V28" s="5" t="s">
        <v>183</v>
      </c>
      <c r="W28" s="5" t="s">
        <v>170</v>
      </c>
      <c r="Y28" s="5" t="s">
        <v>172</v>
      </c>
      <c r="Z28" s="5" t="s">
        <v>182</v>
      </c>
    </row>
    <row r="29" spans="21:29" x14ac:dyDescent="0.25">
      <c r="U29">
        <v>1</v>
      </c>
      <c r="V29">
        <v>294.70657146463856</v>
      </c>
      <c r="W29">
        <v>5.7934285353614428</v>
      </c>
      <c r="Y29">
        <v>4.166666666666667</v>
      </c>
      <c r="Z29">
        <v>292.85000000000002</v>
      </c>
    </row>
    <row r="30" spans="21:29" x14ac:dyDescent="0.25">
      <c r="U30">
        <v>2</v>
      </c>
      <c r="V30">
        <v>300.98984478588858</v>
      </c>
      <c r="W30">
        <v>-2.2598447858885606</v>
      </c>
      <c r="Y30">
        <v>12.5</v>
      </c>
      <c r="Z30">
        <v>293.47000000000003</v>
      </c>
    </row>
    <row r="31" spans="21:29" x14ac:dyDescent="0.25">
      <c r="U31">
        <v>3</v>
      </c>
      <c r="V31">
        <v>299.4400026682215</v>
      </c>
      <c r="W31">
        <v>-2.5200026682214798</v>
      </c>
      <c r="Y31">
        <v>20.833333333333336</v>
      </c>
      <c r="Z31">
        <v>294.42</v>
      </c>
    </row>
    <row r="32" spans="21:29" x14ac:dyDescent="0.25">
      <c r="U32">
        <v>4</v>
      </c>
      <c r="V32">
        <v>296.18086455384883</v>
      </c>
      <c r="W32">
        <v>-1.760864553848819</v>
      </c>
      <c r="Y32">
        <v>29.166666666666668</v>
      </c>
      <c r="Z32">
        <v>296.92</v>
      </c>
    </row>
    <row r="33" spans="21:26" x14ac:dyDescent="0.25">
      <c r="U33">
        <v>5</v>
      </c>
      <c r="V33">
        <v>303.19219750467056</v>
      </c>
      <c r="W33">
        <v>-10.342197504670537</v>
      </c>
      <c r="Y33">
        <v>37.5</v>
      </c>
      <c r="Z33">
        <v>297.32</v>
      </c>
    </row>
    <row r="34" spans="21:26" x14ac:dyDescent="0.25">
      <c r="U34">
        <v>6</v>
      </c>
      <c r="V34">
        <v>299.77066609946161</v>
      </c>
      <c r="W34">
        <v>-6.30066609946158</v>
      </c>
      <c r="Y34">
        <v>45.833333333333336</v>
      </c>
      <c r="Z34">
        <v>298.73</v>
      </c>
    </row>
    <row r="35" spans="21:26" x14ac:dyDescent="0.25">
      <c r="U35">
        <v>7</v>
      </c>
      <c r="V35">
        <v>295.91930584784251</v>
      </c>
      <c r="W35">
        <v>1.4006941521574845</v>
      </c>
      <c r="Y35">
        <v>54.166666666666664</v>
      </c>
      <c r="Z35">
        <v>300.5</v>
      </c>
    </row>
    <row r="36" spans="21:26" x14ac:dyDescent="0.25">
      <c r="U36">
        <v>8</v>
      </c>
      <c r="V36">
        <v>303.75576512773983</v>
      </c>
      <c r="W36">
        <v>-2.2857651277398077</v>
      </c>
      <c r="Y36">
        <v>62.5</v>
      </c>
      <c r="Z36">
        <v>301.47000000000003</v>
      </c>
    </row>
    <row r="37" spans="21:26" x14ac:dyDescent="0.25">
      <c r="U37">
        <v>9</v>
      </c>
      <c r="V37">
        <v>304.30064271055056</v>
      </c>
      <c r="W37">
        <v>1.1293572894494446</v>
      </c>
      <c r="Y37">
        <v>70.833333333333343</v>
      </c>
      <c r="Z37">
        <v>305.43</v>
      </c>
    </row>
    <row r="38" spans="21:26" x14ac:dyDescent="0.25">
      <c r="U38">
        <v>10</v>
      </c>
      <c r="V38">
        <v>305.85502813465007</v>
      </c>
      <c r="W38">
        <v>2.4549718653499326</v>
      </c>
      <c r="Y38">
        <v>79.166666666666671</v>
      </c>
      <c r="Z38">
        <v>308.31</v>
      </c>
    </row>
    <row r="39" spans="21:26" x14ac:dyDescent="0.25">
      <c r="U39">
        <v>11</v>
      </c>
      <c r="V39">
        <v>303.21572717655948</v>
      </c>
      <c r="W39">
        <v>6.9442728234405422</v>
      </c>
      <c r="Y39">
        <v>87.500000000000014</v>
      </c>
      <c r="Z39">
        <v>310.16000000000003</v>
      </c>
    </row>
    <row r="40" spans="21:26" ht="15.75" thickBot="1" x14ac:dyDescent="0.3">
      <c r="U40" s="3">
        <v>12</v>
      </c>
      <c r="V40" s="3">
        <v>303.75338392592778</v>
      </c>
      <c r="W40" s="3">
        <v>7.7466160740722216</v>
      </c>
      <c r="Y40" s="3">
        <v>95.833333333333343</v>
      </c>
      <c r="Z40" s="3">
        <v>311.5</v>
      </c>
    </row>
  </sheetData>
  <sortState xmlns:xlrd2="http://schemas.microsoft.com/office/spreadsheetml/2017/richdata2" ref="Z29:Z40">
    <sortCondition ref="Z29"/>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7A428-86F4-4FCC-ADA3-24135C391E43}">
  <dimension ref="C13:K32"/>
  <sheetViews>
    <sheetView topLeftCell="B1" workbookViewId="0">
      <selection activeCell="L9" sqref="L9"/>
    </sheetView>
  </sheetViews>
  <sheetFormatPr defaultRowHeight="15" x14ac:dyDescent="0.25"/>
  <cols>
    <col min="3" max="3" width="18.85546875" customWidth="1"/>
    <col min="4" max="4" width="28.85546875" customWidth="1"/>
    <col min="5" max="5" width="26.28515625" customWidth="1"/>
    <col min="6" max="6" width="13.28515625" customWidth="1"/>
    <col min="7" max="7" width="10.7109375" customWidth="1"/>
    <col min="8" max="8" width="15.28515625" customWidth="1"/>
    <col min="9" max="9" width="18.42578125" customWidth="1"/>
    <col min="10" max="10" width="20.28515625" customWidth="1"/>
    <col min="11" max="11" width="20.140625" customWidth="1"/>
  </cols>
  <sheetData>
    <row r="13" spans="3:8" x14ac:dyDescent="0.25">
      <c r="E13" s="28" t="s">
        <v>199</v>
      </c>
    </row>
    <row r="14" spans="3:8" x14ac:dyDescent="0.25">
      <c r="E14" s="17" t="s">
        <v>196</v>
      </c>
      <c r="F14" s="17" t="s">
        <v>197</v>
      </c>
      <c r="G14" s="17" t="s">
        <v>198</v>
      </c>
      <c r="H14" s="28" t="s">
        <v>184</v>
      </c>
    </row>
    <row r="15" spans="3:8" x14ac:dyDescent="0.25">
      <c r="D15" s="17" t="s">
        <v>201</v>
      </c>
      <c r="E15" s="29">
        <v>469</v>
      </c>
      <c r="F15" s="29">
        <v>117</v>
      </c>
      <c r="G15" s="29">
        <v>42</v>
      </c>
      <c r="H15">
        <f>SUM(E15:G15)</f>
        <v>628</v>
      </c>
    </row>
    <row r="16" spans="3:8" x14ac:dyDescent="0.25">
      <c r="C16" s="28" t="s">
        <v>202</v>
      </c>
      <c r="D16" s="17" t="s">
        <v>200</v>
      </c>
      <c r="E16" s="29">
        <v>492</v>
      </c>
      <c r="F16" s="29">
        <v>56</v>
      </c>
      <c r="G16" s="29">
        <v>62</v>
      </c>
      <c r="H16">
        <f>SUM(E16:G16)</f>
        <v>610</v>
      </c>
    </row>
    <row r="17" spans="4:11" x14ac:dyDescent="0.25">
      <c r="D17" s="28" t="s">
        <v>185</v>
      </c>
      <c r="E17">
        <f>SUM(E15:E16)</f>
        <v>961</v>
      </c>
      <c r="F17">
        <f>SUM(F15:F16)</f>
        <v>173</v>
      </c>
      <c r="G17">
        <f>SUM(G15:G16)</f>
        <v>104</v>
      </c>
      <c r="H17">
        <f>SUM(H15:H16)</f>
        <v>1238</v>
      </c>
    </row>
    <row r="21" spans="4:11" x14ac:dyDescent="0.25">
      <c r="E21" t="s">
        <v>186</v>
      </c>
      <c r="F21" t="s">
        <v>187</v>
      </c>
      <c r="G21" s="30" t="s">
        <v>188</v>
      </c>
      <c r="H21" s="30" t="s">
        <v>189</v>
      </c>
      <c r="I21" s="30" t="s">
        <v>190</v>
      </c>
      <c r="J21" s="30" t="s">
        <v>191</v>
      </c>
      <c r="K21" s="30" t="s">
        <v>192</v>
      </c>
    </row>
    <row r="22" spans="4:11" x14ac:dyDescent="0.25">
      <c r="E22">
        <v>1</v>
      </c>
      <c r="F22">
        <v>1</v>
      </c>
      <c r="G22">
        <v>469</v>
      </c>
      <c r="H22">
        <f>H15*E17/H17</f>
        <v>487.48626817447496</v>
      </c>
      <c r="I22">
        <f>G22-H22</f>
        <v>-18.486268174474958</v>
      </c>
      <c r="J22">
        <f>I22^2</f>
        <v>341.74211101860567</v>
      </c>
      <c r="K22">
        <f>J22/H22</f>
        <v>0.70102920498325427</v>
      </c>
    </row>
    <row r="23" spans="4:11" x14ac:dyDescent="0.25">
      <c r="E23">
        <v>1</v>
      </c>
      <c r="F23">
        <v>2</v>
      </c>
      <c r="G23">
        <v>117</v>
      </c>
      <c r="H23">
        <f>H15*F17/H17</f>
        <v>87.757673667205168</v>
      </c>
      <c r="I23">
        <f t="shared" ref="I23:I27" si="0">G23-H23</f>
        <v>29.242326332794832</v>
      </c>
      <c r="J23">
        <f t="shared" ref="J23:J27" si="1">I23^2</f>
        <v>855.11364935366601</v>
      </c>
      <c r="K23">
        <f t="shared" ref="K23:K27" si="2">J23/H23</f>
        <v>9.7440327850579749</v>
      </c>
    </row>
    <row r="24" spans="4:11" x14ac:dyDescent="0.25">
      <c r="E24">
        <v>1</v>
      </c>
      <c r="F24">
        <v>3</v>
      </c>
      <c r="G24">
        <v>42</v>
      </c>
      <c r="H24">
        <f>H15*G17/H17</f>
        <v>52.756058158319874</v>
      </c>
      <c r="I24">
        <f t="shared" si="0"/>
        <v>-10.756058158319874</v>
      </c>
      <c r="J24">
        <f t="shared" si="1"/>
        <v>115.69278710515952</v>
      </c>
      <c r="K24">
        <f t="shared" si="2"/>
        <v>2.1929763356839094</v>
      </c>
    </row>
    <row r="25" spans="4:11" x14ac:dyDescent="0.25">
      <c r="E25">
        <v>2</v>
      </c>
      <c r="F25">
        <v>1</v>
      </c>
      <c r="G25">
        <v>492</v>
      </c>
      <c r="H25">
        <f>H16*E17/H17</f>
        <v>473.51373182552504</v>
      </c>
      <c r="I25">
        <f t="shared" si="0"/>
        <v>18.486268174474958</v>
      </c>
      <c r="J25">
        <f t="shared" si="1"/>
        <v>341.74211101860567</v>
      </c>
      <c r="K25">
        <f t="shared" si="2"/>
        <v>0.72171531267128475</v>
      </c>
    </row>
    <row r="26" spans="4:11" x14ac:dyDescent="0.25">
      <c r="E26">
        <v>2</v>
      </c>
      <c r="F26">
        <v>2</v>
      </c>
      <c r="G26">
        <v>56</v>
      </c>
      <c r="H26">
        <f>H16*F17/H17</f>
        <v>85.242326332794832</v>
      </c>
      <c r="I26">
        <f t="shared" si="0"/>
        <v>-29.242326332794832</v>
      </c>
      <c r="J26">
        <f t="shared" si="1"/>
        <v>855.11364935366601</v>
      </c>
      <c r="K26">
        <f t="shared" si="2"/>
        <v>10.031561621338373</v>
      </c>
    </row>
    <row r="27" spans="4:11" x14ac:dyDescent="0.25">
      <c r="E27">
        <v>2</v>
      </c>
      <c r="F27">
        <v>3</v>
      </c>
      <c r="G27">
        <v>62</v>
      </c>
      <c r="H27">
        <f>H16*G17/H17</f>
        <v>51.243941841680126</v>
      </c>
      <c r="I27">
        <f t="shared" si="0"/>
        <v>10.756058158319874</v>
      </c>
      <c r="J27">
        <f t="shared" si="1"/>
        <v>115.69278710515952</v>
      </c>
      <c r="K27">
        <f t="shared" si="2"/>
        <v>2.2576871128024512</v>
      </c>
    </row>
    <row r="28" spans="4:11" x14ac:dyDescent="0.25">
      <c r="J28" s="17" t="s">
        <v>193</v>
      </c>
      <c r="K28" s="17">
        <f>SUM(K22:K27)</f>
        <v>25.649002372537247</v>
      </c>
    </row>
    <row r="31" spans="4:11" x14ac:dyDescent="0.25">
      <c r="J31" s="31" t="s">
        <v>194</v>
      </c>
      <c r="K31" s="31">
        <f>_xlfn.CHISQ.DIST.RT(K28,2)</f>
        <v>2.6939522996702464E-6</v>
      </c>
    </row>
    <row r="32" spans="4:11" x14ac:dyDescent="0.25">
      <c r="J32" s="31" t="s">
        <v>195</v>
      </c>
      <c r="K32" s="31">
        <f>_xlfn.CHISQ.INV.RT(0.05,2)</f>
        <v>5.9914645471079817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6498-776E-45AB-821F-9B660DDC42B1}">
  <dimension ref="A1:U50"/>
  <sheetViews>
    <sheetView workbookViewId="0">
      <selection activeCell="H3" sqref="H3"/>
    </sheetView>
  </sheetViews>
  <sheetFormatPr defaultRowHeight="15" x14ac:dyDescent="0.25"/>
  <cols>
    <col min="1" max="1" width="11" customWidth="1"/>
    <col min="2" max="2" width="14.5703125" customWidth="1"/>
    <col min="3" max="3" width="16.85546875" customWidth="1"/>
    <col min="4" max="4" width="28" customWidth="1"/>
    <col min="5" max="5" width="30.85546875" customWidth="1"/>
    <col min="20" max="20" width="15.7109375" customWidth="1"/>
    <col min="21" max="21" width="22" customWidth="1"/>
  </cols>
  <sheetData>
    <row r="1" spans="1:21" x14ac:dyDescent="0.25">
      <c r="A1" t="s">
        <v>175</v>
      </c>
      <c r="B1" t="s">
        <v>176</v>
      </c>
      <c r="C1" t="s">
        <v>177</v>
      </c>
      <c r="D1" t="s">
        <v>178</v>
      </c>
      <c r="E1" t="s">
        <v>179</v>
      </c>
      <c r="T1" s="19" t="s">
        <v>173</v>
      </c>
      <c r="U1" s="6" t="s">
        <v>174</v>
      </c>
    </row>
    <row r="2" spans="1:21" x14ac:dyDescent="0.25">
      <c r="A2" s="20">
        <v>44927</v>
      </c>
      <c r="B2">
        <v>736388</v>
      </c>
      <c r="T2" s="21">
        <v>44927</v>
      </c>
      <c r="U2" s="8">
        <v>736388</v>
      </c>
    </row>
    <row r="3" spans="1:21" x14ac:dyDescent="0.25">
      <c r="A3" s="20">
        <v>44958</v>
      </c>
      <c r="B3">
        <v>742927</v>
      </c>
      <c r="T3" s="21">
        <v>44958</v>
      </c>
      <c r="U3" s="8">
        <v>742927</v>
      </c>
    </row>
    <row r="4" spans="1:21" x14ac:dyDescent="0.25">
      <c r="A4" s="20">
        <v>44986</v>
      </c>
      <c r="B4">
        <v>745904</v>
      </c>
      <c r="T4" s="21">
        <v>44986</v>
      </c>
      <c r="U4" s="8">
        <v>745904</v>
      </c>
    </row>
    <row r="5" spans="1:21" x14ac:dyDescent="0.25">
      <c r="A5" s="20">
        <v>45017</v>
      </c>
      <c r="B5">
        <v>749156</v>
      </c>
      <c r="T5" s="21">
        <v>45017</v>
      </c>
      <c r="U5" s="8">
        <v>749156</v>
      </c>
    </row>
    <row r="6" spans="1:21" x14ac:dyDescent="0.25">
      <c r="A6" s="20">
        <v>45047</v>
      </c>
      <c r="B6">
        <v>760443</v>
      </c>
      <c r="T6" s="21">
        <v>45047</v>
      </c>
      <c r="U6" s="8">
        <v>760443</v>
      </c>
    </row>
    <row r="7" spans="1:21" x14ac:dyDescent="0.25">
      <c r="A7" s="20">
        <v>45078</v>
      </c>
      <c r="B7">
        <v>775871</v>
      </c>
      <c r="T7" s="21">
        <v>45078</v>
      </c>
      <c r="U7" s="8">
        <v>775871</v>
      </c>
    </row>
    <row r="8" spans="1:21" x14ac:dyDescent="0.25">
      <c r="A8" s="20">
        <v>45108</v>
      </c>
      <c r="B8">
        <v>786983</v>
      </c>
      <c r="T8" s="21">
        <v>45108</v>
      </c>
      <c r="U8" s="8">
        <v>786983</v>
      </c>
    </row>
    <row r="9" spans="1:21" x14ac:dyDescent="0.25">
      <c r="A9" s="20">
        <v>45139</v>
      </c>
      <c r="B9">
        <v>791662</v>
      </c>
      <c r="T9" s="21">
        <v>45139</v>
      </c>
      <c r="U9" s="8">
        <v>791662</v>
      </c>
    </row>
    <row r="10" spans="1:21" x14ac:dyDescent="0.25">
      <c r="A10" s="20">
        <v>45170</v>
      </c>
      <c r="B10">
        <v>777303</v>
      </c>
      <c r="T10" s="21">
        <v>45170</v>
      </c>
      <c r="U10" s="8">
        <v>777303</v>
      </c>
    </row>
    <row r="11" spans="1:21" x14ac:dyDescent="0.25">
      <c r="A11" s="20">
        <v>45200</v>
      </c>
      <c r="B11">
        <v>760033</v>
      </c>
      <c r="T11" s="21">
        <v>45200</v>
      </c>
      <c r="U11" s="8">
        <v>760033</v>
      </c>
    </row>
    <row r="12" spans="1:21" x14ac:dyDescent="0.25">
      <c r="A12" s="20">
        <v>45231</v>
      </c>
      <c r="B12">
        <v>737352</v>
      </c>
      <c r="T12" s="21">
        <v>45231</v>
      </c>
      <c r="U12" s="8">
        <v>737352</v>
      </c>
    </row>
    <row r="13" spans="1:21" x14ac:dyDescent="0.25">
      <c r="A13" s="20">
        <v>45261</v>
      </c>
      <c r="B13">
        <v>709221</v>
      </c>
      <c r="C13">
        <v>709221</v>
      </c>
      <c r="D13" s="15">
        <v>709221</v>
      </c>
      <c r="E13" s="15">
        <v>709221</v>
      </c>
      <c r="T13" s="21">
        <v>45261</v>
      </c>
      <c r="U13" s="8">
        <v>709221</v>
      </c>
    </row>
    <row r="14" spans="1:21" ht="15.75" thickBot="1" x14ac:dyDescent="0.3">
      <c r="A14" s="20">
        <v>45292</v>
      </c>
      <c r="C14">
        <f t="shared" ref="C14:C50" si="0">_xlfn.FORECAST.ETS(A14,$B$2:$B$13,$A$2:$A$13,1,1)</f>
        <v>751252.15188029269</v>
      </c>
      <c r="D14" s="15">
        <f t="shared" ref="D14:D50" si="1">C14-_xlfn.FORECAST.ETS.CONFINT(A14,$B$2:$B$13,$A$2:$A$13,0.95,1,1)</f>
        <v>699896.79199781653</v>
      </c>
      <c r="E14" s="15">
        <f t="shared" ref="E14:E50" si="2">C14+_xlfn.FORECAST.ETS.CONFINT(A14,$B$2:$B$13,$A$2:$A$13,0.95,1,1)</f>
        <v>802607.51176276885</v>
      </c>
      <c r="T14" s="9"/>
      <c r="U14" s="10"/>
    </row>
    <row r="15" spans="1:21" x14ac:dyDescent="0.25">
      <c r="A15" s="20">
        <v>45323</v>
      </c>
      <c r="C15">
        <f t="shared" si="0"/>
        <v>751346.90997128538</v>
      </c>
      <c r="D15" s="15">
        <f t="shared" si="1"/>
        <v>699579.05143345601</v>
      </c>
      <c r="E15" s="15">
        <f t="shared" si="2"/>
        <v>803114.76850911474</v>
      </c>
    </row>
    <row r="16" spans="1:21" x14ac:dyDescent="0.25">
      <c r="A16" s="20">
        <v>45352</v>
      </c>
      <c r="C16">
        <f t="shared" si="0"/>
        <v>751441.66806227795</v>
      </c>
      <c r="D16" s="15">
        <f t="shared" si="1"/>
        <v>699258.12758600421</v>
      </c>
      <c r="E16" s="15">
        <f t="shared" si="2"/>
        <v>803625.2085385517</v>
      </c>
    </row>
    <row r="17" spans="1:5" x14ac:dyDescent="0.25">
      <c r="A17" s="20">
        <v>45383</v>
      </c>
      <c r="C17">
        <f t="shared" si="0"/>
        <v>751536.42615327053</v>
      </c>
      <c r="D17" s="15">
        <f t="shared" si="1"/>
        <v>698934.04578371719</v>
      </c>
      <c r="E17" s="15">
        <f t="shared" si="2"/>
        <v>804138.80652282387</v>
      </c>
    </row>
    <row r="18" spans="1:5" x14ac:dyDescent="0.25">
      <c r="A18" s="20">
        <v>45413</v>
      </c>
      <c r="C18">
        <f t="shared" si="0"/>
        <v>751631.18424426322</v>
      </c>
      <c r="D18" s="15">
        <f t="shared" si="1"/>
        <v>698606.83112183935</v>
      </c>
      <c r="E18" s="15">
        <f t="shared" si="2"/>
        <v>804655.53736668709</v>
      </c>
    </row>
    <row r="19" spans="1:5" x14ac:dyDescent="0.25">
      <c r="A19" s="20">
        <v>45444</v>
      </c>
      <c r="C19">
        <f t="shared" si="0"/>
        <v>751725.94233525579</v>
      </c>
      <c r="D19" s="15">
        <f t="shared" si="1"/>
        <v>698276.50845696416</v>
      </c>
      <c r="E19" s="15">
        <f t="shared" si="2"/>
        <v>805175.37621354742</v>
      </c>
    </row>
    <row r="20" spans="1:5" x14ac:dyDescent="0.25">
      <c r="A20" s="20">
        <v>45474</v>
      </c>
      <c r="C20">
        <f t="shared" si="0"/>
        <v>751820.70042624837</v>
      </c>
      <c r="D20" s="15">
        <f t="shared" si="1"/>
        <v>697943.10240198357</v>
      </c>
      <c r="E20" s="15">
        <f t="shared" si="2"/>
        <v>805698.29845051316</v>
      </c>
    </row>
    <row r="21" spans="1:5" x14ac:dyDescent="0.25">
      <c r="A21" s="20">
        <v>45505</v>
      </c>
      <c r="C21">
        <f t="shared" si="0"/>
        <v>751915.45851724106</v>
      </c>
      <c r="D21" s="15">
        <f t="shared" si="1"/>
        <v>697606.6373215951</v>
      </c>
      <c r="E21" s="15">
        <f t="shared" si="2"/>
        <v>806224.27971288702</v>
      </c>
    </row>
    <row r="22" spans="1:5" x14ac:dyDescent="0.25">
      <c r="A22" s="20">
        <v>45536</v>
      </c>
      <c r="C22">
        <f t="shared" si="0"/>
        <v>752010.21660823363</v>
      </c>
      <c r="D22" s="15">
        <f t="shared" si="1"/>
        <v>697267.13732833753</v>
      </c>
      <c r="E22" s="15">
        <f t="shared" si="2"/>
        <v>806753.29588812974</v>
      </c>
    </row>
    <row r="23" spans="1:5" x14ac:dyDescent="0.25">
      <c r="A23" s="20">
        <v>45566</v>
      </c>
      <c r="C23">
        <f t="shared" si="0"/>
        <v>752104.97469922621</v>
      </c>
      <c r="D23" s="15">
        <f t="shared" si="1"/>
        <v>696924.62627912918</v>
      </c>
      <c r="E23" s="15">
        <f t="shared" si="2"/>
        <v>807285.32311932324</v>
      </c>
    </row>
    <row r="24" spans="1:5" x14ac:dyDescent="0.25">
      <c r="A24" s="20">
        <v>45597</v>
      </c>
      <c r="C24">
        <f t="shared" si="0"/>
        <v>752199.7327902189</v>
      </c>
      <c r="D24" s="15">
        <f t="shared" si="1"/>
        <v>696579.12777228036</v>
      </c>
      <c r="E24" s="15">
        <f t="shared" si="2"/>
        <v>807820.33780815743</v>
      </c>
    </row>
    <row r="25" spans="1:5" x14ac:dyDescent="0.25">
      <c r="A25" s="20">
        <v>45627</v>
      </c>
      <c r="C25">
        <f t="shared" si="0"/>
        <v>752294.49088121147</v>
      </c>
      <c r="D25" s="15">
        <f t="shared" si="1"/>
        <v>696230.66514495201</v>
      </c>
      <c r="E25" s="15">
        <f t="shared" si="2"/>
        <v>808358.31661747093</v>
      </c>
    </row>
    <row r="26" spans="1:5" x14ac:dyDescent="0.25">
      <c r="A26" s="20">
        <v>45658</v>
      </c>
      <c r="C26">
        <f t="shared" si="0"/>
        <v>752389.24897220405</v>
      </c>
      <c r="D26" s="15">
        <f t="shared" si="1"/>
        <v>695879.26147104031</v>
      </c>
      <c r="E26" s="15">
        <f t="shared" si="2"/>
        <v>808899.23647336778</v>
      </c>
    </row>
    <row r="27" spans="1:5" x14ac:dyDescent="0.25">
      <c r="A27" s="20">
        <v>45689</v>
      </c>
      <c r="C27">
        <f t="shared" si="0"/>
        <v>752484.00706319674</v>
      </c>
      <c r="D27" s="15">
        <f t="shared" si="1"/>
        <v>695524.93955945724</v>
      </c>
      <c r="E27" s="15">
        <f t="shared" si="2"/>
        <v>809443.07456693624</v>
      </c>
    </row>
    <row r="28" spans="1:5" x14ac:dyDescent="0.25">
      <c r="A28" s="20">
        <v>45717</v>
      </c>
      <c r="C28">
        <f t="shared" si="0"/>
        <v>752578.76515418931</v>
      </c>
      <c r="D28" s="15">
        <f t="shared" si="1"/>
        <v>695167.72195278713</v>
      </c>
      <c r="E28" s="15">
        <f t="shared" si="2"/>
        <v>809989.80835559149</v>
      </c>
    </row>
    <row r="29" spans="1:5" x14ac:dyDescent="0.25">
      <c r="A29" s="20">
        <v>45748</v>
      </c>
      <c r="C29">
        <f t="shared" si="0"/>
        <v>752673.52324518189</v>
      </c>
      <c r="D29" s="15">
        <f t="shared" si="1"/>
        <v>694807.63092629693</v>
      </c>
      <c r="E29" s="15">
        <f t="shared" si="2"/>
        <v>810539.41556406685</v>
      </c>
    </row>
    <row r="30" spans="1:5" x14ac:dyDescent="0.25">
      <c r="A30" s="20">
        <v>45778</v>
      </c>
      <c r="C30">
        <f t="shared" si="0"/>
        <v>752768.28133617458</v>
      </c>
      <c r="D30" s="15">
        <f t="shared" si="1"/>
        <v>694444.68848727597</v>
      </c>
      <c r="E30" s="15">
        <f t="shared" si="2"/>
        <v>811091.87418507319</v>
      </c>
    </row>
    <row r="31" spans="1:5" x14ac:dyDescent="0.25">
      <c r="A31" s="20">
        <v>45809</v>
      </c>
      <c r="C31">
        <f t="shared" si="0"/>
        <v>752863.03942716715</v>
      </c>
      <c r="D31" s="15">
        <f t="shared" si="1"/>
        <v>694078.91637468664</v>
      </c>
      <c r="E31" s="15">
        <f t="shared" si="2"/>
        <v>811647.16247964767</v>
      </c>
    </row>
    <row r="32" spans="1:5" x14ac:dyDescent="0.25">
      <c r="A32" s="20">
        <v>45839</v>
      </c>
      <c r="C32">
        <f t="shared" si="0"/>
        <v>752957.79751815973</v>
      </c>
      <c r="D32" s="15">
        <f t="shared" si="1"/>
        <v>693710.33605910651</v>
      </c>
      <c r="E32" s="15">
        <f t="shared" si="2"/>
        <v>812205.25897721294</v>
      </c>
    </row>
    <row r="33" spans="1:5" x14ac:dyDescent="0.25">
      <c r="A33" s="20">
        <v>45870</v>
      </c>
      <c r="C33">
        <f t="shared" si="0"/>
        <v>753052.55560915242</v>
      </c>
      <c r="D33" s="15">
        <f t="shared" si="1"/>
        <v>693338.96874294127</v>
      </c>
      <c r="E33" s="15">
        <f t="shared" si="2"/>
        <v>812766.14247536357</v>
      </c>
    </row>
    <row r="34" spans="1:5" x14ac:dyDescent="0.25">
      <c r="A34" s="20">
        <v>45901</v>
      </c>
      <c r="C34">
        <f t="shared" si="0"/>
        <v>753147.31370014499</v>
      </c>
      <c r="D34" s="15">
        <f t="shared" si="1"/>
        <v>692964.83536089084</v>
      </c>
      <c r="E34" s="15">
        <f t="shared" si="2"/>
        <v>813329.79203939915</v>
      </c>
    </row>
    <row r="35" spans="1:5" x14ac:dyDescent="0.25">
      <c r="A35" s="20">
        <v>45931</v>
      </c>
      <c r="C35">
        <f t="shared" si="0"/>
        <v>753242.07179113757</v>
      </c>
      <c r="D35" s="15">
        <f t="shared" si="1"/>
        <v>692587.95658065309</v>
      </c>
      <c r="E35" s="15">
        <f t="shared" si="2"/>
        <v>813896.18700162205</v>
      </c>
    </row>
    <row r="36" spans="1:5" x14ac:dyDescent="0.25">
      <c r="A36" s="20">
        <v>45962</v>
      </c>
      <c r="C36">
        <f t="shared" si="0"/>
        <v>753336.82988213026</v>
      </c>
      <c r="D36" s="15">
        <f t="shared" si="1"/>
        <v>692208.35280384624</v>
      </c>
      <c r="E36" s="15">
        <f t="shared" si="2"/>
        <v>814465.30696041428</v>
      </c>
    </row>
    <row r="37" spans="1:5" x14ac:dyDescent="0.25">
      <c r="A37" s="20">
        <v>45992</v>
      </c>
      <c r="C37">
        <f t="shared" si="0"/>
        <v>753431.58797312283</v>
      </c>
      <c r="D37" s="15">
        <f t="shared" si="1"/>
        <v>691826.04416713479</v>
      </c>
      <c r="E37" s="15">
        <f t="shared" si="2"/>
        <v>815037.13177911087</v>
      </c>
    </row>
    <row r="38" spans="1:5" x14ac:dyDescent="0.25">
      <c r="A38" s="20">
        <v>46023</v>
      </c>
      <c r="C38">
        <f t="shared" si="0"/>
        <v>753526.34606411541</v>
      </c>
      <c r="D38" s="15">
        <f t="shared" si="1"/>
        <v>691441.05054354679</v>
      </c>
      <c r="E38" s="15">
        <f t="shared" si="2"/>
        <v>815611.64158468402</v>
      </c>
    </row>
    <row r="39" spans="1:5" x14ac:dyDescent="0.25">
      <c r="A39" s="20">
        <v>46054</v>
      </c>
      <c r="C39">
        <f t="shared" si="0"/>
        <v>753621.1041551081</v>
      </c>
      <c r="D39" s="15">
        <f t="shared" si="1"/>
        <v>691053.39154396392</v>
      </c>
      <c r="E39" s="15">
        <f t="shared" si="2"/>
        <v>816188.81676625228</v>
      </c>
    </row>
    <row r="40" spans="1:5" x14ac:dyDescent="0.25">
      <c r="A40" s="20">
        <v>46082</v>
      </c>
      <c r="C40">
        <f t="shared" si="0"/>
        <v>753715.86224610067</v>
      </c>
      <c r="D40" s="15">
        <f t="shared" si="1"/>
        <v>690663.08651877276</v>
      </c>
      <c r="E40" s="15">
        <f t="shared" si="2"/>
        <v>816768.63797342859</v>
      </c>
    </row>
    <row r="41" spans="1:5" x14ac:dyDescent="0.25">
      <c r="A41" s="20">
        <v>46113</v>
      </c>
      <c r="C41">
        <f t="shared" si="0"/>
        <v>753810.62033709325</v>
      </c>
      <c r="D41" s="15">
        <f t="shared" si="1"/>
        <v>690270.15455966746</v>
      </c>
      <c r="E41" s="15">
        <f t="shared" si="2"/>
        <v>817351.08611451904</v>
      </c>
    </row>
    <row r="42" spans="1:5" x14ac:dyDescent="0.25">
      <c r="A42" s="20">
        <v>46143</v>
      </c>
      <c r="C42">
        <f t="shared" si="0"/>
        <v>753905.37842808594</v>
      </c>
      <c r="D42" s="15">
        <f t="shared" si="1"/>
        <v>689874.61450158537</v>
      </c>
      <c r="E42" s="15">
        <f t="shared" si="2"/>
        <v>817936.14235458651</v>
      </c>
    </row>
    <row r="43" spans="1:5" x14ac:dyDescent="0.25">
      <c r="A43" s="20">
        <v>46174</v>
      </c>
      <c r="C43">
        <f t="shared" si="0"/>
        <v>754000.13651907851</v>
      </c>
      <c r="D43" s="15">
        <f t="shared" si="1"/>
        <v>689476.48492476961</v>
      </c>
      <c r="E43" s="15">
        <f t="shared" si="2"/>
        <v>818523.78811338742</v>
      </c>
    </row>
    <row r="44" spans="1:5" x14ac:dyDescent="0.25">
      <c r="A44" s="20">
        <v>46204</v>
      </c>
      <c r="C44">
        <f t="shared" si="0"/>
        <v>754094.89461007109</v>
      </c>
      <c r="D44" s="15">
        <f t="shared" si="1"/>
        <v>689075.7841569453</v>
      </c>
      <c r="E44" s="15">
        <f t="shared" si="2"/>
        <v>819114.00506319688</v>
      </c>
    </row>
    <row r="45" spans="1:5" x14ac:dyDescent="0.25">
      <c r="A45" s="20">
        <v>46235</v>
      </c>
      <c r="C45">
        <f t="shared" si="0"/>
        <v>754189.65270106378</v>
      </c>
      <c r="D45" s="15">
        <f t="shared" si="1"/>
        <v>688672.53027559991</v>
      </c>
      <c r="E45" s="15">
        <f t="shared" si="2"/>
        <v>819706.77512652765</v>
      </c>
    </row>
    <row r="46" spans="1:5" x14ac:dyDescent="0.25">
      <c r="A46" s="20">
        <v>46266</v>
      </c>
      <c r="C46">
        <f t="shared" si="0"/>
        <v>754284.41079205635</v>
      </c>
      <c r="D46" s="15">
        <f t="shared" si="1"/>
        <v>688266.74111035606</v>
      </c>
      <c r="E46" s="15">
        <f t="shared" si="2"/>
        <v>820302.08047375665</v>
      </c>
    </row>
    <row r="47" spans="1:5" x14ac:dyDescent="0.25">
      <c r="A47" s="20">
        <v>46296</v>
      </c>
      <c r="C47">
        <f t="shared" si="0"/>
        <v>754379.16888304893</v>
      </c>
      <c r="D47" s="15">
        <f t="shared" si="1"/>
        <v>687858.4342454311</v>
      </c>
      <c r="E47" s="15">
        <f t="shared" si="2"/>
        <v>820899.90352066676</v>
      </c>
    </row>
    <row r="48" spans="1:5" x14ac:dyDescent="0.25">
      <c r="A48" s="20">
        <v>46327</v>
      </c>
      <c r="C48">
        <f t="shared" si="0"/>
        <v>754473.92697404162</v>
      </c>
      <c r="D48" s="15">
        <f t="shared" si="1"/>
        <v>687447.62702217174</v>
      </c>
      <c r="E48" s="15">
        <f t="shared" si="2"/>
        <v>821500.2269259115</v>
      </c>
    </row>
    <row r="49" spans="1:5" x14ac:dyDescent="0.25">
      <c r="A49" s="20">
        <v>46357</v>
      </c>
      <c r="C49">
        <f t="shared" si="0"/>
        <v>754568.68506503419</v>
      </c>
      <c r="D49" s="15">
        <f t="shared" si="1"/>
        <v>687034.33654165652</v>
      </c>
      <c r="E49" s="15">
        <f t="shared" si="2"/>
        <v>822103.03358841187</v>
      </c>
    </row>
    <row r="50" spans="1:5" x14ac:dyDescent="0.25">
      <c r="A50" s="20">
        <v>46388</v>
      </c>
      <c r="C50">
        <f t="shared" si="0"/>
        <v>754663.44315602677</v>
      </c>
      <c r="D50" s="15">
        <f t="shared" si="1"/>
        <v>686618.57966735912</v>
      </c>
      <c r="E50" s="15">
        <f t="shared" si="2"/>
        <v>822708.30664469441</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F12C7-3611-4F19-B424-A13284E1B885}">
  <dimension ref="A1:AM93"/>
  <sheetViews>
    <sheetView workbookViewId="0">
      <selection activeCell="A2" sqref="A2"/>
    </sheetView>
  </sheetViews>
  <sheetFormatPr defaultRowHeight="15" x14ac:dyDescent="0.25"/>
  <sheetData>
    <row r="1" spans="1:39" x14ac:dyDescent="0.25">
      <c r="A1" t="s">
        <v>204</v>
      </c>
      <c r="B1" t="s">
        <v>205</v>
      </c>
      <c r="C1" t="s">
        <v>206</v>
      </c>
      <c r="D1" t="s">
        <v>207</v>
      </c>
      <c r="E1" t="s">
        <v>208</v>
      </c>
      <c r="F1" t="s">
        <v>209</v>
      </c>
      <c r="G1" t="s">
        <v>210</v>
      </c>
      <c r="H1" t="s">
        <v>211</v>
      </c>
      <c r="I1" t="s">
        <v>212</v>
      </c>
      <c r="J1" t="s">
        <v>213</v>
      </c>
      <c r="K1" t="s">
        <v>214</v>
      </c>
      <c r="L1" t="s">
        <v>215</v>
      </c>
      <c r="M1" t="s">
        <v>216</v>
      </c>
      <c r="N1" t="s">
        <v>217</v>
      </c>
      <c r="O1" t="s">
        <v>218</v>
      </c>
      <c r="P1" t="s">
        <v>219</v>
      </c>
      <c r="Q1" t="s">
        <v>220</v>
      </c>
      <c r="R1" t="s">
        <v>221</v>
      </c>
      <c r="S1" t="s">
        <v>222</v>
      </c>
      <c r="T1" t="s">
        <v>223</v>
      </c>
      <c r="U1" t="s">
        <v>224</v>
      </c>
      <c r="V1" t="s">
        <v>225</v>
      </c>
      <c r="W1" t="s">
        <v>226</v>
      </c>
      <c r="X1" t="s">
        <v>227</v>
      </c>
      <c r="Y1" t="s">
        <v>228</v>
      </c>
      <c r="Z1" t="s">
        <v>229</v>
      </c>
      <c r="AA1" t="s">
        <v>230</v>
      </c>
      <c r="AB1" t="s">
        <v>231</v>
      </c>
      <c r="AC1" t="s">
        <v>232</v>
      </c>
      <c r="AD1" t="s">
        <v>174</v>
      </c>
      <c r="AE1" t="s">
        <v>233</v>
      </c>
      <c r="AF1" t="s">
        <v>234</v>
      </c>
      <c r="AG1" t="s">
        <v>235</v>
      </c>
      <c r="AH1" t="s">
        <v>236</v>
      </c>
      <c r="AI1" t="s">
        <v>237</v>
      </c>
      <c r="AJ1" t="s">
        <v>238</v>
      </c>
      <c r="AK1" t="s">
        <v>239</v>
      </c>
      <c r="AL1" t="s">
        <v>240</v>
      </c>
      <c r="AM1" t="s">
        <v>241</v>
      </c>
    </row>
    <row r="2" spans="1:39" x14ac:dyDescent="0.25">
      <c r="A2">
        <v>202401</v>
      </c>
      <c r="B2" t="s">
        <v>242</v>
      </c>
      <c r="C2">
        <v>409500</v>
      </c>
      <c r="D2">
        <v>-1.1999999999999999E-3</v>
      </c>
      <c r="E2">
        <v>1.44E-2</v>
      </c>
      <c r="F2">
        <v>665569</v>
      </c>
      <c r="G2">
        <v>-6.8099999999999994E-2</v>
      </c>
      <c r="H2">
        <v>7.9000000000000001E-2</v>
      </c>
      <c r="I2">
        <v>69</v>
      </c>
      <c r="J2">
        <v>0.123</v>
      </c>
      <c r="K2">
        <v>-4.8599999999999997E-2</v>
      </c>
      <c r="L2">
        <v>295178</v>
      </c>
      <c r="M2">
        <v>0.253</v>
      </c>
      <c r="N2">
        <v>2.8000000000000001E-2</v>
      </c>
      <c r="O2">
        <v>18026</v>
      </c>
      <c r="P2">
        <v>0.26229999999999998</v>
      </c>
      <c r="Q2">
        <v>0.1704</v>
      </c>
      <c r="R2">
        <v>182930</v>
      </c>
      <c r="S2">
        <v>0.1394</v>
      </c>
      <c r="T2">
        <v>-4.36E-2</v>
      </c>
      <c r="U2">
        <v>309115</v>
      </c>
      <c r="V2">
        <v>-4.0500000000000001E-2</v>
      </c>
      <c r="W2">
        <v>2.5499999999999998E-2</v>
      </c>
      <c r="X2">
        <v>221</v>
      </c>
      <c r="Y2">
        <v>6.3E-3</v>
      </c>
      <c r="Z2">
        <v>3.3099999999999997E-2</v>
      </c>
      <c r="AA2">
        <v>1823</v>
      </c>
      <c r="AB2">
        <v>-8.2000000000000007E-3</v>
      </c>
      <c r="AC2">
        <v>-1.38E-2</v>
      </c>
      <c r="AD2">
        <v>742439</v>
      </c>
      <c r="AE2">
        <v>8.2000000000000007E-3</v>
      </c>
      <c r="AF2">
        <v>4.6800000000000001E-2</v>
      </c>
      <c r="AG2">
        <v>974378</v>
      </c>
      <c r="AH2">
        <v>-5.7200000000000001E-2</v>
      </c>
      <c r="AI2">
        <v>6.4699999999999994E-2</v>
      </c>
      <c r="AJ2">
        <v>0.46439999999999998</v>
      </c>
      <c r="AK2">
        <v>1.3299999999999999E-2</v>
      </c>
      <c r="AL2">
        <v>-2.4199999999999999E-2</v>
      </c>
      <c r="AM2">
        <v>0</v>
      </c>
    </row>
    <row r="3" spans="1:39" x14ac:dyDescent="0.25">
      <c r="A3">
        <v>202312</v>
      </c>
      <c r="B3" t="s">
        <v>242</v>
      </c>
      <c r="C3">
        <v>410000</v>
      </c>
      <c r="D3">
        <v>-2.3800000000000002E-2</v>
      </c>
      <c r="E3">
        <v>1.23E-2</v>
      </c>
      <c r="F3">
        <v>714176</v>
      </c>
      <c r="G3">
        <v>-5.4699999999999999E-2</v>
      </c>
      <c r="H3">
        <v>4.8800000000000003E-2</v>
      </c>
      <c r="I3">
        <v>61</v>
      </c>
      <c r="J3">
        <v>0.1845</v>
      </c>
      <c r="K3">
        <v>-6.1499999999999999E-2</v>
      </c>
      <c r="L3">
        <v>235584</v>
      </c>
      <c r="M3">
        <v>-0.2571</v>
      </c>
      <c r="N3">
        <v>9.0999999999999998E-2</v>
      </c>
      <c r="O3">
        <v>14280</v>
      </c>
      <c r="P3">
        <v>-6.2899999999999998E-2</v>
      </c>
      <c r="Q3">
        <v>0.1686</v>
      </c>
      <c r="R3">
        <v>160548</v>
      </c>
      <c r="S3">
        <v>-0.37390000000000001</v>
      </c>
      <c r="T3">
        <v>-6.1199999999999997E-2</v>
      </c>
      <c r="U3">
        <v>322167</v>
      </c>
      <c r="V3">
        <v>-9.2299999999999993E-2</v>
      </c>
      <c r="W3">
        <v>6.6E-3</v>
      </c>
      <c r="X3">
        <v>220</v>
      </c>
      <c r="Y3">
        <v>-5.7000000000000002E-3</v>
      </c>
      <c r="Z3">
        <v>0.03</v>
      </c>
      <c r="AA3">
        <v>1838</v>
      </c>
      <c r="AB3">
        <v>-1.0500000000000001E-2</v>
      </c>
      <c r="AC3">
        <v>-7.6E-3</v>
      </c>
      <c r="AD3">
        <v>736388</v>
      </c>
      <c r="AE3">
        <v>-8.8000000000000005E-3</v>
      </c>
      <c r="AF3">
        <v>5.62E-2</v>
      </c>
      <c r="AG3">
        <v>1033505</v>
      </c>
      <c r="AH3">
        <v>-6.6500000000000004E-2</v>
      </c>
      <c r="AI3">
        <v>3.5900000000000001E-2</v>
      </c>
      <c r="AJ3">
        <v>0.4511</v>
      </c>
      <c r="AK3">
        <v>-1.8700000000000001E-2</v>
      </c>
      <c r="AL3">
        <v>-1.89E-2</v>
      </c>
      <c r="AM3">
        <v>0</v>
      </c>
    </row>
    <row r="4" spans="1:39" x14ac:dyDescent="0.25">
      <c r="A4">
        <v>202311</v>
      </c>
      <c r="B4" t="s">
        <v>242</v>
      </c>
      <c r="C4">
        <v>420000</v>
      </c>
      <c r="D4">
        <v>-1.18E-2</v>
      </c>
      <c r="E4">
        <v>9.5999999999999992E-3</v>
      </c>
      <c r="F4">
        <v>755489</v>
      </c>
      <c r="G4">
        <v>2.3599999999999999E-2</v>
      </c>
      <c r="H4">
        <v>7.1000000000000004E-3</v>
      </c>
      <c r="I4">
        <v>52</v>
      </c>
      <c r="J4">
        <v>4.0399999999999998E-2</v>
      </c>
      <c r="K4">
        <v>-5.5E-2</v>
      </c>
      <c r="L4">
        <v>317122</v>
      </c>
      <c r="M4">
        <v>-9.0499999999999997E-2</v>
      </c>
      <c r="N4">
        <v>7.4999999999999997E-2</v>
      </c>
      <c r="O4">
        <v>15238</v>
      </c>
      <c r="P4">
        <v>3.0300000000000001E-2</v>
      </c>
      <c r="Q4">
        <v>0.1769</v>
      </c>
      <c r="R4">
        <v>256438</v>
      </c>
      <c r="S4">
        <v>-7.4200000000000002E-2</v>
      </c>
      <c r="T4">
        <v>-9.9500000000000005E-2</v>
      </c>
      <c r="U4">
        <v>354921</v>
      </c>
      <c r="V4">
        <v>-7.1900000000000006E-2</v>
      </c>
      <c r="W4">
        <v>-3.56E-2</v>
      </c>
      <c r="X4">
        <v>221</v>
      </c>
      <c r="Y4">
        <v>-3.0000000000000001E-3</v>
      </c>
      <c r="Z4">
        <v>2.5399999999999999E-2</v>
      </c>
      <c r="AA4">
        <v>1858</v>
      </c>
      <c r="AB4">
        <v>-9.1000000000000004E-3</v>
      </c>
      <c r="AC4">
        <v>-4.5999999999999999E-3</v>
      </c>
      <c r="AD4">
        <v>742927</v>
      </c>
      <c r="AE4">
        <v>-4.0000000000000001E-3</v>
      </c>
      <c r="AF4">
        <v>6.3299999999999995E-2</v>
      </c>
      <c r="AG4">
        <v>1107120</v>
      </c>
      <c r="AH4">
        <v>-9.4000000000000004E-3</v>
      </c>
      <c r="AI4">
        <v>-6.7999999999999996E-3</v>
      </c>
      <c r="AJ4">
        <v>0.4698</v>
      </c>
      <c r="AK4">
        <v>-4.8399999999999999E-2</v>
      </c>
      <c r="AL4">
        <v>-2.0799999999999999E-2</v>
      </c>
      <c r="AM4">
        <v>0</v>
      </c>
    </row>
    <row r="5" spans="1:39" x14ac:dyDescent="0.25">
      <c r="A5">
        <v>202310</v>
      </c>
      <c r="B5" t="s">
        <v>242</v>
      </c>
      <c r="C5">
        <v>425000</v>
      </c>
      <c r="D5">
        <v>-1.0500000000000001E-2</v>
      </c>
      <c r="E5">
        <v>0</v>
      </c>
      <c r="F5">
        <v>738082</v>
      </c>
      <c r="G5">
        <v>5.0799999999999998E-2</v>
      </c>
      <c r="H5">
        <v>-1.95E-2</v>
      </c>
      <c r="I5">
        <v>50</v>
      </c>
      <c r="J5">
        <v>3.1300000000000001E-2</v>
      </c>
      <c r="K5">
        <v>-0.01</v>
      </c>
      <c r="L5">
        <v>348682</v>
      </c>
      <c r="M5">
        <v>-2.6200000000000001E-2</v>
      </c>
      <c r="N5">
        <v>-3.2199999999999999E-2</v>
      </c>
      <c r="O5">
        <v>14790</v>
      </c>
      <c r="P5">
        <v>-0.11990000000000001</v>
      </c>
      <c r="Q5">
        <v>6.9599999999999995E-2</v>
      </c>
      <c r="R5">
        <v>276990</v>
      </c>
      <c r="S5">
        <v>5.1299999999999998E-2</v>
      </c>
      <c r="T5">
        <v>-0.15759999999999999</v>
      </c>
      <c r="U5">
        <v>382432</v>
      </c>
      <c r="V5">
        <v>-6.5100000000000005E-2</v>
      </c>
      <c r="W5">
        <v>-7.5499999999999998E-2</v>
      </c>
      <c r="X5">
        <v>221</v>
      </c>
      <c r="Y5">
        <v>-2.3E-3</v>
      </c>
      <c r="Z5">
        <v>1.34E-2</v>
      </c>
      <c r="AA5">
        <v>1875</v>
      </c>
      <c r="AB5">
        <v>-9.1999999999999998E-3</v>
      </c>
      <c r="AC5">
        <v>2.9999999999999997E-4</v>
      </c>
      <c r="AD5">
        <v>745904</v>
      </c>
      <c r="AE5">
        <v>-4.3E-3</v>
      </c>
      <c r="AF5">
        <v>6.25E-2</v>
      </c>
      <c r="AG5">
        <v>1117590</v>
      </c>
      <c r="AH5">
        <v>8.8999999999999999E-3</v>
      </c>
      <c r="AI5">
        <v>-3.6999999999999998E-2</v>
      </c>
      <c r="AJ5">
        <v>0.5181</v>
      </c>
      <c r="AK5">
        <v>-6.4199999999999993E-2</v>
      </c>
      <c r="AL5">
        <v>-3.1399999999999997E-2</v>
      </c>
      <c r="AM5">
        <v>0</v>
      </c>
    </row>
    <row r="6" spans="1:39" x14ac:dyDescent="0.25">
      <c r="A6">
        <v>202309</v>
      </c>
      <c r="B6" t="s">
        <v>242</v>
      </c>
      <c r="C6">
        <v>429500</v>
      </c>
      <c r="D6">
        <v>-1.38E-2</v>
      </c>
      <c r="E6">
        <v>4.1000000000000003E-3</v>
      </c>
      <c r="F6">
        <v>702430</v>
      </c>
      <c r="G6">
        <v>4.8800000000000003E-2</v>
      </c>
      <c r="H6">
        <v>-3.9699999999999999E-2</v>
      </c>
      <c r="I6">
        <v>48</v>
      </c>
      <c r="J6">
        <v>4.3499999999999997E-2</v>
      </c>
      <c r="K6">
        <v>2.1299999999999999E-2</v>
      </c>
      <c r="L6">
        <v>358076</v>
      </c>
      <c r="M6">
        <v>-7.5300000000000006E-2</v>
      </c>
      <c r="N6">
        <v>-9.0899999999999995E-2</v>
      </c>
      <c r="O6">
        <v>16804</v>
      </c>
      <c r="P6">
        <v>-0.1328</v>
      </c>
      <c r="Q6">
        <v>6.1699999999999998E-2</v>
      </c>
      <c r="R6">
        <v>263472</v>
      </c>
      <c r="S6">
        <v>9.5299999999999996E-2</v>
      </c>
      <c r="T6">
        <v>-0.17460000000000001</v>
      </c>
      <c r="U6">
        <v>409077</v>
      </c>
      <c r="V6">
        <v>-5.3600000000000002E-2</v>
      </c>
      <c r="W6">
        <v>-0.1221</v>
      </c>
      <c r="X6">
        <v>222</v>
      </c>
      <c r="Y6">
        <v>-3.7000000000000002E-3</v>
      </c>
      <c r="Z6">
        <v>6.4999999999999997E-3</v>
      </c>
      <c r="AA6">
        <v>1892</v>
      </c>
      <c r="AB6">
        <v>-7.1000000000000004E-3</v>
      </c>
      <c r="AC6">
        <v>1.04E-2</v>
      </c>
      <c r="AD6">
        <v>749156</v>
      </c>
      <c r="AE6">
        <v>-1.4800000000000001E-2</v>
      </c>
      <c r="AF6">
        <v>6.7299999999999999E-2</v>
      </c>
      <c r="AG6">
        <v>1107763</v>
      </c>
      <c r="AH6">
        <v>7.1000000000000004E-3</v>
      </c>
      <c r="AI6">
        <v>-7.1300000000000002E-2</v>
      </c>
      <c r="AJ6">
        <v>0.58240000000000003</v>
      </c>
      <c r="AK6">
        <v>-6.3E-2</v>
      </c>
      <c r="AL6">
        <v>-5.4600000000000003E-2</v>
      </c>
      <c r="AM6">
        <v>0</v>
      </c>
    </row>
    <row r="7" spans="1:39" x14ac:dyDescent="0.25">
      <c r="A7">
        <v>202308</v>
      </c>
      <c r="B7" t="s">
        <v>242</v>
      </c>
      <c r="C7">
        <v>435495</v>
      </c>
      <c r="D7">
        <v>-1.0200000000000001E-2</v>
      </c>
      <c r="E7">
        <v>6.7000000000000002E-3</v>
      </c>
      <c r="F7">
        <v>669750</v>
      </c>
      <c r="G7">
        <v>3.49E-2</v>
      </c>
      <c r="H7">
        <v>-7.85E-2</v>
      </c>
      <c r="I7">
        <v>46</v>
      </c>
      <c r="J7">
        <v>2.2200000000000001E-2</v>
      </c>
      <c r="K7">
        <v>0.122</v>
      </c>
      <c r="L7">
        <v>387226</v>
      </c>
      <c r="M7">
        <v>3.5099999999999999E-2</v>
      </c>
      <c r="N7">
        <v>-7.4700000000000003E-2</v>
      </c>
      <c r="O7">
        <v>19378</v>
      </c>
      <c r="P7">
        <v>4.7500000000000001E-2</v>
      </c>
      <c r="Q7">
        <v>6.4399999999999999E-2</v>
      </c>
      <c r="R7">
        <v>240540</v>
      </c>
      <c r="S7">
        <v>5.3600000000000002E-2</v>
      </c>
      <c r="T7">
        <v>-0.23469999999999999</v>
      </c>
      <c r="U7">
        <v>432254</v>
      </c>
      <c r="V7">
        <v>-1.7299999999999999E-2</v>
      </c>
      <c r="W7">
        <v>-0.115</v>
      </c>
      <c r="X7">
        <v>223</v>
      </c>
      <c r="Y7">
        <v>-6.7999999999999996E-3</v>
      </c>
      <c r="Z7">
        <v>1.2999999999999999E-3</v>
      </c>
      <c r="AA7">
        <v>1906</v>
      </c>
      <c r="AB7">
        <v>-4.4000000000000003E-3</v>
      </c>
      <c r="AC7">
        <v>1.55E-2</v>
      </c>
      <c r="AD7">
        <v>760443</v>
      </c>
      <c r="AE7">
        <v>-1.9900000000000001E-2</v>
      </c>
      <c r="AF7">
        <v>7.1199999999999999E-2</v>
      </c>
      <c r="AG7">
        <v>1099945</v>
      </c>
      <c r="AH7">
        <v>1.5699999999999999E-2</v>
      </c>
      <c r="AI7">
        <v>-9.2200000000000004E-2</v>
      </c>
      <c r="AJ7">
        <v>0.64539999999999997</v>
      </c>
      <c r="AK7">
        <v>-3.4299999999999997E-2</v>
      </c>
      <c r="AL7">
        <v>-2.6700000000000002E-2</v>
      </c>
      <c r="AM7">
        <v>0</v>
      </c>
    </row>
    <row r="8" spans="1:39" x14ac:dyDescent="0.25">
      <c r="A8">
        <v>202307</v>
      </c>
      <c r="B8" t="s">
        <v>242</v>
      </c>
      <c r="C8">
        <v>440000</v>
      </c>
      <c r="D8">
        <v>-1.12E-2</v>
      </c>
      <c r="E8">
        <v>-8.8000000000000005E-3</v>
      </c>
      <c r="F8">
        <v>647135</v>
      </c>
      <c r="G8">
        <v>5.3400000000000003E-2</v>
      </c>
      <c r="H8">
        <v>-6.4399999999999999E-2</v>
      </c>
      <c r="I8">
        <v>45</v>
      </c>
      <c r="J8">
        <v>3.4500000000000003E-2</v>
      </c>
      <c r="K8">
        <v>0.32350000000000001</v>
      </c>
      <c r="L8">
        <v>374096</v>
      </c>
      <c r="M8">
        <v>-5.57E-2</v>
      </c>
      <c r="N8">
        <v>-0.20730000000000001</v>
      </c>
      <c r="O8">
        <v>18500</v>
      </c>
      <c r="P8">
        <v>-0.1037</v>
      </c>
      <c r="Q8">
        <v>-3.32E-2</v>
      </c>
      <c r="R8">
        <v>228300</v>
      </c>
      <c r="S8">
        <v>0.10589999999999999</v>
      </c>
      <c r="T8">
        <v>-0.29530000000000001</v>
      </c>
      <c r="U8">
        <v>439881</v>
      </c>
      <c r="V8">
        <v>-0.03</v>
      </c>
      <c r="W8">
        <v>-0.12620000000000001</v>
      </c>
      <c r="X8">
        <v>224</v>
      </c>
      <c r="Y8">
        <v>-3.8999999999999998E-3</v>
      </c>
      <c r="Z8">
        <v>-8.0000000000000002E-3</v>
      </c>
      <c r="AA8">
        <v>1914</v>
      </c>
      <c r="AB8">
        <v>-8.0000000000000004E-4</v>
      </c>
      <c r="AC8">
        <v>1.8100000000000002E-2</v>
      </c>
      <c r="AD8">
        <v>775871</v>
      </c>
      <c r="AE8">
        <v>-1.41E-2</v>
      </c>
      <c r="AF8">
        <v>6.7799999999999999E-2</v>
      </c>
      <c r="AG8">
        <v>1082941</v>
      </c>
      <c r="AH8">
        <v>1.8100000000000002E-2</v>
      </c>
      <c r="AI8">
        <v>-9.0899999999999995E-2</v>
      </c>
      <c r="AJ8">
        <v>0.67969999999999997</v>
      </c>
      <c r="AK8">
        <v>-5.8500000000000003E-2</v>
      </c>
      <c r="AL8">
        <v>-4.8099999999999997E-2</v>
      </c>
      <c r="AM8">
        <v>0</v>
      </c>
    </row>
    <row r="9" spans="1:39" x14ac:dyDescent="0.25">
      <c r="A9">
        <v>202306</v>
      </c>
      <c r="B9" t="s">
        <v>242</v>
      </c>
      <c r="C9">
        <v>445000</v>
      </c>
      <c r="D9">
        <v>8.9999999999999993E-3</v>
      </c>
      <c r="E9">
        <v>-8.8999999999999999E-3</v>
      </c>
      <c r="F9">
        <v>614326</v>
      </c>
      <c r="G9">
        <v>5.4699999999999999E-2</v>
      </c>
      <c r="H9">
        <v>7.0900000000000005E-2</v>
      </c>
      <c r="I9">
        <v>44</v>
      </c>
      <c r="J9">
        <v>1.1599999999999999E-2</v>
      </c>
      <c r="K9">
        <v>0.42620000000000002</v>
      </c>
      <c r="L9">
        <v>396166</v>
      </c>
      <c r="M9">
        <v>-2.6100000000000002E-2</v>
      </c>
      <c r="N9">
        <v>-0.25729999999999997</v>
      </c>
      <c r="O9">
        <v>20640</v>
      </c>
      <c r="P9">
        <v>-6.7000000000000002E-3</v>
      </c>
      <c r="Q9">
        <v>-0.11890000000000001</v>
      </c>
      <c r="R9">
        <v>206442</v>
      </c>
      <c r="S9">
        <v>0.12939999999999999</v>
      </c>
      <c r="T9">
        <v>-0.15909999999999999</v>
      </c>
      <c r="U9">
        <v>453497</v>
      </c>
      <c r="V9">
        <v>-1.43E-2</v>
      </c>
      <c r="W9">
        <v>-0.16700000000000001</v>
      </c>
      <c r="X9">
        <v>225</v>
      </c>
      <c r="Y9">
        <v>1.1000000000000001E-3</v>
      </c>
      <c r="Z9">
        <v>-9.7999999999999997E-3</v>
      </c>
      <c r="AA9">
        <v>1916</v>
      </c>
      <c r="AB9">
        <v>7.1000000000000004E-3</v>
      </c>
      <c r="AC9">
        <v>2.1100000000000001E-2</v>
      </c>
      <c r="AD9">
        <v>786983</v>
      </c>
      <c r="AE9">
        <v>-5.8999999999999999E-3</v>
      </c>
      <c r="AF9">
        <v>4.5900000000000003E-2</v>
      </c>
      <c r="AG9">
        <v>1063693</v>
      </c>
      <c r="AH9">
        <v>2.4400000000000002E-2</v>
      </c>
      <c r="AI9">
        <v>-4.6300000000000001E-2</v>
      </c>
      <c r="AJ9">
        <v>0.73819999999999997</v>
      </c>
      <c r="AK9">
        <v>-5.1700000000000003E-2</v>
      </c>
      <c r="AL9">
        <v>-0.2109</v>
      </c>
      <c r="AM9">
        <v>0</v>
      </c>
    </row>
    <row r="10" spans="1:39" x14ac:dyDescent="0.25">
      <c r="A10">
        <v>202305</v>
      </c>
      <c r="B10" t="s">
        <v>242</v>
      </c>
      <c r="C10">
        <v>441012</v>
      </c>
      <c r="D10">
        <v>2.5600000000000001E-2</v>
      </c>
      <c r="E10">
        <v>8.0999999999999996E-3</v>
      </c>
      <c r="F10">
        <v>582441</v>
      </c>
      <c r="G10">
        <v>3.4599999999999999E-2</v>
      </c>
      <c r="H10">
        <v>0.21479999999999999</v>
      </c>
      <c r="I10">
        <v>43</v>
      </c>
      <c r="J10">
        <v>-6.5199999999999994E-2</v>
      </c>
      <c r="K10">
        <v>0.45760000000000001</v>
      </c>
      <c r="L10">
        <v>406772</v>
      </c>
      <c r="M10">
        <v>5.6399999999999999E-2</v>
      </c>
      <c r="N10">
        <v>-0.22720000000000001</v>
      </c>
      <c r="O10">
        <v>20780</v>
      </c>
      <c r="P10">
        <v>-8.9999999999999993E-3</v>
      </c>
      <c r="Q10">
        <v>-0.24129999999999999</v>
      </c>
      <c r="R10">
        <v>182790</v>
      </c>
      <c r="S10">
        <v>9.64E-2</v>
      </c>
      <c r="T10">
        <v>0.12920000000000001</v>
      </c>
      <c r="U10">
        <v>460089</v>
      </c>
      <c r="V10">
        <v>6.9699999999999998E-2</v>
      </c>
      <c r="W10">
        <v>-0.1817</v>
      </c>
      <c r="X10">
        <v>225</v>
      </c>
      <c r="Y10">
        <v>1.2999999999999999E-2</v>
      </c>
      <c r="Z10">
        <v>-2.8999999999999998E-3</v>
      </c>
      <c r="AA10">
        <v>1902</v>
      </c>
      <c r="AB10">
        <v>8.9999999999999993E-3</v>
      </c>
      <c r="AC10">
        <v>2.7300000000000001E-2</v>
      </c>
      <c r="AD10">
        <v>791662</v>
      </c>
      <c r="AE10">
        <v>1.8499999999999999E-2</v>
      </c>
      <c r="AF10">
        <v>3.1399999999999997E-2</v>
      </c>
      <c r="AG10">
        <v>1038405</v>
      </c>
      <c r="AH10">
        <v>4.9500000000000002E-2</v>
      </c>
      <c r="AI10">
        <v>-2.5000000000000001E-3</v>
      </c>
      <c r="AJ10">
        <v>0.78990000000000005</v>
      </c>
      <c r="AK10">
        <v>2.5899999999999999E-2</v>
      </c>
      <c r="AL10">
        <v>-0.38279999999999997</v>
      </c>
      <c r="AM10">
        <v>0</v>
      </c>
    </row>
    <row r="11" spans="1:39" x14ac:dyDescent="0.25">
      <c r="A11">
        <v>202304</v>
      </c>
      <c r="B11" t="s">
        <v>242</v>
      </c>
      <c r="C11">
        <v>430000</v>
      </c>
      <c r="D11">
        <v>1.4200000000000001E-2</v>
      </c>
      <c r="E11">
        <v>2.5000000000000001E-2</v>
      </c>
      <c r="F11">
        <v>562966</v>
      </c>
      <c r="G11">
        <v>8.9999999999999998E-4</v>
      </c>
      <c r="H11">
        <v>0.48159999999999997</v>
      </c>
      <c r="I11">
        <v>46</v>
      </c>
      <c r="J11">
        <v>-0.10680000000000001</v>
      </c>
      <c r="K11">
        <v>0.5333</v>
      </c>
      <c r="L11">
        <v>385052</v>
      </c>
      <c r="M11">
        <v>0.1246</v>
      </c>
      <c r="N11">
        <v>-0.22320000000000001</v>
      </c>
      <c r="O11">
        <v>20968</v>
      </c>
      <c r="P11">
        <v>7.6499999999999999E-2</v>
      </c>
      <c r="Q11">
        <v>-0.3125</v>
      </c>
      <c r="R11">
        <v>166716</v>
      </c>
      <c r="S11">
        <v>6.7000000000000002E-3</v>
      </c>
      <c r="T11">
        <v>0.79779999999999995</v>
      </c>
      <c r="U11">
        <v>430128</v>
      </c>
      <c r="V11">
        <v>8.5199999999999998E-2</v>
      </c>
      <c r="W11">
        <v>-0.2273</v>
      </c>
      <c r="X11">
        <v>222</v>
      </c>
      <c r="Y11">
        <v>1.04E-2</v>
      </c>
      <c r="Z11">
        <v>1.23E-2</v>
      </c>
      <c r="AA11">
        <v>1885</v>
      </c>
      <c r="AB11">
        <v>1.0699999999999999E-2</v>
      </c>
      <c r="AC11">
        <v>4.0300000000000002E-2</v>
      </c>
      <c r="AD11">
        <v>777303</v>
      </c>
      <c r="AE11">
        <v>2.2700000000000001E-2</v>
      </c>
      <c r="AF11">
        <v>1.66E-2</v>
      </c>
      <c r="AG11">
        <v>989444</v>
      </c>
      <c r="AH11">
        <v>3.61E-2</v>
      </c>
      <c r="AI11">
        <v>6.08E-2</v>
      </c>
      <c r="AJ11">
        <v>0.76400000000000001</v>
      </c>
      <c r="AK11">
        <v>5.9299999999999999E-2</v>
      </c>
      <c r="AL11">
        <v>-0.70089999999999997</v>
      </c>
      <c r="AM11">
        <v>0</v>
      </c>
    </row>
    <row r="12" spans="1:39" x14ac:dyDescent="0.25">
      <c r="A12">
        <v>202303</v>
      </c>
      <c r="B12" t="s">
        <v>242</v>
      </c>
      <c r="C12">
        <v>424000</v>
      </c>
      <c r="D12">
        <v>2.3300000000000001E-2</v>
      </c>
      <c r="E12">
        <v>6.1499999999999999E-2</v>
      </c>
      <c r="F12">
        <v>562444</v>
      </c>
      <c r="G12">
        <v>-2.9000000000000001E-2</v>
      </c>
      <c r="H12">
        <v>0.58879999999999999</v>
      </c>
      <c r="I12">
        <v>52</v>
      </c>
      <c r="J12">
        <v>-0.2016</v>
      </c>
      <c r="K12">
        <v>0.5373</v>
      </c>
      <c r="L12">
        <v>342380</v>
      </c>
      <c r="M12">
        <v>0.123</v>
      </c>
      <c r="N12">
        <v>-0.2132</v>
      </c>
      <c r="O12">
        <v>19478</v>
      </c>
      <c r="P12">
        <v>5.45E-2</v>
      </c>
      <c r="Q12">
        <v>-0.47189999999999999</v>
      </c>
      <c r="R12">
        <v>165602</v>
      </c>
      <c r="S12">
        <v>2.5000000000000001E-3</v>
      </c>
      <c r="T12">
        <v>1.1968000000000001</v>
      </c>
      <c r="U12">
        <v>396373</v>
      </c>
      <c r="V12">
        <v>7.1400000000000005E-2</v>
      </c>
      <c r="W12">
        <v>-0.2417</v>
      </c>
      <c r="X12">
        <v>220</v>
      </c>
      <c r="Y12">
        <v>1.32E-2</v>
      </c>
      <c r="Z12">
        <v>3.2000000000000001E-2</v>
      </c>
      <c r="AA12">
        <v>1865</v>
      </c>
      <c r="AB12">
        <v>8.0999999999999996E-3</v>
      </c>
      <c r="AC12">
        <v>3.9300000000000002E-2</v>
      </c>
      <c r="AD12">
        <v>760033</v>
      </c>
      <c r="AE12">
        <v>3.0800000000000001E-2</v>
      </c>
      <c r="AF12">
        <v>2E-3</v>
      </c>
      <c r="AG12">
        <v>954962</v>
      </c>
      <c r="AH12">
        <v>0.01</v>
      </c>
      <c r="AI12">
        <v>9.3299999999999994E-2</v>
      </c>
      <c r="AJ12">
        <v>0.70469999999999999</v>
      </c>
      <c r="AK12">
        <v>6.6100000000000006E-2</v>
      </c>
      <c r="AL12">
        <v>-0.77170000000000005</v>
      </c>
      <c r="AM12">
        <v>0</v>
      </c>
    </row>
    <row r="13" spans="1:39" x14ac:dyDescent="0.25">
      <c r="A13">
        <v>202302</v>
      </c>
      <c r="B13" t="s">
        <v>242</v>
      </c>
      <c r="C13">
        <v>414365</v>
      </c>
      <c r="D13">
        <v>2.64E-2</v>
      </c>
      <c r="E13">
        <v>7.7700000000000005E-2</v>
      </c>
      <c r="F13">
        <v>579264</v>
      </c>
      <c r="G13">
        <v>-6.0999999999999999E-2</v>
      </c>
      <c r="H13">
        <v>0.67169999999999996</v>
      </c>
      <c r="I13">
        <v>65</v>
      </c>
      <c r="J13">
        <v>-0.1042</v>
      </c>
      <c r="K13">
        <v>0.59260000000000002</v>
      </c>
      <c r="L13">
        <v>304868</v>
      </c>
      <c r="M13">
        <v>6.1699999999999998E-2</v>
      </c>
      <c r="N13">
        <v>-0.1726</v>
      </c>
      <c r="O13">
        <v>18472</v>
      </c>
      <c r="P13">
        <v>0.1993</v>
      </c>
      <c r="Q13">
        <v>-0.48259999999999997</v>
      </c>
      <c r="R13">
        <v>165194</v>
      </c>
      <c r="S13">
        <v>-0.1363</v>
      </c>
      <c r="T13">
        <v>1.5431999999999999</v>
      </c>
      <c r="U13">
        <v>369947</v>
      </c>
      <c r="V13">
        <v>0.22739999999999999</v>
      </c>
      <c r="W13">
        <v>-0.24679999999999999</v>
      </c>
      <c r="X13">
        <v>217</v>
      </c>
      <c r="Y13">
        <v>1.43E-2</v>
      </c>
      <c r="Z13">
        <v>5.7099999999999998E-2</v>
      </c>
      <c r="AA13">
        <v>1850</v>
      </c>
      <c r="AB13">
        <v>8.0000000000000004E-4</v>
      </c>
      <c r="AC13">
        <v>3.9E-2</v>
      </c>
      <c r="AD13">
        <v>737352</v>
      </c>
      <c r="AE13">
        <v>3.9699999999999999E-2</v>
      </c>
      <c r="AF13">
        <v>-6.8999999999999999E-3</v>
      </c>
      <c r="AG13">
        <v>945504</v>
      </c>
      <c r="AH13">
        <v>3.32E-2</v>
      </c>
      <c r="AI13">
        <v>0.13250000000000001</v>
      </c>
      <c r="AJ13">
        <v>0.63870000000000005</v>
      </c>
      <c r="AK13">
        <v>0.15</v>
      </c>
      <c r="AL13">
        <v>-0.77880000000000005</v>
      </c>
      <c r="AM13">
        <v>0</v>
      </c>
    </row>
    <row r="14" spans="1:39" x14ac:dyDescent="0.25">
      <c r="A14">
        <v>202301</v>
      </c>
      <c r="B14" t="s">
        <v>242</v>
      </c>
      <c r="C14">
        <v>403700</v>
      </c>
      <c r="D14">
        <v>-3.2000000000000002E-3</v>
      </c>
      <c r="E14">
        <v>9.1399999999999995E-2</v>
      </c>
      <c r="F14">
        <v>616865</v>
      </c>
      <c r="G14">
        <v>-9.4100000000000003E-2</v>
      </c>
      <c r="H14">
        <v>0.63639999999999997</v>
      </c>
      <c r="I14">
        <v>72</v>
      </c>
      <c r="J14">
        <v>0.1077</v>
      </c>
      <c r="K14">
        <v>0.2203</v>
      </c>
      <c r="L14">
        <v>287140</v>
      </c>
      <c r="M14">
        <v>0.32969999999999999</v>
      </c>
      <c r="N14">
        <v>-0.1134</v>
      </c>
      <c r="O14">
        <v>15402</v>
      </c>
      <c r="P14">
        <v>0.26040000000000002</v>
      </c>
      <c r="Q14">
        <v>-0.5575</v>
      </c>
      <c r="R14">
        <v>191274</v>
      </c>
      <c r="S14">
        <v>0.11849999999999999</v>
      </c>
      <c r="T14">
        <v>1.7413000000000001</v>
      </c>
      <c r="U14">
        <v>301419</v>
      </c>
      <c r="V14">
        <v>-5.8299999999999998E-2</v>
      </c>
      <c r="W14">
        <v>-0.32119999999999999</v>
      </c>
      <c r="X14">
        <v>214</v>
      </c>
      <c r="Y14">
        <v>3.3E-3</v>
      </c>
      <c r="Z14">
        <v>8.2600000000000007E-2</v>
      </c>
      <c r="AA14">
        <v>1849</v>
      </c>
      <c r="AB14">
        <v>-1.9E-3</v>
      </c>
      <c r="AC14">
        <v>4.0800000000000003E-2</v>
      </c>
      <c r="AD14">
        <v>709221</v>
      </c>
      <c r="AE14">
        <v>1.72E-2</v>
      </c>
      <c r="AF14">
        <v>9.2999999999999992E-3</v>
      </c>
      <c r="AG14">
        <v>915138</v>
      </c>
      <c r="AH14">
        <v>-8.2799999999999999E-2</v>
      </c>
      <c r="AI14">
        <v>0.1225</v>
      </c>
      <c r="AJ14">
        <v>0.48859999999999998</v>
      </c>
      <c r="AK14">
        <v>1.8599999999999998E-2</v>
      </c>
      <c r="AL14">
        <v>-0.68940000000000001</v>
      </c>
      <c r="AM14">
        <v>0</v>
      </c>
    </row>
    <row r="15" spans="1:39" x14ac:dyDescent="0.25">
      <c r="A15">
        <v>202212</v>
      </c>
      <c r="B15" t="s">
        <v>242</v>
      </c>
      <c r="C15">
        <v>405000</v>
      </c>
      <c r="D15">
        <v>-2.64E-2</v>
      </c>
      <c r="E15">
        <v>9.7100000000000006E-2</v>
      </c>
      <c r="F15">
        <v>680925</v>
      </c>
      <c r="G15">
        <v>-9.2299999999999993E-2</v>
      </c>
      <c r="H15">
        <v>0.52910000000000001</v>
      </c>
      <c r="I15">
        <v>65</v>
      </c>
      <c r="J15">
        <v>0.19270000000000001</v>
      </c>
      <c r="K15">
        <v>0.22639999999999999</v>
      </c>
      <c r="L15">
        <v>215936</v>
      </c>
      <c r="M15">
        <v>-0.26800000000000002</v>
      </c>
      <c r="N15">
        <v>-0.24540000000000001</v>
      </c>
      <c r="O15">
        <v>12220</v>
      </c>
      <c r="P15">
        <v>-5.62E-2</v>
      </c>
      <c r="Q15">
        <v>-0.55759999999999998</v>
      </c>
      <c r="R15">
        <v>171016</v>
      </c>
      <c r="S15">
        <v>-0.39950000000000002</v>
      </c>
      <c r="T15">
        <v>0.90710000000000002</v>
      </c>
      <c r="U15">
        <v>320063</v>
      </c>
      <c r="V15">
        <v>-0.13039999999999999</v>
      </c>
      <c r="W15">
        <v>-0.36899999999999999</v>
      </c>
      <c r="X15">
        <v>213</v>
      </c>
      <c r="Y15">
        <v>-1.01E-2</v>
      </c>
      <c r="Z15">
        <v>8.9499999999999996E-2</v>
      </c>
      <c r="AA15">
        <v>1852</v>
      </c>
      <c r="AB15">
        <v>-7.4999999999999997E-3</v>
      </c>
      <c r="AC15">
        <v>3.6700000000000003E-2</v>
      </c>
      <c r="AD15">
        <v>697223</v>
      </c>
      <c r="AE15">
        <v>-2.0999999999999999E-3</v>
      </c>
      <c r="AF15">
        <v>2.9499999999999998E-2</v>
      </c>
      <c r="AG15">
        <v>997725</v>
      </c>
      <c r="AH15">
        <v>-0.105</v>
      </c>
      <c r="AI15">
        <v>5.1700000000000003E-2</v>
      </c>
      <c r="AJ15">
        <v>0.47</v>
      </c>
      <c r="AK15">
        <v>-2.0500000000000001E-2</v>
      </c>
      <c r="AL15">
        <v>-0.66910000000000003</v>
      </c>
      <c r="AM15">
        <v>0</v>
      </c>
    </row>
    <row r="16" spans="1:39" x14ac:dyDescent="0.25">
      <c r="A16">
        <v>202211</v>
      </c>
      <c r="B16" t="s">
        <v>242</v>
      </c>
      <c r="C16">
        <v>416000</v>
      </c>
      <c r="D16">
        <v>-2.12E-2</v>
      </c>
      <c r="E16">
        <v>0.1119</v>
      </c>
      <c r="F16">
        <v>750200</v>
      </c>
      <c r="G16">
        <v>-3.3999999999999998E-3</v>
      </c>
      <c r="H16">
        <v>0.46450000000000002</v>
      </c>
      <c r="I16">
        <v>55</v>
      </c>
      <c r="J16">
        <v>0.09</v>
      </c>
      <c r="K16">
        <v>0.18479999999999999</v>
      </c>
      <c r="L16">
        <v>295002</v>
      </c>
      <c r="M16">
        <v>-0.1812</v>
      </c>
      <c r="N16">
        <v>-0.21379999999999999</v>
      </c>
      <c r="O16">
        <v>12948</v>
      </c>
      <c r="P16">
        <v>-6.3600000000000004E-2</v>
      </c>
      <c r="Q16">
        <v>-0.52359999999999995</v>
      </c>
      <c r="R16">
        <v>284788</v>
      </c>
      <c r="S16">
        <v>-0.13389999999999999</v>
      </c>
      <c r="T16">
        <v>1.0866</v>
      </c>
      <c r="U16">
        <v>368037</v>
      </c>
      <c r="V16">
        <v>-0.1103</v>
      </c>
      <c r="W16">
        <v>-0.35730000000000001</v>
      </c>
      <c r="X16">
        <v>215</v>
      </c>
      <c r="Y16">
        <v>-1.47E-2</v>
      </c>
      <c r="Z16">
        <v>9.3899999999999997E-2</v>
      </c>
      <c r="AA16">
        <v>1866</v>
      </c>
      <c r="AB16">
        <v>-4.3E-3</v>
      </c>
      <c r="AC16">
        <v>3.7499999999999999E-2</v>
      </c>
      <c r="AD16">
        <v>698710</v>
      </c>
      <c r="AE16">
        <v>-4.7000000000000002E-3</v>
      </c>
      <c r="AF16">
        <v>3.4000000000000002E-2</v>
      </c>
      <c r="AG16">
        <v>1114734</v>
      </c>
      <c r="AH16">
        <v>-3.9399999999999998E-2</v>
      </c>
      <c r="AI16">
        <v>2.9499999999999998E-2</v>
      </c>
      <c r="AJ16">
        <v>0.49059999999999998</v>
      </c>
      <c r="AK16">
        <v>-5.8999999999999997E-2</v>
      </c>
      <c r="AL16">
        <v>-0.62729999999999997</v>
      </c>
      <c r="AM16">
        <v>0</v>
      </c>
    </row>
    <row r="17" spans="1:39" x14ac:dyDescent="0.25">
      <c r="A17">
        <v>202210</v>
      </c>
      <c r="B17" t="s">
        <v>242</v>
      </c>
      <c r="C17">
        <v>425000</v>
      </c>
      <c r="D17">
        <v>-6.4000000000000003E-3</v>
      </c>
      <c r="E17">
        <v>0.1333</v>
      </c>
      <c r="F17">
        <v>752741</v>
      </c>
      <c r="G17">
        <v>2.9000000000000001E-2</v>
      </c>
      <c r="H17">
        <v>0.3306</v>
      </c>
      <c r="I17">
        <v>50</v>
      </c>
      <c r="J17">
        <v>6.3799999999999996E-2</v>
      </c>
      <c r="K17">
        <v>0.1628</v>
      </c>
      <c r="L17">
        <v>360280</v>
      </c>
      <c r="M17">
        <v>-8.5300000000000001E-2</v>
      </c>
      <c r="N17">
        <v>-0.16270000000000001</v>
      </c>
      <c r="O17">
        <v>13828</v>
      </c>
      <c r="P17">
        <v>-0.12640000000000001</v>
      </c>
      <c r="Q17">
        <v>-0.47560000000000002</v>
      </c>
      <c r="R17">
        <v>328816</v>
      </c>
      <c r="S17">
        <v>3.0099999999999998E-2</v>
      </c>
      <c r="T17">
        <v>0.90339999999999998</v>
      </c>
      <c r="U17">
        <v>413681</v>
      </c>
      <c r="V17">
        <v>-0.11219999999999999</v>
      </c>
      <c r="W17">
        <v>-0.30059999999999998</v>
      </c>
      <c r="X17">
        <v>219</v>
      </c>
      <c r="Y17">
        <v>-9.1000000000000004E-3</v>
      </c>
      <c r="Z17">
        <v>0.1091</v>
      </c>
      <c r="AA17">
        <v>1874</v>
      </c>
      <c r="AB17">
        <v>8.0000000000000004E-4</v>
      </c>
      <c r="AC17">
        <v>3.8199999999999998E-2</v>
      </c>
      <c r="AD17">
        <v>702042</v>
      </c>
      <c r="AE17">
        <v>2.0000000000000001E-4</v>
      </c>
      <c r="AF17">
        <v>4.53E-2</v>
      </c>
      <c r="AG17">
        <v>1160500</v>
      </c>
      <c r="AH17">
        <v>-2.7099999999999999E-2</v>
      </c>
      <c r="AI17">
        <v>3.8999999999999998E-3</v>
      </c>
      <c r="AJ17">
        <v>0.54959999999999998</v>
      </c>
      <c r="AK17">
        <v>-8.7400000000000005E-2</v>
      </c>
      <c r="AL17">
        <v>-0.49590000000000001</v>
      </c>
      <c r="AM17">
        <v>0</v>
      </c>
    </row>
    <row r="18" spans="1:39" x14ac:dyDescent="0.25">
      <c r="A18">
        <v>202209</v>
      </c>
      <c r="B18" t="s">
        <v>242</v>
      </c>
      <c r="C18">
        <v>427750</v>
      </c>
      <c r="D18">
        <v>-1.12E-2</v>
      </c>
      <c r="E18">
        <v>0.14069999999999999</v>
      </c>
      <c r="F18">
        <v>731496</v>
      </c>
      <c r="G18">
        <v>6.4999999999999997E-3</v>
      </c>
      <c r="H18">
        <v>0.26540000000000002</v>
      </c>
      <c r="I18">
        <v>47</v>
      </c>
      <c r="J18">
        <v>0.14630000000000001</v>
      </c>
      <c r="K18">
        <v>0.1605</v>
      </c>
      <c r="L18">
        <v>393884</v>
      </c>
      <c r="M18">
        <v>-5.8700000000000002E-2</v>
      </c>
      <c r="N18">
        <v>-0.1384</v>
      </c>
      <c r="O18">
        <v>15828</v>
      </c>
      <c r="P18">
        <v>-0.13059999999999999</v>
      </c>
      <c r="Q18">
        <v>-0.39</v>
      </c>
      <c r="R18">
        <v>319200</v>
      </c>
      <c r="S18">
        <v>1.5599999999999999E-2</v>
      </c>
      <c r="T18">
        <v>0.74880000000000002</v>
      </c>
      <c r="U18">
        <v>465972</v>
      </c>
      <c r="V18">
        <v>-4.5999999999999999E-2</v>
      </c>
      <c r="W18">
        <v>-0.23830000000000001</v>
      </c>
      <c r="X18">
        <v>221</v>
      </c>
      <c r="Y18">
        <v>-8.8000000000000005E-3</v>
      </c>
      <c r="Z18">
        <v>0.1198</v>
      </c>
      <c r="AA18">
        <v>1873</v>
      </c>
      <c r="AB18">
        <v>-2.0999999999999999E-3</v>
      </c>
      <c r="AC18">
        <v>3.3099999999999997E-2</v>
      </c>
      <c r="AD18">
        <v>701927</v>
      </c>
      <c r="AE18">
        <v>-1.12E-2</v>
      </c>
      <c r="AF18">
        <v>5.4100000000000002E-2</v>
      </c>
      <c r="AG18">
        <v>1192809</v>
      </c>
      <c r="AH18">
        <v>-1.5599999999999999E-2</v>
      </c>
      <c r="AI18">
        <v>5.7999999999999996E-3</v>
      </c>
      <c r="AJ18">
        <v>0.63700000000000001</v>
      </c>
      <c r="AK18">
        <v>-3.5099999999999999E-2</v>
      </c>
      <c r="AL18">
        <v>-0.42130000000000001</v>
      </c>
      <c r="AM18">
        <v>0</v>
      </c>
    </row>
    <row r="19" spans="1:39" x14ac:dyDescent="0.25">
      <c r="A19">
        <v>202208</v>
      </c>
      <c r="B19" t="s">
        <v>242</v>
      </c>
      <c r="C19">
        <v>432590</v>
      </c>
      <c r="D19">
        <v>-2.5499999999999998E-2</v>
      </c>
      <c r="E19">
        <v>0.15359999999999999</v>
      </c>
      <c r="F19">
        <v>726779</v>
      </c>
      <c r="G19">
        <v>5.0799999999999998E-2</v>
      </c>
      <c r="H19">
        <v>0.26479999999999998</v>
      </c>
      <c r="I19">
        <v>41</v>
      </c>
      <c r="J19">
        <v>0.2059</v>
      </c>
      <c r="K19">
        <v>0.12330000000000001</v>
      </c>
      <c r="L19">
        <v>418468</v>
      </c>
      <c r="M19">
        <v>-0.1133</v>
      </c>
      <c r="N19">
        <v>-0.15190000000000001</v>
      </c>
      <c r="O19">
        <v>18206</v>
      </c>
      <c r="P19">
        <v>-4.8599999999999997E-2</v>
      </c>
      <c r="Q19">
        <v>-0.3543</v>
      </c>
      <c r="R19">
        <v>314304</v>
      </c>
      <c r="S19">
        <v>-2.98E-2</v>
      </c>
      <c r="T19">
        <v>0.71030000000000004</v>
      </c>
      <c r="U19">
        <v>488449</v>
      </c>
      <c r="V19">
        <v>-2.9700000000000001E-2</v>
      </c>
      <c r="W19">
        <v>-0.22409999999999999</v>
      </c>
      <c r="X19">
        <v>223</v>
      </c>
      <c r="Y19">
        <v>-1.61E-2</v>
      </c>
      <c r="Z19">
        <v>0.1356</v>
      </c>
      <c r="AA19">
        <v>1877</v>
      </c>
      <c r="AB19">
        <v>-1.9E-3</v>
      </c>
      <c r="AC19">
        <v>3.0499999999999999E-2</v>
      </c>
      <c r="AD19">
        <v>709874</v>
      </c>
      <c r="AE19">
        <v>-2.3099999999999999E-2</v>
      </c>
      <c r="AF19">
        <v>5.96E-2</v>
      </c>
      <c r="AG19">
        <v>1211674</v>
      </c>
      <c r="AH19">
        <v>1.7100000000000001E-2</v>
      </c>
      <c r="AI19">
        <v>9.1999999999999998E-3</v>
      </c>
      <c r="AJ19">
        <v>0.67210000000000003</v>
      </c>
      <c r="AK19">
        <v>-5.57E-2</v>
      </c>
      <c r="AL19">
        <v>-0.42349999999999999</v>
      </c>
      <c r="AM19">
        <v>0</v>
      </c>
    </row>
    <row r="20" spans="1:39" x14ac:dyDescent="0.25">
      <c r="A20">
        <v>202207</v>
      </c>
      <c r="B20" t="s">
        <v>242</v>
      </c>
      <c r="C20">
        <v>443900</v>
      </c>
      <c r="D20">
        <v>-1.14E-2</v>
      </c>
      <c r="E20">
        <v>0.17119999999999999</v>
      </c>
      <c r="F20">
        <v>691652</v>
      </c>
      <c r="G20">
        <v>0.20569999999999999</v>
      </c>
      <c r="H20">
        <v>0.26519999999999999</v>
      </c>
      <c r="I20">
        <v>34</v>
      </c>
      <c r="J20">
        <v>0.1148</v>
      </c>
      <c r="K20">
        <v>-2.86E-2</v>
      </c>
      <c r="L20">
        <v>471952</v>
      </c>
      <c r="M20">
        <v>-0.1152</v>
      </c>
      <c r="N20">
        <v>-9.35E-2</v>
      </c>
      <c r="O20">
        <v>19136</v>
      </c>
      <c r="P20">
        <v>-0.18310000000000001</v>
      </c>
      <c r="Q20">
        <v>-0.36570000000000003</v>
      </c>
      <c r="R20">
        <v>323960</v>
      </c>
      <c r="S20">
        <v>0.31969999999999998</v>
      </c>
      <c r="T20">
        <v>0.92479999999999996</v>
      </c>
      <c r="U20">
        <v>503396</v>
      </c>
      <c r="V20">
        <v>-7.5399999999999995E-2</v>
      </c>
      <c r="W20">
        <v>-0.20780000000000001</v>
      </c>
      <c r="X20">
        <v>226</v>
      </c>
      <c r="Y20">
        <v>-5.7000000000000002E-3</v>
      </c>
      <c r="Z20">
        <v>0.1497</v>
      </c>
      <c r="AA20">
        <v>1880</v>
      </c>
      <c r="AB20">
        <v>2.0999999999999999E-3</v>
      </c>
      <c r="AC20">
        <v>2.9600000000000001E-2</v>
      </c>
      <c r="AD20">
        <v>726631</v>
      </c>
      <c r="AE20">
        <v>-3.4299999999999997E-2</v>
      </c>
      <c r="AF20">
        <v>5.8799999999999998E-2</v>
      </c>
      <c r="AG20">
        <v>1191265</v>
      </c>
      <c r="AH20">
        <v>6.8000000000000005E-2</v>
      </c>
      <c r="AI20">
        <v>1.0500000000000001E-2</v>
      </c>
      <c r="AJ20">
        <v>0.7278</v>
      </c>
      <c r="AK20">
        <v>-0.22120000000000001</v>
      </c>
      <c r="AL20">
        <v>-0.4345</v>
      </c>
      <c r="AM20">
        <v>0</v>
      </c>
    </row>
    <row r="21" spans="1:39" x14ac:dyDescent="0.25">
      <c r="A21">
        <v>202206</v>
      </c>
      <c r="B21" t="s">
        <v>242</v>
      </c>
      <c r="C21">
        <v>449000</v>
      </c>
      <c r="D21">
        <v>2.64E-2</v>
      </c>
      <c r="E21">
        <v>0.18190000000000001</v>
      </c>
      <c r="F21">
        <v>573650</v>
      </c>
      <c r="G21">
        <v>0.19639999999999999</v>
      </c>
      <c r="H21">
        <v>0.16500000000000001</v>
      </c>
      <c r="I21">
        <v>31</v>
      </c>
      <c r="J21">
        <v>3.39E-2</v>
      </c>
      <c r="K21">
        <v>-7.5800000000000006E-2</v>
      </c>
      <c r="L21">
        <v>533424</v>
      </c>
      <c r="M21">
        <v>1.34E-2</v>
      </c>
      <c r="N21">
        <v>-2.2800000000000001E-2</v>
      </c>
      <c r="O21">
        <v>23424</v>
      </c>
      <c r="P21">
        <v>-0.1447</v>
      </c>
      <c r="Q21">
        <v>-0.37809999999999999</v>
      </c>
      <c r="R21">
        <v>245488</v>
      </c>
      <c r="S21">
        <v>0.51649999999999996</v>
      </c>
      <c r="T21">
        <v>0.97319999999999995</v>
      </c>
      <c r="U21">
        <v>544429</v>
      </c>
      <c r="V21">
        <v>-3.1699999999999999E-2</v>
      </c>
      <c r="W21">
        <v>-0.17460000000000001</v>
      </c>
      <c r="X21">
        <v>227</v>
      </c>
      <c r="Y21">
        <v>8.0999999999999996E-3</v>
      </c>
      <c r="Z21">
        <v>0.1522</v>
      </c>
      <c r="AA21">
        <v>1876</v>
      </c>
      <c r="AB21">
        <v>1.32E-2</v>
      </c>
      <c r="AC21">
        <v>2.7699999999999999E-2</v>
      </c>
      <c r="AD21">
        <v>752455</v>
      </c>
      <c r="AE21">
        <v>-1.9699999999999999E-2</v>
      </c>
      <c r="AF21">
        <v>5.5399999999999998E-2</v>
      </c>
      <c r="AG21">
        <v>1115389</v>
      </c>
      <c r="AH21">
        <v>7.1499999999999994E-2</v>
      </c>
      <c r="AI21">
        <v>-3.0800000000000001E-2</v>
      </c>
      <c r="AJ21">
        <v>0.94910000000000005</v>
      </c>
      <c r="AK21">
        <v>-0.22359999999999999</v>
      </c>
      <c r="AL21">
        <v>-0.39040000000000002</v>
      </c>
      <c r="AM21">
        <v>0</v>
      </c>
    </row>
    <row r="22" spans="1:39" x14ac:dyDescent="0.25">
      <c r="A22">
        <v>202205</v>
      </c>
      <c r="B22" t="s">
        <v>242</v>
      </c>
      <c r="C22">
        <v>437450</v>
      </c>
      <c r="D22">
        <v>4.2799999999999998E-2</v>
      </c>
      <c r="E22">
        <v>0.16200000000000001</v>
      </c>
      <c r="F22">
        <v>479462</v>
      </c>
      <c r="G22">
        <v>0.26179999999999998</v>
      </c>
      <c r="H22">
        <v>7.0999999999999994E-2</v>
      </c>
      <c r="I22">
        <v>30</v>
      </c>
      <c r="J22">
        <v>-1.67E-2</v>
      </c>
      <c r="K22">
        <v>-0.15709999999999999</v>
      </c>
      <c r="L22">
        <v>526354</v>
      </c>
      <c r="M22">
        <v>6.1899999999999997E-2</v>
      </c>
      <c r="N22">
        <v>3.2899999999999999E-2</v>
      </c>
      <c r="O22">
        <v>27388</v>
      </c>
      <c r="P22">
        <v>-0.10199999999999999</v>
      </c>
      <c r="Q22">
        <v>-0.37680000000000002</v>
      </c>
      <c r="R22">
        <v>161880</v>
      </c>
      <c r="S22">
        <v>0.74570000000000003</v>
      </c>
      <c r="T22">
        <v>0.69120000000000004</v>
      </c>
      <c r="U22">
        <v>562258</v>
      </c>
      <c r="V22">
        <v>1.01E-2</v>
      </c>
      <c r="W22">
        <v>-0.14230000000000001</v>
      </c>
      <c r="X22">
        <v>226</v>
      </c>
      <c r="Y22">
        <v>2.8500000000000001E-2</v>
      </c>
      <c r="Z22">
        <v>0.14910000000000001</v>
      </c>
      <c r="AA22">
        <v>1852</v>
      </c>
      <c r="AB22">
        <v>2.18E-2</v>
      </c>
      <c r="AC22">
        <v>1.5599999999999999E-2</v>
      </c>
      <c r="AD22">
        <v>767545</v>
      </c>
      <c r="AE22">
        <v>3.8999999999999998E-3</v>
      </c>
      <c r="AF22">
        <v>6.1100000000000002E-2</v>
      </c>
      <c r="AG22">
        <v>1040968</v>
      </c>
      <c r="AH22">
        <v>0.11609999999999999</v>
      </c>
      <c r="AI22">
        <v>-5.3499999999999999E-2</v>
      </c>
      <c r="AJ22">
        <v>1.1727000000000001</v>
      </c>
      <c r="AK22">
        <v>-0.2923</v>
      </c>
      <c r="AL22">
        <v>-0.29170000000000001</v>
      </c>
      <c r="AM22">
        <v>0</v>
      </c>
    </row>
    <row r="23" spans="1:39" x14ac:dyDescent="0.25">
      <c r="A23">
        <v>202204</v>
      </c>
      <c r="B23" t="s">
        <v>242</v>
      </c>
      <c r="C23">
        <v>419500</v>
      </c>
      <c r="D23">
        <v>5.0200000000000002E-2</v>
      </c>
      <c r="E23">
        <v>0.13550000000000001</v>
      </c>
      <c r="F23">
        <v>379978</v>
      </c>
      <c r="G23">
        <v>7.3300000000000004E-2</v>
      </c>
      <c r="H23">
        <v>-0.1278</v>
      </c>
      <c r="I23">
        <v>30</v>
      </c>
      <c r="J23">
        <v>-0.1045</v>
      </c>
      <c r="K23">
        <v>-0.18920000000000001</v>
      </c>
      <c r="L23">
        <v>495660</v>
      </c>
      <c r="M23">
        <v>0.1391</v>
      </c>
      <c r="N23">
        <v>7.9000000000000008E-3</v>
      </c>
      <c r="O23">
        <v>30500</v>
      </c>
      <c r="P23">
        <v>-0.1731</v>
      </c>
      <c r="Q23">
        <v>-0.32769999999999999</v>
      </c>
      <c r="R23">
        <v>92732</v>
      </c>
      <c r="S23">
        <v>0.23019999999999999</v>
      </c>
      <c r="T23">
        <v>0.1134</v>
      </c>
      <c r="U23">
        <v>556653</v>
      </c>
      <c r="V23">
        <v>6.5000000000000002E-2</v>
      </c>
      <c r="W23">
        <v>-0.1032</v>
      </c>
      <c r="X23">
        <v>219</v>
      </c>
      <c r="Y23">
        <v>3.0099999999999998E-2</v>
      </c>
      <c r="Z23">
        <v>0.13900000000000001</v>
      </c>
      <c r="AA23">
        <v>1812</v>
      </c>
      <c r="AB23">
        <v>9.7999999999999997E-3</v>
      </c>
      <c r="AC23">
        <v>1.9E-3</v>
      </c>
      <c r="AD23">
        <v>764575</v>
      </c>
      <c r="AE23">
        <v>8.0000000000000002E-3</v>
      </c>
      <c r="AF23">
        <v>5.9900000000000002E-2</v>
      </c>
      <c r="AG23">
        <v>932721</v>
      </c>
      <c r="AH23">
        <v>6.7799999999999999E-2</v>
      </c>
      <c r="AI23">
        <v>-0.11559999999999999</v>
      </c>
      <c r="AJ23">
        <v>1.4650000000000001</v>
      </c>
      <c r="AK23">
        <v>-1.15E-2</v>
      </c>
      <c r="AL23">
        <v>4.0300000000000002E-2</v>
      </c>
      <c r="AM23">
        <v>0</v>
      </c>
    </row>
    <row r="24" spans="1:39" x14ac:dyDescent="0.25">
      <c r="A24">
        <v>202203</v>
      </c>
      <c r="B24" t="s">
        <v>242</v>
      </c>
      <c r="C24">
        <v>399450</v>
      </c>
      <c r="D24">
        <v>3.8899999999999997E-2</v>
      </c>
      <c r="E24">
        <v>0.13339999999999999</v>
      </c>
      <c r="F24">
        <v>354016</v>
      </c>
      <c r="G24">
        <v>2.1700000000000001E-2</v>
      </c>
      <c r="H24">
        <v>-0.19650000000000001</v>
      </c>
      <c r="I24">
        <v>34</v>
      </c>
      <c r="J24">
        <v>-0.17280000000000001</v>
      </c>
      <c r="K24">
        <v>-0.2472</v>
      </c>
      <c r="L24">
        <v>435128</v>
      </c>
      <c r="M24">
        <v>0.18099999999999999</v>
      </c>
      <c r="N24">
        <v>-4.2299999999999997E-2</v>
      </c>
      <c r="O24">
        <v>36886</v>
      </c>
      <c r="P24">
        <v>3.32E-2</v>
      </c>
      <c r="Q24">
        <v>-0.2127</v>
      </c>
      <c r="R24">
        <v>75382</v>
      </c>
      <c r="S24">
        <v>0.1605</v>
      </c>
      <c r="T24">
        <v>-8.5599999999999996E-2</v>
      </c>
      <c r="U24">
        <v>522688</v>
      </c>
      <c r="V24">
        <v>6.4199999999999993E-2</v>
      </c>
      <c r="W24">
        <v>-9.2499999999999999E-2</v>
      </c>
      <c r="X24">
        <v>213</v>
      </c>
      <c r="Y24">
        <v>3.7900000000000003E-2</v>
      </c>
      <c r="Z24">
        <v>0.14199999999999999</v>
      </c>
      <c r="AA24">
        <v>1795</v>
      </c>
      <c r="AB24">
        <v>7.9000000000000008E-3</v>
      </c>
      <c r="AC24">
        <v>-3.0999999999999999E-3</v>
      </c>
      <c r="AD24">
        <v>758528</v>
      </c>
      <c r="AE24">
        <v>2.1600000000000001E-2</v>
      </c>
      <c r="AF24">
        <v>8.0299999999999996E-2</v>
      </c>
      <c r="AG24">
        <v>873465</v>
      </c>
      <c r="AH24">
        <v>4.6199999999999998E-2</v>
      </c>
      <c r="AI24">
        <v>-0.1381</v>
      </c>
      <c r="AJ24">
        <v>1.4764999999999999</v>
      </c>
      <c r="AK24">
        <v>5.8999999999999997E-2</v>
      </c>
      <c r="AL24">
        <v>0.1691</v>
      </c>
      <c r="AM24">
        <v>0</v>
      </c>
    </row>
    <row r="25" spans="1:39" x14ac:dyDescent="0.25">
      <c r="A25">
        <v>202202</v>
      </c>
      <c r="B25" t="s">
        <v>242</v>
      </c>
      <c r="C25">
        <v>384500</v>
      </c>
      <c r="D25">
        <v>3.95E-2</v>
      </c>
      <c r="E25">
        <v>0.11940000000000001</v>
      </c>
      <c r="F25">
        <v>346511</v>
      </c>
      <c r="G25">
        <v>-8.0799999999999997E-2</v>
      </c>
      <c r="H25">
        <v>-0.25469999999999998</v>
      </c>
      <c r="I25">
        <v>41</v>
      </c>
      <c r="J25">
        <v>-0.31359999999999999</v>
      </c>
      <c r="K25">
        <v>-0.27029999999999998</v>
      </c>
      <c r="L25">
        <v>368444</v>
      </c>
      <c r="M25">
        <v>0.1376</v>
      </c>
      <c r="N25">
        <v>-3.1099999999999999E-2</v>
      </c>
      <c r="O25">
        <v>35702</v>
      </c>
      <c r="P25">
        <v>2.5700000000000001E-2</v>
      </c>
      <c r="Q25">
        <v>-0.2414</v>
      </c>
      <c r="R25">
        <v>64956</v>
      </c>
      <c r="S25">
        <v>-6.9099999999999995E-2</v>
      </c>
      <c r="T25">
        <v>-0.17610000000000001</v>
      </c>
      <c r="U25">
        <v>491147</v>
      </c>
      <c r="V25">
        <v>0.106</v>
      </c>
      <c r="W25">
        <v>-8.6900000000000005E-2</v>
      </c>
      <c r="X25">
        <v>205</v>
      </c>
      <c r="Y25">
        <v>3.8800000000000001E-2</v>
      </c>
      <c r="Z25">
        <v>0.13289999999999999</v>
      </c>
      <c r="AA25">
        <v>1781</v>
      </c>
      <c r="AB25">
        <v>2.5000000000000001E-3</v>
      </c>
      <c r="AC25">
        <v>-8.6E-3</v>
      </c>
      <c r="AD25">
        <v>742493</v>
      </c>
      <c r="AE25">
        <v>5.6599999999999998E-2</v>
      </c>
      <c r="AF25">
        <v>8.2500000000000004E-2</v>
      </c>
      <c r="AG25">
        <v>834862</v>
      </c>
      <c r="AH25">
        <v>2.41E-2</v>
      </c>
      <c r="AI25">
        <v>-0.16420000000000001</v>
      </c>
      <c r="AJ25">
        <v>1.4174</v>
      </c>
      <c r="AK25">
        <v>0.2394</v>
      </c>
      <c r="AL25">
        <v>0.26040000000000002</v>
      </c>
      <c r="AM25">
        <v>0</v>
      </c>
    </row>
    <row r="26" spans="1:39" x14ac:dyDescent="0.25">
      <c r="A26">
        <v>202201</v>
      </c>
      <c r="B26" t="s">
        <v>242</v>
      </c>
      <c r="C26">
        <v>369900</v>
      </c>
      <c r="D26">
        <v>2E-3</v>
      </c>
      <c r="E26">
        <v>0.1042</v>
      </c>
      <c r="F26">
        <v>376970</v>
      </c>
      <c r="G26">
        <v>-0.1535</v>
      </c>
      <c r="H26">
        <v>-0.29110000000000003</v>
      </c>
      <c r="I26">
        <v>59</v>
      </c>
      <c r="J26">
        <v>0.1132</v>
      </c>
      <c r="K26">
        <v>-0.1061</v>
      </c>
      <c r="L26">
        <v>323868</v>
      </c>
      <c r="M26">
        <v>0.1318</v>
      </c>
      <c r="N26">
        <v>-0.1069</v>
      </c>
      <c r="O26">
        <v>34808</v>
      </c>
      <c r="P26">
        <v>0.26019999999999999</v>
      </c>
      <c r="Q26">
        <v>-0.26350000000000001</v>
      </c>
      <c r="R26">
        <v>69776</v>
      </c>
      <c r="S26">
        <v>-0.22189999999999999</v>
      </c>
      <c r="T26">
        <v>-0.29630000000000001</v>
      </c>
      <c r="U26">
        <v>444070</v>
      </c>
      <c r="V26">
        <v>-0.1246</v>
      </c>
      <c r="W26">
        <v>-5.7500000000000002E-2</v>
      </c>
      <c r="X26">
        <v>198</v>
      </c>
      <c r="Y26">
        <v>9.7000000000000003E-3</v>
      </c>
      <c r="Z26">
        <v>0.12870000000000001</v>
      </c>
      <c r="AA26">
        <v>1776</v>
      </c>
      <c r="AB26">
        <v>-5.8999999999999999E-3</v>
      </c>
      <c r="AC26">
        <v>-1.55E-2</v>
      </c>
      <c r="AD26">
        <v>702695</v>
      </c>
      <c r="AE26">
        <v>3.7600000000000001E-2</v>
      </c>
      <c r="AF26">
        <v>6.9199999999999998E-2</v>
      </c>
      <c r="AG26">
        <v>815245</v>
      </c>
      <c r="AH26">
        <v>-0.1406</v>
      </c>
      <c r="AI26">
        <v>-0.18770000000000001</v>
      </c>
      <c r="AJ26">
        <v>1.1779999999999999</v>
      </c>
      <c r="AK26">
        <v>3.8899999999999997E-2</v>
      </c>
      <c r="AL26">
        <v>0.29199999999999998</v>
      </c>
      <c r="AM26">
        <v>0</v>
      </c>
    </row>
    <row r="27" spans="1:39" x14ac:dyDescent="0.25">
      <c r="A27">
        <v>202112</v>
      </c>
      <c r="B27" t="s">
        <v>242</v>
      </c>
      <c r="C27">
        <v>369161</v>
      </c>
      <c r="D27">
        <v>-1.3299999999999999E-2</v>
      </c>
      <c r="E27">
        <v>9.7900000000000001E-2</v>
      </c>
      <c r="F27">
        <v>445303</v>
      </c>
      <c r="G27">
        <v>-0.13070000000000001</v>
      </c>
      <c r="H27">
        <v>-0.2727</v>
      </c>
      <c r="I27">
        <v>53</v>
      </c>
      <c r="J27">
        <v>0.1522</v>
      </c>
      <c r="K27">
        <v>-0.13819999999999999</v>
      </c>
      <c r="L27">
        <v>286160</v>
      </c>
      <c r="M27">
        <v>-0.2374</v>
      </c>
      <c r="N27">
        <v>-7.6100000000000001E-2</v>
      </c>
      <c r="O27">
        <v>27620</v>
      </c>
      <c r="P27">
        <v>1.6299999999999999E-2</v>
      </c>
      <c r="Q27">
        <v>-0.1686</v>
      </c>
      <c r="R27">
        <v>89672</v>
      </c>
      <c r="S27">
        <v>-0.34300000000000003</v>
      </c>
      <c r="T27">
        <v>-0.2107</v>
      </c>
      <c r="U27">
        <v>507252</v>
      </c>
      <c r="V27">
        <v>-0.11409999999999999</v>
      </c>
      <c r="W27">
        <v>-4.7E-2</v>
      </c>
      <c r="X27">
        <v>196</v>
      </c>
      <c r="Y27">
        <v>-6.1000000000000004E-3</v>
      </c>
      <c r="Z27">
        <v>0.12620000000000001</v>
      </c>
      <c r="AA27">
        <v>1787</v>
      </c>
      <c r="AB27">
        <v>-6.7000000000000002E-3</v>
      </c>
      <c r="AC27">
        <v>-2.1899999999999999E-2</v>
      </c>
      <c r="AD27">
        <v>677247</v>
      </c>
      <c r="AE27">
        <v>2.2000000000000001E-3</v>
      </c>
      <c r="AF27">
        <v>5.3699999999999998E-2</v>
      </c>
      <c r="AG27">
        <v>948651</v>
      </c>
      <c r="AH27">
        <v>-0.1239</v>
      </c>
      <c r="AI27">
        <v>-0.16850000000000001</v>
      </c>
      <c r="AJ27">
        <v>1.1391</v>
      </c>
      <c r="AK27">
        <v>2.1299999999999999E-2</v>
      </c>
      <c r="AL27">
        <v>0.26979999999999998</v>
      </c>
      <c r="AM27">
        <v>0</v>
      </c>
    </row>
    <row r="28" spans="1:39" x14ac:dyDescent="0.25">
      <c r="A28">
        <v>202111</v>
      </c>
      <c r="B28" t="s">
        <v>242</v>
      </c>
      <c r="C28">
        <v>374131</v>
      </c>
      <c r="D28">
        <v>-2.3E-3</v>
      </c>
      <c r="E28">
        <v>9.4E-2</v>
      </c>
      <c r="F28">
        <v>512241</v>
      </c>
      <c r="G28">
        <v>-9.4500000000000001E-2</v>
      </c>
      <c r="H28">
        <v>-0.25090000000000001</v>
      </c>
      <c r="I28">
        <v>46</v>
      </c>
      <c r="J28">
        <v>6.9800000000000001E-2</v>
      </c>
      <c r="K28">
        <v>-0.14810000000000001</v>
      </c>
      <c r="L28">
        <v>375246</v>
      </c>
      <c r="M28">
        <v>-0.12790000000000001</v>
      </c>
      <c r="N28">
        <v>-3.73E-2</v>
      </c>
      <c r="O28">
        <v>27176</v>
      </c>
      <c r="P28">
        <v>3.0599999999999999E-2</v>
      </c>
      <c r="Q28">
        <v>-0.18579999999999999</v>
      </c>
      <c r="R28">
        <v>136482</v>
      </c>
      <c r="S28">
        <v>-0.2099</v>
      </c>
      <c r="T28">
        <v>-0.18859999999999999</v>
      </c>
      <c r="U28">
        <v>572608</v>
      </c>
      <c r="V28">
        <v>-3.1800000000000002E-2</v>
      </c>
      <c r="W28">
        <v>-5.5800000000000002E-2</v>
      </c>
      <c r="X28">
        <v>197</v>
      </c>
      <c r="Y28">
        <v>-1E-3</v>
      </c>
      <c r="Z28">
        <v>0.13139999999999999</v>
      </c>
      <c r="AA28">
        <v>1799</v>
      </c>
      <c r="AB28">
        <v>-3.5999999999999999E-3</v>
      </c>
      <c r="AC28">
        <v>-2.9399999999999999E-2</v>
      </c>
      <c r="AD28">
        <v>675753</v>
      </c>
      <c r="AE28">
        <v>6.1999999999999998E-3</v>
      </c>
      <c r="AF28">
        <v>5.5199999999999999E-2</v>
      </c>
      <c r="AG28">
        <v>1082799</v>
      </c>
      <c r="AH28">
        <v>-6.3299999999999995E-2</v>
      </c>
      <c r="AI28">
        <v>-0.15809999999999999</v>
      </c>
      <c r="AJ28">
        <v>1.1177999999999999</v>
      </c>
      <c r="AK28">
        <v>7.2400000000000006E-2</v>
      </c>
      <c r="AL28">
        <v>0.23100000000000001</v>
      </c>
      <c r="AM28">
        <v>0</v>
      </c>
    </row>
    <row r="29" spans="1:39" x14ac:dyDescent="0.25">
      <c r="A29">
        <v>202110</v>
      </c>
      <c r="B29" t="s">
        <v>242</v>
      </c>
      <c r="C29">
        <v>375000</v>
      </c>
      <c r="D29">
        <v>0</v>
      </c>
      <c r="E29">
        <v>7.4499999999999997E-2</v>
      </c>
      <c r="F29">
        <v>565707</v>
      </c>
      <c r="G29">
        <v>-2.1399999999999999E-2</v>
      </c>
      <c r="H29">
        <v>-0.2293</v>
      </c>
      <c r="I29">
        <v>43</v>
      </c>
      <c r="J29">
        <v>6.1699999999999998E-2</v>
      </c>
      <c r="K29">
        <v>-0.15690000000000001</v>
      </c>
      <c r="L29">
        <v>430272</v>
      </c>
      <c r="M29">
        <v>-5.8799999999999998E-2</v>
      </c>
      <c r="N29">
        <v>-5.7000000000000002E-2</v>
      </c>
      <c r="O29">
        <v>26368</v>
      </c>
      <c r="P29">
        <v>1.6199999999999999E-2</v>
      </c>
      <c r="Q29">
        <v>-0.34870000000000001</v>
      </c>
      <c r="R29">
        <v>172748</v>
      </c>
      <c r="S29">
        <v>-5.3600000000000002E-2</v>
      </c>
      <c r="T29">
        <v>-0.1138</v>
      </c>
      <c r="U29">
        <v>591440</v>
      </c>
      <c r="V29">
        <v>-3.3300000000000003E-2</v>
      </c>
      <c r="W29">
        <v>-8.0699999999999994E-2</v>
      </c>
      <c r="X29">
        <v>197</v>
      </c>
      <c r="Y29">
        <v>5.0000000000000001E-4</v>
      </c>
      <c r="Z29">
        <v>0.13400000000000001</v>
      </c>
      <c r="AA29">
        <v>1805</v>
      </c>
      <c r="AB29">
        <v>-4.1000000000000003E-3</v>
      </c>
      <c r="AC29">
        <v>-4.1399999999999999E-2</v>
      </c>
      <c r="AD29">
        <v>671620</v>
      </c>
      <c r="AE29">
        <v>8.6E-3</v>
      </c>
      <c r="AF29">
        <v>4.7500000000000001E-2</v>
      </c>
      <c r="AG29">
        <v>1155989</v>
      </c>
      <c r="AH29">
        <v>-2.53E-2</v>
      </c>
      <c r="AI29">
        <v>-0.15790000000000001</v>
      </c>
      <c r="AJ29">
        <v>1.0455000000000001</v>
      </c>
      <c r="AK29">
        <v>-1.2800000000000001E-2</v>
      </c>
      <c r="AL29">
        <v>0.16900000000000001</v>
      </c>
      <c r="AM29">
        <v>0</v>
      </c>
    </row>
    <row r="30" spans="1:39" x14ac:dyDescent="0.25">
      <c r="A30">
        <v>202109</v>
      </c>
      <c r="B30" t="s">
        <v>242</v>
      </c>
      <c r="C30">
        <v>375000</v>
      </c>
      <c r="D30">
        <v>0</v>
      </c>
      <c r="E30">
        <v>7.4499999999999997E-2</v>
      </c>
      <c r="F30">
        <v>578070</v>
      </c>
      <c r="G30">
        <v>6.0000000000000001E-3</v>
      </c>
      <c r="H30">
        <v>-0.2286</v>
      </c>
      <c r="I30">
        <v>41</v>
      </c>
      <c r="J30">
        <v>0.1096</v>
      </c>
      <c r="K30">
        <v>-0.19</v>
      </c>
      <c r="L30">
        <v>457154</v>
      </c>
      <c r="M30">
        <v>-7.3499999999999996E-2</v>
      </c>
      <c r="N30">
        <v>-5.6300000000000003E-2</v>
      </c>
      <c r="O30">
        <v>25948</v>
      </c>
      <c r="P30">
        <v>-7.9699999999999993E-2</v>
      </c>
      <c r="Q30">
        <v>-0.40960000000000002</v>
      </c>
      <c r="R30">
        <v>182528</v>
      </c>
      <c r="S30">
        <v>-6.7999999999999996E-3</v>
      </c>
      <c r="T30">
        <v>-7.3499999999999996E-2</v>
      </c>
      <c r="U30">
        <v>611788</v>
      </c>
      <c r="V30">
        <v>-2.8199999999999999E-2</v>
      </c>
      <c r="W30">
        <v>-2.5999999999999999E-2</v>
      </c>
      <c r="X30">
        <v>197</v>
      </c>
      <c r="Y30">
        <v>5.3E-3</v>
      </c>
      <c r="Z30">
        <v>0.14749999999999999</v>
      </c>
      <c r="AA30">
        <v>1813</v>
      </c>
      <c r="AB30">
        <v>-4.7000000000000002E-3</v>
      </c>
      <c r="AC30">
        <v>-5.0099999999999999E-2</v>
      </c>
      <c r="AD30">
        <v>665886</v>
      </c>
      <c r="AE30">
        <v>-6.1000000000000004E-3</v>
      </c>
      <c r="AF30">
        <v>5.0799999999999998E-2</v>
      </c>
      <c r="AG30">
        <v>1185949</v>
      </c>
      <c r="AH30">
        <v>-1.2200000000000001E-2</v>
      </c>
      <c r="AI30">
        <v>-0.1346</v>
      </c>
      <c r="AJ30">
        <v>1.0583</v>
      </c>
      <c r="AK30">
        <v>-3.7199999999999997E-2</v>
      </c>
      <c r="AL30">
        <v>0.22009999999999999</v>
      </c>
      <c r="AM30">
        <v>0</v>
      </c>
    </row>
    <row r="31" spans="1:39" x14ac:dyDescent="0.25">
      <c r="A31">
        <v>202108</v>
      </c>
      <c r="B31" t="s">
        <v>242</v>
      </c>
      <c r="C31">
        <v>375000</v>
      </c>
      <c r="D31">
        <v>-1.06E-2</v>
      </c>
      <c r="E31">
        <v>7.4499999999999997E-2</v>
      </c>
      <c r="F31">
        <v>574638</v>
      </c>
      <c r="G31">
        <v>5.11E-2</v>
      </c>
      <c r="H31">
        <v>-0.26290000000000002</v>
      </c>
      <c r="I31">
        <v>37</v>
      </c>
      <c r="J31">
        <v>4.2900000000000001E-2</v>
      </c>
      <c r="K31">
        <v>-0.2843</v>
      </c>
      <c r="L31">
        <v>493422</v>
      </c>
      <c r="M31">
        <v>-5.2200000000000003E-2</v>
      </c>
      <c r="N31">
        <v>-8.9999999999999998E-4</v>
      </c>
      <c r="O31">
        <v>28196</v>
      </c>
      <c r="P31">
        <v>-6.54E-2</v>
      </c>
      <c r="Q31">
        <v>-0.3992</v>
      </c>
      <c r="R31">
        <v>183772</v>
      </c>
      <c r="S31">
        <v>9.1899999999999996E-2</v>
      </c>
      <c r="T31">
        <v>-9.8900000000000002E-2</v>
      </c>
      <c r="U31">
        <v>629541</v>
      </c>
      <c r="V31">
        <v>-9.1999999999999998E-3</v>
      </c>
      <c r="W31">
        <v>2.3E-3</v>
      </c>
      <c r="X31">
        <v>196</v>
      </c>
      <c r="Y31">
        <v>-3.8999999999999998E-3</v>
      </c>
      <c r="Z31">
        <v>0.16309999999999999</v>
      </c>
      <c r="AA31">
        <v>1821</v>
      </c>
      <c r="AB31">
        <v>-2.7000000000000001E-3</v>
      </c>
      <c r="AC31">
        <v>-6.2300000000000001E-2</v>
      </c>
      <c r="AD31">
        <v>669941</v>
      </c>
      <c r="AE31">
        <v>-2.3800000000000002E-2</v>
      </c>
      <c r="AF31">
        <v>7.8200000000000006E-2</v>
      </c>
      <c r="AG31">
        <v>1200652</v>
      </c>
      <c r="AH31">
        <v>1.8499999999999999E-2</v>
      </c>
      <c r="AI31">
        <v>-0.14219999999999999</v>
      </c>
      <c r="AJ31">
        <v>1.0954999999999999</v>
      </c>
      <c r="AK31">
        <v>-6.6699999999999995E-2</v>
      </c>
      <c r="AL31">
        <v>0.28989999999999999</v>
      </c>
      <c r="AM31">
        <v>0</v>
      </c>
    </row>
    <row r="32" spans="1:39" x14ac:dyDescent="0.25">
      <c r="A32">
        <v>202107</v>
      </c>
      <c r="B32" t="s">
        <v>242</v>
      </c>
      <c r="C32">
        <v>379000</v>
      </c>
      <c r="D32">
        <v>-2.3999999999999998E-3</v>
      </c>
      <c r="E32">
        <v>9.8599999999999993E-2</v>
      </c>
      <c r="F32">
        <v>546686</v>
      </c>
      <c r="G32">
        <v>0.11020000000000001</v>
      </c>
      <c r="H32">
        <v>-0.33560000000000001</v>
      </c>
      <c r="I32">
        <v>35</v>
      </c>
      <c r="J32">
        <v>6.0600000000000001E-2</v>
      </c>
      <c r="K32">
        <v>-0.33329999999999999</v>
      </c>
      <c r="L32">
        <v>520620</v>
      </c>
      <c r="M32">
        <v>-4.6199999999999998E-2</v>
      </c>
      <c r="N32">
        <v>2.92E-2</v>
      </c>
      <c r="O32">
        <v>30168</v>
      </c>
      <c r="P32">
        <v>-0.1991</v>
      </c>
      <c r="Q32">
        <v>-0.19189999999999999</v>
      </c>
      <c r="R32">
        <v>168312</v>
      </c>
      <c r="S32">
        <v>0.3528</v>
      </c>
      <c r="T32">
        <v>-0.22040000000000001</v>
      </c>
      <c r="U32">
        <v>635409</v>
      </c>
      <c r="V32">
        <v>-3.6700000000000003E-2</v>
      </c>
      <c r="W32">
        <v>3.9E-2</v>
      </c>
      <c r="X32">
        <v>197</v>
      </c>
      <c r="Y32">
        <v>-3.5999999999999999E-3</v>
      </c>
      <c r="Z32">
        <v>0.1865</v>
      </c>
      <c r="AA32">
        <v>1826</v>
      </c>
      <c r="AB32">
        <v>2.9999999999999997E-4</v>
      </c>
      <c r="AC32">
        <v>-6.93E-2</v>
      </c>
      <c r="AD32">
        <v>686259</v>
      </c>
      <c r="AE32">
        <v>-3.7400000000000003E-2</v>
      </c>
      <c r="AF32">
        <v>0.14019999999999999</v>
      </c>
      <c r="AG32">
        <v>1178890</v>
      </c>
      <c r="AH32">
        <v>2.4299999999999999E-2</v>
      </c>
      <c r="AI32">
        <v>-0.17469999999999999</v>
      </c>
      <c r="AJ32">
        <v>1.1623000000000001</v>
      </c>
      <c r="AK32">
        <v>-0.1772</v>
      </c>
      <c r="AL32">
        <v>0.41899999999999998</v>
      </c>
      <c r="AM32">
        <v>0</v>
      </c>
    </row>
    <row r="33" spans="1:39" x14ac:dyDescent="0.25">
      <c r="A33">
        <v>202106</v>
      </c>
      <c r="B33" t="s">
        <v>242</v>
      </c>
      <c r="C33">
        <v>379900</v>
      </c>
      <c r="D33">
        <v>9.1999999999999998E-3</v>
      </c>
      <c r="E33">
        <v>0.1192</v>
      </c>
      <c r="F33">
        <v>492425</v>
      </c>
      <c r="G33">
        <v>0.1</v>
      </c>
      <c r="H33">
        <v>-0.435</v>
      </c>
      <c r="I33">
        <v>33</v>
      </c>
      <c r="J33">
        <v>-5.7099999999999998E-2</v>
      </c>
      <c r="K33">
        <v>-0.46339999999999998</v>
      </c>
      <c r="L33">
        <v>545858</v>
      </c>
      <c r="M33">
        <v>7.1099999999999997E-2</v>
      </c>
      <c r="N33">
        <v>9.98E-2</v>
      </c>
      <c r="O33">
        <v>37668</v>
      </c>
      <c r="P33">
        <v>-0.1429</v>
      </c>
      <c r="Q33">
        <v>9.06E-2</v>
      </c>
      <c r="R33">
        <v>124414</v>
      </c>
      <c r="S33">
        <v>0.29980000000000001</v>
      </c>
      <c r="T33">
        <v>-0.43840000000000001</v>
      </c>
      <c r="U33">
        <v>659590</v>
      </c>
      <c r="V33">
        <v>6.1999999999999998E-3</v>
      </c>
      <c r="W33">
        <v>0.14199999999999999</v>
      </c>
      <c r="X33">
        <v>197</v>
      </c>
      <c r="Y33">
        <v>5.4000000000000003E-3</v>
      </c>
      <c r="Z33">
        <v>0.20860000000000001</v>
      </c>
      <c r="AA33">
        <v>1826</v>
      </c>
      <c r="AB33">
        <v>1.4E-3</v>
      </c>
      <c r="AC33">
        <v>-7.2400000000000006E-2</v>
      </c>
      <c r="AD33">
        <v>712942</v>
      </c>
      <c r="AE33">
        <v>-1.43E-2</v>
      </c>
      <c r="AF33">
        <v>0.22140000000000001</v>
      </c>
      <c r="AG33">
        <v>1150889</v>
      </c>
      <c r="AH33">
        <v>4.6399999999999997E-2</v>
      </c>
      <c r="AI33">
        <v>-0.2029</v>
      </c>
      <c r="AJ33">
        <v>1.3394999999999999</v>
      </c>
      <c r="AK33">
        <v>-0.1249</v>
      </c>
      <c r="AL33">
        <v>0.67679999999999996</v>
      </c>
      <c r="AM33">
        <v>0</v>
      </c>
    </row>
    <row r="34" spans="1:39" x14ac:dyDescent="0.25">
      <c r="A34">
        <v>202105</v>
      </c>
      <c r="B34" t="s">
        <v>242</v>
      </c>
      <c r="C34">
        <v>376451</v>
      </c>
      <c r="D34">
        <v>1.89E-2</v>
      </c>
      <c r="E34">
        <v>0.14419999999999999</v>
      </c>
      <c r="F34">
        <v>447662</v>
      </c>
      <c r="G34">
        <v>2.75E-2</v>
      </c>
      <c r="H34">
        <v>-0.51780000000000004</v>
      </c>
      <c r="I34">
        <v>35</v>
      </c>
      <c r="J34">
        <v>-5.4100000000000002E-2</v>
      </c>
      <c r="K34">
        <v>-0.48530000000000001</v>
      </c>
      <c r="L34">
        <v>509600</v>
      </c>
      <c r="M34">
        <v>3.6200000000000003E-2</v>
      </c>
      <c r="N34">
        <v>0.13100000000000001</v>
      </c>
      <c r="O34">
        <v>43948</v>
      </c>
      <c r="P34">
        <v>-3.1300000000000001E-2</v>
      </c>
      <c r="Q34">
        <v>0.61639999999999995</v>
      </c>
      <c r="R34">
        <v>95720</v>
      </c>
      <c r="S34">
        <v>0.1492</v>
      </c>
      <c r="T34">
        <v>-0.5202</v>
      </c>
      <c r="U34">
        <v>655550</v>
      </c>
      <c r="V34">
        <v>5.62E-2</v>
      </c>
      <c r="W34">
        <v>0.42080000000000001</v>
      </c>
      <c r="X34">
        <v>196</v>
      </c>
      <c r="Y34">
        <v>1.95E-2</v>
      </c>
      <c r="Z34">
        <v>0.23200000000000001</v>
      </c>
      <c r="AA34">
        <v>1823</v>
      </c>
      <c r="AB34">
        <v>8.0000000000000002E-3</v>
      </c>
      <c r="AC34">
        <v>-6.7000000000000004E-2</v>
      </c>
      <c r="AD34">
        <v>723320</v>
      </c>
      <c r="AE34">
        <v>2.7000000000000001E-3</v>
      </c>
      <c r="AF34">
        <v>0.30059999999999998</v>
      </c>
      <c r="AG34">
        <v>1099835</v>
      </c>
      <c r="AH34">
        <v>4.2900000000000001E-2</v>
      </c>
      <c r="AI34">
        <v>-0.20610000000000001</v>
      </c>
      <c r="AJ34">
        <v>1.4643999999999999</v>
      </c>
      <c r="AK34">
        <v>3.9699999999999999E-2</v>
      </c>
      <c r="AL34">
        <v>0.96740000000000004</v>
      </c>
      <c r="AM34">
        <v>0</v>
      </c>
    </row>
    <row r="35" spans="1:39" x14ac:dyDescent="0.25">
      <c r="A35">
        <v>202104</v>
      </c>
      <c r="B35" t="s">
        <v>242</v>
      </c>
      <c r="C35">
        <v>369450</v>
      </c>
      <c r="D35">
        <v>4.82E-2</v>
      </c>
      <c r="E35">
        <v>0.15720000000000001</v>
      </c>
      <c r="F35">
        <v>435663</v>
      </c>
      <c r="G35">
        <v>-1.12E-2</v>
      </c>
      <c r="H35">
        <v>-0.53739999999999999</v>
      </c>
      <c r="I35">
        <v>37</v>
      </c>
      <c r="J35">
        <v>-0.16850000000000001</v>
      </c>
      <c r="K35">
        <v>-0.38329999999999997</v>
      </c>
      <c r="L35">
        <v>491774</v>
      </c>
      <c r="M35">
        <v>8.2400000000000001E-2</v>
      </c>
      <c r="N35">
        <v>0.40989999999999999</v>
      </c>
      <c r="O35">
        <v>45370</v>
      </c>
      <c r="P35">
        <v>-3.1699999999999999E-2</v>
      </c>
      <c r="Q35">
        <v>1.2091000000000001</v>
      </c>
      <c r="R35">
        <v>83290</v>
      </c>
      <c r="S35">
        <v>1.04E-2</v>
      </c>
      <c r="T35">
        <v>-0.48110000000000003</v>
      </c>
      <c r="U35">
        <v>620678</v>
      </c>
      <c r="V35">
        <v>7.7600000000000002E-2</v>
      </c>
      <c r="W35">
        <v>0.52710000000000001</v>
      </c>
      <c r="X35">
        <v>193</v>
      </c>
      <c r="Y35">
        <v>3.2800000000000003E-2</v>
      </c>
      <c r="Z35">
        <v>0.23699999999999999</v>
      </c>
      <c r="AA35">
        <v>1809</v>
      </c>
      <c r="AB35">
        <v>4.7000000000000002E-3</v>
      </c>
      <c r="AC35">
        <v>-6.5600000000000006E-2</v>
      </c>
      <c r="AD35">
        <v>721387</v>
      </c>
      <c r="AE35">
        <v>2.7400000000000001E-2</v>
      </c>
      <c r="AF35">
        <v>0.3337</v>
      </c>
      <c r="AG35">
        <v>1054584</v>
      </c>
      <c r="AH35">
        <v>4.0599999999999997E-2</v>
      </c>
      <c r="AI35">
        <v>-0.2145</v>
      </c>
      <c r="AJ35">
        <v>1.4247000000000001</v>
      </c>
      <c r="AK35">
        <v>0.1174</v>
      </c>
      <c r="AL35">
        <v>0.99309999999999998</v>
      </c>
      <c r="AM35">
        <v>0</v>
      </c>
    </row>
    <row r="36" spans="1:39" x14ac:dyDescent="0.25">
      <c r="A36">
        <v>202103</v>
      </c>
      <c r="B36" t="s">
        <v>242</v>
      </c>
      <c r="C36">
        <v>352450</v>
      </c>
      <c r="D36">
        <v>2.6100000000000002E-2</v>
      </c>
      <c r="E36">
        <v>0.10489999999999999</v>
      </c>
      <c r="F36">
        <v>440589</v>
      </c>
      <c r="G36">
        <v>-5.2299999999999999E-2</v>
      </c>
      <c r="H36">
        <v>-0.52990000000000004</v>
      </c>
      <c r="I36">
        <v>45</v>
      </c>
      <c r="J36">
        <v>-0.19819999999999999</v>
      </c>
      <c r="K36">
        <v>-0.21240000000000001</v>
      </c>
      <c r="L36">
        <v>454352</v>
      </c>
      <c r="M36">
        <v>0.19489999999999999</v>
      </c>
      <c r="N36">
        <v>-5.2600000000000001E-2</v>
      </c>
      <c r="O36">
        <v>46854</v>
      </c>
      <c r="P36">
        <v>-4.4999999999999997E-3</v>
      </c>
      <c r="Q36">
        <v>0.64710000000000001</v>
      </c>
      <c r="R36">
        <v>82436</v>
      </c>
      <c r="S36">
        <v>4.5600000000000002E-2</v>
      </c>
      <c r="T36">
        <v>-0.61409999999999998</v>
      </c>
      <c r="U36">
        <v>575988</v>
      </c>
      <c r="V36">
        <v>7.0800000000000002E-2</v>
      </c>
      <c r="W36">
        <v>0.25819999999999999</v>
      </c>
      <c r="X36">
        <v>186</v>
      </c>
      <c r="Y36">
        <v>2.9600000000000001E-2</v>
      </c>
      <c r="Z36">
        <v>0.20330000000000001</v>
      </c>
      <c r="AA36">
        <v>1800</v>
      </c>
      <c r="AB36">
        <v>2.2000000000000001E-3</v>
      </c>
      <c r="AC36">
        <v>-7.1900000000000006E-2</v>
      </c>
      <c r="AD36">
        <v>702156</v>
      </c>
      <c r="AE36">
        <v>2.3699999999999999E-2</v>
      </c>
      <c r="AF36">
        <v>0.2707</v>
      </c>
      <c r="AG36">
        <v>1013392</v>
      </c>
      <c r="AH36">
        <v>1.46E-2</v>
      </c>
      <c r="AI36">
        <v>-0.2712</v>
      </c>
      <c r="AJ36">
        <v>1.3072999999999999</v>
      </c>
      <c r="AK36">
        <v>0.15029999999999999</v>
      </c>
      <c r="AL36">
        <v>0.81889999999999996</v>
      </c>
      <c r="AM36">
        <v>0</v>
      </c>
    </row>
    <row r="37" spans="1:39" x14ac:dyDescent="0.25">
      <c r="A37">
        <v>202102</v>
      </c>
      <c r="B37" t="s">
        <v>242</v>
      </c>
      <c r="C37">
        <v>343500</v>
      </c>
      <c r="D37">
        <v>2.5399999999999999E-2</v>
      </c>
      <c r="E37">
        <v>0.1244</v>
      </c>
      <c r="F37">
        <v>464919</v>
      </c>
      <c r="G37">
        <v>-0.12570000000000001</v>
      </c>
      <c r="H37">
        <v>-0.49919999999999998</v>
      </c>
      <c r="I37">
        <v>56</v>
      </c>
      <c r="J37">
        <v>-0.15909999999999999</v>
      </c>
      <c r="K37">
        <v>-0.2397</v>
      </c>
      <c r="L37">
        <v>380252</v>
      </c>
      <c r="M37">
        <v>4.8500000000000001E-2</v>
      </c>
      <c r="N37">
        <v>-8.0500000000000002E-2</v>
      </c>
      <c r="O37">
        <v>47066</v>
      </c>
      <c r="P37">
        <v>-4.1999999999999997E-3</v>
      </c>
      <c r="Q37">
        <v>0.47139999999999999</v>
      </c>
      <c r="R37">
        <v>78840</v>
      </c>
      <c r="S37">
        <v>-0.2049</v>
      </c>
      <c r="T37">
        <v>-0.61739999999999995</v>
      </c>
      <c r="U37">
        <v>537905</v>
      </c>
      <c r="V37">
        <v>0.14169999999999999</v>
      </c>
      <c r="W37">
        <v>0.32069999999999999</v>
      </c>
      <c r="X37">
        <v>181</v>
      </c>
      <c r="Y37">
        <v>3.5000000000000003E-2</v>
      </c>
      <c r="Z37">
        <v>0.19550000000000001</v>
      </c>
      <c r="AA37">
        <v>1796</v>
      </c>
      <c r="AB37">
        <v>-4.4000000000000003E-3</v>
      </c>
      <c r="AC37">
        <v>-6.4600000000000005E-2</v>
      </c>
      <c r="AD37">
        <v>685931</v>
      </c>
      <c r="AE37">
        <v>4.3700000000000003E-2</v>
      </c>
      <c r="AF37">
        <v>0.2616</v>
      </c>
      <c r="AG37">
        <v>998853</v>
      </c>
      <c r="AH37">
        <v>-4.7000000000000002E-3</v>
      </c>
      <c r="AI37">
        <v>-0.24979999999999999</v>
      </c>
      <c r="AJ37">
        <v>1.157</v>
      </c>
      <c r="AK37">
        <v>0.27100000000000002</v>
      </c>
      <c r="AL37">
        <v>0.71830000000000005</v>
      </c>
      <c r="AM37">
        <v>0</v>
      </c>
    </row>
    <row r="38" spans="1:39" x14ac:dyDescent="0.25">
      <c r="A38">
        <v>202101</v>
      </c>
      <c r="B38" t="s">
        <v>242</v>
      </c>
      <c r="C38">
        <v>335000</v>
      </c>
      <c r="D38">
        <v>-3.7000000000000002E-3</v>
      </c>
      <c r="E38">
        <v>0.1195</v>
      </c>
      <c r="F38">
        <v>531775</v>
      </c>
      <c r="G38">
        <v>-0.13150000000000001</v>
      </c>
      <c r="H38">
        <v>-0.44119999999999998</v>
      </c>
      <c r="I38">
        <v>66</v>
      </c>
      <c r="J38">
        <v>7.3200000000000001E-2</v>
      </c>
      <c r="K38">
        <v>-0.19020000000000001</v>
      </c>
      <c r="L38">
        <v>362648</v>
      </c>
      <c r="M38">
        <v>0.1709</v>
      </c>
      <c r="N38">
        <v>-4.41E-2</v>
      </c>
      <c r="O38">
        <v>47264</v>
      </c>
      <c r="P38">
        <v>0.42270000000000002</v>
      </c>
      <c r="Q38">
        <v>0.74419999999999997</v>
      </c>
      <c r="R38">
        <v>99160</v>
      </c>
      <c r="S38">
        <v>-0.12720000000000001</v>
      </c>
      <c r="T38">
        <v>-0.52439999999999998</v>
      </c>
      <c r="U38">
        <v>471146</v>
      </c>
      <c r="V38">
        <v>-0.1148</v>
      </c>
      <c r="W38">
        <v>0.47110000000000002</v>
      </c>
      <c r="X38">
        <v>175</v>
      </c>
      <c r="Y38">
        <v>7.4000000000000003E-3</v>
      </c>
      <c r="Z38">
        <v>0.17610000000000001</v>
      </c>
      <c r="AA38">
        <v>1804</v>
      </c>
      <c r="AB38">
        <v>-1.23E-2</v>
      </c>
      <c r="AC38">
        <v>-5.57E-2</v>
      </c>
      <c r="AD38">
        <v>657192</v>
      </c>
      <c r="AE38">
        <v>2.2499999999999999E-2</v>
      </c>
      <c r="AF38">
        <v>0.252</v>
      </c>
      <c r="AG38">
        <v>1003581</v>
      </c>
      <c r="AH38">
        <v>-0.12039999999999999</v>
      </c>
      <c r="AI38">
        <v>-0.21</v>
      </c>
      <c r="AJ38">
        <v>0.88600000000000001</v>
      </c>
      <c r="AK38">
        <v>1.67E-2</v>
      </c>
      <c r="AL38">
        <v>0.54949999999999999</v>
      </c>
      <c r="AM38">
        <v>0</v>
      </c>
    </row>
    <row r="39" spans="1:39" x14ac:dyDescent="0.25">
      <c r="A39">
        <v>202012</v>
      </c>
      <c r="B39" t="s">
        <v>242</v>
      </c>
      <c r="C39">
        <v>336250</v>
      </c>
      <c r="D39">
        <v>-1.6799999999999999E-2</v>
      </c>
      <c r="E39">
        <v>0.1212</v>
      </c>
      <c r="F39">
        <v>612300</v>
      </c>
      <c r="G39">
        <v>-0.1046</v>
      </c>
      <c r="H39">
        <v>-0.4078</v>
      </c>
      <c r="I39">
        <v>62</v>
      </c>
      <c r="J39">
        <v>0.1389</v>
      </c>
      <c r="K39">
        <v>-0.20130000000000001</v>
      </c>
      <c r="L39">
        <v>309718</v>
      </c>
      <c r="M39">
        <v>-0.2054</v>
      </c>
      <c r="N39">
        <v>0.1595</v>
      </c>
      <c r="O39">
        <v>33222</v>
      </c>
      <c r="P39">
        <v>-4.7000000000000002E-3</v>
      </c>
      <c r="Q39">
        <v>0.51680000000000004</v>
      </c>
      <c r="R39">
        <v>113608</v>
      </c>
      <c r="S39">
        <v>-0.3246</v>
      </c>
      <c r="T39">
        <v>-0.33960000000000001</v>
      </c>
      <c r="U39">
        <v>532255</v>
      </c>
      <c r="V39">
        <v>-0.12239999999999999</v>
      </c>
      <c r="W39">
        <v>0.54510000000000003</v>
      </c>
      <c r="X39">
        <v>174</v>
      </c>
      <c r="Y39">
        <v>-1.5E-3</v>
      </c>
      <c r="Z39">
        <v>0.16800000000000001</v>
      </c>
      <c r="AA39">
        <v>1827</v>
      </c>
      <c r="AB39">
        <v>-1.43E-2</v>
      </c>
      <c r="AC39">
        <v>-4.87E-2</v>
      </c>
      <c r="AD39">
        <v>642736</v>
      </c>
      <c r="AE39">
        <v>3.5999999999999999E-3</v>
      </c>
      <c r="AF39">
        <v>0.2278</v>
      </c>
      <c r="AG39">
        <v>1140910</v>
      </c>
      <c r="AH39">
        <v>-0.1129</v>
      </c>
      <c r="AI39">
        <v>-0.17</v>
      </c>
      <c r="AJ39">
        <v>0.86929999999999996</v>
      </c>
      <c r="AK39">
        <v>-1.7600000000000001E-2</v>
      </c>
      <c r="AL39">
        <v>0.53610000000000002</v>
      </c>
      <c r="AM39">
        <v>0</v>
      </c>
    </row>
    <row r="40" spans="1:39" x14ac:dyDescent="0.25">
      <c r="A40">
        <v>202011</v>
      </c>
      <c r="B40" t="s">
        <v>242</v>
      </c>
      <c r="C40">
        <v>342000</v>
      </c>
      <c r="D40">
        <v>-2.01E-2</v>
      </c>
      <c r="E40">
        <v>0.12130000000000001</v>
      </c>
      <c r="F40">
        <v>683822</v>
      </c>
      <c r="G40">
        <v>-6.8400000000000002E-2</v>
      </c>
      <c r="H40">
        <v>-0.40189999999999998</v>
      </c>
      <c r="I40">
        <v>54</v>
      </c>
      <c r="J40">
        <v>5.8799999999999998E-2</v>
      </c>
      <c r="K40">
        <v>-0.19400000000000001</v>
      </c>
      <c r="L40">
        <v>389800</v>
      </c>
      <c r="M40">
        <v>-0.1457</v>
      </c>
      <c r="N40">
        <v>5.6399999999999999E-2</v>
      </c>
      <c r="O40">
        <v>33378</v>
      </c>
      <c r="P40">
        <v>-0.17549999999999999</v>
      </c>
      <c r="Q40">
        <v>0.51439999999999997</v>
      </c>
      <c r="R40">
        <v>168204</v>
      </c>
      <c r="S40">
        <v>-0.1371</v>
      </c>
      <c r="T40">
        <v>-0.42080000000000001</v>
      </c>
      <c r="U40">
        <v>606474</v>
      </c>
      <c r="V40">
        <v>-5.7299999999999997E-2</v>
      </c>
      <c r="W40">
        <v>0.53910000000000002</v>
      </c>
      <c r="X40">
        <v>174</v>
      </c>
      <c r="Y40">
        <v>1.2999999999999999E-3</v>
      </c>
      <c r="Z40">
        <v>0.1613</v>
      </c>
      <c r="AA40">
        <v>1853</v>
      </c>
      <c r="AB40">
        <v>-1.5900000000000001E-2</v>
      </c>
      <c r="AC40">
        <v>-4.53E-2</v>
      </c>
      <c r="AD40">
        <v>640432</v>
      </c>
      <c r="AE40">
        <v>-1.1999999999999999E-3</v>
      </c>
      <c r="AF40">
        <v>0.22389999999999999</v>
      </c>
      <c r="AG40">
        <v>1286120</v>
      </c>
      <c r="AH40">
        <v>-6.3100000000000003E-2</v>
      </c>
      <c r="AI40">
        <v>-0.16389999999999999</v>
      </c>
      <c r="AJ40">
        <v>0.88690000000000002</v>
      </c>
      <c r="AK40">
        <v>1.04E-2</v>
      </c>
      <c r="AL40">
        <v>0.54220000000000002</v>
      </c>
      <c r="AM40">
        <v>0</v>
      </c>
    </row>
    <row r="41" spans="1:39" x14ac:dyDescent="0.25">
      <c r="A41">
        <v>202010</v>
      </c>
      <c r="B41" t="s">
        <v>242</v>
      </c>
      <c r="C41">
        <v>349000</v>
      </c>
      <c r="D41">
        <v>0</v>
      </c>
      <c r="E41">
        <v>0.126</v>
      </c>
      <c r="F41">
        <v>734040</v>
      </c>
      <c r="G41">
        <v>-2.0500000000000001E-2</v>
      </c>
      <c r="H41">
        <v>-0.39250000000000002</v>
      </c>
      <c r="I41">
        <v>51</v>
      </c>
      <c r="J41">
        <v>0.02</v>
      </c>
      <c r="K41">
        <v>-0.2031</v>
      </c>
      <c r="L41">
        <v>456292</v>
      </c>
      <c r="M41">
        <v>-5.8099999999999999E-2</v>
      </c>
      <c r="N41">
        <v>6.9099999999999995E-2</v>
      </c>
      <c r="O41">
        <v>40484</v>
      </c>
      <c r="P41">
        <v>-7.8899999999999998E-2</v>
      </c>
      <c r="Q41">
        <v>0.9093</v>
      </c>
      <c r="R41">
        <v>194940</v>
      </c>
      <c r="S41">
        <v>-1.0500000000000001E-2</v>
      </c>
      <c r="T41">
        <v>-0.4536</v>
      </c>
      <c r="U41">
        <v>643355</v>
      </c>
      <c r="V41">
        <v>2.4199999999999999E-2</v>
      </c>
      <c r="W41">
        <v>0.5877</v>
      </c>
      <c r="X41">
        <v>174</v>
      </c>
      <c r="Y41">
        <v>1.24E-2</v>
      </c>
      <c r="Z41">
        <v>0.15629999999999999</v>
      </c>
      <c r="AA41">
        <v>1883</v>
      </c>
      <c r="AB41">
        <v>-1.3100000000000001E-2</v>
      </c>
      <c r="AC41">
        <v>-3.73E-2</v>
      </c>
      <c r="AD41">
        <v>641188</v>
      </c>
      <c r="AE41">
        <v>1.18E-2</v>
      </c>
      <c r="AF41">
        <v>0.22600000000000001</v>
      </c>
      <c r="AG41">
        <v>1372712</v>
      </c>
      <c r="AH41">
        <v>1.6999999999999999E-3</v>
      </c>
      <c r="AI41">
        <v>-0.14680000000000001</v>
      </c>
      <c r="AJ41">
        <v>0.87649999999999995</v>
      </c>
      <c r="AK41">
        <v>3.8300000000000001E-2</v>
      </c>
      <c r="AL41">
        <v>0.54110000000000003</v>
      </c>
      <c r="AM41">
        <v>0</v>
      </c>
    </row>
    <row r="42" spans="1:39" x14ac:dyDescent="0.25">
      <c r="A42">
        <v>202009</v>
      </c>
      <c r="B42" t="s">
        <v>242</v>
      </c>
      <c r="C42">
        <v>349000</v>
      </c>
      <c r="D42">
        <v>0</v>
      </c>
      <c r="E42">
        <v>0.1169</v>
      </c>
      <c r="F42">
        <v>749395</v>
      </c>
      <c r="G42">
        <v>-3.8699999999999998E-2</v>
      </c>
      <c r="H42">
        <v>-0.38819999999999999</v>
      </c>
      <c r="I42">
        <v>50</v>
      </c>
      <c r="J42">
        <v>-1.9599999999999999E-2</v>
      </c>
      <c r="K42">
        <v>-0.187</v>
      </c>
      <c r="L42">
        <v>484432</v>
      </c>
      <c r="M42">
        <v>-1.9099999999999999E-2</v>
      </c>
      <c r="N42">
        <v>6.93E-2</v>
      </c>
      <c r="O42">
        <v>43952</v>
      </c>
      <c r="P42">
        <v>-6.3500000000000001E-2</v>
      </c>
      <c r="Q42">
        <v>1.0202</v>
      </c>
      <c r="R42">
        <v>197004</v>
      </c>
      <c r="S42">
        <v>-3.4099999999999998E-2</v>
      </c>
      <c r="T42">
        <v>-0.45979999999999999</v>
      </c>
      <c r="U42">
        <v>628127</v>
      </c>
      <c r="V42">
        <v>1E-4</v>
      </c>
      <c r="W42">
        <v>0.51019999999999999</v>
      </c>
      <c r="X42">
        <v>172</v>
      </c>
      <c r="Y42">
        <v>1.8800000000000001E-2</v>
      </c>
      <c r="Z42">
        <v>0.1399</v>
      </c>
      <c r="AA42">
        <v>1908</v>
      </c>
      <c r="AB42">
        <v>-1.7500000000000002E-2</v>
      </c>
      <c r="AC42">
        <v>-2.9399999999999999E-2</v>
      </c>
      <c r="AD42">
        <v>633713</v>
      </c>
      <c r="AE42">
        <v>1.9900000000000001E-2</v>
      </c>
      <c r="AF42">
        <v>0.2107</v>
      </c>
      <c r="AG42">
        <v>1370403</v>
      </c>
      <c r="AH42">
        <v>-2.1000000000000001E-2</v>
      </c>
      <c r="AI42">
        <v>-0.16239999999999999</v>
      </c>
      <c r="AJ42">
        <v>0.83819999999999995</v>
      </c>
      <c r="AK42">
        <v>3.2500000000000001E-2</v>
      </c>
      <c r="AL42">
        <v>0.49859999999999999</v>
      </c>
      <c r="AM42">
        <v>0</v>
      </c>
    </row>
    <row r="43" spans="1:39" x14ac:dyDescent="0.25">
      <c r="A43">
        <v>202008</v>
      </c>
      <c r="B43" t="s">
        <v>242</v>
      </c>
      <c r="C43">
        <v>349000</v>
      </c>
      <c r="D43">
        <v>1.1599999999999999E-2</v>
      </c>
      <c r="E43">
        <v>0.1052</v>
      </c>
      <c r="F43">
        <v>779558</v>
      </c>
      <c r="G43">
        <v>-5.2600000000000001E-2</v>
      </c>
      <c r="H43">
        <v>-0.36890000000000001</v>
      </c>
      <c r="I43">
        <v>51</v>
      </c>
      <c r="J43">
        <v>-2.86E-2</v>
      </c>
      <c r="K43">
        <v>-0.1356</v>
      </c>
      <c r="L43">
        <v>493884</v>
      </c>
      <c r="M43">
        <v>-2.3699999999999999E-2</v>
      </c>
      <c r="N43">
        <v>2.9899999999999999E-2</v>
      </c>
      <c r="O43">
        <v>46932</v>
      </c>
      <c r="P43">
        <v>0.25719999999999998</v>
      </c>
      <c r="Q43">
        <v>1.0781000000000001</v>
      </c>
      <c r="R43">
        <v>203952</v>
      </c>
      <c r="S43">
        <v>-5.5300000000000002E-2</v>
      </c>
      <c r="T43">
        <v>-0.45760000000000001</v>
      </c>
      <c r="U43">
        <v>628077</v>
      </c>
      <c r="V43">
        <v>2.7E-2</v>
      </c>
      <c r="W43">
        <v>0.4627</v>
      </c>
      <c r="X43">
        <v>168</v>
      </c>
      <c r="Y43">
        <v>1.6199999999999999E-2</v>
      </c>
      <c r="Z43">
        <v>0.11550000000000001</v>
      </c>
      <c r="AA43">
        <v>1942</v>
      </c>
      <c r="AB43">
        <v>-1.0200000000000001E-2</v>
      </c>
      <c r="AC43">
        <v>-1.8499999999999999E-2</v>
      </c>
      <c r="AD43">
        <v>621331</v>
      </c>
      <c r="AE43">
        <v>3.2300000000000002E-2</v>
      </c>
      <c r="AF43">
        <v>0.18090000000000001</v>
      </c>
      <c r="AG43">
        <v>1399746</v>
      </c>
      <c r="AH43">
        <v>-0.02</v>
      </c>
      <c r="AI43">
        <v>-0.15670000000000001</v>
      </c>
      <c r="AJ43">
        <v>0.80569999999999997</v>
      </c>
      <c r="AK43">
        <v>6.2399999999999997E-2</v>
      </c>
      <c r="AL43">
        <v>0.45810000000000001</v>
      </c>
      <c r="AM43">
        <v>0</v>
      </c>
    </row>
    <row r="44" spans="1:39" x14ac:dyDescent="0.25">
      <c r="A44">
        <v>202007</v>
      </c>
      <c r="B44" t="s">
        <v>242</v>
      </c>
      <c r="C44">
        <v>345000</v>
      </c>
      <c r="D44">
        <v>1.6299999999999999E-2</v>
      </c>
      <c r="E44">
        <v>0.08</v>
      </c>
      <c r="F44">
        <v>822834</v>
      </c>
      <c r="G44">
        <v>-5.5899999999999998E-2</v>
      </c>
      <c r="H44">
        <v>-0.3362</v>
      </c>
      <c r="I44">
        <v>53</v>
      </c>
      <c r="J44">
        <v>-0.14630000000000001</v>
      </c>
      <c r="K44">
        <v>-7.8899999999999998E-2</v>
      </c>
      <c r="L44">
        <v>505860</v>
      </c>
      <c r="M44">
        <v>1.9199999999999998E-2</v>
      </c>
      <c r="N44">
        <v>-1.44E-2</v>
      </c>
      <c r="O44">
        <v>37332</v>
      </c>
      <c r="P44">
        <v>8.0799999999999997E-2</v>
      </c>
      <c r="Q44">
        <v>0.58320000000000005</v>
      </c>
      <c r="R44">
        <v>215888</v>
      </c>
      <c r="S44">
        <v>-2.5399999999999999E-2</v>
      </c>
      <c r="T44">
        <v>-0.443</v>
      </c>
      <c r="U44">
        <v>611578</v>
      </c>
      <c r="V44">
        <v>5.8900000000000001E-2</v>
      </c>
      <c r="W44">
        <v>0.3871</v>
      </c>
      <c r="X44">
        <v>166</v>
      </c>
      <c r="Y44">
        <v>1.49E-2</v>
      </c>
      <c r="Z44">
        <v>9.1800000000000007E-2</v>
      </c>
      <c r="AA44">
        <v>1962</v>
      </c>
      <c r="AB44">
        <v>-3.0000000000000001E-3</v>
      </c>
      <c r="AC44">
        <v>-1.3599999999999999E-2</v>
      </c>
      <c r="AD44">
        <v>601887</v>
      </c>
      <c r="AE44">
        <v>3.1199999999999999E-2</v>
      </c>
      <c r="AF44">
        <v>0.1323</v>
      </c>
      <c r="AG44">
        <v>1428355</v>
      </c>
      <c r="AH44">
        <v>-1.0800000000000001E-2</v>
      </c>
      <c r="AI44">
        <v>-0.14710000000000001</v>
      </c>
      <c r="AJ44">
        <v>0.74329999999999996</v>
      </c>
      <c r="AK44">
        <v>8.0600000000000005E-2</v>
      </c>
      <c r="AL44">
        <v>0.3876</v>
      </c>
      <c r="AM44">
        <v>0</v>
      </c>
    </row>
    <row r="45" spans="1:39" x14ac:dyDescent="0.25">
      <c r="A45">
        <v>202006</v>
      </c>
      <c r="B45" t="s">
        <v>242</v>
      </c>
      <c r="C45">
        <v>339450</v>
      </c>
      <c r="D45">
        <v>3.1800000000000002E-2</v>
      </c>
      <c r="E45">
        <v>6.08E-2</v>
      </c>
      <c r="F45">
        <v>871557</v>
      </c>
      <c r="G45">
        <v>-6.1199999999999997E-2</v>
      </c>
      <c r="H45">
        <v>-0.28549999999999998</v>
      </c>
      <c r="I45">
        <v>62</v>
      </c>
      <c r="J45">
        <v>-9.5600000000000004E-2</v>
      </c>
      <c r="K45">
        <v>0.16039999999999999</v>
      </c>
      <c r="L45">
        <v>496328</v>
      </c>
      <c r="M45">
        <v>0.1016</v>
      </c>
      <c r="N45">
        <v>-0.1084</v>
      </c>
      <c r="O45">
        <v>34540</v>
      </c>
      <c r="P45">
        <v>0.27039999999999997</v>
      </c>
      <c r="Q45">
        <v>0.38540000000000002</v>
      </c>
      <c r="R45">
        <v>221520</v>
      </c>
      <c r="S45">
        <v>0.1104</v>
      </c>
      <c r="T45">
        <v>-0.41810000000000003</v>
      </c>
      <c r="U45">
        <v>577561</v>
      </c>
      <c r="V45">
        <v>0.25180000000000002</v>
      </c>
      <c r="W45">
        <v>0.26779999999999998</v>
      </c>
      <c r="X45">
        <v>163</v>
      </c>
      <c r="Y45">
        <v>2.4899999999999999E-2</v>
      </c>
      <c r="Z45">
        <v>7.0000000000000007E-2</v>
      </c>
      <c r="AA45">
        <v>1968</v>
      </c>
      <c r="AB45">
        <v>7.1999999999999998E-3</v>
      </c>
      <c r="AC45">
        <v>-1.4E-2</v>
      </c>
      <c r="AD45">
        <v>583694</v>
      </c>
      <c r="AE45">
        <v>4.9500000000000002E-2</v>
      </c>
      <c r="AF45">
        <v>9.01E-2</v>
      </c>
      <c r="AG45">
        <v>1443906</v>
      </c>
      <c r="AH45">
        <v>4.2299999999999997E-2</v>
      </c>
      <c r="AI45">
        <v>-0.13669999999999999</v>
      </c>
      <c r="AJ45">
        <v>0.66269999999999996</v>
      </c>
      <c r="AK45">
        <v>0.16569999999999999</v>
      </c>
      <c r="AL45">
        <v>0.28920000000000001</v>
      </c>
      <c r="AM45">
        <v>0</v>
      </c>
    </row>
    <row r="46" spans="1:39" x14ac:dyDescent="0.25">
      <c r="A46">
        <v>202005</v>
      </c>
      <c r="B46" t="s">
        <v>242</v>
      </c>
      <c r="C46">
        <v>329000</v>
      </c>
      <c r="D46">
        <v>3.0499999999999999E-2</v>
      </c>
      <c r="E46">
        <v>2.8299999999999999E-2</v>
      </c>
      <c r="F46">
        <v>928370</v>
      </c>
      <c r="G46">
        <v>-1.4200000000000001E-2</v>
      </c>
      <c r="H46">
        <v>-0.21390000000000001</v>
      </c>
      <c r="I46">
        <v>68</v>
      </c>
      <c r="J46">
        <v>0.1333</v>
      </c>
      <c r="K46">
        <v>0.32040000000000002</v>
      </c>
      <c r="L46">
        <v>450560</v>
      </c>
      <c r="M46">
        <v>0.2918</v>
      </c>
      <c r="N46">
        <v>-0.22900000000000001</v>
      </c>
      <c r="O46">
        <v>27188</v>
      </c>
      <c r="P46">
        <v>0.32379999999999998</v>
      </c>
      <c r="Q46">
        <v>-8.8000000000000005E-3</v>
      </c>
      <c r="R46">
        <v>199496</v>
      </c>
      <c r="S46">
        <v>0.24279999999999999</v>
      </c>
      <c r="T46">
        <v>-0.40739999999999998</v>
      </c>
      <c r="U46">
        <v>461392</v>
      </c>
      <c r="V46">
        <v>0.13519999999999999</v>
      </c>
      <c r="W46">
        <v>1.6199999999999999E-2</v>
      </c>
      <c r="X46">
        <v>159</v>
      </c>
      <c r="Y46">
        <v>2.3599999999999999E-2</v>
      </c>
      <c r="Z46">
        <v>4.2500000000000003E-2</v>
      </c>
      <c r="AA46">
        <v>1954</v>
      </c>
      <c r="AB46">
        <v>9.5999999999999992E-3</v>
      </c>
      <c r="AC46">
        <v>-1.5900000000000001E-2</v>
      </c>
      <c r="AD46">
        <v>556148</v>
      </c>
      <c r="AE46">
        <v>2.8199999999999999E-2</v>
      </c>
      <c r="AF46">
        <v>3.5400000000000001E-2</v>
      </c>
      <c r="AG46">
        <v>1385275</v>
      </c>
      <c r="AH46">
        <v>3.1800000000000002E-2</v>
      </c>
      <c r="AI46">
        <v>-0.1502</v>
      </c>
      <c r="AJ46">
        <v>0.497</v>
      </c>
      <c r="AK46">
        <v>6.54E-2</v>
      </c>
      <c r="AL46">
        <v>0.1125</v>
      </c>
      <c r="AM46">
        <v>0</v>
      </c>
    </row>
    <row r="47" spans="1:39" x14ac:dyDescent="0.25">
      <c r="A47">
        <v>202004</v>
      </c>
      <c r="B47" t="s">
        <v>242</v>
      </c>
      <c r="C47">
        <v>319250</v>
      </c>
      <c r="D47">
        <v>8.0000000000000004E-4</v>
      </c>
      <c r="E47">
        <v>1.37E-2</v>
      </c>
      <c r="F47">
        <v>941733</v>
      </c>
      <c r="G47">
        <v>4.7000000000000002E-3</v>
      </c>
      <c r="H47">
        <v>-0.1719</v>
      </c>
      <c r="I47">
        <v>60</v>
      </c>
      <c r="J47">
        <v>6.1899999999999997E-2</v>
      </c>
      <c r="K47">
        <v>0.1215</v>
      </c>
      <c r="L47">
        <v>348794</v>
      </c>
      <c r="M47">
        <v>-0.2727</v>
      </c>
      <c r="N47">
        <v>-0.36840000000000001</v>
      </c>
      <c r="O47">
        <v>20538</v>
      </c>
      <c r="P47">
        <v>-0.27800000000000002</v>
      </c>
      <c r="Q47">
        <v>-0.2276</v>
      </c>
      <c r="R47">
        <v>160518</v>
      </c>
      <c r="S47">
        <v>-0.24859999999999999</v>
      </c>
      <c r="T47">
        <v>-0.47560000000000002</v>
      </c>
      <c r="U47">
        <v>406455</v>
      </c>
      <c r="V47">
        <v>-0.11210000000000001</v>
      </c>
      <c r="W47">
        <v>-6.3100000000000003E-2</v>
      </c>
      <c r="X47">
        <v>156</v>
      </c>
      <c r="Y47">
        <v>4.5999999999999999E-3</v>
      </c>
      <c r="Z47">
        <v>2.76E-2</v>
      </c>
      <c r="AA47">
        <v>1936</v>
      </c>
      <c r="AB47">
        <v>-2.0999999999999999E-3</v>
      </c>
      <c r="AC47">
        <v>-1.6500000000000001E-2</v>
      </c>
      <c r="AD47">
        <v>540887</v>
      </c>
      <c r="AE47">
        <v>-2.12E-2</v>
      </c>
      <c r="AF47">
        <v>1.52E-2</v>
      </c>
      <c r="AG47">
        <v>1342646</v>
      </c>
      <c r="AH47">
        <v>-3.44E-2</v>
      </c>
      <c r="AI47">
        <v>-0.14180000000000001</v>
      </c>
      <c r="AJ47">
        <v>0.43159999999999998</v>
      </c>
      <c r="AK47">
        <v>-5.6800000000000003E-2</v>
      </c>
      <c r="AL47">
        <v>5.0099999999999999E-2</v>
      </c>
      <c r="AM47">
        <v>0</v>
      </c>
    </row>
    <row r="48" spans="1:39" x14ac:dyDescent="0.25">
      <c r="A48">
        <v>202003</v>
      </c>
      <c r="B48" t="s">
        <v>242</v>
      </c>
      <c r="C48">
        <v>319000</v>
      </c>
      <c r="D48">
        <v>4.4200000000000003E-2</v>
      </c>
      <c r="E48">
        <v>4.3099999999999999E-2</v>
      </c>
      <c r="F48">
        <v>937319</v>
      </c>
      <c r="G48">
        <v>9.7000000000000003E-3</v>
      </c>
      <c r="H48">
        <v>-0.16009999999999999</v>
      </c>
      <c r="I48">
        <v>57</v>
      </c>
      <c r="J48">
        <v>-0.22600000000000001</v>
      </c>
      <c r="K48">
        <v>-0.1308</v>
      </c>
      <c r="L48">
        <v>479588</v>
      </c>
      <c r="M48">
        <v>0.15959999999999999</v>
      </c>
      <c r="N48">
        <v>3.5999999999999999E-3</v>
      </c>
      <c r="O48">
        <v>28446</v>
      </c>
      <c r="P48">
        <v>-0.11070000000000001</v>
      </c>
      <c r="Q48">
        <v>-8.8499999999999995E-2</v>
      </c>
      <c r="R48">
        <v>213622</v>
      </c>
      <c r="S48">
        <v>3.6600000000000001E-2</v>
      </c>
      <c r="T48">
        <v>-0.27529999999999999</v>
      </c>
      <c r="U48">
        <v>457770</v>
      </c>
      <c r="V48">
        <v>0.1239</v>
      </c>
      <c r="W48">
        <v>0.1978</v>
      </c>
      <c r="X48">
        <v>155</v>
      </c>
      <c r="Y48">
        <v>2.29E-2</v>
      </c>
      <c r="Z48">
        <v>3.8899999999999997E-2</v>
      </c>
      <c r="AA48">
        <v>1940</v>
      </c>
      <c r="AB48">
        <v>1.0200000000000001E-2</v>
      </c>
      <c r="AC48">
        <v>1.5E-3</v>
      </c>
      <c r="AD48">
        <v>552589</v>
      </c>
      <c r="AE48">
        <v>1.6299999999999999E-2</v>
      </c>
      <c r="AF48">
        <v>6.0900000000000003E-2</v>
      </c>
      <c r="AG48">
        <v>1390453</v>
      </c>
      <c r="AH48">
        <v>4.4299999999999999E-2</v>
      </c>
      <c r="AI48">
        <v>-6.8900000000000003E-2</v>
      </c>
      <c r="AJ48">
        <v>0.4884</v>
      </c>
      <c r="AK48">
        <v>4.9700000000000001E-2</v>
      </c>
      <c r="AL48">
        <v>0.1459</v>
      </c>
      <c r="AM48">
        <v>0</v>
      </c>
    </row>
    <row r="49" spans="1:39" x14ac:dyDescent="0.25">
      <c r="A49">
        <v>202002</v>
      </c>
      <c r="B49" t="s">
        <v>242</v>
      </c>
      <c r="C49">
        <v>305485</v>
      </c>
      <c r="D49">
        <v>2.0799999999999999E-2</v>
      </c>
      <c r="E49">
        <v>3.2000000000000001E-2</v>
      </c>
      <c r="F49">
        <v>928343</v>
      </c>
      <c r="G49">
        <v>-2.4500000000000001E-2</v>
      </c>
      <c r="H49">
        <v>-0.15809999999999999</v>
      </c>
      <c r="I49">
        <v>73</v>
      </c>
      <c r="J49">
        <v>-0.1043</v>
      </c>
      <c r="K49">
        <v>-2.01E-2</v>
      </c>
      <c r="L49">
        <v>413564</v>
      </c>
      <c r="M49">
        <v>9.01E-2</v>
      </c>
      <c r="N49">
        <v>8.8999999999999999E-3</v>
      </c>
      <c r="O49">
        <v>31988</v>
      </c>
      <c r="P49">
        <v>0.18049999999999999</v>
      </c>
      <c r="Q49">
        <v>-9.0899999999999995E-2</v>
      </c>
      <c r="R49">
        <v>206088</v>
      </c>
      <c r="S49">
        <v>-1.15E-2</v>
      </c>
      <c r="T49">
        <v>-0.27839999999999998</v>
      </c>
      <c r="U49">
        <v>407289</v>
      </c>
      <c r="V49">
        <v>0.2717</v>
      </c>
      <c r="W49">
        <v>0.25519999999999998</v>
      </c>
      <c r="X49">
        <v>152</v>
      </c>
      <c r="Y49">
        <v>1.8200000000000001E-2</v>
      </c>
      <c r="Z49">
        <v>3.3399999999999999E-2</v>
      </c>
      <c r="AA49">
        <v>1920</v>
      </c>
      <c r="AB49">
        <v>5.0000000000000001E-3</v>
      </c>
      <c r="AC49">
        <v>6.3E-3</v>
      </c>
      <c r="AD49">
        <v>543711</v>
      </c>
      <c r="AE49">
        <v>3.5799999999999998E-2</v>
      </c>
      <c r="AF49">
        <v>6.9900000000000004E-2</v>
      </c>
      <c r="AG49">
        <v>1331524</v>
      </c>
      <c r="AH49">
        <v>4.8099999999999997E-2</v>
      </c>
      <c r="AI49">
        <v>-6.5799999999999997E-2</v>
      </c>
      <c r="AJ49">
        <v>0.43869999999999998</v>
      </c>
      <c r="AK49">
        <v>0.1022</v>
      </c>
      <c r="AL49">
        <v>0.1444</v>
      </c>
      <c r="AM49">
        <v>0</v>
      </c>
    </row>
    <row r="50" spans="1:39" x14ac:dyDescent="0.25">
      <c r="A50">
        <v>202001</v>
      </c>
      <c r="B50" t="s">
        <v>242</v>
      </c>
      <c r="C50">
        <v>299250</v>
      </c>
      <c r="D50">
        <v>-2.2000000000000001E-3</v>
      </c>
      <c r="E50">
        <v>3.39E-2</v>
      </c>
      <c r="F50">
        <v>951675</v>
      </c>
      <c r="G50">
        <v>-7.9500000000000001E-2</v>
      </c>
      <c r="H50">
        <v>-0.1431</v>
      </c>
      <c r="I50">
        <v>82</v>
      </c>
      <c r="J50">
        <v>5.8400000000000001E-2</v>
      </c>
      <c r="K50">
        <v>6.1999999999999998E-3</v>
      </c>
      <c r="L50">
        <v>379388</v>
      </c>
      <c r="M50">
        <v>0.42030000000000001</v>
      </c>
      <c r="N50">
        <v>-4.9200000000000001E-2</v>
      </c>
      <c r="O50">
        <v>27098</v>
      </c>
      <c r="P50">
        <v>0.23719999999999999</v>
      </c>
      <c r="Q50">
        <v>-0.13189999999999999</v>
      </c>
      <c r="R50">
        <v>208478</v>
      </c>
      <c r="S50">
        <v>0.21179999999999999</v>
      </c>
      <c r="T50">
        <v>-0.26179999999999998</v>
      </c>
      <c r="U50">
        <v>320263</v>
      </c>
      <c r="V50">
        <v>-7.0300000000000001E-2</v>
      </c>
      <c r="W50">
        <v>0.19969999999999999</v>
      </c>
      <c r="X50">
        <v>149</v>
      </c>
      <c r="Y50">
        <v>5.0000000000000001E-4</v>
      </c>
      <c r="Z50">
        <v>3.1099999999999999E-2</v>
      </c>
      <c r="AA50">
        <v>1911</v>
      </c>
      <c r="AB50">
        <v>-4.8999999999999998E-3</v>
      </c>
      <c r="AC50">
        <v>5.3E-3</v>
      </c>
      <c r="AD50">
        <v>524902</v>
      </c>
      <c r="AE50">
        <v>2.7000000000000001E-3</v>
      </c>
      <c r="AF50">
        <v>6.13E-2</v>
      </c>
      <c r="AG50">
        <v>1270411</v>
      </c>
      <c r="AH50">
        <v>-7.5800000000000006E-2</v>
      </c>
      <c r="AI50">
        <v>-7.5600000000000001E-2</v>
      </c>
      <c r="AJ50">
        <v>0.33650000000000002</v>
      </c>
      <c r="AK50">
        <v>3.3E-3</v>
      </c>
      <c r="AL50">
        <v>9.6199999999999994E-2</v>
      </c>
      <c r="AM50">
        <v>0</v>
      </c>
    </row>
    <row r="51" spans="1:39" x14ac:dyDescent="0.25">
      <c r="A51">
        <v>201912</v>
      </c>
      <c r="B51" t="s">
        <v>242</v>
      </c>
      <c r="C51">
        <v>299900</v>
      </c>
      <c r="D51">
        <v>-1.67E-2</v>
      </c>
      <c r="E51">
        <v>3.4500000000000003E-2</v>
      </c>
      <c r="F51">
        <v>1033887</v>
      </c>
      <c r="G51">
        <v>-9.5699999999999993E-2</v>
      </c>
      <c r="H51">
        <v>-0.12820000000000001</v>
      </c>
      <c r="I51">
        <v>77</v>
      </c>
      <c r="J51">
        <v>0.14929999999999999</v>
      </c>
      <c r="K51">
        <v>2.6700000000000002E-2</v>
      </c>
      <c r="L51">
        <v>267122</v>
      </c>
      <c r="M51">
        <v>-0.27610000000000001</v>
      </c>
      <c r="N51">
        <v>-0.1104</v>
      </c>
      <c r="O51">
        <v>21902</v>
      </c>
      <c r="P51">
        <v>-6.3E-3</v>
      </c>
      <c r="Q51">
        <v>-0.34889999999999999</v>
      </c>
      <c r="R51">
        <v>172042</v>
      </c>
      <c r="S51">
        <v>-0.40760000000000002</v>
      </c>
      <c r="T51">
        <v>-0.34549999999999997</v>
      </c>
      <c r="U51">
        <v>344485</v>
      </c>
      <c r="V51">
        <v>-0.1258</v>
      </c>
      <c r="W51">
        <v>0.17949999999999999</v>
      </c>
      <c r="X51">
        <v>149</v>
      </c>
      <c r="Y51">
        <v>-7.3000000000000001E-3</v>
      </c>
      <c r="Z51">
        <v>3.39E-2</v>
      </c>
      <c r="AA51">
        <v>1920</v>
      </c>
      <c r="AB51">
        <v>-1.0800000000000001E-2</v>
      </c>
      <c r="AC51">
        <v>4.7000000000000002E-3</v>
      </c>
      <c r="AD51">
        <v>523498</v>
      </c>
      <c r="AE51">
        <v>4.0000000000000002E-4</v>
      </c>
      <c r="AF51">
        <v>6.08E-2</v>
      </c>
      <c r="AG51">
        <v>1374657</v>
      </c>
      <c r="AH51">
        <v>-0.10639999999999999</v>
      </c>
      <c r="AI51">
        <v>-6.7599999999999993E-2</v>
      </c>
      <c r="AJ51">
        <v>0.3332</v>
      </c>
      <c r="AK51">
        <v>-1.15E-2</v>
      </c>
      <c r="AL51">
        <v>8.6900000000000005E-2</v>
      </c>
      <c r="AM51">
        <v>0</v>
      </c>
    </row>
    <row r="52" spans="1:39" x14ac:dyDescent="0.25">
      <c r="A52">
        <v>201911</v>
      </c>
      <c r="B52" t="s">
        <v>242</v>
      </c>
      <c r="C52">
        <v>305000</v>
      </c>
      <c r="D52">
        <v>-1.6E-2</v>
      </c>
      <c r="E52">
        <v>3.39E-2</v>
      </c>
      <c r="F52">
        <v>1143332</v>
      </c>
      <c r="G52">
        <v>-5.3800000000000001E-2</v>
      </c>
      <c r="H52">
        <v>-0.1019</v>
      </c>
      <c r="I52">
        <v>67</v>
      </c>
      <c r="J52">
        <v>4.6899999999999997E-2</v>
      </c>
      <c r="K52">
        <v>1.52E-2</v>
      </c>
      <c r="L52">
        <v>369004</v>
      </c>
      <c r="M52">
        <v>-0.13539999999999999</v>
      </c>
      <c r="N52">
        <v>-5.6000000000000001E-2</v>
      </c>
      <c r="O52">
        <v>22040</v>
      </c>
      <c r="P52">
        <v>3.9399999999999998E-2</v>
      </c>
      <c r="Q52">
        <v>-0.37630000000000002</v>
      </c>
      <c r="R52">
        <v>290428</v>
      </c>
      <c r="S52">
        <v>-0.186</v>
      </c>
      <c r="T52">
        <v>-0.2361</v>
      </c>
      <c r="U52">
        <v>394049</v>
      </c>
      <c r="V52">
        <v>-2.76E-2</v>
      </c>
      <c r="W52">
        <v>0.2029</v>
      </c>
      <c r="X52">
        <v>150</v>
      </c>
      <c r="Y52">
        <v>-3.0000000000000001E-3</v>
      </c>
      <c r="Z52">
        <v>3.8399999999999997E-2</v>
      </c>
      <c r="AA52">
        <v>1941</v>
      </c>
      <c r="AB52">
        <v>-7.7000000000000002E-3</v>
      </c>
      <c r="AC52">
        <v>6.0000000000000001E-3</v>
      </c>
      <c r="AD52">
        <v>523288</v>
      </c>
      <c r="AE52">
        <v>5.9999999999999995E-4</v>
      </c>
      <c r="AF52">
        <v>5.4399999999999997E-2</v>
      </c>
      <c r="AG52">
        <v>1538326</v>
      </c>
      <c r="AH52">
        <v>-4.3900000000000002E-2</v>
      </c>
      <c r="AI52">
        <v>-3.7699999999999997E-2</v>
      </c>
      <c r="AJ52">
        <v>0.34460000000000002</v>
      </c>
      <c r="AK52">
        <v>9.2999999999999992E-3</v>
      </c>
      <c r="AL52">
        <v>8.7300000000000003E-2</v>
      </c>
      <c r="AM52">
        <v>0</v>
      </c>
    </row>
    <row r="53" spans="1:39" x14ac:dyDescent="0.25">
      <c r="A53">
        <v>201910</v>
      </c>
      <c r="B53" t="s">
        <v>242</v>
      </c>
      <c r="C53">
        <v>309945</v>
      </c>
      <c r="D53">
        <v>-8.0999999999999996E-3</v>
      </c>
      <c r="E53">
        <v>4.9799999999999997E-2</v>
      </c>
      <c r="F53">
        <v>1208311</v>
      </c>
      <c r="G53">
        <v>-1.35E-2</v>
      </c>
      <c r="H53">
        <v>-7.3899999999999993E-2</v>
      </c>
      <c r="I53">
        <v>64</v>
      </c>
      <c r="J53">
        <v>4.07E-2</v>
      </c>
      <c r="K53">
        <v>0</v>
      </c>
      <c r="L53">
        <v>426782</v>
      </c>
      <c r="M53">
        <v>-5.8000000000000003E-2</v>
      </c>
      <c r="N53">
        <v>-2.4500000000000001E-2</v>
      </c>
      <c r="O53">
        <v>21204</v>
      </c>
      <c r="P53">
        <v>-2.5399999999999999E-2</v>
      </c>
      <c r="Q53">
        <v>-0.47589999999999999</v>
      </c>
      <c r="R53">
        <v>356794</v>
      </c>
      <c r="S53">
        <v>-2.1600000000000001E-2</v>
      </c>
      <c r="T53">
        <v>-0.21099999999999999</v>
      </c>
      <c r="U53">
        <v>405217</v>
      </c>
      <c r="V53">
        <v>-2.5700000000000001E-2</v>
      </c>
      <c r="W53">
        <v>0.17230000000000001</v>
      </c>
      <c r="X53">
        <v>150</v>
      </c>
      <c r="Y53">
        <v>-2E-3</v>
      </c>
      <c r="Z53">
        <v>4.2500000000000003E-2</v>
      </c>
      <c r="AA53">
        <v>1956</v>
      </c>
      <c r="AB53">
        <v>-5.0000000000000001E-3</v>
      </c>
      <c r="AC53">
        <v>6.4000000000000003E-3</v>
      </c>
      <c r="AD53">
        <v>522982</v>
      </c>
      <c r="AE53">
        <v>-8.0000000000000004E-4</v>
      </c>
      <c r="AF53">
        <v>5.6500000000000002E-2</v>
      </c>
      <c r="AG53">
        <v>1608962</v>
      </c>
      <c r="AH53">
        <v>-1.66E-2</v>
      </c>
      <c r="AI53">
        <v>-2.3099999999999999E-2</v>
      </c>
      <c r="AJ53">
        <v>0.33539999999999998</v>
      </c>
      <c r="AK53">
        <v>-4.1999999999999997E-3</v>
      </c>
      <c r="AL53">
        <v>7.0400000000000004E-2</v>
      </c>
      <c r="AM53">
        <v>0</v>
      </c>
    </row>
    <row r="54" spans="1:39" x14ac:dyDescent="0.25">
      <c r="A54">
        <v>201909</v>
      </c>
      <c r="B54" t="s">
        <v>242</v>
      </c>
      <c r="C54">
        <v>312477</v>
      </c>
      <c r="D54">
        <v>-1.0500000000000001E-2</v>
      </c>
      <c r="E54">
        <v>5.0299999999999997E-2</v>
      </c>
      <c r="F54">
        <v>1224868</v>
      </c>
      <c r="G54">
        <v>-8.3999999999999995E-3</v>
      </c>
      <c r="H54">
        <v>-5.9200000000000003E-2</v>
      </c>
      <c r="I54">
        <v>62</v>
      </c>
      <c r="J54">
        <v>4.24E-2</v>
      </c>
      <c r="K54">
        <v>2.5000000000000001E-2</v>
      </c>
      <c r="L54">
        <v>453044</v>
      </c>
      <c r="M54">
        <v>-5.5199999999999999E-2</v>
      </c>
      <c r="N54">
        <v>-2.9600000000000001E-2</v>
      </c>
      <c r="O54">
        <v>21756</v>
      </c>
      <c r="P54">
        <v>-3.6700000000000003E-2</v>
      </c>
      <c r="Q54">
        <v>-0.54239999999999999</v>
      </c>
      <c r="R54">
        <v>364680</v>
      </c>
      <c r="S54">
        <v>-3.0099999999999998E-2</v>
      </c>
      <c r="T54">
        <v>-0.20419999999999999</v>
      </c>
      <c r="U54">
        <v>415926</v>
      </c>
      <c r="V54">
        <v>-3.1399999999999997E-2</v>
      </c>
      <c r="W54">
        <v>0.12230000000000001</v>
      </c>
      <c r="X54">
        <v>151</v>
      </c>
      <c r="Y54">
        <v>-3.0000000000000001E-3</v>
      </c>
      <c r="Z54">
        <v>4.7300000000000002E-2</v>
      </c>
      <c r="AA54">
        <v>1966</v>
      </c>
      <c r="AB54">
        <v>-6.4000000000000003E-3</v>
      </c>
      <c r="AC54">
        <v>6.1000000000000004E-3</v>
      </c>
      <c r="AD54">
        <v>523421</v>
      </c>
      <c r="AE54">
        <v>-5.1000000000000004E-3</v>
      </c>
      <c r="AF54">
        <v>5.9299999999999999E-2</v>
      </c>
      <c r="AG54">
        <v>1636175</v>
      </c>
      <c r="AH54">
        <v>-1.4200000000000001E-2</v>
      </c>
      <c r="AI54">
        <v>-1.46E-2</v>
      </c>
      <c r="AJ54">
        <v>0.33960000000000001</v>
      </c>
      <c r="AK54">
        <v>-8.0000000000000002E-3</v>
      </c>
      <c r="AL54">
        <v>5.4899999999999997E-2</v>
      </c>
      <c r="AM54">
        <v>0</v>
      </c>
    </row>
    <row r="55" spans="1:39" x14ac:dyDescent="0.25">
      <c r="A55">
        <v>201908</v>
      </c>
      <c r="B55" t="s">
        <v>242</v>
      </c>
      <c r="C55">
        <v>315791</v>
      </c>
      <c r="D55">
        <v>-1.15E-2</v>
      </c>
      <c r="E55">
        <v>5.79E-2</v>
      </c>
      <c r="F55">
        <v>1235257</v>
      </c>
      <c r="G55">
        <v>-3.5000000000000001E-3</v>
      </c>
      <c r="H55">
        <v>-3.9199999999999999E-2</v>
      </c>
      <c r="I55">
        <v>59</v>
      </c>
      <c r="J55">
        <v>3.5099999999999999E-2</v>
      </c>
      <c r="K55">
        <v>2.6100000000000002E-2</v>
      </c>
      <c r="L55">
        <v>479532</v>
      </c>
      <c r="M55">
        <v>-6.5699999999999995E-2</v>
      </c>
      <c r="N55">
        <v>-2.6599999999999999E-2</v>
      </c>
      <c r="O55">
        <v>22584</v>
      </c>
      <c r="P55">
        <v>-4.2200000000000001E-2</v>
      </c>
      <c r="Q55">
        <v>-0.5655</v>
      </c>
      <c r="R55">
        <v>375984</v>
      </c>
      <c r="S55">
        <v>-0.03</v>
      </c>
      <c r="T55">
        <v>-0.17929999999999999</v>
      </c>
      <c r="U55">
        <v>429388</v>
      </c>
      <c r="V55">
        <v>-2.6100000000000002E-2</v>
      </c>
      <c r="W55">
        <v>0.1038</v>
      </c>
      <c r="X55">
        <v>151</v>
      </c>
      <c r="Y55">
        <v>-5.4000000000000003E-3</v>
      </c>
      <c r="Z55">
        <v>5.5599999999999997E-2</v>
      </c>
      <c r="AA55">
        <v>1979</v>
      </c>
      <c r="AB55">
        <v>-5.3E-3</v>
      </c>
      <c r="AC55">
        <v>4.3E-3</v>
      </c>
      <c r="AD55">
        <v>526129</v>
      </c>
      <c r="AE55">
        <v>-1.0200000000000001E-2</v>
      </c>
      <c r="AF55">
        <v>6.3899999999999998E-2</v>
      </c>
      <c r="AG55">
        <v>1659775</v>
      </c>
      <c r="AH55">
        <v>-8.8999999999999999E-3</v>
      </c>
      <c r="AI55">
        <v>-7.0000000000000001E-3</v>
      </c>
      <c r="AJ55">
        <v>0.34760000000000002</v>
      </c>
      <c r="AK55">
        <v>-8.0999999999999996E-3</v>
      </c>
      <c r="AL55">
        <v>4.4999999999999998E-2</v>
      </c>
      <c r="AM55">
        <v>0</v>
      </c>
    </row>
    <row r="56" spans="1:39" x14ac:dyDescent="0.25">
      <c r="A56">
        <v>201907</v>
      </c>
      <c r="B56" t="s">
        <v>242</v>
      </c>
      <c r="C56">
        <v>319450</v>
      </c>
      <c r="D56">
        <v>-1.6999999999999999E-3</v>
      </c>
      <c r="E56">
        <v>6.6799999999999998E-2</v>
      </c>
      <c r="F56">
        <v>1239534</v>
      </c>
      <c r="G56">
        <v>1.6199999999999999E-2</v>
      </c>
      <c r="H56">
        <v>-1.77E-2</v>
      </c>
      <c r="I56">
        <v>57</v>
      </c>
      <c r="J56">
        <v>7.5499999999999998E-2</v>
      </c>
      <c r="K56">
        <v>3.6400000000000002E-2</v>
      </c>
      <c r="L56">
        <v>513254</v>
      </c>
      <c r="M56">
        <v>-7.8E-2</v>
      </c>
      <c r="N56">
        <v>-2.0199999999999999E-2</v>
      </c>
      <c r="O56">
        <v>23580</v>
      </c>
      <c r="P56">
        <v>-5.4199999999999998E-2</v>
      </c>
      <c r="Q56">
        <v>-0.57499999999999996</v>
      </c>
      <c r="R56">
        <v>387624</v>
      </c>
      <c r="S56">
        <v>1.8200000000000001E-2</v>
      </c>
      <c r="T56">
        <v>-0.14829999999999999</v>
      </c>
      <c r="U56">
        <v>440898</v>
      </c>
      <c r="V56">
        <v>-3.2199999999999999E-2</v>
      </c>
      <c r="W56">
        <v>9.4399999999999998E-2</v>
      </c>
      <c r="X56">
        <v>152</v>
      </c>
      <c r="Y56">
        <v>-5.3E-3</v>
      </c>
      <c r="Z56">
        <v>5.8000000000000003E-2</v>
      </c>
      <c r="AA56">
        <v>1989</v>
      </c>
      <c r="AB56">
        <v>-3.5000000000000001E-3</v>
      </c>
      <c r="AC56">
        <v>2.5000000000000001E-3</v>
      </c>
      <c r="AD56">
        <v>531560</v>
      </c>
      <c r="AE56">
        <v>-7.3000000000000001E-3</v>
      </c>
      <c r="AF56">
        <v>5.4899999999999997E-2</v>
      </c>
      <c r="AG56">
        <v>1674749</v>
      </c>
      <c r="AH56">
        <v>1.2999999999999999E-3</v>
      </c>
      <c r="AI56">
        <v>8.6E-3</v>
      </c>
      <c r="AJ56">
        <v>0.35570000000000002</v>
      </c>
      <c r="AK56">
        <v>-1.78E-2</v>
      </c>
      <c r="AL56">
        <v>3.6499999999999998E-2</v>
      </c>
      <c r="AM56">
        <v>0</v>
      </c>
    </row>
    <row r="57" spans="1:39" x14ac:dyDescent="0.25">
      <c r="A57">
        <v>201906</v>
      </c>
      <c r="B57" t="s">
        <v>242</v>
      </c>
      <c r="C57">
        <v>320000</v>
      </c>
      <c r="D57">
        <v>2.0000000000000001E-4</v>
      </c>
      <c r="E57">
        <v>6.7000000000000004E-2</v>
      </c>
      <c r="F57">
        <v>1219807</v>
      </c>
      <c r="G57">
        <v>3.2899999999999999E-2</v>
      </c>
      <c r="H57">
        <v>2.7000000000000001E-3</v>
      </c>
      <c r="I57">
        <v>53</v>
      </c>
      <c r="J57">
        <v>2.9100000000000001E-2</v>
      </c>
      <c r="K57">
        <v>3.9199999999999999E-2</v>
      </c>
      <c r="L57">
        <v>556656</v>
      </c>
      <c r="M57">
        <v>-4.7399999999999998E-2</v>
      </c>
      <c r="N57">
        <v>1.8499999999999999E-2</v>
      </c>
      <c r="O57">
        <v>24932</v>
      </c>
      <c r="P57">
        <v>-9.11E-2</v>
      </c>
      <c r="Q57">
        <v>-0.59150000000000003</v>
      </c>
      <c r="R57">
        <v>380684</v>
      </c>
      <c r="S57">
        <v>0.13089999999999999</v>
      </c>
      <c r="T57">
        <v>-8.8099999999999998E-2</v>
      </c>
      <c r="U57">
        <v>455575</v>
      </c>
      <c r="V57">
        <v>3.3999999999999998E-3</v>
      </c>
      <c r="W57">
        <v>5.9200000000000003E-2</v>
      </c>
      <c r="X57">
        <v>153</v>
      </c>
      <c r="Y57">
        <v>-1.5E-3</v>
      </c>
      <c r="Z57">
        <v>6.1800000000000001E-2</v>
      </c>
      <c r="AA57">
        <v>1996</v>
      </c>
      <c r="AB57">
        <v>5.3E-3</v>
      </c>
      <c r="AC57">
        <v>3.0000000000000001E-3</v>
      </c>
      <c r="AD57">
        <v>535452</v>
      </c>
      <c r="AE57">
        <v>-3.0999999999999999E-3</v>
      </c>
      <c r="AF57">
        <v>4.87E-2</v>
      </c>
      <c r="AG57">
        <v>1672529</v>
      </c>
      <c r="AH57">
        <v>2.5999999999999999E-2</v>
      </c>
      <c r="AI57">
        <v>1.6E-2</v>
      </c>
      <c r="AJ57">
        <v>0.3735</v>
      </c>
      <c r="AK57">
        <v>-1.0999999999999999E-2</v>
      </c>
      <c r="AL57">
        <v>1.9900000000000001E-2</v>
      </c>
      <c r="AM57">
        <v>0</v>
      </c>
    </row>
    <row r="58" spans="1:39" x14ac:dyDescent="0.25">
      <c r="A58">
        <v>201905</v>
      </c>
      <c r="B58" t="s">
        <v>242</v>
      </c>
      <c r="C58">
        <v>319950</v>
      </c>
      <c r="D58">
        <v>1.5900000000000001E-2</v>
      </c>
      <c r="E58">
        <v>6.8500000000000005E-2</v>
      </c>
      <c r="F58">
        <v>1180920</v>
      </c>
      <c r="G58">
        <v>3.8399999999999997E-2</v>
      </c>
      <c r="H58">
        <v>2.0799999999999999E-2</v>
      </c>
      <c r="I58">
        <v>52</v>
      </c>
      <c r="J58">
        <v>-3.7400000000000003E-2</v>
      </c>
      <c r="K58">
        <v>9.7999999999999997E-3</v>
      </c>
      <c r="L58">
        <v>584350</v>
      </c>
      <c r="M58">
        <v>5.8099999999999999E-2</v>
      </c>
      <c r="N58">
        <v>8.3000000000000001E-3</v>
      </c>
      <c r="O58">
        <v>27430</v>
      </c>
      <c r="P58">
        <v>3.1600000000000003E-2</v>
      </c>
      <c r="Q58">
        <v>-0.52769999999999995</v>
      </c>
      <c r="R58">
        <v>336626</v>
      </c>
      <c r="S58">
        <v>9.9699999999999997E-2</v>
      </c>
      <c r="T58">
        <v>-0.10829999999999999</v>
      </c>
      <c r="U58">
        <v>454018</v>
      </c>
      <c r="V58">
        <v>4.65E-2</v>
      </c>
      <c r="W58">
        <v>2.2599999999999999E-2</v>
      </c>
      <c r="X58">
        <v>153</v>
      </c>
      <c r="Y58">
        <v>8.9999999999999993E-3</v>
      </c>
      <c r="Z58">
        <v>6.3700000000000007E-2</v>
      </c>
      <c r="AA58">
        <v>1986</v>
      </c>
      <c r="AB58">
        <v>8.8999999999999999E-3</v>
      </c>
      <c r="AC58">
        <v>3.0000000000000001E-3</v>
      </c>
      <c r="AD58">
        <v>537142</v>
      </c>
      <c r="AE58">
        <v>8.2000000000000007E-3</v>
      </c>
      <c r="AF58">
        <v>4.9200000000000001E-2</v>
      </c>
      <c r="AG58">
        <v>1630184</v>
      </c>
      <c r="AH58">
        <v>4.2000000000000003E-2</v>
      </c>
      <c r="AI58">
        <v>2.0799999999999999E-2</v>
      </c>
      <c r="AJ58">
        <v>0.38450000000000001</v>
      </c>
      <c r="AK58">
        <v>3.0000000000000001E-3</v>
      </c>
      <c r="AL58">
        <v>6.9999999999999999E-4</v>
      </c>
      <c r="AM58">
        <v>0</v>
      </c>
    </row>
    <row r="59" spans="1:39" x14ac:dyDescent="0.25">
      <c r="A59">
        <v>201904</v>
      </c>
      <c r="B59" t="s">
        <v>242</v>
      </c>
      <c r="C59">
        <v>314950</v>
      </c>
      <c r="D59">
        <v>2.9899999999999999E-2</v>
      </c>
      <c r="E59">
        <v>6.7799999999999999E-2</v>
      </c>
      <c r="F59">
        <v>1137198</v>
      </c>
      <c r="G59">
        <v>1.9E-2</v>
      </c>
      <c r="H59">
        <v>3.1899999999999998E-2</v>
      </c>
      <c r="I59">
        <v>54</v>
      </c>
      <c r="J59">
        <v>-0.1769</v>
      </c>
      <c r="K59">
        <v>0</v>
      </c>
      <c r="L59">
        <v>552268</v>
      </c>
      <c r="M59">
        <v>0.15570000000000001</v>
      </c>
      <c r="N59">
        <v>-2.9999999999999997E-4</v>
      </c>
      <c r="O59">
        <v>26590</v>
      </c>
      <c r="P59">
        <v>-0.14799999999999999</v>
      </c>
      <c r="Q59">
        <v>-0.52600000000000002</v>
      </c>
      <c r="R59">
        <v>306100</v>
      </c>
      <c r="S59">
        <v>3.8399999999999997E-2</v>
      </c>
      <c r="T59">
        <v>-6.13E-2</v>
      </c>
      <c r="U59">
        <v>433852</v>
      </c>
      <c r="V59">
        <v>0.13519999999999999</v>
      </c>
      <c r="W59">
        <v>3.7600000000000001E-2</v>
      </c>
      <c r="X59">
        <v>152</v>
      </c>
      <c r="Y59">
        <v>1.5699999999999999E-2</v>
      </c>
      <c r="Z59">
        <v>6.6900000000000001E-2</v>
      </c>
      <c r="AA59">
        <v>1968</v>
      </c>
      <c r="AB59">
        <v>1.6199999999999999E-2</v>
      </c>
      <c r="AC59">
        <v>2.3E-3</v>
      </c>
      <c r="AD59">
        <v>532773</v>
      </c>
      <c r="AE59">
        <v>2.2800000000000001E-2</v>
      </c>
      <c r="AF59">
        <v>4.7800000000000002E-2</v>
      </c>
      <c r="AG59">
        <v>1564404</v>
      </c>
      <c r="AH59">
        <v>4.7600000000000003E-2</v>
      </c>
      <c r="AI59">
        <v>3.1699999999999999E-2</v>
      </c>
      <c r="AJ59">
        <v>0.38150000000000001</v>
      </c>
      <c r="AK59">
        <v>3.9E-2</v>
      </c>
      <c r="AL59">
        <v>2.0999999999999999E-3</v>
      </c>
      <c r="AM59">
        <v>0</v>
      </c>
    </row>
    <row r="60" spans="1:39" x14ac:dyDescent="0.25">
      <c r="A60">
        <v>201903</v>
      </c>
      <c r="B60" t="s">
        <v>242</v>
      </c>
      <c r="C60">
        <v>305814</v>
      </c>
      <c r="D60">
        <v>3.32E-2</v>
      </c>
      <c r="E60">
        <v>7.2999999999999995E-2</v>
      </c>
      <c r="F60">
        <v>1115940</v>
      </c>
      <c r="G60">
        <v>1.2E-2</v>
      </c>
      <c r="H60">
        <v>4.5600000000000002E-2</v>
      </c>
      <c r="I60">
        <v>65</v>
      </c>
      <c r="J60">
        <v>-0.1275</v>
      </c>
      <c r="K60">
        <v>0.1207</v>
      </c>
      <c r="L60">
        <v>477852</v>
      </c>
      <c r="M60">
        <v>0.16569999999999999</v>
      </c>
      <c r="N60">
        <v>-4.9700000000000001E-2</v>
      </c>
      <c r="O60">
        <v>31208</v>
      </c>
      <c r="P60">
        <v>-0.11310000000000001</v>
      </c>
      <c r="Q60">
        <v>-0.3619</v>
      </c>
      <c r="R60">
        <v>294788</v>
      </c>
      <c r="S60">
        <v>3.2199999999999999E-2</v>
      </c>
      <c r="T60">
        <v>3.6900000000000002E-2</v>
      </c>
      <c r="U60">
        <v>382178</v>
      </c>
      <c r="V60">
        <v>0.17780000000000001</v>
      </c>
      <c r="W60">
        <v>5.62E-2</v>
      </c>
      <c r="X60">
        <v>149</v>
      </c>
      <c r="Y60">
        <v>1.7500000000000002E-2</v>
      </c>
      <c r="Z60">
        <v>7.1400000000000005E-2</v>
      </c>
      <c r="AA60">
        <v>1937</v>
      </c>
      <c r="AB60">
        <v>1.4999999999999999E-2</v>
      </c>
      <c r="AC60">
        <v>-1.8E-3</v>
      </c>
      <c r="AD60">
        <v>520889</v>
      </c>
      <c r="AE60">
        <v>2.5000000000000001E-2</v>
      </c>
      <c r="AF60">
        <v>4.3299999999999998E-2</v>
      </c>
      <c r="AG60">
        <v>1493269</v>
      </c>
      <c r="AH60">
        <v>4.7600000000000003E-2</v>
      </c>
      <c r="AI60">
        <v>4.53E-2</v>
      </c>
      <c r="AJ60">
        <v>0.34250000000000003</v>
      </c>
      <c r="AK60">
        <v>4.82E-2</v>
      </c>
      <c r="AL60">
        <v>3.3999999999999998E-3</v>
      </c>
      <c r="AM60">
        <v>0</v>
      </c>
    </row>
    <row r="61" spans="1:39" x14ac:dyDescent="0.25">
      <c r="A61">
        <v>201902</v>
      </c>
      <c r="B61" t="s">
        <v>242</v>
      </c>
      <c r="C61">
        <v>296000</v>
      </c>
      <c r="D61">
        <v>2.2599999999999999E-2</v>
      </c>
      <c r="E61">
        <v>7.46E-2</v>
      </c>
      <c r="F61">
        <v>1102660</v>
      </c>
      <c r="G61">
        <v>-7.1999999999999998E-3</v>
      </c>
      <c r="H61">
        <v>5.5E-2</v>
      </c>
      <c r="I61">
        <v>75</v>
      </c>
      <c r="J61">
        <v>-8.0199999999999994E-2</v>
      </c>
      <c r="K61">
        <v>-1.32E-2</v>
      </c>
      <c r="L61">
        <v>409934</v>
      </c>
      <c r="M61">
        <v>2.7300000000000001E-2</v>
      </c>
      <c r="N61">
        <v>-5.4600000000000003E-2</v>
      </c>
      <c r="O61">
        <v>35186</v>
      </c>
      <c r="P61">
        <v>0.12720000000000001</v>
      </c>
      <c r="Q61">
        <v>-0.1244</v>
      </c>
      <c r="R61">
        <v>285600</v>
      </c>
      <c r="S61">
        <v>1.12E-2</v>
      </c>
      <c r="T61">
        <v>0.1333</v>
      </c>
      <c r="U61">
        <v>324491</v>
      </c>
      <c r="V61">
        <v>0.2155</v>
      </c>
      <c r="W61">
        <v>4.4499999999999998E-2</v>
      </c>
      <c r="X61">
        <v>147</v>
      </c>
      <c r="Y61">
        <v>1.5800000000000002E-2</v>
      </c>
      <c r="Z61">
        <v>7.6700000000000004E-2</v>
      </c>
      <c r="AA61">
        <v>1908</v>
      </c>
      <c r="AB61">
        <v>3.8999999999999998E-3</v>
      </c>
      <c r="AC61">
        <v>-4.7000000000000002E-3</v>
      </c>
      <c r="AD61">
        <v>508191</v>
      </c>
      <c r="AE61">
        <v>2.75E-2</v>
      </c>
      <c r="AF61">
        <v>4.0399999999999998E-2</v>
      </c>
      <c r="AG61">
        <v>1425374</v>
      </c>
      <c r="AH61">
        <v>3.7199999999999997E-2</v>
      </c>
      <c r="AI61">
        <v>5.3600000000000002E-2</v>
      </c>
      <c r="AJ61">
        <v>0.29430000000000001</v>
      </c>
      <c r="AK61">
        <v>5.3900000000000003E-2</v>
      </c>
      <c r="AL61">
        <v>-3.0000000000000001E-3</v>
      </c>
      <c r="AM61">
        <v>0</v>
      </c>
    </row>
    <row r="62" spans="1:39" x14ac:dyDescent="0.25">
      <c r="A62">
        <v>201901</v>
      </c>
      <c r="B62" t="s">
        <v>242</v>
      </c>
      <c r="C62">
        <v>289450</v>
      </c>
      <c r="D62">
        <v>-1.6000000000000001E-3</v>
      </c>
      <c r="E62">
        <v>7.3099999999999998E-2</v>
      </c>
      <c r="F62">
        <v>1110636</v>
      </c>
      <c r="G62">
        <v>-6.3399999999999998E-2</v>
      </c>
      <c r="H62">
        <v>6.3899999999999998E-2</v>
      </c>
      <c r="I62">
        <v>81</v>
      </c>
      <c r="J62">
        <v>0.08</v>
      </c>
      <c r="K62">
        <v>-2.41E-2</v>
      </c>
      <c r="L62">
        <v>399032</v>
      </c>
      <c r="M62">
        <v>0.32890000000000003</v>
      </c>
      <c r="N62">
        <v>4.5600000000000002E-2</v>
      </c>
      <c r="O62">
        <v>31216</v>
      </c>
      <c r="P62">
        <v>-7.1900000000000006E-2</v>
      </c>
      <c r="Q62">
        <v>-0.1588</v>
      </c>
      <c r="R62">
        <v>282430</v>
      </c>
      <c r="S62">
        <v>7.4499999999999997E-2</v>
      </c>
      <c r="T62">
        <v>0.20349999999999999</v>
      </c>
      <c r="U62">
        <v>266952</v>
      </c>
      <c r="V62">
        <v>-8.5999999999999993E-2</v>
      </c>
      <c r="W62">
        <v>3.6400000000000002E-2</v>
      </c>
      <c r="X62">
        <v>144</v>
      </c>
      <c r="Y62">
        <v>3.2000000000000002E-3</v>
      </c>
      <c r="Z62">
        <v>7.8899999999999998E-2</v>
      </c>
      <c r="AA62">
        <v>1901</v>
      </c>
      <c r="AB62">
        <v>-5.4999999999999997E-3</v>
      </c>
      <c r="AC62">
        <v>-3.8999999999999998E-3</v>
      </c>
      <c r="AD62">
        <v>494600</v>
      </c>
      <c r="AE62">
        <v>2.2000000000000001E-3</v>
      </c>
      <c r="AF62">
        <v>3.73E-2</v>
      </c>
      <c r="AG62">
        <v>1374282</v>
      </c>
      <c r="AH62">
        <v>-6.7900000000000002E-2</v>
      </c>
      <c r="AI62">
        <v>5.6500000000000002E-2</v>
      </c>
      <c r="AJ62">
        <v>0.2404</v>
      </c>
      <c r="AK62">
        <v>-5.8999999999999999E-3</v>
      </c>
      <c r="AL62">
        <v>-6.4000000000000003E-3</v>
      </c>
      <c r="AM62">
        <v>0</v>
      </c>
    </row>
    <row r="63" spans="1:39" x14ac:dyDescent="0.25">
      <c r="A63">
        <v>201812</v>
      </c>
      <c r="B63" t="s">
        <v>242</v>
      </c>
      <c r="C63">
        <v>289900</v>
      </c>
      <c r="D63">
        <v>-1.7299999999999999E-2</v>
      </c>
      <c r="E63">
        <v>7.4099999999999999E-2</v>
      </c>
      <c r="F63">
        <v>1185865</v>
      </c>
      <c r="G63">
        <v>-6.8500000000000005E-2</v>
      </c>
      <c r="H63">
        <v>5.1499999999999997E-2</v>
      </c>
      <c r="I63">
        <v>75</v>
      </c>
      <c r="J63">
        <v>0.13639999999999999</v>
      </c>
      <c r="K63">
        <v>-3.85E-2</v>
      </c>
      <c r="L63">
        <v>300280</v>
      </c>
      <c r="M63">
        <v>-0.23180000000000001</v>
      </c>
      <c r="N63">
        <v>4.2500000000000003E-2</v>
      </c>
      <c r="O63">
        <v>33636</v>
      </c>
      <c r="P63">
        <v>-4.8099999999999997E-2</v>
      </c>
      <c r="Q63">
        <v>-8.1600000000000006E-2</v>
      </c>
      <c r="R63">
        <v>262856</v>
      </c>
      <c r="S63">
        <v>-0.30859999999999999</v>
      </c>
      <c r="T63">
        <v>0.17499999999999999</v>
      </c>
      <c r="U63">
        <v>292067</v>
      </c>
      <c r="V63">
        <v>-0.1084</v>
      </c>
      <c r="W63">
        <v>1.8200000000000001E-2</v>
      </c>
      <c r="X63">
        <v>144</v>
      </c>
      <c r="Y63">
        <v>-2.8999999999999998E-3</v>
      </c>
      <c r="Z63">
        <v>8.1699999999999995E-2</v>
      </c>
      <c r="AA63">
        <v>1911</v>
      </c>
      <c r="AB63">
        <v>-9.5999999999999992E-3</v>
      </c>
      <c r="AC63">
        <v>-3.0999999999999999E-3</v>
      </c>
      <c r="AD63">
        <v>493511</v>
      </c>
      <c r="AE63">
        <v>-5.5999999999999999E-3</v>
      </c>
      <c r="AF63">
        <v>4.2599999999999999E-2</v>
      </c>
      <c r="AG63">
        <v>1474341</v>
      </c>
      <c r="AH63">
        <v>-7.7700000000000005E-2</v>
      </c>
      <c r="AI63">
        <v>4.4499999999999998E-2</v>
      </c>
      <c r="AJ63">
        <v>0.24629999999999999</v>
      </c>
      <c r="AK63">
        <v>-1.0999999999999999E-2</v>
      </c>
      <c r="AL63">
        <v>-8.0000000000000002E-3</v>
      </c>
      <c r="AM63">
        <v>0</v>
      </c>
    </row>
    <row r="64" spans="1:39" x14ac:dyDescent="0.25">
      <c r="A64">
        <v>201811</v>
      </c>
      <c r="B64" t="s">
        <v>242</v>
      </c>
      <c r="C64">
        <v>295000</v>
      </c>
      <c r="D64">
        <v>-8.0000000000000004E-4</v>
      </c>
      <c r="E64">
        <v>7.4899999999999994E-2</v>
      </c>
      <c r="F64">
        <v>1273047</v>
      </c>
      <c r="G64">
        <v>-2.4199999999999999E-2</v>
      </c>
      <c r="H64">
        <v>3.6600000000000001E-2</v>
      </c>
      <c r="I64">
        <v>66</v>
      </c>
      <c r="J64">
        <v>3.1300000000000001E-2</v>
      </c>
      <c r="K64">
        <v>-7.0400000000000004E-2</v>
      </c>
      <c r="L64">
        <v>390880</v>
      </c>
      <c r="M64">
        <v>-0.1065</v>
      </c>
      <c r="N64">
        <v>1.7399999999999999E-2</v>
      </c>
      <c r="O64">
        <v>35336</v>
      </c>
      <c r="P64">
        <v>-0.12659999999999999</v>
      </c>
      <c r="Q64">
        <v>-0.1236</v>
      </c>
      <c r="R64">
        <v>380196</v>
      </c>
      <c r="S64">
        <v>-0.15920000000000001</v>
      </c>
      <c r="T64">
        <v>0.159</v>
      </c>
      <c r="U64">
        <v>327592</v>
      </c>
      <c r="V64">
        <v>-5.2299999999999999E-2</v>
      </c>
      <c r="W64">
        <v>1.1299999999999999E-2</v>
      </c>
      <c r="X64">
        <v>144</v>
      </c>
      <c r="Y64">
        <v>8.9999999999999998E-4</v>
      </c>
      <c r="Z64">
        <v>8.2000000000000003E-2</v>
      </c>
      <c r="AA64">
        <v>1930</v>
      </c>
      <c r="AB64">
        <v>-7.1999999999999998E-3</v>
      </c>
      <c r="AC64">
        <v>-5.4000000000000003E-3</v>
      </c>
      <c r="AD64">
        <v>496311</v>
      </c>
      <c r="AE64">
        <v>2.5999999999999999E-3</v>
      </c>
      <c r="AF64">
        <v>4.8599999999999997E-2</v>
      </c>
      <c r="AG64">
        <v>1598520</v>
      </c>
      <c r="AH64">
        <v>-2.9499999999999998E-2</v>
      </c>
      <c r="AI64">
        <v>3.2099999999999997E-2</v>
      </c>
      <c r="AJ64">
        <v>0.25729999999999997</v>
      </c>
      <c r="AK64">
        <v>-7.6E-3</v>
      </c>
      <c r="AL64">
        <v>-6.4000000000000003E-3</v>
      </c>
      <c r="AM64">
        <v>0</v>
      </c>
    </row>
    <row r="65" spans="1:39" x14ac:dyDescent="0.25">
      <c r="A65">
        <v>201810</v>
      </c>
      <c r="B65" t="s">
        <v>242</v>
      </c>
      <c r="C65">
        <v>295250</v>
      </c>
      <c r="D65">
        <v>-7.6E-3</v>
      </c>
      <c r="E65">
        <v>7.3599999999999999E-2</v>
      </c>
      <c r="F65">
        <v>1304682</v>
      </c>
      <c r="G65">
        <v>2.0999999999999999E-3</v>
      </c>
      <c r="H65">
        <v>1.35E-2</v>
      </c>
      <c r="I65">
        <v>64</v>
      </c>
      <c r="J65">
        <v>6.6699999999999995E-2</v>
      </c>
      <c r="K65">
        <v>-5.8799999999999998E-2</v>
      </c>
      <c r="L65">
        <v>437490</v>
      </c>
      <c r="M65">
        <v>-6.2899999999999998E-2</v>
      </c>
      <c r="N65">
        <v>2.18E-2</v>
      </c>
      <c r="O65">
        <v>40458</v>
      </c>
      <c r="P65">
        <v>-0.14899999999999999</v>
      </c>
      <c r="Q65">
        <v>-9.06E-2</v>
      </c>
      <c r="R65">
        <v>452194</v>
      </c>
      <c r="S65">
        <v>-1.32E-2</v>
      </c>
      <c r="T65">
        <v>0.18859999999999999</v>
      </c>
      <c r="U65">
        <v>345654</v>
      </c>
      <c r="V65">
        <v>-6.7299999999999999E-2</v>
      </c>
      <c r="W65">
        <v>-1.7500000000000002E-2</v>
      </c>
      <c r="X65">
        <v>144</v>
      </c>
      <c r="Y65">
        <v>2.5999999999999999E-3</v>
      </c>
      <c r="Z65">
        <v>7.85E-2</v>
      </c>
      <c r="AA65">
        <v>1944</v>
      </c>
      <c r="AB65">
        <v>-5.4000000000000003E-3</v>
      </c>
      <c r="AC65">
        <v>-3.5999999999999999E-3</v>
      </c>
      <c r="AD65">
        <v>495024</v>
      </c>
      <c r="AE65">
        <v>1.8E-3</v>
      </c>
      <c r="AF65">
        <v>4.4200000000000003E-2</v>
      </c>
      <c r="AG65">
        <v>1647049</v>
      </c>
      <c r="AH65">
        <v>-8.0000000000000002E-3</v>
      </c>
      <c r="AI65">
        <v>5.8999999999999999E-3</v>
      </c>
      <c r="AJ65">
        <v>0.26490000000000002</v>
      </c>
      <c r="AK65">
        <v>-1.9699999999999999E-2</v>
      </c>
      <c r="AL65">
        <v>-8.3000000000000001E-3</v>
      </c>
      <c r="AM65">
        <v>0</v>
      </c>
    </row>
    <row r="66" spans="1:39" x14ac:dyDescent="0.25">
      <c r="A66">
        <v>201809</v>
      </c>
      <c r="B66" t="s">
        <v>242</v>
      </c>
      <c r="C66">
        <v>297500</v>
      </c>
      <c r="D66">
        <v>-3.3999999999999998E-3</v>
      </c>
      <c r="E66">
        <v>8.1799999999999998E-2</v>
      </c>
      <c r="F66">
        <v>1301922</v>
      </c>
      <c r="G66">
        <v>1.26E-2</v>
      </c>
      <c r="H66">
        <v>-5.1000000000000004E-3</v>
      </c>
      <c r="I66">
        <v>60</v>
      </c>
      <c r="J66">
        <v>4.3499999999999997E-2</v>
      </c>
      <c r="K66">
        <v>-6.25E-2</v>
      </c>
      <c r="L66">
        <v>466840</v>
      </c>
      <c r="M66">
        <v>-5.2400000000000002E-2</v>
      </c>
      <c r="N66">
        <v>6.2899999999999998E-2</v>
      </c>
      <c r="O66">
        <v>47544</v>
      </c>
      <c r="P66">
        <v>-8.5300000000000001E-2</v>
      </c>
      <c r="Q66">
        <v>9.11E-2</v>
      </c>
      <c r="R66">
        <v>458236</v>
      </c>
      <c r="S66">
        <v>2.9999999999999997E-4</v>
      </c>
      <c r="T66">
        <v>0.18509999999999999</v>
      </c>
      <c r="U66">
        <v>370587</v>
      </c>
      <c r="V66">
        <v>-4.7399999999999998E-2</v>
      </c>
      <c r="W66">
        <v>3.2000000000000002E-3</v>
      </c>
      <c r="X66">
        <v>144</v>
      </c>
      <c r="Y66">
        <v>4.8999999999999998E-3</v>
      </c>
      <c r="Z66">
        <v>7.8399999999999997E-2</v>
      </c>
      <c r="AA66">
        <v>1954</v>
      </c>
      <c r="AB66">
        <v>-8.0999999999999996E-3</v>
      </c>
      <c r="AC66">
        <v>-3.0999999999999999E-3</v>
      </c>
      <c r="AD66">
        <v>494132</v>
      </c>
      <c r="AE66">
        <v>-8.0000000000000004E-4</v>
      </c>
      <c r="AF66">
        <v>4.58E-2</v>
      </c>
      <c r="AG66">
        <v>1660396</v>
      </c>
      <c r="AH66">
        <v>-6.6E-3</v>
      </c>
      <c r="AI66">
        <v>-7.3000000000000001E-3</v>
      </c>
      <c r="AJ66">
        <v>0.28460000000000002</v>
      </c>
      <c r="AK66">
        <v>-1.7899999999999999E-2</v>
      </c>
      <c r="AL66">
        <v>2.3E-3</v>
      </c>
      <c r="AM66">
        <v>0</v>
      </c>
    </row>
    <row r="67" spans="1:39" x14ac:dyDescent="0.25">
      <c r="A67">
        <v>201808</v>
      </c>
      <c r="B67" t="s">
        <v>242</v>
      </c>
      <c r="C67">
        <v>298500</v>
      </c>
      <c r="D67">
        <v>-3.2000000000000002E-3</v>
      </c>
      <c r="E67">
        <v>8.5500000000000007E-2</v>
      </c>
      <c r="F67">
        <v>1285666</v>
      </c>
      <c r="G67">
        <v>1.8800000000000001E-2</v>
      </c>
      <c r="H67">
        <v>-2.9899999999999999E-2</v>
      </c>
      <c r="I67">
        <v>58</v>
      </c>
      <c r="J67">
        <v>4.5499999999999999E-2</v>
      </c>
      <c r="K67">
        <v>-4.9599999999999998E-2</v>
      </c>
      <c r="L67">
        <v>492634</v>
      </c>
      <c r="M67">
        <v>-5.96E-2</v>
      </c>
      <c r="N67">
        <v>-1.49E-2</v>
      </c>
      <c r="O67">
        <v>51980</v>
      </c>
      <c r="P67">
        <v>-6.3200000000000006E-2</v>
      </c>
      <c r="Q67">
        <v>5.5100000000000003E-2</v>
      </c>
      <c r="R67">
        <v>458120</v>
      </c>
      <c r="S67">
        <v>6.6E-3</v>
      </c>
      <c r="T67">
        <v>8.9399999999999993E-2</v>
      </c>
      <c r="U67">
        <v>389026</v>
      </c>
      <c r="V67">
        <v>-3.4299999999999997E-2</v>
      </c>
      <c r="W67">
        <v>-7.3000000000000001E-3</v>
      </c>
      <c r="X67">
        <v>143</v>
      </c>
      <c r="Y67">
        <v>-3.0999999999999999E-3</v>
      </c>
      <c r="Z67">
        <v>7.4700000000000003E-2</v>
      </c>
      <c r="AA67">
        <v>1970</v>
      </c>
      <c r="AB67">
        <v>-7.1000000000000004E-3</v>
      </c>
      <c r="AC67">
        <v>1.5E-3</v>
      </c>
      <c r="AD67">
        <v>494520</v>
      </c>
      <c r="AE67">
        <v>-1.8599999999999998E-2</v>
      </c>
      <c r="AF67">
        <v>4.8800000000000003E-2</v>
      </c>
      <c r="AG67">
        <v>1671417</v>
      </c>
      <c r="AH67">
        <v>6.6E-3</v>
      </c>
      <c r="AI67">
        <v>-2.2800000000000001E-2</v>
      </c>
      <c r="AJ67">
        <v>0.30259999999999998</v>
      </c>
      <c r="AK67">
        <v>-1.67E-2</v>
      </c>
      <c r="AL67">
        <v>6.8999999999999999E-3</v>
      </c>
      <c r="AM67">
        <v>0</v>
      </c>
    </row>
    <row r="68" spans="1:39" x14ac:dyDescent="0.25">
      <c r="A68">
        <v>201807</v>
      </c>
      <c r="B68" t="s">
        <v>242</v>
      </c>
      <c r="C68">
        <v>299450</v>
      </c>
      <c r="D68">
        <v>-1.5E-3</v>
      </c>
      <c r="E68">
        <v>7.3300000000000004E-2</v>
      </c>
      <c r="F68">
        <v>1261916</v>
      </c>
      <c r="G68">
        <v>3.73E-2</v>
      </c>
      <c r="H68">
        <v>-4.5900000000000003E-2</v>
      </c>
      <c r="I68">
        <v>55</v>
      </c>
      <c r="J68">
        <v>7.8399999999999997E-2</v>
      </c>
      <c r="K68">
        <v>-6.7799999999999999E-2</v>
      </c>
      <c r="L68">
        <v>523846</v>
      </c>
      <c r="M68">
        <v>-4.1500000000000002E-2</v>
      </c>
      <c r="N68">
        <v>-1.8200000000000001E-2</v>
      </c>
      <c r="O68">
        <v>55488</v>
      </c>
      <c r="P68">
        <v>-9.0800000000000006E-2</v>
      </c>
      <c r="Q68">
        <v>4.8599999999999997E-2</v>
      </c>
      <c r="R68">
        <v>455128</v>
      </c>
      <c r="S68">
        <v>9.0200000000000002E-2</v>
      </c>
      <c r="T68">
        <v>4.2900000000000001E-2</v>
      </c>
      <c r="U68">
        <v>402858</v>
      </c>
      <c r="V68">
        <v>-6.3299999999999995E-2</v>
      </c>
      <c r="W68">
        <v>-2.9499999999999998E-2</v>
      </c>
      <c r="X68">
        <v>144</v>
      </c>
      <c r="Y68">
        <v>-1.6999999999999999E-3</v>
      </c>
      <c r="Z68">
        <v>7.2999999999999995E-2</v>
      </c>
      <c r="AA68">
        <v>1984</v>
      </c>
      <c r="AB68">
        <v>-3.0000000000000001E-3</v>
      </c>
      <c r="AC68">
        <v>4.5999999999999999E-3</v>
      </c>
      <c r="AD68">
        <v>503887</v>
      </c>
      <c r="AE68">
        <v>-1.3100000000000001E-2</v>
      </c>
      <c r="AF68">
        <v>5.5199999999999999E-2</v>
      </c>
      <c r="AG68">
        <v>1660522</v>
      </c>
      <c r="AH68">
        <v>8.6999999999999994E-3</v>
      </c>
      <c r="AI68">
        <v>-4.0899999999999999E-2</v>
      </c>
      <c r="AJ68">
        <v>0.31919999999999998</v>
      </c>
      <c r="AK68">
        <v>-3.4299999999999997E-2</v>
      </c>
      <c r="AL68">
        <v>5.4000000000000003E-3</v>
      </c>
      <c r="AM68">
        <v>0</v>
      </c>
    </row>
    <row r="69" spans="1:39" x14ac:dyDescent="0.25">
      <c r="A69">
        <v>201806</v>
      </c>
      <c r="B69" t="s">
        <v>242</v>
      </c>
      <c r="C69">
        <v>299900</v>
      </c>
      <c r="D69">
        <v>1.5E-3</v>
      </c>
      <c r="E69">
        <v>7.4899999999999994E-2</v>
      </c>
      <c r="F69">
        <v>1216504</v>
      </c>
      <c r="G69">
        <v>5.1499999999999997E-2</v>
      </c>
      <c r="H69">
        <v>-5.8700000000000002E-2</v>
      </c>
      <c r="I69">
        <v>51</v>
      </c>
      <c r="J69">
        <v>0</v>
      </c>
      <c r="K69">
        <v>-8.1100000000000005E-2</v>
      </c>
      <c r="L69">
        <v>546536</v>
      </c>
      <c r="M69">
        <v>-5.7000000000000002E-2</v>
      </c>
      <c r="N69">
        <v>1.38E-2</v>
      </c>
      <c r="O69">
        <v>61028</v>
      </c>
      <c r="P69">
        <v>5.0799999999999998E-2</v>
      </c>
      <c r="Q69">
        <v>0.1381</v>
      </c>
      <c r="R69">
        <v>417476</v>
      </c>
      <c r="S69">
        <v>0.10589999999999999</v>
      </c>
      <c r="T69">
        <v>2.81E-2</v>
      </c>
      <c r="U69">
        <v>430099</v>
      </c>
      <c r="V69">
        <v>-3.1199999999999999E-2</v>
      </c>
      <c r="W69">
        <v>-1.4500000000000001E-2</v>
      </c>
      <c r="X69">
        <v>144</v>
      </c>
      <c r="Y69">
        <v>2.9999999999999997E-4</v>
      </c>
      <c r="Z69">
        <v>7.3700000000000002E-2</v>
      </c>
      <c r="AA69">
        <v>1990</v>
      </c>
      <c r="AB69">
        <v>5.3E-3</v>
      </c>
      <c r="AC69">
        <v>6.7999999999999996E-3</v>
      </c>
      <c r="AD69">
        <v>510601</v>
      </c>
      <c r="AE69">
        <v>-2.7000000000000001E-3</v>
      </c>
      <c r="AF69">
        <v>5.7700000000000001E-2</v>
      </c>
      <c r="AG69">
        <v>1646208</v>
      </c>
      <c r="AH69">
        <v>3.0800000000000001E-2</v>
      </c>
      <c r="AI69">
        <v>-4.6199999999999998E-2</v>
      </c>
      <c r="AJ69">
        <v>0.35360000000000003</v>
      </c>
      <c r="AK69">
        <v>-3.0200000000000001E-2</v>
      </c>
      <c r="AL69">
        <v>1.5800000000000002E-2</v>
      </c>
      <c r="AM69">
        <v>0</v>
      </c>
    </row>
    <row r="70" spans="1:39" x14ac:dyDescent="0.25">
      <c r="A70">
        <v>201805</v>
      </c>
      <c r="B70" t="s">
        <v>242</v>
      </c>
      <c r="C70">
        <v>299450</v>
      </c>
      <c r="D70">
        <v>1.5299999999999999E-2</v>
      </c>
      <c r="E70">
        <v>7.9100000000000004E-2</v>
      </c>
      <c r="F70">
        <v>1156910</v>
      </c>
      <c r="G70">
        <v>4.9799999999999997E-2</v>
      </c>
      <c r="H70">
        <v>-7.7299999999999994E-2</v>
      </c>
      <c r="I70">
        <v>51</v>
      </c>
      <c r="J70">
        <v>-4.6699999999999998E-2</v>
      </c>
      <c r="K70">
        <v>-6.4199999999999993E-2</v>
      </c>
      <c r="L70">
        <v>579562</v>
      </c>
      <c r="M70">
        <v>4.9200000000000001E-2</v>
      </c>
      <c r="N70">
        <v>2.29E-2</v>
      </c>
      <c r="O70">
        <v>58078</v>
      </c>
      <c r="P70">
        <v>3.5200000000000002E-2</v>
      </c>
      <c r="Q70">
        <v>8.9899999999999994E-2</v>
      </c>
      <c r="R70">
        <v>377494</v>
      </c>
      <c r="S70">
        <v>0.15770000000000001</v>
      </c>
      <c r="T70">
        <v>1.15E-2</v>
      </c>
      <c r="U70">
        <v>443972</v>
      </c>
      <c r="V70">
        <v>6.1800000000000001E-2</v>
      </c>
      <c r="W70">
        <v>-1.15E-2</v>
      </c>
      <c r="X70">
        <v>144</v>
      </c>
      <c r="Y70">
        <v>1.21E-2</v>
      </c>
      <c r="Z70">
        <v>7.6399999999999996E-2</v>
      </c>
      <c r="AA70">
        <v>1980</v>
      </c>
      <c r="AB70">
        <v>8.0999999999999996E-3</v>
      </c>
      <c r="AC70">
        <v>6.4000000000000003E-3</v>
      </c>
      <c r="AD70">
        <v>511964</v>
      </c>
      <c r="AE70">
        <v>6.7999999999999996E-3</v>
      </c>
      <c r="AF70">
        <v>5.67E-2</v>
      </c>
      <c r="AG70">
        <v>1596985</v>
      </c>
      <c r="AH70">
        <v>5.3199999999999997E-2</v>
      </c>
      <c r="AI70">
        <v>-5.9700000000000003E-2</v>
      </c>
      <c r="AJ70">
        <v>0.38379999999999997</v>
      </c>
      <c r="AK70">
        <v>4.3E-3</v>
      </c>
      <c r="AL70">
        <v>2.5600000000000001E-2</v>
      </c>
      <c r="AM70">
        <v>0</v>
      </c>
    </row>
    <row r="71" spans="1:39" x14ac:dyDescent="0.25">
      <c r="A71">
        <v>201804</v>
      </c>
      <c r="B71" t="s">
        <v>242</v>
      </c>
      <c r="C71">
        <v>294950</v>
      </c>
      <c r="D71">
        <v>3.49E-2</v>
      </c>
      <c r="E71">
        <v>9.2399999999999996E-2</v>
      </c>
      <c r="F71">
        <v>1102064</v>
      </c>
      <c r="G71">
        <v>3.2599999999999997E-2</v>
      </c>
      <c r="H71">
        <v>-8.0399999999999999E-2</v>
      </c>
      <c r="I71">
        <v>54</v>
      </c>
      <c r="J71">
        <v>-7.7600000000000002E-2</v>
      </c>
      <c r="K71">
        <v>-7.7600000000000002E-2</v>
      </c>
      <c r="L71">
        <v>552408</v>
      </c>
      <c r="M71">
        <v>9.8500000000000004E-2</v>
      </c>
      <c r="N71">
        <v>-5.1000000000000004E-3</v>
      </c>
      <c r="O71">
        <v>56102</v>
      </c>
      <c r="P71">
        <v>0.14710000000000001</v>
      </c>
      <c r="Q71">
        <v>9.9299999999999999E-2</v>
      </c>
      <c r="R71">
        <v>326074</v>
      </c>
      <c r="S71">
        <v>0.14699999999999999</v>
      </c>
      <c r="T71">
        <v>-1.6E-2</v>
      </c>
      <c r="U71">
        <v>418134</v>
      </c>
      <c r="V71">
        <v>0.15559999999999999</v>
      </c>
      <c r="W71">
        <v>-9.5999999999999992E-3</v>
      </c>
      <c r="X71">
        <v>142</v>
      </c>
      <c r="Y71">
        <v>0.02</v>
      </c>
      <c r="Z71">
        <v>7.6700000000000004E-2</v>
      </c>
      <c r="AA71">
        <v>1964</v>
      </c>
      <c r="AB71">
        <v>1.21E-2</v>
      </c>
      <c r="AC71">
        <v>8.5000000000000006E-3</v>
      </c>
      <c r="AD71">
        <v>508486</v>
      </c>
      <c r="AE71">
        <v>1.84E-2</v>
      </c>
      <c r="AF71">
        <v>6.2E-2</v>
      </c>
      <c r="AG71">
        <v>1516265</v>
      </c>
      <c r="AH71">
        <v>6.1400000000000003E-2</v>
      </c>
      <c r="AI71">
        <v>-6.1800000000000001E-2</v>
      </c>
      <c r="AJ71">
        <v>0.37940000000000002</v>
      </c>
      <c r="AK71">
        <v>4.0399999999999998E-2</v>
      </c>
      <c r="AL71">
        <v>2.7099999999999999E-2</v>
      </c>
      <c r="AM71">
        <v>0</v>
      </c>
    </row>
    <row r="72" spans="1:39" x14ac:dyDescent="0.25">
      <c r="A72">
        <v>201803</v>
      </c>
      <c r="B72" t="s">
        <v>242</v>
      </c>
      <c r="C72">
        <v>285000</v>
      </c>
      <c r="D72">
        <v>3.4700000000000002E-2</v>
      </c>
      <c r="E72">
        <v>7.7700000000000005E-2</v>
      </c>
      <c r="F72">
        <v>1067281</v>
      </c>
      <c r="G72">
        <v>2.12E-2</v>
      </c>
      <c r="H72">
        <v>-8.9899999999999994E-2</v>
      </c>
      <c r="I72">
        <v>58</v>
      </c>
      <c r="J72">
        <v>-0.23180000000000001</v>
      </c>
      <c r="K72">
        <v>-5.6899999999999999E-2</v>
      </c>
      <c r="L72">
        <v>502852</v>
      </c>
      <c r="M72">
        <v>0.15970000000000001</v>
      </c>
      <c r="N72">
        <v>-1.23E-2</v>
      </c>
      <c r="O72">
        <v>48908</v>
      </c>
      <c r="P72">
        <v>0.217</v>
      </c>
      <c r="Q72">
        <v>9.6199999999999994E-2</v>
      </c>
      <c r="R72">
        <v>284284</v>
      </c>
      <c r="S72">
        <v>0.12809999999999999</v>
      </c>
      <c r="T72">
        <v>-5.1999999999999998E-2</v>
      </c>
      <c r="U72">
        <v>361845</v>
      </c>
      <c r="V72">
        <v>0.1648</v>
      </c>
      <c r="W72">
        <v>-2.75E-2</v>
      </c>
      <c r="X72">
        <v>139</v>
      </c>
      <c r="Y72">
        <v>2.2499999999999999E-2</v>
      </c>
      <c r="Z72">
        <v>7.0400000000000004E-2</v>
      </c>
      <c r="AA72">
        <v>1940</v>
      </c>
      <c r="AB72">
        <v>1.2E-2</v>
      </c>
      <c r="AC72">
        <v>1.15E-2</v>
      </c>
      <c r="AD72">
        <v>499284</v>
      </c>
      <c r="AE72">
        <v>2.2100000000000002E-2</v>
      </c>
      <c r="AF72">
        <v>6.0999999999999999E-2</v>
      </c>
      <c r="AG72">
        <v>1428602</v>
      </c>
      <c r="AH72">
        <v>5.6000000000000001E-2</v>
      </c>
      <c r="AI72">
        <v>-7.2800000000000004E-2</v>
      </c>
      <c r="AJ72">
        <v>0.33900000000000002</v>
      </c>
      <c r="AK72">
        <v>4.1799999999999997E-2</v>
      </c>
      <c r="AL72">
        <v>2.18E-2</v>
      </c>
      <c r="AM72">
        <v>0</v>
      </c>
    </row>
    <row r="73" spans="1:39" x14ac:dyDescent="0.25">
      <c r="A73">
        <v>201802</v>
      </c>
      <c r="B73" t="s">
        <v>242</v>
      </c>
      <c r="C73">
        <v>275450</v>
      </c>
      <c r="D73">
        <v>2.12E-2</v>
      </c>
      <c r="E73">
        <v>7.85E-2</v>
      </c>
      <c r="F73">
        <v>1045153</v>
      </c>
      <c r="G73">
        <v>1.1999999999999999E-3</v>
      </c>
      <c r="H73">
        <v>-9.2100000000000001E-2</v>
      </c>
      <c r="I73">
        <v>76</v>
      </c>
      <c r="J73">
        <v>-9.0399999999999994E-2</v>
      </c>
      <c r="K73">
        <v>-7.3599999999999999E-2</v>
      </c>
      <c r="L73">
        <v>433622</v>
      </c>
      <c r="M73">
        <v>0.13619999999999999</v>
      </c>
      <c r="N73">
        <v>-9.4000000000000004E-3</v>
      </c>
      <c r="O73">
        <v>40186</v>
      </c>
      <c r="P73">
        <v>8.2900000000000001E-2</v>
      </c>
      <c r="Q73">
        <v>8.2199999999999995E-2</v>
      </c>
      <c r="R73">
        <v>252006</v>
      </c>
      <c r="S73">
        <v>7.3800000000000004E-2</v>
      </c>
      <c r="T73">
        <v>-6.1699999999999998E-2</v>
      </c>
      <c r="U73">
        <v>310655</v>
      </c>
      <c r="V73">
        <v>0.20610000000000001</v>
      </c>
      <c r="W73">
        <v>-2.76E-2</v>
      </c>
      <c r="X73">
        <v>136</v>
      </c>
      <c r="Y73">
        <v>1.78E-2</v>
      </c>
      <c r="Z73">
        <v>6.4600000000000005E-2</v>
      </c>
      <c r="AA73">
        <v>1917</v>
      </c>
      <c r="AB73">
        <v>4.7000000000000002E-3</v>
      </c>
      <c r="AC73">
        <v>1.0800000000000001E-2</v>
      </c>
      <c r="AD73">
        <v>488475</v>
      </c>
      <c r="AE73">
        <v>2.4400000000000002E-2</v>
      </c>
      <c r="AF73">
        <v>6.2600000000000003E-2</v>
      </c>
      <c r="AG73">
        <v>1352893</v>
      </c>
      <c r="AH73">
        <v>4.0099999999999997E-2</v>
      </c>
      <c r="AI73">
        <v>-7.6300000000000007E-2</v>
      </c>
      <c r="AJ73">
        <v>0.29720000000000002</v>
      </c>
      <c r="AK73">
        <v>5.0500000000000003E-2</v>
      </c>
      <c r="AL73">
        <v>1.9699999999999999E-2</v>
      </c>
      <c r="AM73">
        <v>0</v>
      </c>
    </row>
    <row r="74" spans="1:39" x14ac:dyDescent="0.25">
      <c r="A74">
        <v>201801</v>
      </c>
      <c r="B74" t="s">
        <v>242</v>
      </c>
      <c r="C74">
        <v>269740</v>
      </c>
      <c r="D74">
        <v>-5.9999999999999995E-4</v>
      </c>
      <c r="E74">
        <v>7.9399999999999998E-2</v>
      </c>
      <c r="F74">
        <v>1043951</v>
      </c>
      <c r="G74">
        <v>-7.4300000000000005E-2</v>
      </c>
      <c r="H74">
        <v>-9.5500000000000002E-2</v>
      </c>
      <c r="I74">
        <v>83</v>
      </c>
      <c r="J74">
        <v>6.4100000000000004E-2</v>
      </c>
      <c r="K74">
        <v>-5.6800000000000003E-2</v>
      </c>
      <c r="L74">
        <v>381630</v>
      </c>
      <c r="M74">
        <v>0.32490000000000002</v>
      </c>
      <c r="N74">
        <v>-1.44E-2</v>
      </c>
      <c r="O74">
        <v>37110</v>
      </c>
      <c r="P74">
        <v>1.3299999999999999E-2</v>
      </c>
      <c r="Q74">
        <v>0.16239999999999999</v>
      </c>
      <c r="R74">
        <v>234678</v>
      </c>
      <c r="S74">
        <v>4.9099999999999998E-2</v>
      </c>
      <c r="T74">
        <v>-4.3299999999999998E-2</v>
      </c>
      <c r="U74">
        <v>257569</v>
      </c>
      <c r="V74">
        <v>-0.10199999999999999</v>
      </c>
      <c r="W74">
        <v>-3.8699999999999998E-2</v>
      </c>
      <c r="X74">
        <v>134</v>
      </c>
      <c r="Y74">
        <v>5.7999999999999996E-3</v>
      </c>
      <c r="Z74">
        <v>6.0199999999999997E-2</v>
      </c>
      <c r="AA74">
        <v>1908</v>
      </c>
      <c r="AB74">
        <v>-4.7000000000000002E-3</v>
      </c>
      <c r="AC74">
        <v>1.2500000000000001E-2</v>
      </c>
      <c r="AD74">
        <v>476819</v>
      </c>
      <c r="AE74">
        <v>7.3000000000000001E-3</v>
      </c>
      <c r="AF74">
        <v>6.4500000000000002E-2</v>
      </c>
      <c r="AG74">
        <v>1300731</v>
      </c>
      <c r="AH74">
        <v>-7.85E-2</v>
      </c>
      <c r="AI74">
        <v>-8.4099999999999994E-2</v>
      </c>
      <c r="AJ74">
        <v>0.2467</v>
      </c>
      <c r="AK74">
        <v>-7.6E-3</v>
      </c>
      <c r="AL74">
        <v>1.46E-2</v>
      </c>
      <c r="AM74">
        <v>0</v>
      </c>
    </row>
    <row r="75" spans="1:39" x14ac:dyDescent="0.25">
      <c r="A75">
        <v>201712</v>
      </c>
      <c r="B75" t="s">
        <v>242</v>
      </c>
      <c r="C75">
        <v>269900</v>
      </c>
      <c r="D75">
        <v>-1.6500000000000001E-2</v>
      </c>
      <c r="E75">
        <v>0.08</v>
      </c>
      <c r="F75">
        <v>1127799</v>
      </c>
      <c r="G75">
        <v>-8.1699999999999995E-2</v>
      </c>
      <c r="H75">
        <v>-8.7499999999999994E-2</v>
      </c>
      <c r="I75">
        <v>78</v>
      </c>
      <c r="J75">
        <v>9.8599999999999993E-2</v>
      </c>
      <c r="K75">
        <v>-6.0199999999999997E-2</v>
      </c>
      <c r="L75">
        <v>288036</v>
      </c>
      <c r="M75">
        <v>-0.25030000000000002</v>
      </c>
      <c r="N75">
        <v>2.3E-2</v>
      </c>
      <c r="O75">
        <v>36624</v>
      </c>
      <c r="P75">
        <v>-9.1600000000000001E-2</v>
      </c>
      <c r="Q75">
        <v>8.5999999999999993E-2</v>
      </c>
      <c r="R75">
        <v>223704</v>
      </c>
      <c r="S75">
        <v>-0.31809999999999999</v>
      </c>
      <c r="T75">
        <v>-4.3E-3</v>
      </c>
      <c r="U75">
        <v>286839</v>
      </c>
      <c r="V75">
        <v>-0.1145</v>
      </c>
      <c r="W75">
        <v>-2.1700000000000001E-2</v>
      </c>
      <c r="X75">
        <v>133</v>
      </c>
      <c r="Y75">
        <v>-2.5999999999999999E-3</v>
      </c>
      <c r="Z75">
        <v>5.9400000000000001E-2</v>
      </c>
      <c r="AA75">
        <v>1917</v>
      </c>
      <c r="AB75">
        <v>-1.1900000000000001E-2</v>
      </c>
      <c r="AC75">
        <v>1.37E-2</v>
      </c>
      <c r="AD75">
        <v>473364</v>
      </c>
      <c r="AE75">
        <v>2.0000000000000001E-4</v>
      </c>
      <c r="AF75">
        <v>6.4899999999999999E-2</v>
      </c>
      <c r="AG75">
        <v>1411585</v>
      </c>
      <c r="AH75">
        <v>-8.8599999999999998E-2</v>
      </c>
      <c r="AI75">
        <v>-7.4999999999999997E-2</v>
      </c>
      <c r="AJ75">
        <v>0.25430000000000003</v>
      </c>
      <c r="AK75">
        <v>-9.4000000000000004E-3</v>
      </c>
      <c r="AL75">
        <v>1.7100000000000001E-2</v>
      </c>
      <c r="AM75">
        <v>0</v>
      </c>
    </row>
    <row r="76" spans="1:39" x14ac:dyDescent="0.25">
      <c r="A76">
        <v>201711</v>
      </c>
      <c r="B76" t="s">
        <v>242</v>
      </c>
      <c r="C76">
        <v>274440</v>
      </c>
      <c r="D76">
        <v>-2E-3</v>
      </c>
      <c r="E76">
        <v>8.48E-2</v>
      </c>
      <c r="F76">
        <v>1228077</v>
      </c>
      <c r="G76">
        <v>-4.5999999999999999E-2</v>
      </c>
      <c r="H76">
        <v>-8.3299999999999999E-2</v>
      </c>
      <c r="I76">
        <v>71</v>
      </c>
      <c r="J76">
        <v>4.41E-2</v>
      </c>
      <c r="K76">
        <v>-4.0500000000000001E-2</v>
      </c>
      <c r="L76">
        <v>384190</v>
      </c>
      <c r="M76">
        <v>-0.1027</v>
      </c>
      <c r="N76">
        <v>1.9900000000000001E-2</v>
      </c>
      <c r="O76">
        <v>40318</v>
      </c>
      <c r="P76">
        <v>-9.3700000000000006E-2</v>
      </c>
      <c r="Q76">
        <v>0.19539999999999999</v>
      </c>
      <c r="R76">
        <v>328048</v>
      </c>
      <c r="S76">
        <v>-0.13769999999999999</v>
      </c>
      <c r="T76">
        <v>2.7199999999999998E-2</v>
      </c>
      <c r="U76">
        <v>323930</v>
      </c>
      <c r="V76">
        <v>-7.9200000000000007E-2</v>
      </c>
      <c r="W76">
        <v>-2.3699999999999999E-2</v>
      </c>
      <c r="X76">
        <v>133</v>
      </c>
      <c r="Y76">
        <v>-2.3999999999999998E-3</v>
      </c>
      <c r="Z76">
        <v>5.4600000000000003E-2</v>
      </c>
      <c r="AA76">
        <v>1940</v>
      </c>
      <c r="AB76">
        <v>-5.4000000000000003E-3</v>
      </c>
      <c r="AC76">
        <v>1.9400000000000001E-2</v>
      </c>
      <c r="AD76">
        <v>473291</v>
      </c>
      <c r="AE76">
        <v>-1.6000000000000001E-3</v>
      </c>
      <c r="AF76">
        <v>6.3899999999999998E-2</v>
      </c>
      <c r="AG76">
        <v>1548786</v>
      </c>
      <c r="AH76">
        <v>-5.4100000000000002E-2</v>
      </c>
      <c r="AI76">
        <v>-7.1300000000000002E-2</v>
      </c>
      <c r="AJ76">
        <v>0.26379999999999998</v>
      </c>
      <c r="AK76">
        <v>-9.4999999999999998E-3</v>
      </c>
      <c r="AL76">
        <v>1.61E-2</v>
      </c>
      <c r="AM76">
        <v>0</v>
      </c>
    </row>
    <row r="77" spans="1:39" x14ac:dyDescent="0.25">
      <c r="A77">
        <v>201710</v>
      </c>
      <c r="B77" t="s">
        <v>242</v>
      </c>
      <c r="C77">
        <v>275000</v>
      </c>
      <c r="D77">
        <v>0</v>
      </c>
      <c r="E77">
        <v>7.8399999999999997E-2</v>
      </c>
      <c r="F77">
        <v>1287322</v>
      </c>
      <c r="G77">
        <v>-1.6299999999999999E-2</v>
      </c>
      <c r="H77">
        <v>-8.5500000000000007E-2</v>
      </c>
      <c r="I77">
        <v>68</v>
      </c>
      <c r="J77">
        <v>6.25E-2</v>
      </c>
      <c r="K77">
        <v>-5.5599999999999997E-2</v>
      </c>
      <c r="L77">
        <v>428150</v>
      </c>
      <c r="M77">
        <v>-2.52E-2</v>
      </c>
      <c r="N77">
        <v>3.5700000000000003E-2</v>
      </c>
      <c r="O77">
        <v>44488</v>
      </c>
      <c r="P77">
        <v>2.0899999999999998E-2</v>
      </c>
      <c r="Q77">
        <v>0.23139999999999999</v>
      </c>
      <c r="R77">
        <v>380448</v>
      </c>
      <c r="S77">
        <v>-1.61E-2</v>
      </c>
      <c r="T77">
        <v>3.9800000000000002E-2</v>
      </c>
      <c r="U77">
        <v>351795</v>
      </c>
      <c r="V77">
        <v>-4.7699999999999999E-2</v>
      </c>
      <c r="W77">
        <v>-3.8E-3</v>
      </c>
      <c r="X77">
        <v>134</v>
      </c>
      <c r="Y77">
        <v>2.5000000000000001E-3</v>
      </c>
      <c r="Z77">
        <v>5.4800000000000001E-2</v>
      </c>
      <c r="AA77">
        <v>1951</v>
      </c>
      <c r="AB77">
        <v>-4.7999999999999996E-3</v>
      </c>
      <c r="AC77">
        <v>1.9599999999999999E-2</v>
      </c>
      <c r="AD77">
        <v>474057</v>
      </c>
      <c r="AE77">
        <v>3.3999999999999998E-3</v>
      </c>
      <c r="AF77">
        <v>6.8699999999999997E-2</v>
      </c>
      <c r="AG77">
        <v>1637374</v>
      </c>
      <c r="AH77">
        <v>-2.1000000000000001E-2</v>
      </c>
      <c r="AI77">
        <v>-6.8400000000000002E-2</v>
      </c>
      <c r="AJ77">
        <v>0.27329999999999999</v>
      </c>
      <c r="AK77">
        <v>-8.9999999999999993E-3</v>
      </c>
      <c r="AL77">
        <v>2.24E-2</v>
      </c>
      <c r="AM77">
        <v>0</v>
      </c>
    </row>
    <row r="78" spans="1:39" x14ac:dyDescent="0.25">
      <c r="A78">
        <v>201709</v>
      </c>
      <c r="B78" t="s">
        <v>242</v>
      </c>
      <c r="C78">
        <v>275000</v>
      </c>
      <c r="D78">
        <v>0</v>
      </c>
      <c r="E78">
        <v>7.8399999999999997E-2</v>
      </c>
      <c r="F78">
        <v>1308607</v>
      </c>
      <c r="G78">
        <v>-1.26E-2</v>
      </c>
      <c r="H78">
        <v>-9.3200000000000005E-2</v>
      </c>
      <c r="I78">
        <v>64</v>
      </c>
      <c r="J78">
        <v>5.79E-2</v>
      </c>
      <c r="K78">
        <v>-9.2200000000000004E-2</v>
      </c>
      <c r="L78">
        <v>439196</v>
      </c>
      <c r="M78">
        <v>-0.12180000000000001</v>
      </c>
      <c r="N78">
        <v>-3.0499999999999999E-2</v>
      </c>
      <c r="O78">
        <v>43576</v>
      </c>
      <c r="P78">
        <v>-0.11550000000000001</v>
      </c>
      <c r="Q78">
        <v>0.1706</v>
      </c>
      <c r="R78">
        <v>386660</v>
      </c>
      <c r="S78">
        <v>-8.0600000000000005E-2</v>
      </c>
      <c r="T78">
        <v>-4.9099999999999998E-2</v>
      </c>
      <c r="U78">
        <v>369422</v>
      </c>
      <c r="V78">
        <v>-5.7299999999999997E-2</v>
      </c>
      <c r="W78">
        <v>-2.9999999999999997E-4</v>
      </c>
      <c r="X78">
        <v>133</v>
      </c>
      <c r="Y78">
        <v>1.5E-3</v>
      </c>
      <c r="Z78">
        <v>5.2499999999999998E-2</v>
      </c>
      <c r="AA78">
        <v>1960</v>
      </c>
      <c r="AB78">
        <v>-3.5999999999999999E-3</v>
      </c>
      <c r="AC78">
        <v>2.0799999999999999E-2</v>
      </c>
      <c r="AD78">
        <v>472472</v>
      </c>
      <c r="AE78">
        <v>2E-3</v>
      </c>
      <c r="AF78">
        <v>7.5800000000000006E-2</v>
      </c>
      <c r="AG78">
        <v>1672573</v>
      </c>
      <c r="AH78">
        <v>-2.2100000000000002E-2</v>
      </c>
      <c r="AI78">
        <v>-7.4800000000000005E-2</v>
      </c>
      <c r="AJ78">
        <v>0.2823</v>
      </c>
      <c r="AK78">
        <v>-1.34E-2</v>
      </c>
      <c r="AL78">
        <v>2.6200000000000001E-2</v>
      </c>
      <c r="AM78">
        <v>0</v>
      </c>
    </row>
    <row r="79" spans="1:39" x14ac:dyDescent="0.25">
      <c r="A79">
        <v>201708</v>
      </c>
      <c r="B79" t="s">
        <v>242</v>
      </c>
      <c r="C79">
        <v>275000</v>
      </c>
      <c r="D79">
        <v>-1.43E-2</v>
      </c>
      <c r="E79">
        <v>7.7299999999999994E-2</v>
      </c>
      <c r="F79">
        <v>1325358</v>
      </c>
      <c r="G79">
        <v>2E-3</v>
      </c>
      <c r="H79">
        <v>-9.2299999999999993E-2</v>
      </c>
      <c r="I79">
        <v>61</v>
      </c>
      <c r="J79">
        <v>2.5399999999999999E-2</v>
      </c>
      <c r="K79">
        <v>-9.0200000000000002E-2</v>
      </c>
      <c r="L79">
        <v>500082</v>
      </c>
      <c r="M79">
        <v>-6.2700000000000006E-2</v>
      </c>
      <c r="N79">
        <v>6.2199999999999998E-2</v>
      </c>
      <c r="O79">
        <v>49266</v>
      </c>
      <c r="P79">
        <v>-6.9000000000000006E-2</v>
      </c>
      <c r="Q79">
        <v>0.21690000000000001</v>
      </c>
      <c r="R79">
        <v>420538</v>
      </c>
      <c r="S79">
        <v>-3.6400000000000002E-2</v>
      </c>
      <c r="T79">
        <v>2.8899999999999999E-2</v>
      </c>
      <c r="U79">
        <v>391872</v>
      </c>
      <c r="V79">
        <v>-5.5899999999999998E-2</v>
      </c>
      <c r="W79">
        <v>-2.3999999999999998E-3</v>
      </c>
      <c r="X79">
        <v>133</v>
      </c>
      <c r="Y79">
        <v>-4.5999999999999999E-3</v>
      </c>
      <c r="Z79">
        <v>5.2499999999999998E-2</v>
      </c>
      <c r="AA79">
        <v>1967</v>
      </c>
      <c r="AB79">
        <v>-4.1000000000000003E-3</v>
      </c>
      <c r="AC79">
        <v>2.4199999999999999E-2</v>
      </c>
      <c r="AD79">
        <v>471512</v>
      </c>
      <c r="AE79">
        <v>-1.26E-2</v>
      </c>
      <c r="AF79">
        <v>7.3499999999999996E-2</v>
      </c>
      <c r="AG79">
        <v>1710377</v>
      </c>
      <c r="AH79">
        <v>-1.21E-2</v>
      </c>
      <c r="AI79">
        <v>-7.4700000000000003E-2</v>
      </c>
      <c r="AJ79">
        <v>0.29570000000000002</v>
      </c>
      <c r="AK79">
        <v>-1.8200000000000001E-2</v>
      </c>
      <c r="AL79">
        <v>2.6599999999999999E-2</v>
      </c>
      <c r="AM79">
        <v>0</v>
      </c>
    </row>
    <row r="80" spans="1:39" x14ac:dyDescent="0.25">
      <c r="A80">
        <v>201707</v>
      </c>
      <c r="B80" t="s">
        <v>242</v>
      </c>
      <c r="C80">
        <v>279000</v>
      </c>
      <c r="D80">
        <v>0</v>
      </c>
      <c r="E80">
        <v>7.7200000000000005E-2</v>
      </c>
      <c r="F80">
        <v>1322659</v>
      </c>
      <c r="G80">
        <v>2.3400000000000001E-2</v>
      </c>
      <c r="H80">
        <v>-9.5899999999999999E-2</v>
      </c>
      <c r="I80">
        <v>59</v>
      </c>
      <c r="J80">
        <v>6.3100000000000003E-2</v>
      </c>
      <c r="K80">
        <v>-7.8100000000000003E-2</v>
      </c>
      <c r="L80">
        <v>533540</v>
      </c>
      <c r="M80">
        <v>-1.03E-2</v>
      </c>
      <c r="N80">
        <v>1.1299999999999999E-2</v>
      </c>
      <c r="O80">
        <v>52916</v>
      </c>
      <c r="P80">
        <v>-1.32E-2</v>
      </c>
      <c r="Q80">
        <v>0.2011</v>
      </c>
      <c r="R80">
        <v>436416</v>
      </c>
      <c r="S80">
        <v>7.4700000000000003E-2</v>
      </c>
      <c r="T80">
        <v>4.1799999999999997E-2</v>
      </c>
      <c r="U80">
        <v>415090</v>
      </c>
      <c r="V80">
        <v>-4.8899999999999999E-2</v>
      </c>
      <c r="W80">
        <v>-5.0000000000000001E-4</v>
      </c>
      <c r="X80">
        <v>134</v>
      </c>
      <c r="Y80">
        <v>-1.1999999999999999E-3</v>
      </c>
      <c r="Z80">
        <v>5.5E-2</v>
      </c>
      <c r="AA80">
        <v>1975</v>
      </c>
      <c r="AB80">
        <v>-8.0000000000000004E-4</v>
      </c>
      <c r="AC80">
        <v>2.4899999999999999E-2</v>
      </c>
      <c r="AD80">
        <v>477521</v>
      </c>
      <c r="AE80">
        <v>-1.0800000000000001E-2</v>
      </c>
      <c r="AF80">
        <v>7.8299999999999995E-2</v>
      </c>
      <c r="AG80">
        <v>1731405</v>
      </c>
      <c r="AH80">
        <v>3.2000000000000002E-3</v>
      </c>
      <c r="AI80">
        <v>-7.5700000000000003E-2</v>
      </c>
      <c r="AJ80">
        <v>0.31380000000000002</v>
      </c>
      <c r="AK80">
        <v>-2.3900000000000001E-2</v>
      </c>
      <c r="AL80">
        <v>0.03</v>
      </c>
      <c r="AM80">
        <v>0</v>
      </c>
    </row>
    <row r="81" spans="1:36" x14ac:dyDescent="0.25">
      <c r="A81">
        <v>201706</v>
      </c>
      <c r="B81" t="s">
        <v>242</v>
      </c>
      <c r="C81">
        <v>279000</v>
      </c>
      <c r="F81">
        <v>1292371</v>
      </c>
      <c r="I81">
        <v>56</v>
      </c>
      <c r="L81">
        <v>539114</v>
      </c>
      <c r="O81">
        <v>53624</v>
      </c>
      <c r="R81">
        <v>406084</v>
      </c>
      <c r="U81">
        <v>436449</v>
      </c>
      <c r="X81">
        <v>134</v>
      </c>
      <c r="AA81">
        <v>1977</v>
      </c>
      <c r="AD81">
        <v>482756</v>
      </c>
      <c r="AG81">
        <v>1725966</v>
      </c>
      <c r="AJ81">
        <v>0.3377</v>
      </c>
    </row>
    <row r="82" spans="1:36" x14ac:dyDescent="0.25">
      <c r="A82">
        <v>201705</v>
      </c>
      <c r="B82" t="s">
        <v>242</v>
      </c>
      <c r="C82">
        <v>277488</v>
      </c>
      <c r="F82">
        <v>1253854</v>
      </c>
      <c r="I82">
        <v>55</v>
      </c>
      <c r="L82">
        <v>566582</v>
      </c>
      <c r="O82">
        <v>53288</v>
      </c>
      <c r="R82">
        <v>373196</v>
      </c>
      <c r="U82">
        <v>449127</v>
      </c>
      <c r="X82">
        <v>134</v>
      </c>
      <c r="AA82">
        <v>1967</v>
      </c>
      <c r="AD82">
        <v>484481</v>
      </c>
      <c r="AG82">
        <v>1698347</v>
      </c>
      <c r="AJ82">
        <v>0.35820000000000002</v>
      </c>
    </row>
    <row r="83" spans="1:36" x14ac:dyDescent="0.25">
      <c r="A83">
        <v>201704</v>
      </c>
      <c r="B83" t="s">
        <v>242</v>
      </c>
      <c r="C83">
        <v>270000</v>
      </c>
      <c r="F83">
        <v>1198424</v>
      </c>
      <c r="I83">
        <v>58</v>
      </c>
      <c r="L83">
        <v>555248</v>
      </c>
      <c r="O83">
        <v>51032</v>
      </c>
      <c r="R83">
        <v>331392</v>
      </c>
      <c r="U83">
        <v>422174</v>
      </c>
      <c r="X83">
        <v>132</v>
      </c>
      <c r="AA83">
        <v>1947</v>
      </c>
      <c r="AD83">
        <v>478784</v>
      </c>
      <c r="AG83">
        <v>1616215</v>
      </c>
      <c r="AJ83">
        <v>0.3523</v>
      </c>
    </row>
    <row r="84" spans="1:36" x14ac:dyDescent="0.25">
      <c r="A84">
        <v>201703</v>
      </c>
      <c r="B84" t="s">
        <v>242</v>
      </c>
      <c r="C84">
        <v>264450</v>
      </c>
      <c r="F84">
        <v>1172713</v>
      </c>
      <c r="I84">
        <v>62</v>
      </c>
      <c r="L84">
        <v>509090</v>
      </c>
      <c r="O84">
        <v>44614</v>
      </c>
      <c r="R84">
        <v>299880</v>
      </c>
      <c r="U84">
        <v>372059</v>
      </c>
      <c r="X84">
        <v>130</v>
      </c>
      <c r="AA84">
        <v>1918</v>
      </c>
      <c r="AD84">
        <v>470590</v>
      </c>
      <c r="AG84">
        <v>1540721</v>
      </c>
      <c r="AJ84">
        <v>0.31730000000000003</v>
      </c>
    </row>
    <row r="85" spans="1:36" x14ac:dyDescent="0.25">
      <c r="A85">
        <v>201702</v>
      </c>
      <c r="B85" t="s">
        <v>242</v>
      </c>
      <c r="C85">
        <v>255400</v>
      </c>
      <c r="F85">
        <v>1151120</v>
      </c>
      <c r="I85">
        <v>82</v>
      </c>
      <c r="L85">
        <v>437752</v>
      </c>
      <c r="O85">
        <v>37132</v>
      </c>
      <c r="R85">
        <v>268580</v>
      </c>
      <c r="U85">
        <v>319460</v>
      </c>
      <c r="X85">
        <v>128</v>
      </c>
      <c r="AA85">
        <v>1897</v>
      </c>
      <c r="AD85">
        <v>459717</v>
      </c>
      <c r="AG85">
        <v>1464620</v>
      </c>
      <c r="AJ85">
        <v>0.27750000000000002</v>
      </c>
    </row>
    <row r="86" spans="1:36" x14ac:dyDescent="0.25">
      <c r="A86">
        <v>201701</v>
      </c>
      <c r="B86" t="s">
        <v>242</v>
      </c>
      <c r="C86">
        <v>249900</v>
      </c>
      <c r="F86">
        <v>1154120</v>
      </c>
      <c r="I86">
        <v>88</v>
      </c>
      <c r="L86">
        <v>387198</v>
      </c>
      <c r="O86">
        <v>31926</v>
      </c>
      <c r="R86">
        <v>245288</v>
      </c>
      <c r="U86">
        <v>267941</v>
      </c>
      <c r="X86">
        <v>126</v>
      </c>
      <c r="AA86">
        <v>1885</v>
      </c>
      <c r="AD86">
        <v>447922</v>
      </c>
      <c r="AG86">
        <v>1420189</v>
      </c>
      <c r="AJ86">
        <v>0.23219999999999999</v>
      </c>
    </row>
    <row r="87" spans="1:36" x14ac:dyDescent="0.25">
      <c r="A87">
        <v>201612</v>
      </c>
      <c r="B87" t="s">
        <v>242</v>
      </c>
      <c r="C87">
        <v>249900</v>
      </c>
      <c r="F87">
        <v>1235985</v>
      </c>
      <c r="I87">
        <v>83</v>
      </c>
      <c r="L87">
        <v>281556</v>
      </c>
      <c r="O87">
        <v>33724</v>
      </c>
      <c r="R87">
        <v>224676</v>
      </c>
      <c r="U87">
        <v>293206</v>
      </c>
      <c r="X87">
        <v>126</v>
      </c>
      <c r="AA87">
        <v>1891</v>
      </c>
      <c r="AD87">
        <v>444513</v>
      </c>
      <c r="AG87">
        <v>1526063</v>
      </c>
      <c r="AJ87">
        <v>0.23719999999999999</v>
      </c>
    </row>
    <row r="88" spans="1:36" x14ac:dyDescent="0.25">
      <c r="A88">
        <v>201611</v>
      </c>
      <c r="B88" t="s">
        <v>242</v>
      </c>
      <c r="C88">
        <v>252995</v>
      </c>
      <c r="F88">
        <v>1339703</v>
      </c>
      <c r="I88">
        <v>74</v>
      </c>
      <c r="L88">
        <v>376704</v>
      </c>
      <c r="O88">
        <v>33728</v>
      </c>
      <c r="R88">
        <v>319372</v>
      </c>
      <c r="U88">
        <v>331791</v>
      </c>
      <c r="X88">
        <v>126</v>
      </c>
      <c r="AA88">
        <v>1903</v>
      </c>
      <c r="AD88">
        <v>444847</v>
      </c>
      <c r="AG88">
        <v>1667766</v>
      </c>
      <c r="AJ88">
        <v>0.2477</v>
      </c>
    </row>
    <row r="89" spans="1:36" x14ac:dyDescent="0.25">
      <c r="A89">
        <v>201610</v>
      </c>
      <c r="B89" t="s">
        <v>242</v>
      </c>
      <c r="C89">
        <v>255000</v>
      </c>
      <c r="F89">
        <v>1407698</v>
      </c>
      <c r="I89">
        <v>72</v>
      </c>
      <c r="L89">
        <v>413376</v>
      </c>
      <c r="O89">
        <v>36128</v>
      </c>
      <c r="R89">
        <v>365872</v>
      </c>
      <c r="U89">
        <v>353149</v>
      </c>
      <c r="X89">
        <v>127</v>
      </c>
      <c r="AA89">
        <v>1913</v>
      </c>
      <c r="AD89">
        <v>443573</v>
      </c>
      <c r="AG89">
        <v>1757600</v>
      </c>
      <c r="AJ89">
        <v>0.25090000000000001</v>
      </c>
    </row>
    <row r="90" spans="1:36" x14ac:dyDescent="0.25">
      <c r="A90">
        <v>201609</v>
      </c>
      <c r="B90" t="s">
        <v>242</v>
      </c>
      <c r="C90">
        <v>255000</v>
      </c>
      <c r="F90">
        <v>1443081</v>
      </c>
      <c r="I90">
        <v>71</v>
      </c>
      <c r="L90">
        <v>452994</v>
      </c>
      <c r="O90">
        <v>37224</v>
      </c>
      <c r="R90">
        <v>406610</v>
      </c>
      <c r="U90">
        <v>369527</v>
      </c>
      <c r="X90">
        <v>127</v>
      </c>
      <c r="AA90">
        <v>1920</v>
      </c>
      <c r="AD90">
        <v>439192</v>
      </c>
      <c r="AG90">
        <v>1807800</v>
      </c>
      <c r="AJ90">
        <v>0.25609999999999999</v>
      </c>
    </row>
    <row r="91" spans="1:36" x14ac:dyDescent="0.25">
      <c r="A91">
        <v>201608</v>
      </c>
      <c r="B91" t="s">
        <v>242</v>
      </c>
      <c r="C91">
        <v>255271</v>
      </c>
      <c r="F91">
        <v>1460048</v>
      </c>
      <c r="I91">
        <v>67</v>
      </c>
      <c r="L91">
        <v>470780</v>
      </c>
      <c r="O91">
        <v>40484</v>
      </c>
      <c r="R91">
        <v>408718</v>
      </c>
      <c r="U91">
        <v>392800</v>
      </c>
      <c r="X91">
        <v>126</v>
      </c>
      <c r="AA91">
        <v>1921</v>
      </c>
      <c r="AD91">
        <v>439230</v>
      </c>
      <c r="AG91">
        <v>1848445</v>
      </c>
      <c r="AJ91">
        <v>0.26900000000000002</v>
      </c>
    </row>
    <row r="92" spans="1:36" x14ac:dyDescent="0.25">
      <c r="A92">
        <v>201607</v>
      </c>
      <c r="B92" t="s">
        <v>242</v>
      </c>
      <c r="C92">
        <v>259000</v>
      </c>
      <c r="F92">
        <v>1463007</v>
      </c>
      <c r="I92">
        <v>64</v>
      </c>
      <c r="L92">
        <v>527576</v>
      </c>
      <c r="O92">
        <v>44056</v>
      </c>
      <c r="R92">
        <v>418916</v>
      </c>
      <c r="U92">
        <v>415303</v>
      </c>
      <c r="X92">
        <v>127</v>
      </c>
      <c r="AA92">
        <v>1927</v>
      </c>
      <c r="AD92">
        <v>442832</v>
      </c>
      <c r="AG92">
        <v>1873189</v>
      </c>
      <c r="AJ92">
        <v>0.28389999999999999</v>
      </c>
    </row>
    <row r="93" spans="1:36" x14ac:dyDescent="0.25">
      <c r="A93" t="s">
        <v>243</v>
      </c>
      <c r="B93" t="s">
        <v>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519D1-C3B3-44CB-B347-74F779619586}">
  <dimension ref="A1:AN154"/>
  <sheetViews>
    <sheetView workbookViewId="0">
      <selection activeCell="A2" sqref="A2"/>
    </sheetView>
  </sheetViews>
  <sheetFormatPr defaultRowHeight="15" x14ac:dyDescent="0.25"/>
  <sheetData>
    <row r="1" spans="1:40" x14ac:dyDescent="0.25">
      <c r="A1" t="s">
        <v>204</v>
      </c>
      <c r="B1" t="s">
        <v>0</v>
      </c>
      <c r="C1" t="s">
        <v>245</v>
      </c>
      <c r="D1" t="s">
        <v>206</v>
      </c>
      <c r="E1" t="s">
        <v>207</v>
      </c>
      <c r="F1" t="s">
        <v>208</v>
      </c>
      <c r="G1" t="s">
        <v>209</v>
      </c>
      <c r="H1" t="s">
        <v>210</v>
      </c>
      <c r="I1" t="s">
        <v>211</v>
      </c>
      <c r="J1" t="s">
        <v>212</v>
      </c>
      <c r="K1" t="s">
        <v>213</v>
      </c>
      <c r="L1" t="s">
        <v>214</v>
      </c>
      <c r="M1" t="s">
        <v>215</v>
      </c>
      <c r="N1" t="s">
        <v>216</v>
      </c>
      <c r="O1" t="s">
        <v>217</v>
      </c>
      <c r="P1" t="s">
        <v>218</v>
      </c>
      <c r="Q1" t="s">
        <v>219</v>
      </c>
      <c r="R1" t="s">
        <v>220</v>
      </c>
      <c r="S1" t="s">
        <v>221</v>
      </c>
      <c r="T1" t="s">
        <v>222</v>
      </c>
      <c r="U1" t="s">
        <v>223</v>
      </c>
      <c r="V1" t="s">
        <v>224</v>
      </c>
      <c r="W1" t="s">
        <v>225</v>
      </c>
      <c r="X1" t="s">
        <v>226</v>
      </c>
      <c r="Y1" t="s">
        <v>227</v>
      </c>
      <c r="Z1" t="s">
        <v>228</v>
      </c>
      <c r="AA1" t="s">
        <v>229</v>
      </c>
      <c r="AB1" t="s">
        <v>230</v>
      </c>
      <c r="AC1" t="s">
        <v>231</v>
      </c>
      <c r="AD1" t="s">
        <v>232</v>
      </c>
      <c r="AE1" t="s">
        <v>174</v>
      </c>
      <c r="AF1" t="s">
        <v>233</v>
      </c>
      <c r="AG1" t="s">
        <v>234</v>
      </c>
      <c r="AH1" t="s">
        <v>235</v>
      </c>
      <c r="AI1" t="s">
        <v>236</v>
      </c>
      <c r="AJ1" t="s">
        <v>237</v>
      </c>
      <c r="AK1" t="s">
        <v>238</v>
      </c>
      <c r="AL1" t="s">
        <v>239</v>
      </c>
      <c r="AM1" t="s">
        <v>240</v>
      </c>
      <c r="AN1" t="s">
        <v>241</v>
      </c>
    </row>
    <row r="2" spans="1:40" x14ac:dyDescent="0.25">
      <c r="A2">
        <v>202312</v>
      </c>
      <c r="B2" t="s">
        <v>11</v>
      </c>
      <c r="C2" t="s">
        <v>246</v>
      </c>
      <c r="D2">
        <v>480000</v>
      </c>
      <c r="E2">
        <v>-1.5299999999999999E-2</v>
      </c>
      <c r="F2">
        <v>6.6699999999999995E-2</v>
      </c>
      <c r="G2">
        <v>7196</v>
      </c>
      <c r="H2">
        <v>-5.0500000000000003E-2</v>
      </c>
      <c r="I2">
        <v>-0.3962</v>
      </c>
      <c r="J2">
        <v>59</v>
      </c>
      <c r="K2">
        <v>0.16830000000000001</v>
      </c>
      <c r="L2">
        <v>-0.21329999999999999</v>
      </c>
      <c r="M2">
        <v>2324</v>
      </c>
      <c r="N2">
        <v>-0.24199999999999999</v>
      </c>
      <c r="O2">
        <v>-8.6499999999999994E-2</v>
      </c>
      <c r="P2">
        <v>136</v>
      </c>
      <c r="Q2">
        <v>-0.1605</v>
      </c>
      <c r="R2">
        <v>0.30769999999999997</v>
      </c>
      <c r="S2">
        <v>1732</v>
      </c>
      <c r="T2">
        <v>-0.32240000000000002</v>
      </c>
      <c r="U2">
        <v>-0.41639999999999999</v>
      </c>
      <c r="V2">
        <v>3010</v>
      </c>
      <c r="W2">
        <v>-5.4100000000000002E-2</v>
      </c>
      <c r="X2">
        <v>1.1655</v>
      </c>
      <c r="Y2">
        <v>264</v>
      </c>
      <c r="Z2">
        <v>-2E-3</v>
      </c>
      <c r="AA2">
        <v>4.2299999999999997E-2</v>
      </c>
      <c r="AB2">
        <v>1890</v>
      </c>
      <c r="AC2">
        <v>-7.1000000000000004E-3</v>
      </c>
      <c r="AD2">
        <v>2.8299999999999999E-2</v>
      </c>
      <c r="AE2">
        <v>884905</v>
      </c>
      <c r="AF2">
        <v>1.5E-3</v>
      </c>
      <c r="AG2">
        <v>0.2361</v>
      </c>
      <c r="AH2">
        <v>10233</v>
      </c>
      <c r="AI2">
        <v>-4.9799999999999997E-2</v>
      </c>
      <c r="AJ2">
        <v>-0.19789999999999999</v>
      </c>
      <c r="AK2">
        <v>0.41830000000000001</v>
      </c>
      <c r="AL2">
        <v>-1.6000000000000001E-3</v>
      </c>
      <c r="AM2">
        <v>0.30159999999999998</v>
      </c>
      <c r="AN2">
        <v>0</v>
      </c>
    </row>
    <row r="3" spans="1:40" x14ac:dyDescent="0.25">
      <c r="A3">
        <v>202312</v>
      </c>
      <c r="B3" t="s">
        <v>37</v>
      </c>
      <c r="C3" t="s">
        <v>247</v>
      </c>
      <c r="D3">
        <v>365000</v>
      </c>
      <c r="E3">
        <v>-1.35E-2</v>
      </c>
      <c r="F3">
        <v>-1.35E-2</v>
      </c>
      <c r="G3">
        <v>88508</v>
      </c>
      <c r="H3">
        <v>-4.7699999999999999E-2</v>
      </c>
      <c r="I3">
        <v>0.1358</v>
      </c>
      <c r="J3">
        <v>65</v>
      </c>
      <c r="K3">
        <v>0.13039999999999999</v>
      </c>
      <c r="L3">
        <v>0</v>
      </c>
      <c r="M3">
        <v>23880</v>
      </c>
      <c r="N3">
        <v>-0.1925</v>
      </c>
      <c r="O3">
        <v>5.8900000000000001E-2</v>
      </c>
      <c r="P3">
        <v>1856</v>
      </c>
      <c r="Q3">
        <v>-0.10680000000000001</v>
      </c>
      <c r="R3">
        <v>1.09E-2</v>
      </c>
      <c r="S3">
        <v>20600</v>
      </c>
      <c r="T3">
        <v>-0.36890000000000001</v>
      </c>
      <c r="U3">
        <v>-7.4399999999999994E-2</v>
      </c>
      <c r="V3">
        <v>27092</v>
      </c>
      <c r="W3">
        <v>-4.7E-2</v>
      </c>
      <c r="X3">
        <v>-5.6899999999999999E-2</v>
      </c>
      <c r="Y3">
        <v>185</v>
      </c>
      <c r="Z3">
        <v>-4.7000000000000002E-3</v>
      </c>
      <c r="AA3">
        <v>1.0999999999999999E-2</v>
      </c>
      <c r="AB3">
        <v>2000</v>
      </c>
      <c r="AC3">
        <v>-7.9000000000000008E-3</v>
      </c>
      <c r="AD3">
        <v>-1.8200000000000001E-2</v>
      </c>
      <c r="AE3">
        <v>522610</v>
      </c>
      <c r="AF3">
        <v>-2.0899999999999998E-2</v>
      </c>
      <c r="AG3">
        <v>2.1700000000000001E-2</v>
      </c>
      <c r="AH3">
        <v>115420</v>
      </c>
      <c r="AI3">
        <v>-4.6600000000000003E-2</v>
      </c>
      <c r="AJ3">
        <v>8.4099999999999994E-2</v>
      </c>
      <c r="AK3">
        <v>0.30609999999999998</v>
      </c>
      <c r="AL3">
        <v>2.0000000000000001E-4</v>
      </c>
      <c r="AM3">
        <v>-6.25E-2</v>
      </c>
      <c r="AN3">
        <v>0</v>
      </c>
    </row>
    <row r="4" spans="1:40" x14ac:dyDescent="0.25">
      <c r="A4">
        <v>202312</v>
      </c>
      <c r="B4" t="s">
        <v>16</v>
      </c>
      <c r="C4" t="s">
        <v>248</v>
      </c>
      <c r="D4">
        <v>275000</v>
      </c>
      <c r="E4">
        <v>-1.43E-2</v>
      </c>
      <c r="F4">
        <v>-1.43E-2</v>
      </c>
      <c r="G4">
        <v>13609</v>
      </c>
      <c r="H4">
        <v>-8.8000000000000005E-3</v>
      </c>
      <c r="I4">
        <v>0.2656</v>
      </c>
      <c r="J4">
        <v>79</v>
      </c>
      <c r="K4">
        <v>0.10489999999999999</v>
      </c>
      <c r="L4">
        <v>5.33E-2</v>
      </c>
      <c r="M4">
        <v>3352</v>
      </c>
      <c r="N4">
        <v>-5.8400000000000001E-2</v>
      </c>
      <c r="O4">
        <v>0.27360000000000001</v>
      </c>
      <c r="P4">
        <v>100</v>
      </c>
      <c r="Q4">
        <v>2.0400000000000001E-2</v>
      </c>
      <c r="R4">
        <v>0</v>
      </c>
      <c r="S4">
        <v>2396</v>
      </c>
      <c r="T4">
        <v>-0.34749999999999998</v>
      </c>
      <c r="U4">
        <v>0.20519999999999999</v>
      </c>
      <c r="V4">
        <v>3735</v>
      </c>
      <c r="W4">
        <v>-5.7099999999999998E-2</v>
      </c>
      <c r="X4">
        <v>-8.3900000000000002E-2</v>
      </c>
      <c r="Y4">
        <v>150</v>
      </c>
      <c r="Z4">
        <v>-5.8999999999999999E-3</v>
      </c>
      <c r="AA4">
        <v>1.18E-2</v>
      </c>
      <c r="AB4">
        <v>1857</v>
      </c>
      <c r="AC4">
        <v>-7.7000000000000002E-3</v>
      </c>
      <c r="AD4">
        <v>-2.29E-2</v>
      </c>
      <c r="AE4">
        <v>367710</v>
      </c>
      <c r="AF4">
        <v>-9.9000000000000008E-3</v>
      </c>
      <c r="AG4">
        <v>-8.9999999999999998E-4</v>
      </c>
      <c r="AH4">
        <v>17327</v>
      </c>
      <c r="AI4">
        <v>-2.0899999999999998E-2</v>
      </c>
      <c r="AJ4">
        <v>0.1711</v>
      </c>
      <c r="AK4">
        <v>0.27450000000000002</v>
      </c>
      <c r="AL4">
        <v>-1.41E-2</v>
      </c>
      <c r="AM4">
        <v>-0.1047</v>
      </c>
      <c r="AN4">
        <v>0</v>
      </c>
    </row>
    <row r="5" spans="1:40" x14ac:dyDescent="0.25">
      <c r="A5">
        <v>202312</v>
      </c>
      <c r="B5" t="s">
        <v>31</v>
      </c>
      <c r="C5" t="s">
        <v>249</v>
      </c>
      <c r="D5">
        <v>363750</v>
      </c>
      <c r="E5">
        <v>-2.7000000000000001E-3</v>
      </c>
      <c r="F5">
        <v>1.32E-2</v>
      </c>
      <c r="G5">
        <v>2171</v>
      </c>
      <c r="H5">
        <v>-8.9300000000000004E-2</v>
      </c>
      <c r="I5">
        <v>0.1179</v>
      </c>
      <c r="J5">
        <v>65</v>
      </c>
      <c r="K5">
        <v>0.215</v>
      </c>
      <c r="L5">
        <v>8.3299999999999999E-2</v>
      </c>
      <c r="M5">
        <v>464</v>
      </c>
      <c r="N5">
        <v>-0.36959999999999998</v>
      </c>
      <c r="O5">
        <v>8.6999999999999994E-3</v>
      </c>
      <c r="P5">
        <v>16</v>
      </c>
      <c r="Q5">
        <v>0.1429</v>
      </c>
      <c r="R5">
        <v>1</v>
      </c>
      <c r="S5">
        <v>268</v>
      </c>
      <c r="T5">
        <v>-0.43219999999999997</v>
      </c>
      <c r="U5">
        <v>0.86109999999999998</v>
      </c>
      <c r="V5">
        <v>747</v>
      </c>
      <c r="W5">
        <v>-0.1032</v>
      </c>
      <c r="X5">
        <v>1.2432000000000001</v>
      </c>
      <c r="Y5">
        <v>207</v>
      </c>
      <c r="Z5">
        <v>2.4199999999999999E-2</v>
      </c>
      <c r="AA5">
        <v>0.11459999999999999</v>
      </c>
      <c r="AB5">
        <v>1814</v>
      </c>
      <c r="AC5">
        <v>-1.2E-2</v>
      </c>
      <c r="AD5">
        <v>-1.7600000000000001E-2</v>
      </c>
      <c r="AE5">
        <v>493546</v>
      </c>
      <c r="AF5">
        <v>6.0000000000000001E-3</v>
      </c>
      <c r="AG5">
        <v>9.1499999999999998E-2</v>
      </c>
      <c r="AH5">
        <v>2922</v>
      </c>
      <c r="AI5">
        <v>-9.6799999999999997E-2</v>
      </c>
      <c r="AJ5">
        <v>0.28720000000000001</v>
      </c>
      <c r="AK5">
        <v>0.34410000000000002</v>
      </c>
      <c r="AL5">
        <v>-5.3E-3</v>
      </c>
      <c r="AM5">
        <v>0.1726</v>
      </c>
      <c r="AN5">
        <v>0</v>
      </c>
    </row>
    <row r="6" spans="1:40" x14ac:dyDescent="0.25">
      <c r="A6">
        <v>202312</v>
      </c>
      <c r="B6" t="s">
        <v>27</v>
      </c>
      <c r="C6" t="s">
        <v>250</v>
      </c>
      <c r="D6">
        <v>289925</v>
      </c>
      <c r="E6">
        <v>-2.0000000000000001E-4</v>
      </c>
      <c r="F6">
        <v>4.5699999999999998E-2</v>
      </c>
      <c r="G6">
        <v>5439</v>
      </c>
      <c r="H6">
        <v>-7.0900000000000005E-2</v>
      </c>
      <c r="I6">
        <v>0.12839999999999999</v>
      </c>
      <c r="J6">
        <v>66</v>
      </c>
      <c r="K6">
        <v>0.2336</v>
      </c>
      <c r="L6">
        <v>0</v>
      </c>
      <c r="M6">
        <v>2136</v>
      </c>
      <c r="N6">
        <v>-0.24629999999999999</v>
      </c>
      <c r="O6">
        <v>0.2276</v>
      </c>
      <c r="P6">
        <v>112</v>
      </c>
      <c r="Q6">
        <v>0.2727</v>
      </c>
      <c r="R6">
        <v>0.16669999999999999</v>
      </c>
      <c r="S6">
        <v>1052</v>
      </c>
      <c r="T6">
        <v>-0.41689999999999999</v>
      </c>
      <c r="U6">
        <v>3.95E-2</v>
      </c>
      <c r="V6">
        <v>3005</v>
      </c>
      <c r="W6">
        <v>-7.51E-2</v>
      </c>
      <c r="X6">
        <v>-3.8399999999999997E-2</v>
      </c>
      <c r="Y6">
        <v>148</v>
      </c>
      <c r="Z6">
        <v>1.49E-2</v>
      </c>
      <c r="AA6">
        <v>4.5499999999999999E-2</v>
      </c>
      <c r="AB6">
        <v>2015</v>
      </c>
      <c r="AC6">
        <v>-5.7000000000000002E-3</v>
      </c>
      <c r="AD6">
        <v>5.7000000000000002E-3</v>
      </c>
      <c r="AE6">
        <v>387850</v>
      </c>
      <c r="AF6">
        <v>-3.3999999999999998E-3</v>
      </c>
      <c r="AG6">
        <v>-4.7999999999999996E-3</v>
      </c>
      <c r="AH6">
        <v>8433</v>
      </c>
      <c r="AI6">
        <v>-7.5200000000000003E-2</v>
      </c>
      <c r="AJ6">
        <v>6.2199999999999998E-2</v>
      </c>
      <c r="AK6">
        <v>0.55249999999999999</v>
      </c>
      <c r="AL6">
        <v>-2.5000000000000001E-3</v>
      </c>
      <c r="AM6">
        <v>-9.5799999999999996E-2</v>
      </c>
      <c r="AN6">
        <v>0</v>
      </c>
    </row>
    <row r="7" spans="1:40" x14ac:dyDescent="0.25">
      <c r="A7">
        <v>202312</v>
      </c>
      <c r="B7" t="s">
        <v>9</v>
      </c>
      <c r="C7" t="s">
        <v>251</v>
      </c>
      <c r="D7">
        <v>230000</v>
      </c>
      <c r="E7">
        <v>-2.75E-2</v>
      </c>
      <c r="F7">
        <v>5.0200000000000002E-2</v>
      </c>
      <c r="G7">
        <v>3085</v>
      </c>
      <c r="H7">
        <v>-3.5799999999999998E-2</v>
      </c>
      <c r="I7">
        <v>-1.2500000000000001E-2</v>
      </c>
      <c r="J7">
        <v>64</v>
      </c>
      <c r="K7">
        <v>0.17430000000000001</v>
      </c>
      <c r="L7">
        <v>-0.1111</v>
      </c>
      <c r="M7">
        <v>956</v>
      </c>
      <c r="N7">
        <v>-0.30819999999999997</v>
      </c>
      <c r="O7">
        <v>2.58E-2</v>
      </c>
      <c r="P7">
        <v>68</v>
      </c>
      <c r="Q7">
        <v>3.0300000000000001E-2</v>
      </c>
      <c r="R7">
        <v>0.88890000000000002</v>
      </c>
      <c r="S7">
        <v>524</v>
      </c>
      <c r="T7">
        <v>-0.41120000000000001</v>
      </c>
      <c r="U7">
        <v>-0.12670000000000001</v>
      </c>
      <c r="V7">
        <v>1778</v>
      </c>
      <c r="W7">
        <v>-0.15529999999999999</v>
      </c>
      <c r="X7">
        <v>8.09E-2</v>
      </c>
      <c r="Y7">
        <v>125</v>
      </c>
      <c r="Z7">
        <v>-2.2700000000000001E-2</v>
      </c>
      <c r="AA7">
        <v>4.8099999999999997E-2</v>
      </c>
      <c r="AB7">
        <v>1791</v>
      </c>
      <c r="AC7">
        <v>-1E-4</v>
      </c>
      <c r="AD7">
        <v>2.69E-2</v>
      </c>
      <c r="AE7">
        <v>311763</v>
      </c>
      <c r="AF7">
        <v>-5.1000000000000004E-3</v>
      </c>
      <c r="AG7">
        <v>7.6499999999999999E-2</v>
      </c>
      <c r="AH7">
        <v>4856</v>
      </c>
      <c r="AI7">
        <v>-8.3299999999999999E-2</v>
      </c>
      <c r="AJ7">
        <v>2.0400000000000001E-2</v>
      </c>
      <c r="AK7">
        <v>0.57630000000000003</v>
      </c>
      <c r="AL7">
        <v>-8.1600000000000006E-2</v>
      </c>
      <c r="AM7">
        <v>4.9799999999999997E-2</v>
      </c>
      <c r="AN7">
        <v>0</v>
      </c>
    </row>
    <row r="8" spans="1:40" x14ac:dyDescent="0.25">
      <c r="A8">
        <v>202312</v>
      </c>
      <c r="B8" t="s">
        <v>3</v>
      </c>
      <c r="C8" t="s">
        <v>252</v>
      </c>
      <c r="D8">
        <v>417750</v>
      </c>
      <c r="E8">
        <v>-2.6200000000000001E-2</v>
      </c>
      <c r="F8">
        <v>0.1022</v>
      </c>
      <c r="G8">
        <v>2935</v>
      </c>
      <c r="H8">
        <v>-0.11700000000000001</v>
      </c>
      <c r="I8">
        <v>9.1899999999999996E-2</v>
      </c>
      <c r="J8">
        <v>73</v>
      </c>
      <c r="K8">
        <v>0.23730000000000001</v>
      </c>
      <c r="L8">
        <v>-6.4100000000000004E-2</v>
      </c>
      <c r="M8">
        <v>788</v>
      </c>
      <c r="N8">
        <v>-0.45200000000000001</v>
      </c>
      <c r="O8">
        <v>-0.10050000000000001</v>
      </c>
      <c r="P8">
        <v>12</v>
      </c>
      <c r="Q8">
        <v>-0.33329999999999999</v>
      </c>
      <c r="R8">
        <v>-0.4</v>
      </c>
      <c r="S8">
        <v>568</v>
      </c>
      <c r="T8">
        <v>-0.41560000000000002</v>
      </c>
      <c r="U8">
        <v>5.9700000000000003E-2</v>
      </c>
      <c r="V8">
        <v>593</v>
      </c>
      <c r="W8">
        <v>-0.1948</v>
      </c>
      <c r="X8">
        <v>7.6200000000000004E-2</v>
      </c>
      <c r="Y8">
        <v>251</v>
      </c>
      <c r="Z8">
        <v>-1.84E-2</v>
      </c>
      <c r="AA8">
        <v>8.77E-2</v>
      </c>
      <c r="AB8">
        <v>1710</v>
      </c>
      <c r="AC8">
        <v>-5.4999999999999997E-3</v>
      </c>
      <c r="AD8">
        <v>2.76E-2</v>
      </c>
      <c r="AE8">
        <v>646497</v>
      </c>
      <c r="AF8">
        <v>-1.7399999999999999E-2</v>
      </c>
      <c r="AG8">
        <v>0.13220000000000001</v>
      </c>
      <c r="AH8">
        <v>3528</v>
      </c>
      <c r="AI8">
        <v>-0.13189999999999999</v>
      </c>
      <c r="AJ8">
        <v>8.9599999999999999E-2</v>
      </c>
      <c r="AK8">
        <v>0.20200000000000001</v>
      </c>
      <c r="AL8">
        <v>-1.95E-2</v>
      </c>
      <c r="AM8">
        <v>-2.8999999999999998E-3</v>
      </c>
      <c r="AN8">
        <v>0</v>
      </c>
    </row>
    <row r="9" spans="1:40" x14ac:dyDescent="0.25">
      <c r="A9">
        <v>202312</v>
      </c>
      <c r="B9" t="s">
        <v>25</v>
      </c>
      <c r="C9" t="s">
        <v>253</v>
      </c>
      <c r="D9">
        <v>320000</v>
      </c>
      <c r="E9">
        <v>-1.54E-2</v>
      </c>
      <c r="F9">
        <v>3.2599999999999997E-2</v>
      </c>
      <c r="G9">
        <v>14723</v>
      </c>
      <c r="H9">
        <v>-2.1999999999999999E-2</v>
      </c>
      <c r="I9">
        <v>0.1865</v>
      </c>
      <c r="J9">
        <v>67</v>
      </c>
      <c r="K9">
        <v>0.16520000000000001</v>
      </c>
      <c r="L9">
        <v>1.52E-2</v>
      </c>
      <c r="M9">
        <v>4368</v>
      </c>
      <c r="N9">
        <v>-0.1802</v>
      </c>
      <c r="O9">
        <v>7.4800000000000005E-2</v>
      </c>
      <c r="P9">
        <v>324</v>
      </c>
      <c r="Q9">
        <v>1.2500000000000001E-2</v>
      </c>
      <c r="R9">
        <v>0.32790000000000002</v>
      </c>
      <c r="S9">
        <v>3288</v>
      </c>
      <c r="T9">
        <v>-0.25679999999999997</v>
      </c>
      <c r="U9">
        <v>0.17430000000000001</v>
      </c>
      <c r="V9">
        <v>4434</v>
      </c>
      <c r="W9">
        <v>-8.1799999999999998E-2</v>
      </c>
      <c r="X9">
        <v>8.8400000000000006E-2</v>
      </c>
      <c r="Y9">
        <v>161</v>
      </c>
      <c r="Z9">
        <v>-4.7000000000000002E-3</v>
      </c>
      <c r="AA9">
        <v>5.5500000000000001E-2</v>
      </c>
      <c r="AB9">
        <v>1933</v>
      </c>
      <c r="AC9">
        <v>-6.7000000000000002E-3</v>
      </c>
      <c r="AD9">
        <v>-1.9E-2</v>
      </c>
      <c r="AE9">
        <v>430512</v>
      </c>
      <c r="AF9">
        <v>-1.3299999999999999E-2</v>
      </c>
      <c r="AG9">
        <v>6.0100000000000001E-2</v>
      </c>
      <c r="AH9">
        <v>19090</v>
      </c>
      <c r="AI9">
        <v>-3.8100000000000002E-2</v>
      </c>
      <c r="AJ9">
        <v>0.16070000000000001</v>
      </c>
      <c r="AK9">
        <v>0.30120000000000002</v>
      </c>
      <c r="AL9">
        <v>-1.9599999999999999E-2</v>
      </c>
      <c r="AM9">
        <v>-2.7099999999999999E-2</v>
      </c>
      <c r="AN9">
        <v>0</v>
      </c>
    </row>
    <row r="10" spans="1:40" x14ac:dyDescent="0.25">
      <c r="A10">
        <v>202312</v>
      </c>
      <c r="B10" t="s">
        <v>30</v>
      </c>
      <c r="C10" t="s">
        <v>254</v>
      </c>
      <c r="D10">
        <v>387388</v>
      </c>
      <c r="E10">
        <v>3.7000000000000002E-3</v>
      </c>
      <c r="F10">
        <v>5.2699999999999997E-2</v>
      </c>
      <c r="G10">
        <v>4257</v>
      </c>
      <c r="H10">
        <v>-3.9800000000000002E-2</v>
      </c>
      <c r="I10">
        <v>4.7500000000000001E-2</v>
      </c>
      <c r="J10">
        <v>73</v>
      </c>
      <c r="K10">
        <v>0.1406</v>
      </c>
      <c r="L10">
        <v>2.8199999999999999E-2</v>
      </c>
      <c r="M10">
        <v>1336</v>
      </c>
      <c r="N10">
        <v>-0.21410000000000001</v>
      </c>
      <c r="O10">
        <v>-3.1899999999999998E-2</v>
      </c>
      <c r="P10">
        <v>100</v>
      </c>
      <c r="Q10">
        <v>-9.0899999999999995E-2</v>
      </c>
      <c r="R10">
        <v>8.6999999999999994E-2</v>
      </c>
      <c r="S10">
        <v>864</v>
      </c>
      <c r="T10">
        <v>-0.32079999999999997</v>
      </c>
      <c r="U10">
        <v>0.08</v>
      </c>
      <c r="V10">
        <v>1766</v>
      </c>
      <c r="W10">
        <v>-0.10539999999999999</v>
      </c>
      <c r="X10">
        <v>0.1588</v>
      </c>
      <c r="Y10">
        <v>197</v>
      </c>
      <c r="Z10">
        <v>-5.9999999999999995E-4</v>
      </c>
      <c r="AA10">
        <v>6.6600000000000006E-2</v>
      </c>
      <c r="AB10">
        <v>1981</v>
      </c>
      <c r="AC10">
        <v>-8.3000000000000001E-3</v>
      </c>
      <c r="AD10">
        <v>-1.2999999999999999E-3</v>
      </c>
      <c r="AE10">
        <v>593402</v>
      </c>
      <c r="AF10">
        <v>-6.7999999999999996E-3</v>
      </c>
      <c r="AG10">
        <v>8.7499999999999994E-2</v>
      </c>
      <c r="AH10">
        <v>6010</v>
      </c>
      <c r="AI10">
        <v>-5.9200000000000003E-2</v>
      </c>
      <c r="AJ10">
        <v>7.8600000000000003E-2</v>
      </c>
      <c r="AK10">
        <v>0.4148</v>
      </c>
      <c r="AL10">
        <v>-3.04E-2</v>
      </c>
      <c r="AM10">
        <v>3.9800000000000002E-2</v>
      </c>
      <c r="AN10">
        <v>0</v>
      </c>
    </row>
    <row r="11" spans="1:40" x14ac:dyDescent="0.25">
      <c r="A11">
        <v>202312</v>
      </c>
      <c r="B11" t="s">
        <v>47</v>
      </c>
      <c r="C11" t="s">
        <v>255</v>
      </c>
      <c r="D11">
        <v>399999</v>
      </c>
      <c r="E11">
        <v>-3.5999999999999997E-2</v>
      </c>
      <c r="F11">
        <v>1.2699999999999999E-2</v>
      </c>
      <c r="G11">
        <v>8141</v>
      </c>
      <c r="H11">
        <v>-0.1033</v>
      </c>
      <c r="I11">
        <v>-5.1700000000000003E-2</v>
      </c>
      <c r="J11">
        <v>47</v>
      </c>
      <c r="K11">
        <v>0.18990000000000001</v>
      </c>
      <c r="L11">
        <v>-0.12959999999999999</v>
      </c>
      <c r="M11">
        <v>4344</v>
      </c>
      <c r="N11">
        <v>-0.25769999999999998</v>
      </c>
      <c r="O11">
        <v>9.1499999999999998E-2</v>
      </c>
      <c r="P11">
        <v>332</v>
      </c>
      <c r="Q11">
        <v>-0.19020000000000001</v>
      </c>
      <c r="R11">
        <v>-1.1900000000000001E-2</v>
      </c>
      <c r="S11">
        <v>2116</v>
      </c>
      <c r="T11">
        <v>-0.37909999999999999</v>
      </c>
      <c r="U11">
        <v>-6.2100000000000002E-2</v>
      </c>
      <c r="V11">
        <v>6664</v>
      </c>
      <c r="W11">
        <v>-8.1500000000000003E-2</v>
      </c>
      <c r="X11">
        <v>-2.7300000000000001E-2</v>
      </c>
      <c r="Y11">
        <v>224</v>
      </c>
      <c r="Z11">
        <v>5.9999999999999995E-4</v>
      </c>
      <c r="AA11">
        <v>5.9700000000000003E-2</v>
      </c>
      <c r="AB11">
        <v>1836</v>
      </c>
      <c r="AC11">
        <v>-1.77E-2</v>
      </c>
      <c r="AD11">
        <v>-2.2000000000000001E-3</v>
      </c>
      <c r="AE11">
        <v>557990</v>
      </c>
      <c r="AF11">
        <v>-2.8500000000000001E-2</v>
      </c>
      <c r="AG11">
        <v>7.0800000000000002E-2</v>
      </c>
      <c r="AH11">
        <v>14793</v>
      </c>
      <c r="AI11">
        <v>-9.1700000000000004E-2</v>
      </c>
      <c r="AJ11">
        <v>-4.1000000000000002E-2</v>
      </c>
      <c r="AK11">
        <v>0.81859999999999999</v>
      </c>
      <c r="AL11">
        <v>1.9400000000000001E-2</v>
      </c>
      <c r="AM11">
        <v>2.06E-2</v>
      </c>
      <c r="AN11">
        <v>0</v>
      </c>
    </row>
    <row r="12" spans="1:40" x14ac:dyDescent="0.25">
      <c r="A12">
        <v>202312</v>
      </c>
      <c r="B12" t="s">
        <v>12</v>
      </c>
      <c r="C12" t="s">
        <v>256</v>
      </c>
      <c r="D12">
        <v>490000</v>
      </c>
      <c r="E12">
        <v>-1.7999999999999999E-2</v>
      </c>
      <c r="F12">
        <v>4.2799999999999998E-2</v>
      </c>
      <c r="G12">
        <v>3530</v>
      </c>
      <c r="H12">
        <v>-0.16619999999999999</v>
      </c>
      <c r="I12">
        <v>-0.1802</v>
      </c>
      <c r="J12">
        <v>54</v>
      </c>
      <c r="K12">
        <v>0.2135</v>
      </c>
      <c r="L12">
        <v>-0.129</v>
      </c>
      <c r="M12">
        <v>1732</v>
      </c>
      <c r="N12">
        <v>-0.36459999999999998</v>
      </c>
      <c r="O12">
        <v>-3.9899999999999998E-2</v>
      </c>
      <c r="P12">
        <v>40</v>
      </c>
      <c r="Q12">
        <v>-4.7600000000000003E-2</v>
      </c>
      <c r="R12">
        <v>-0.4118</v>
      </c>
      <c r="S12">
        <v>692</v>
      </c>
      <c r="T12">
        <v>-0.37990000000000002</v>
      </c>
      <c r="U12">
        <v>-8.9499999999999996E-2</v>
      </c>
      <c r="V12">
        <v>4318</v>
      </c>
      <c r="W12">
        <v>-0.114</v>
      </c>
      <c r="X12">
        <v>-6.5199999999999994E-2</v>
      </c>
      <c r="Y12">
        <v>246</v>
      </c>
      <c r="Z12">
        <v>1.8E-3</v>
      </c>
      <c r="AA12">
        <v>5.3400000000000003E-2</v>
      </c>
      <c r="AB12">
        <v>2000</v>
      </c>
      <c r="AC12">
        <v>-2.0299999999999999E-2</v>
      </c>
      <c r="AD12">
        <v>-3.1E-2</v>
      </c>
      <c r="AE12">
        <v>1035529</v>
      </c>
      <c r="AF12">
        <v>-2.2700000000000001E-2</v>
      </c>
      <c r="AG12">
        <v>-3.1E-2</v>
      </c>
      <c r="AH12">
        <v>7834</v>
      </c>
      <c r="AI12">
        <v>-0.1341</v>
      </c>
      <c r="AJ12">
        <v>-0.1208</v>
      </c>
      <c r="AK12">
        <v>1.2232000000000001</v>
      </c>
      <c r="AL12">
        <v>7.2099999999999997E-2</v>
      </c>
      <c r="AM12">
        <v>0.15049999999999999</v>
      </c>
      <c r="AN12">
        <v>0</v>
      </c>
    </row>
    <row r="13" spans="1:40" x14ac:dyDescent="0.25">
      <c r="A13">
        <v>202312</v>
      </c>
      <c r="B13" t="s">
        <v>19</v>
      </c>
      <c r="C13" t="s">
        <v>257</v>
      </c>
      <c r="D13">
        <v>294900</v>
      </c>
      <c r="E13">
        <v>-1.37E-2</v>
      </c>
      <c r="F13">
        <v>5.3600000000000002E-2</v>
      </c>
      <c r="G13">
        <v>8154</v>
      </c>
      <c r="H13">
        <v>-3.7900000000000003E-2</v>
      </c>
      <c r="I13">
        <v>8.0100000000000005E-2</v>
      </c>
      <c r="J13">
        <v>59</v>
      </c>
      <c r="K13">
        <v>0.15690000000000001</v>
      </c>
      <c r="L13">
        <v>-4.8399999999999999E-2</v>
      </c>
      <c r="M13">
        <v>2996</v>
      </c>
      <c r="N13">
        <v>-0.20949999999999999</v>
      </c>
      <c r="O13">
        <v>0.18890000000000001</v>
      </c>
      <c r="P13">
        <v>108</v>
      </c>
      <c r="Q13">
        <v>-3.5700000000000003E-2</v>
      </c>
      <c r="R13">
        <v>0.92859999999999998</v>
      </c>
      <c r="S13">
        <v>1900</v>
      </c>
      <c r="T13">
        <v>-0.36409999999999998</v>
      </c>
      <c r="U13">
        <v>8.2000000000000003E-2</v>
      </c>
      <c r="V13">
        <v>4241</v>
      </c>
      <c r="W13">
        <v>-8.6699999999999999E-2</v>
      </c>
      <c r="X13">
        <v>-1.49E-2</v>
      </c>
      <c r="Y13">
        <v>161</v>
      </c>
      <c r="Z13">
        <v>5.4000000000000003E-3</v>
      </c>
      <c r="AA13">
        <v>7.22E-2</v>
      </c>
      <c r="AB13">
        <v>1818</v>
      </c>
      <c r="AC13">
        <v>-1.2500000000000001E-2</v>
      </c>
      <c r="AD13">
        <v>-2.4199999999999999E-2</v>
      </c>
      <c r="AE13">
        <v>368275</v>
      </c>
      <c r="AF13">
        <v>-7.6E-3</v>
      </c>
      <c r="AG13">
        <v>4.1000000000000002E-2</v>
      </c>
      <c r="AH13">
        <v>12370</v>
      </c>
      <c r="AI13">
        <v>-5.5800000000000002E-2</v>
      </c>
      <c r="AJ13">
        <v>4.4900000000000002E-2</v>
      </c>
      <c r="AK13">
        <v>0.52010000000000001</v>
      </c>
      <c r="AL13">
        <v>-2.7799999999999998E-2</v>
      </c>
      <c r="AM13">
        <v>-5.0200000000000002E-2</v>
      </c>
      <c r="AN13">
        <v>0</v>
      </c>
    </row>
    <row r="14" spans="1:40" x14ac:dyDescent="0.25">
      <c r="A14">
        <v>202312</v>
      </c>
      <c r="B14" t="s">
        <v>48</v>
      </c>
      <c r="C14" t="s">
        <v>258</v>
      </c>
      <c r="D14">
        <v>344900</v>
      </c>
      <c r="E14">
        <v>3.3E-3</v>
      </c>
      <c r="F14">
        <v>1.44E-2</v>
      </c>
      <c r="G14">
        <v>4057</v>
      </c>
      <c r="H14">
        <v>-5.0200000000000002E-2</v>
      </c>
      <c r="I14">
        <v>0.20960000000000001</v>
      </c>
      <c r="J14">
        <v>54</v>
      </c>
      <c r="K14">
        <v>0.1739</v>
      </c>
      <c r="L14">
        <v>-0.15629999999999999</v>
      </c>
      <c r="M14">
        <v>1304</v>
      </c>
      <c r="N14">
        <v>-0.28039999999999998</v>
      </c>
      <c r="O14">
        <v>0.1855</v>
      </c>
      <c r="P14">
        <v>132</v>
      </c>
      <c r="Q14">
        <v>0.69230000000000003</v>
      </c>
      <c r="R14">
        <v>1.0625</v>
      </c>
      <c r="S14">
        <v>684</v>
      </c>
      <c r="T14">
        <v>-0.35830000000000001</v>
      </c>
      <c r="U14">
        <v>0.31540000000000001</v>
      </c>
      <c r="V14">
        <v>2088</v>
      </c>
      <c r="W14">
        <v>-0.1019</v>
      </c>
      <c r="X14">
        <v>-2.2499999999999999E-2</v>
      </c>
      <c r="Y14">
        <v>167</v>
      </c>
      <c r="Z14">
        <v>5.4999999999999997E-3</v>
      </c>
      <c r="AA14">
        <v>1.11E-2</v>
      </c>
      <c r="AB14">
        <v>2132</v>
      </c>
      <c r="AC14">
        <v>-4.7000000000000002E-3</v>
      </c>
      <c r="AD14">
        <v>3.5000000000000001E-3</v>
      </c>
      <c r="AE14">
        <v>399368</v>
      </c>
      <c r="AF14">
        <v>-8.8999999999999999E-3</v>
      </c>
      <c r="AG14">
        <v>4.4299999999999999E-2</v>
      </c>
      <c r="AH14">
        <v>6137</v>
      </c>
      <c r="AI14">
        <v>-7.0099999999999996E-2</v>
      </c>
      <c r="AJ14">
        <v>0.1187</v>
      </c>
      <c r="AK14">
        <v>0.51470000000000005</v>
      </c>
      <c r="AL14">
        <v>-2.9600000000000001E-2</v>
      </c>
      <c r="AM14">
        <v>-0.1222</v>
      </c>
      <c r="AN14">
        <v>0</v>
      </c>
    </row>
    <row r="15" spans="1:40" x14ac:dyDescent="0.25">
      <c r="A15">
        <v>202312</v>
      </c>
      <c r="B15" t="s">
        <v>15</v>
      </c>
      <c r="C15" t="s">
        <v>259</v>
      </c>
      <c r="D15">
        <v>459900</v>
      </c>
      <c r="E15">
        <v>-5.8999999999999999E-3</v>
      </c>
      <c r="F15">
        <v>2.1999999999999999E-2</v>
      </c>
      <c r="G15">
        <v>113489</v>
      </c>
      <c r="H15">
        <v>3.7600000000000001E-2</v>
      </c>
      <c r="I15">
        <v>0.26800000000000002</v>
      </c>
      <c r="J15">
        <v>62</v>
      </c>
      <c r="K15">
        <v>0.1171</v>
      </c>
      <c r="L15">
        <v>-3.1300000000000001E-2</v>
      </c>
      <c r="M15">
        <v>33820</v>
      </c>
      <c r="N15">
        <v>-0.14749999999999999</v>
      </c>
      <c r="O15">
        <v>0.13669999999999999</v>
      </c>
      <c r="P15">
        <v>2352</v>
      </c>
      <c r="Q15">
        <v>-2.8899999999999999E-2</v>
      </c>
      <c r="R15">
        <v>0.18790000000000001</v>
      </c>
      <c r="S15">
        <v>29956</v>
      </c>
      <c r="T15">
        <v>-0.27860000000000001</v>
      </c>
      <c r="U15">
        <v>5.7500000000000002E-2</v>
      </c>
      <c r="V15">
        <v>37594</v>
      </c>
      <c r="W15">
        <v>-6.5799999999999997E-2</v>
      </c>
      <c r="X15">
        <v>-0.10979999999999999</v>
      </c>
      <c r="Y15">
        <v>278</v>
      </c>
      <c r="Z15">
        <v>3.0999999999999999E-3</v>
      </c>
      <c r="AA15">
        <v>4.65E-2</v>
      </c>
      <c r="AB15">
        <v>1661</v>
      </c>
      <c r="AC15">
        <v>-8.9999999999999993E-3</v>
      </c>
      <c r="AD15">
        <v>-2.7799999999999998E-2</v>
      </c>
      <c r="AE15">
        <v>937782</v>
      </c>
      <c r="AF15">
        <v>3.2000000000000002E-3</v>
      </c>
      <c r="AG15">
        <v>2.6200000000000001E-2</v>
      </c>
      <c r="AH15">
        <v>149957</v>
      </c>
      <c r="AI15">
        <v>2E-3</v>
      </c>
      <c r="AJ15">
        <v>0.14099999999999999</v>
      </c>
      <c r="AK15">
        <v>0.33129999999999998</v>
      </c>
      <c r="AL15">
        <v>-3.6700000000000003E-2</v>
      </c>
      <c r="AM15">
        <v>-0.1406</v>
      </c>
      <c r="AN15">
        <v>0</v>
      </c>
    </row>
    <row r="16" spans="1:40" x14ac:dyDescent="0.25">
      <c r="A16">
        <v>202312</v>
      </c>
      <c r="B16" t="s">
        <v>51</v>
      </c>
      <c r="C16" t="s">
        <v>260</v>
      </c>
      <c r="D16">
        <v>549500</v>
      </c>
      <c r="E16">
        <v>-8.9999999999999998E-4</v>
      </c>
      <c r="F16">
        <v>1.95E-2</v>
      </c>
      <c r="G16">
        <v>9719</v>
      </c>
      <c r="H16">
        <v>-0.1041</v>
      </c>
      <c r="I16">
        <v>8.1699999999999995E-2</v>
      </c>
      <c r="J16">
        <v>72</v>
      </c>
      <c r="K16">
        <v>0.152</v>
      </c>
      <c r="L16">
        <v>0</v>
      </c>
      <c r="M16">
        <v>2512</v>
      </c>
      <c r="N16">
        <v>-0.27650000000000002</v>
      </c>
      <c r="O16">
        <v>0.21240000000000001</v>
      </c>
      <c r="P16">
        <v>188</v>
      </c>
      <c r="Q16">
        <v>-0.254</v>
      </c>
      <c r="R16">
        <v>0.34289999999999998</v>
      </c>
      <c r="S16">
        <v>1800</v>
      </c>
      <c r="T16">
        <v>-0.48099999999999998</v>
      </c>
      <c r="U16">
        <v>-0.15409999999999999</v>
      </c>
      <c r="V16">
        <v>4099</v>
      </c>
      <c r="W16">
        <v>-9.3899999999999997E-2</v>
      </c>
      <c r="X16">
        <v>1.7899999999999999E-2</v>
      </c>
      <c r="Y16">
        <v>302</v>
      </c>
      <c r="Z16">
        <v>-4.4999999999999997E-3</v>
      </c>
      <c r="AA16">
        <v>2.2599999999999999E-2</v>
      </c>
      <c r="AB16">
        <v>1858</v>
      </c>
      <c r="AC16">
        <v>-1.41E-2</v>
      </c>
      <c r="AD16">
        <v>1.1000000000000001E-3</v>
      </c>
      <c r="AE16">
        <v>735190</v>
      </c>
      <c r="AF16">
        <v>-7.7999999999999996E-3</v>
      </c>
      <c r="AG16">
        <v>1.0699999999999999E-2</v>
      </c>
      <c r="AH16">
        <v>13791</v>
      </c>
      <c r="AI16">
        <v>-9.8299999999999998E-2</v>
      </c>
      <c r="AJ16">
        <v>6.25E-2</v>
      </c>
      <c r="AK16">
        <v>0.42180000000000001</v>
      </c>
      <c r="AL16">
        <v>4.7000000000000002E-3</v>
      </c>
      <c r="AM16">
        <v>-2.64E-2</v>
      </c>
      <c r="AN16">
        <v>0</v>
      </c>
    </row>
    <row r="17" spans="1:40" x14ac:dyDescent="0.25">
      <c r="A17">
        <v>202312</v>
      </c>
      <c r="B17" t="s">
        <v>2</v>
      </c>
      <c r="C17" t="s">
        <v>261</v>
      </c>
      <c r="D17">
        <v>415250</v>
      </c>
      <c r="E17">
        <v>-3.5099999999999999E-2</v>
      </c>
      <c r="F17">
        <v>1.3100000000000001E-2</v>
      </c>
      <c r="G17">
        <v>12890</v>
      </c>
      <c r="H17">
        <v>-8.3400000000000002E-2</v>
      </c>
      <c r="I17">
        <v>1.4200000000000001E-2</v>
      </c>
      <c r="J17">
        <v>53</v>
      </c>
      <c r="K17">
        <v>0.21840000000000001</v>
      </c>
      <c r="L17">
        <v>-3.6400000000000002E-2</v>
      </c>
      <c r="M17">
        <v>5520</v>
      </c>
      <c r="N17">
        <v>-0.27879999999999999</v>
      </c>
      <c r="O17">
        <v>6.6E-3</v>
      </c>
      <c r="P17">
        <v>300</v>
      </c>
      <c r="Q17">
        <v>-0.12790000000000001</v>
      </c>
      <c r="R17">
        <v>0.11940000000000001</v>
      </c>
      <c r="S17">
        <v>2984</v>
      </c>
      <c r="T17">
        <v>-0.38419999999999999</v>
      </c>
      <c r="U17">
        <v>-2.9899999999999999E-2</v>
      </c>
      <c r="V17">
        <v>7907</v>
      </c>
      <c r="W17">
        <v>-9.5200000000000007E-2</v>
      </c>
      <c r="X17">
        <v>8.2000000000000007E-3</v>
      </c>
      <c r="Y17">
        <v>214</v>
      </c>
      <c r="Z17">
        <v>-5.1000000000000004E-3</v>
      </c>
      <c r="AA17">
        <v>4.4499999999999998E-2</v>
      </c>
      <c r="AB17">
        <v>1992</v>
      </c>
      <c r="AC17">
        <v>-1.3899999999999999E-2</v>
      </c>
      <c r="AD17">
        <v>-2E-3</v>
      </c>
      <c r="AE17">
        <v>618141</v>
      </c>
      <c r="AF17">
        <v>-1.84E-2</v>
      </c>
      <c r="AG17">
        <v>2.8199999999999999E-2</v>
      </c>
      <c r="AH17">
        <v>20723</v>
      </c>
      <c r="AI17">
        <v>-8.6400000000000005E-2</v>
      </c>
      <c r="AJ17">
        <v>1.18E-2</v>
      </c>
      <c r="AK17">
        <v>0.61339999999999995</v>
      </c>
      <c r="AL17">
        <v>-8.0000000000000002E-3</v>
      </c>
      <c r="AM17">
        <v>-3.7000000000000002E-3</v>
      </c>
      <c r="AN17">
        <v>0</v>
      </c>
    </row>
    <row r="18" spans="1:40" x14ac:dyDescent="0.25">
      <c r="A18">
        <v>202312</v>
      </c>
      <c r="B18" t="s">
        <v>43</v>
      </c>
      <c r="C18" t="s">
        <v>262</v>
      </c>
      <c r="D18">
        <v>294700</v>
      </c>
      <c r="E18">
        <v>-3.2199999999999999E-2</v>
      </c>
      <c r="F18">
        <v>7.2800000000000004E-2</v>
      </c>
      <c r="G18">
        <v>17462</v>
      </c>
      <c r="H18">
        <v>-0.1079</v>
      </c>
      <c r="I18">
        <v>-0.16159999999999999</v>
      </c>
      <c r="J18">
        <v>52</v>
      </c>
      <c r="K18">
        <v>0.20930000000000001</v>
      </c>
      <c r="L18">
        <v>-8.77E-2</v>
      </c>
      <c r="M18">
        <v>6224</v>
      </c>
      <c r="N18">
        <v>-0.38819999999999999</v>
      </c>
      <c r="O18">
        <v>-2.4500000000000001E-2</v>
      </c>
      <c r="P18">
        <v>200</v>
      </c>
      <c r="Q18">
        <v>0.2346</v>
      </c>
      <c r="R18">
        <v>0.47060000000000002</v>
      </c>
      <c r="S18">
        <v>4220</v>
      </c>
      <c r="T18">
        <v>-0.32929999999999998</v>
      </c>
      <c r="U18">
        <v>-7.4999999999999997E-3</v>
      </c>
      <c r="V18">
        <v>11713</v>
      </c>
      <c r="W18">
        <v>-0.14560000000000001</v>
      </c>
      <c r="X18">
        <v>-1.66E-2</v>
      </c>
      <c r="Y18">
        <v>170</v>
      </c>
      <c r="Z18">
        <v>-2.3300000000000001E-2</v>
      </c>
      <c r="AA18">
        <v>4.7800000000000002E-2</v>
      </c>
      <c r="AB18">
        <v>1700</v>
      </c>
      <c r="AC18">
        <v>-8.2000000000000007E-3</v>
      </c>
      <c r="AD18">
        <v>3.6600000000000001E-2</v>
      </c>
      <c r="AE18">
        <v>445412</v>
      </c>
      <c r="AF18">
        <v>-4.19E-2</v>
      </c>
      <c r="AG18">
        <v>9.2700000000000005E-2</v>
      </c>
      <c r="AH18">
        <v>29113</v>
      </c>
      <c r="AI18">
        <v>-0.12429999999999999</v>
      </c>
      <c r="AJ18">
        <v>-0.10929999999999999</v>
      </c>
      <c r="AK18">
        <v>0.67079999999999995</v>
      </c>
      <c r="AL18">
        <v>-2.9600000000000001E-2</v>
      </c>
      <c r="AM18">
        <v>9.8900000000000002E-2</v>
      </c>
      <c r="AN18">
        <v>0</v>
      </c>
    </row>
    <row r="19" spans="1:40" x14ac:dyDescent="0.25">
      <c r="A19">
        <v>202312</v>
      </c>
      <c r="B19" t="s">
        <v>50</v>
      </c>
      <c r="C19" t="s">
        <v>263</v>
      </c>
      <c r="D19">
        <v>354325</v>
      </c>
      <c r="E19">
        <v>-1.43E-2</v>
      </c>
      <c r="F19">
        <v>1.26E-2</v>
      </c>
      <c r="G19">
        <v>17077</v>
      </c>
      <c r="H19">
        <v>-8.0000000000000002E-3</v>
      </c>
      <c r="I19">
        <v>8.6300000000000002E-2</v>
      </c>
      <c r="J19">
        <v>59</v>
      </c>
      <c r="K19">
        <v>0.16830000000000001</v>
      </c>
      <c r="L19">
        <v>-9.2299999999999993E-2</v>
      </c>
      <c r="M19">
        <v>5860</v>
      </c>
      <c r="N19">
        <v>-0.2029</v>
      </c>
      <c r="O19">
        <v>0.1401</v>
      </c>
      <c r="P19">
        <v>432</v>
      </c>
      <c r="Q19">
        <v>-5.2600000000000001E-2</v>
      </c>
      <c r="R19">
        <v>0</v>
      </c>
      <c r="S19">
        <v>4904</v>
      </c>
      <c r="T19">
        <v>-0.28970000000000001</v>
      </c>
      <c r="U19">
        <v>3.2000000000000001E-2</v>
      </c>
      <c r="V19">
        <v>8778</v>
      </c>
      <c r="W19">
        <v>-9.0700000000000003E-2</v>
      </c>
      <c r="X19">
        <v>0.1014</v>
      </c>
      <c r="Y19">
        <v>201</v>
      </c>
      <c r="Z19">
        <v>1E-3</v>
      </c>
      <c r="AA19">
        <v>7.5700000000000003E-2</v>
      </c>
      <c r="AB19">
        <v>1821</v>
      </c>
      <c r="AC19">
        <v>-1.09E-2</v>
      </c>
      <c r="AD19">
        <v>-6.9000000000000006E-2</v>
      </c>
      <c r="AE19">
        <v>543367</v>
      </c>
      <c r="AF19">
        <v>-2.0199999999999999E-2</v>
      </c>
      <c r="AG19">
        <v>4.36E-2</v>
      </c>
      <c r="AH19">
        <v>25790</v>
      </c>
      <c r="AI19">
        <v>-3.7999999999999999E-2</v>
      </c>
      <c r="AJ19">
        <v>9.1499999999999998E-2</v>
      </c>
      <c r="AK19">
        <v>0.51400000000000001</v>
      </c>
      <c r="AL19">
        <v>-4.6699999999999998E-2</v>
      </c>
      <c r="AM19">
        <v>7.1000000000000004E-3</v>
      </c>
      <c r="AN19">
        <v>0</v>
      </c>
    </row>
    <row r="20" spans="1:40" x14ac:dyDescent="0.25">
      <c r="A20">
        <v>202312</v>
      </c>
      <c r="B20" t="s">
        <v>29</v>
      </c>
      <c r="C20" t="s">
        <v>264</v>
      </c>
      <c r="D20">
        <v>625000</v>
      </c>
      <c r="E20">
        <v>-3.6999999999999998E-2</v>
      </c>
      <c r="F20">
        <v>-3.6999999999999998E-2</v>
      </c>
      <c r="G20">
        <v>1699</v>
      </c>
      <c r="H20">
        <v>-0.14080000000000001</v>
      </c>
      <c r="I20">
        <v>-5.45E-2</v>
      </c>
      <c r="J20">
        <v>64</v>
      </c>
      <c r="K20">
        <v>0.28639999999999999</v>
      </c>
      <c r="L20">
        <v>6.6699999999999995E-2</v>
      </c>
      <c r="M20">
        <v>472</v>
      </c>
      <c r="N20">
        <v>-0.1661</v>
      </c>
      <c r="O20">
        <v>0.26879999999999998</v>
      </c>
      <c r="P20">
        <v>20</v>
      </c>
      <c r="Q20">
        <v>-9.0899999999999995E-2</v>
      </c>
      <c r="R20">
        <v>0.66669999999999996</v>
      </c>
      <c r="S20">
        <v>324</v>
      </c>
      <c r="T20">
        <v>-0.48899999999999999</v>
      </c>
      <c r="U20">
        <v>0.20899999999999999</v>
      </c>
      <c r="V20">
        <v>777</v>
      </c>
      <c r="W20">
        <v>-7.1099999999999997E-2</v>
      </c>
      <c r="X20">
        <v>0.19539999999999999</v>
      </c>
      <c r="Y20">
        <v>527</v>
      </c>
      <c r="Z20">
        <v>-2.29E-2</v>
      </c>
      <c r="AA20">
        <v>4.5999999999999999E-3</v>
      </c>
      <c r="AB20">
        <v>1375</v>
      </c>
      <c r="AC20">
        <v>5.4999999999999997E-3</v>
      </c>
      <c r="AD20">
        <v>4.1300000000000003E-2</v>
      </c>
      <c r="AE20">
        <v>1006579</v>
      </c>
      <c r="AF20">
        <v>-1.5900000000000001E-2</v>
      </c>
      <c r="AG20">
        <v>0.10249999999999999</v>
      </c>
      <c r="AH20">
        <v>2474</v>
      </c>
      <c r="AI20">
        <v>-0.121</v>
      </c>
      <c r="AJ20">
        <v>1.14E-2</v>
      </c>
      <c r="AK20">
        <v>0.45729999999999998</v>
      </c>
      <c r="AL20">
        <v>3.4299999999999997E-2</v>
      </c>
      <c r="AM20">
        <v>9.5600000000000004E-2</v>
      </c>
      <c r="AN20">
        <v>0</v>
      </c>
    </row>
    <row r="21" spans="1:40" x14ac:dyDescent="0.25">
      <c r="A21">
        <v>202312</v>
      </c>
      <c r="B21" t="s">
        <v>24</v>
      </c>
      <c r="C21" t="s">
        <v>95</v>
      </c>
      <c r="D21">
        <v>275000</v>
      </c>
      <c r="E21">
        <v>-3.3999999999999998E-3</v>
      </c>
      <c r="F21">
        <v>3.5999999999999999E-3</v>
      </c>
      <c r="G21">
        <v>6895</v>
      </c>
      <c r="H21">
        <v>5.9999999999999995E-4</v>
      </c>
      <c r="I21">
        <v>0.24299999999999999</v>
      </c>
      <c r="J21">
        <v>72</v>
      </c>
      <c r="K21">
        <v>0.125</v>
      </c>
      <c r="L21">
        <v>-2.7E-2</v>
      </c>
      <c r="M21">
        <v>1824</v>
      </c>
      <c r="N21">
        <v>-0.23619999999999999</v>
      </c>
      <c r="O21">
        <v>0.1041</v>
      </c>
      <c r="P21">
        <v>80</v>
      </c>
      <c r="Q21">
        <v>5.2600000000000001E-2</v>
      </c>
      <c r="R21">
        <v>0.17649999999999999</v>
      </c>
      <c r="S21">
        <v>1452</v>
      </c>
      <c r="T21">
        <v>-0.29649999999999999</v>
      </c>
      <c r="U21">
        <v>0.17480000000000001</v>
      </c>
      <c r="V21">
        <v>2627</v>
      </c>
      <c r="W21">
        <v>-7.4499999999999997E-2</v>
      </c>
      <c r="X21">
        <v>4.58E-2</v>
      </c>
      <c r="Y21">
        <v>140</v>
      </c>
      <c r="Z21">
        <v>5.7000000000000002E-3</v>
      </c>
      <c r="AA21">
        <v>6.5100000000000005E-2</v>
      </c>
      <c r="AB21">
        <v>1934</v>
      </c>
      <c r="AC21">
        <v>-5.7000000000000002E-3</v>
      </c>
      <c r="AD21">
        <v>-4.7300000000000002E-2</v>
      </c>
      <c r="AE21">
        <v>336847</v>
      </c>
      <c r="AF21">
        <v>8.0000000000000004E-4</v>
      </c>
      <c r="AG21">
        <v>1.54E-2</v>
      </c>
      <c r="AH21">
        <v>9498</v>
      </c>
      <c r="AI21">
        <v>-1.9599999999999999E-2</v>
      </c>
      <c r="AJ21">
        <v>0.18090000000000001</v>
      </c>
      <c r="AK21">
        <v>0.38100000000000001</v>
      </c>
      <c r="AL21">
        <v>-3.09E-2</v>
      </c>
      <c r="AM21">
        <v>-7.1900000000000006E-2</v>
      </c>
      <c r="AN21">
        <v>0</v>
      </c>
    </row>
    <row r="22" spans="1:40" x14ac:dyDescent="0.25">
      <c r="A22">
        <v>202312</v>
      </c>
      <c r="B22" t="s">
        <v>39</v>
      </c>
      <c r="C22" t="s">
        <v>265</v>
      </c>
      <c r="D22">
        <v>275000</v>
      </c>
      <c r="E22">
        <v>-1.7899999999999999E-2</v>
      </c>
      <c r="F22">
        <v>0.03</v>
      </c>
      <c r="G22">
        <v>11994</v>
      </c>
      <c r="H22">
        <v>-6.2700000000000006E-2</v>
      </c>
      <c r="I22">
        <v>9.9699999999999997E-2</v>
      </c>
      <c r="J22">
        <v>56</v>
      </c>
      <c r="K22">
        <v>0.21740000000000001</v>
      </c>
      <c r="L22">
        <v>-1.7500000000000002E-2</v>
      </c>
      <c r="M22">
        <v>4764</v>
      </c>
      <c r="N22">
        <v>-0.27710000000000001</v>
      </c>
      <c r="O22">
        <v>-5.7999999999999996E-3</v>
      </c>
      <c r="P22">
        <v>152</v>
      </c>
      <c r="Q22">
        <v>4.1099999999999998E-2</v>
      </c>
      <c r="R22">
        <v>0.9</v>
      </c>
      <c r="S22">
        <v>3928</v>
      </c>
      <c r="T22">
        <v>-0.35560000000000003</v>
      </c>
      <c r="U22">
        <v>0.19170000000000001</v>
      </c>
      <c r="V22">
        <v>5702</v>
      </c>
      <c r="W22">
        <v>-0.13830000000000001</v>
      </c>
      <c r="X22">
        <v>0.4209</v>
      </c>
      <c r="Y22">
        <v>147</v>
      </c>
      <c r="Z22">
        <v>2.0000000000000001E-4</v>
      </c>
      <c r="AA22">
        <v>5.7299999999999997E-2</v>
      </c>
      <c r="AB22">
        <v>1880</v>
      </c>
      <c r="AC22">
        <v>-1.26E-2</v>
      </c>
      <c r="AD22">
        <v>-1.26E-2</v>
      </c>
      <c r="AE22">
        <v>352648</v>
      </c>
      <c r="AF22">
        <v>-1.34E-2</v>
      </c>
      <c r="AG22">
        <v>2.0199999999999999E-2</v>
      </c>
      <c r="AH22">
        <v>17663</v>
      </c>
      <c r="AI22">
        <v>-9.0499999999999997E-2</v>
      </c>
      <c r="AJ22">
        <v>0.18609999999999999</v>
      </c>
      <c r="AK22">
        <v>0.47539999999999999</v>
      </c>
      <c r="AL22">
        <v>-4.1700000000000001E-2</v>
      </c>
      <c r="AM22">
        <v>0.1075</v>
      </c>
      <c r="AN22">
        <v>0</v>
      </c>
    </row>
    <row r="23" spans="1:40" x14ac:dyDescent="0.25">
      <c r="A23">
        <v>202312</v>
      </c>
      <c r="B23" t="s">
        <v>17</v>
      </c>
      <c r="C23" t="s">
        <v>266</v>
      </c>
      <c r="D23">
        <v>594900</v>
      </c>
      <c r="E23">
        <v>-6.7999999999999996E-3</v>
      </c>
      <c r="F23">
        <v>3.4599999999999999E-2</v>
      </c>
      <c r="G23">
        <v>14667</v>
      </c>
      <c r="H23">
        <v>-0.1406</v>
      </c>
      <c r="I23">
        <v>4.2900000000000001E-2</v>
      </c>
      <c r="J23">
        <v>71</v>
      </c>
      <c r="K23">
        <v>0.24560000000000001</v>
      </c>
      <c r="L23">
        <v>1.43E-2</v>
      </c>
      <c r="M23">
        <v>3924</v>
      </c>
      <c r="N23">
        <v>-0.31469999999999998</v>
      </c>
      <c r="O23">
        <v>4.58E-2</v>
      </c>
      <c r="P23">
        <v>208</v>
      </c>
      <c r="Q23">
        <v>-0.38819999999999999</v>
      </c>
      <c r="R23">
        <v>-0.1186</v>
      </c>
      <c r="S23">
        <v>2968</v>
      </c>
      <c r="T23">
        <v>-0.5323</v>
      </c>
      <c r="U23">
        <v>-0.20899999999999999</v>
      </c>
      <c r="V23">
        <v>6261</v>
      </c>
      <c r="W23">
        <v>-0.10390000000000001</v>
      </c>
      <c r="X23">
        <v>2.76E-2</v>
      </c>
      <c r="Y23">
        <v>285</v>
      </c>
      <c r="Z23">
        <v>5.7000000000000002E-3</v>
      </c>
      <c r="AA23">
        <v>6.13E-2</v>
      </c>
      <c r="AB23">
        <v>2116</v>
      </c>
      <c r="AC23">
        <v>-2.76E-2</v>
      </c>
      <c r="AD23">
        <v>-1.49E-2</v>
      </c>
      <c r="AE23">
        <v>1162163</v>
      </c>
      <c r="AF23">
        <v>2.5600000000000001E-2</v>
      </c>
      <c r="AG23">
        <v>7.1300000000000002E-2</v>
      </c>
      <c r="AH23">
        <v>20876</v>
      </c>
      <c r="AI23">
        <v>-0.13009999999999999</v>
      </c>
      <c r="AJ23">
        <v>4.02E-2</v>
      </c>
      <c r="AK23">
        <v>0.4269</v>
      </c>
      <c r="AL23">
        <v>1.7500000000000002E-2</v>
      </c>
      <c r="AM23">
        <v>-6.4000000000000003E-3</v>
      </c>
      <c r="AN23">
        <v>0</v>
      </c>
    </row>
    <row r="24" spans="1:40" x14ac:dyDescent="0.25">
      <c r="A24">
        <v>202312</v>
      </c>
      <c r="B24" t="s">
        <v>41</v>
      </c>
      <c r="C24" t="s">
        <v>267</v>
      </c>
      <c r="D24">
        <v>259900</v>
      </c>
      <c r="E24">
        <v>-3.7100000000000001E-2</v>
      </c>
      <c r="F24">
        <v>0.04</v>
      </c>
      <c r="G24">
        <v>16877</v>
      </c>
      <c r="H24">
        <v>-9.8400000000000001E-2</v>
      </c>
      <c r="I24">
        <v>-7.2800000000000004E-2</v>
      </c>
      <c r="J24">
        <v>56</v>
      </c>
      <c r="K24">
        <v>0.23080000000000001</v>
      </c>
      <c r="L24">
        <v>-5.0799999999999998E-2</v>
      </c>
      <c r="M24">
        <v>6540</v>
      </c>
      <c r="N24">
        <v>-0.31519999999999998</v>
      </c>
      <c r="O24">
        <v>-1.09E-2</v>
      </c>
      <c r="P24">
        <v>196</v>
      </c>
      <c r="Q24">
        <v>7.6899999999999996E-2</v>
      </c>
      <c r="R24">
        <v>-0.19670000000000001</v>
      </c>
      <c r="S24">
        <v>4104</v>
      </c>
      <c r="T24">
        <v>-0.36109999999999998</v>
      </c>
      <c r="U24">
        <v>-0.12379999999999999</v>
      </c>
      <c r="V24">
        <v>10696</v>
      </c>
      <c r="W24">
        <v>-0.1145</v>
      </c>
      <c r="X24">
        <v>0.68279999999999996</v>
      </c>
      <c r="Y24">
        <v>167</v>
      </c>
      <c r="Z24">
        <v>-1.04E-2</v>
      </c>
      <c r="AA24">
        <v>6.9000000000000006E-2</v>
      </c>
      <c r="AB24">
        <v>1547</v>
      </c>
      <c r="AC24">
        <v>-1.34E-2</v>
      </c>
      <c r="AD24">
        <v>-8.6999999999999994E-3</v>
      </c>
      <c r="AE24">
        <v>391360</v>
      </c>
      <c r="AF24">
        <v>-2.06E-2</v>
      </c>
      <c r="AG24">
        <v>8.8700000000000001E-2</v>
      </c>
      <c r="AH24">
        <v>27531</v>
      </c>
      <c r="AI24">
        <v>-0.1028</v>
      </c>
      <c r="AJ24">
        <v>0.1231</v>
      </c>
      <c r="AK24">
        <v>0.63380000000000003</v>
      </c>
      <c r="AL24">
        <v>-1.1599999999999999E-2</v>
      </c>
      <c r="AM24">
        <v>0.28460000000000002</v>
      </c>
      <c r="AN24">
        <v>0</v>
      </c>
    </row>
    <row r="25" spans="1:40" x14ac:dyDescent="0.25">
      <c r="A25">
        <v>202312</v>
      </c>
      <c r="B25" t="s">
        <v>36</v>
      </c>
      <c r="C25" t="s">
        <v>268</v>
      </c>
      <c r="D25">
        <v>725000</v>
      </c>
      <c r="E25">
        <v>-3.27E-2</v>
      </c>
      <c r="F25">
        <v>4.3200000000000002E-2</v>
      </c>
      <c r="G25">
        <v>40313</v>
      </c>
      <c r="H25">
        <v>-0.12590000000000001</v>
      </c>
      <c r="I25">
        <v>-0.1391</v>
      </c>
      <c r="J25">
        <v>57</v>
      </c>
      <c r="K25">
        <v>0.21279999999999999</v>
      </c>
      <c r="L25">
        <v>-0.1094</v>
      </c>
      <c r="M25">
        <v>16576</v>
      </c>
      <c r="N25">
        <v>-0.27979999999999999</v>
      </c>
      <c r="O25">
        <v>0.11310000000000001</v>
      </c>
      <c r="P25">
        <v>1052</v>
      </c>
      <c r="Q25">
        <v>-0.1502</v>
      </c>
      <c r="R25">
        <v>0.29559999999999997</v>
      </c>
      <c r="S25">
        <v>7372</v>
      </c>
      <c r="T25">
        <v>-0.46820000000000001</v>
      </c>
      <c r="U25">
        <v>-0.31769999999999998</v>
      </c>
      <c r="V25">
        <v>21962</v>
      </c>
      <c r="W25">
        <v>-6.88E-2</v>
      </c>
      <c r="X25">
        <v>6.1600000000000002E-2</v>
      </c>
      <c r="Y25">
        <v>438</v>
      </c>
      <c r="Z25">
        <v>-3.8399999999999997E-2</v>
      </c>
      <c r="AA25">
        <v>6.0600000000000001E-2</v>
      </c>
      <c r="AB25">
        <v>1762</v>
      </c>
      <c r="AC25">
        <v>-1.01E-2</v>
      </c>
      <c r="AD25">
        <v>5.7000000000000002E-3</v>
      </c>
      <c r="AE25">
        <v>1510772</v>
      </c>
      <c r="AF25">
        <v>-5.1000000000000004E-3</v>
      </c>
      <c r="AG25">
        <v>0.15859999999999999</v>
      </c>
      <c r="AH25">
        <v>62067</v>
      </c>
      <c r="AI25">
        <v>-0.106</v>
      </c>
      <c r="AJ25">
        <v>-7.9299999999999995E-2</v>
      </c>
      <c r="AK25">
        <v>0.54479999999999995</v>
      </c>
      <c r="AL25">
        <v>3.3399999999999999E-2</v>
      </c>
      <c r="AM25">
        <v>0.10299999999999999</v>
      </c>
      <c r="AN25">
        <v>0</v>
      </c>
    </row>
    <row r="26" spans="1:40" x14ac:dyDescent="0.25">
      <c r="A26">
        <v>202312</v>
      </c>
      <c r="B26" t="s">
        <v>4</v>
      </c>
      <c r="C26" t="s">
        <v>269</v>
      </c>
      <c r="D26">
        <v>739545</v>
      </c>
      <c r="E26">
        <v>-1.32E-2</v>
      </c>
      <c r="F26">
        <v>9.5600000000000004E-2</v>
      </c>
      <c r="G26">
        <v>6473</v>
      </c>
      <c r="H26">
        <v>-0.20030000000000001</v>
      </c>
      <c r="I26">
        <v>-3.9800000000000002E-2</v>
      </c>
      <c r="J26">
        <v>55</v>
      </c>
      <c r="K26">
        <v>0.34150000000000003</v>
      </c>
      <c r="L26">
        <v>-5.1700000000000003E-2</v>
      </c>
      <c r="M26">
        <v>2864</v>
      </c>
      <c r="N26">
        <v>-0.39760000000000001</v>
      </c>
      <c r="O26">
        <v>7.1900000000000006E-2</v>
      </c>
      <c r="P26">
        <v>56</v>
      </c>
      <c r="Q26">
        <v>-0.3</v>
      </c>
      <c r="R26">
        <v>0.2727</v>
      </c>
      <c r="S26">
        <v>1164</v>
      </c>
      <c r="T26">
        <v>-0.55810000000000004</v>
      </c>
      <c r="U26">
        <v>-7.9100000000000004E-2</v>
      </c>
      <c r="V26">
        <v>1398</v>
      </c>
      <c r="W26">
        <v>-0.22159999999999999</v>
      </c>
      <c r="X26">
        <v>-0.16189999999999999</v>
      </c>
      <c r="Y26">
        <v>407</v>
      </c>
      <c r="Z26">
        <v>-2.8999999999999998E-3</v>
      </c>
      <c r="AA26">
        <v>9.7000000000000003E-2</v>
      </c>
      <c r="AB26">
        <v>1830</v>
      </c>
      <c r="AC26">
        <v>-1.1900000000000001E-2</v>
      </c>
      <c r="AD26">
        <v>1.2200000000000001E-2</v>
      </c>
      <c r="AE26">
        <v>1399898</v>
      </c>
      <c r="AF26">
        <v>1.9E-2</v>
      </c>
      <c r="AG26">
        <v>0.1729</v>
      </c>
      <c r="AH26">
        <v>7985</v>
      </c>
      <c r="AI26">
        <v>-0.19089999999999999</v>
      </c>
      <c r="AJ26">
        <v>-4.7699999999999999E-2</v>
      </c>
      <c r="AK26">
        <v>0.216</v>
      </c>
      <c r="AL26">
        <v>-5.8999999999999999E-3</v>
      </c>
      <c r="AM26">
        <v>-3.15E-2</v>
      </c>
      <c r="AN26">
        <v>0</v>
      </c>
    </row>
    <row r="27" spans="1:40" x14ac:dyDescent="0.25">
      <c r="A27">
        <v>202312</v>
      </c>
      <c r="B27" t="s">
        <v>42</v>
      </c>
      <c r="C27" t="s">
        <v>270</v>
      </c>
      <c r="D27">
        <v>298900</v>
      </c>
      <c r="E27">
        <v>-2.9999999999999997E-4</v>
      </c>
      <c r="F27">
        <v>6.7500000000000004E-2</v>
      </c>
      <c r="G27">
        <v>9000</v>
      </c>
      <c r="H27">
        <v>2.9999999999999997E-4</v>
      </c>
      <c r="I27">
        <v>0.19189999999999999</v>
      </c>
      <c r="J27">
        <v>66</v>
      </c>
      <c r="K27">
        <v>0.12820000000000001</v>
      </c>
      <c r="L27">
        <v>0</v>
      </c>
      <c r="M27">
        <v>2764</v>
      </c>
      <c r="N27">
        <v>-0.14430000000000001</v>
      </c>
      <c r="O27">
        <v>0.1109</v>
      </c>
      <c r="P27">
        <v>88</v>
      </c>
      <c r="Q27">
        <v>-0.5111</v>
      </c>
      <c r="R27">
        <v>-0.15379999999999999</v>
      </c>
      <c r="S27">
        <v>1612</v>
      </c>
      <c r="T27">
        <v>-0.36280000000000001</v>
      </c>
      <c r="U27">
        <v>0.16139999999999999</v>
      </c>
      <c r="V27">
        <v>3304</v>
      </c>
      <c r="W27">
        <v>-5.79E-2</v>
      </c>
      <c r="X27">
        <v>-2.1299999999999999E-2</v>
      </c>
      <c r="Y27">
        <v>154</v>
      </c>
      <c r="Z27">
        <v>-3.3999999999999998E-3</v>
      </c>
      <c r="AA27">
        <v>7.1400000000000005E-2</v>
      </c>
      <c r="AB27">
        <v>1887</v>
      </c>
      <c r="AC27">
        <v>-5.7999999999999996E-3</v>
      </c>
      <c r="AD27">
        <v>-4.1999999999999997E-3</v>
      </c>
      <c r="AE27">
        <v>383767</v>
      </c>
      <c r="AF27">
        <v>-1.03E-2</v>
      </c>
      <c r="AG27">
        <v>2.86E-2</v>
      </c>
      <c r="AH27">
        <v>12222</v>
      </c>
      <c r="AI27">
        <v>-1.3599999999999999E-2</v>
      </c>
      <c r="AJ27">
        <v>0.1263</v>
      </c>
      <c r="AK27">
        <v>0.36709999999999998</v>
      </c>
      <c r="AL27">
        <v>-2.2700000000000001E-2</v>
      </c>
      <c r="AM27">
        <v>-0.08</v>
      </c>
      <c r="AN27">
        <v>0</v>
      </c>
    </row>
    <row r="28" spans="1:40" x14ac:dyDescent="0.25">
      <c r="A28">
        <v>202312</v>
      </c>
      <c r="B28" t="s">
        <v>13</v>
      </c>
      <c r="C28" t="s">
        <v>271</v>
      </c>
      <c r="D28">
        <v>287250</v>
      </c>
      <c r="E28">
        <v>-9.1000000000000004E-3</v>
      </c>
      <c r="F28">
        <v>4.4499999999999998E-2</v>
      </c>
      <c r="G28">
        <v>13531</v>
      </c>
      <c r="H28">
        <v>-5.2400000000000002E-2</v>
      </c>
      <c r="I28">
        <v>7.51E-2</v>
      </c>
      <c r="J28">
        <v>59</v>
      </c>
      <c r="K28">
        <v>0.18</v>
      </c>
      <c r="L28">
        <v>-7.8100000000000003E-2</v>
      </c>
      <c r="M28">
        <v>4788</v>
      </c>
      <c r="N28">
        <v>-0.28320000000000001</v>
      </c>
      <c r="O28">
        <v>0.16669999999999999</v>
      </c>
      <c r="P28">
        <v>184</v>
      </c>
      <c r="Q28">
        <v>-0.2137</v>
      </c>
      <c r="R28">
        <v>-0.1636</v>
      </c>
      <c r="S28">
        <v>2904</v>
      </c>
      <c r="T28">
        <v>-0.45019999999999999</v>
      </c>
      <c r="U28">
        <v>1.9699999999999999E-2</v>
      </c>
      <c r="V28">
        <v>6976</v>
      </c>
      <c r="W28">
        <v>-9.5699999999999993E-2</v>
      </c>
      <c r="X28">
        <v>1.04E-2</v>
      </c>
      <c r="Y28">
        <v>161</v>
      </c>
      <c r="Z28">
        <v>4.0000000000000001E-3</v>
      </c>
      <c r="AA28">
        <v>5.4199999999999998E-2</v>
      </c>
      <c r="AB28">
        <v>1744</v>
      </c>
      <c r="AC28">
        <v>-1.1299999999999999E-2</v>
      </c>
      <c r="AD28">
        <v>-4.8999999999999998E-3</v>
      </c>
      <c r="AE28">
        <v>383050</v>
      </c>
      <c r="AF28">
        <v>-5.8999999999999999E-3</v>
      </c>
      <c r="AG28">
        <v>3.0999999999999999E-3</v>
      </c>
      <c r="AH28">
        <v>20469</v>
      </c>
      <c r="AI28">
        <v>-6.7500000000000004E-2</v>
      </c>
      <c r="AJ28">
        <v>5.2600000000000001E-2</v>
      </c>
      <c r="AK28">
        <v>0.51559999999999995</v>
      </c>
      <c r="AL28">
        <v>-2.47E-2</v>
      </c>
      <c r="AM28">
        <v>-3.3000000000000002E-2</v>
      </c>
      <c r="AN28">
        <v>0</v>
      </c>
    </row>
    <row r="29" spans="1:40" x14ac:dyDescent="0.25">
      <c r="A29">
        <v>202312</v>
      </c>
      <c r="B29" t="s">
        <v>46</v>
      </c>
      <c r="C29" t="s">
        <v>272</v>
      </c>
      <c r="D29">
        <v>329000</v>
      </c>
      <c r="E29">
        <v>-2.9999999999999997E-4</v>
      </c>
      <c r="F29">
        <v>9.7000000000000003E-2</v>
      </c>
      <c r="G29">
        <v>1911</v>
      </c>
      <c r="H29">
        <v>-6.6699999999999995E-2</v>
      </c>
      <c r="I29">
        <v>1.38E-2</v>
      </c>
      <c r="J29">
        <v>74</v>
      </c>
      <c r="K29">
        <v>0.14729999999999999</v>
      </c>
      <c r="L29">
        <v>-5.1299999999999998E-2</v>
      </c>
      <c r="M29">
        <v>424</v>
      </c>
      <c r="N29">
        <v>-0.18770000000000001</v>
      </c>
      <c r="O29">
        <v>0.37659999999999999</v>
      </c>
      <c r="P29">
        <v>12</v>
      </c>
      <c r="Q29">
        <v>-0.53849999999999998</v>
      </c>
      <c r="R29">
        <v>2</v>
      </c>
      <c r="S29">
        <v>244</v>
      </c>
      <c r="T29">
        <v>-0.46260000000000001</v>
      </c>
      <c r="U29">
        <v>0.79410000000000003</v>
      </c>
      <c r="V29">
        <v>772</v>
      </c>
      <c r="W29">
        <v>-0.1389</v>
      </c>
      <c r="X29">
        <v>0.38100000000000001</v>
      </c>
      <c r="Y29">
        <v>152</v>
      </c>
      <c r="Z29">
        <v>1.4500000000000001E-2</v>
      </c>
      <c r="AA29">
        <v>6.9400000000000003E-2</v>
      </c>
      <c r="AB29">
        <v>2118</v>
      </c>
      <c r="AC29">
        <v>-9.5999999999999992E-3</v>
      </c>
      <c r="AD29">
        <v>5.0000000000000001E-4</v>
      </c>
      <c r="AE29">
        <v>375779</v>
      </c>
      <c r="AF29">
        <v>-2.9999999999999997E-4</v>
      </c>
      <c r="AG29">
        <v>9.6799999999999997E-2</v>
      </c>
      <c r="AH29">
        <v>2680</v>
      </c>
      <c r="AI29">
        <v>-8.6900000000000005E-2</v>
      </c>
      <c r="AJ29">
        <v>9.9699999999999997E-2</v>
      </c>
      <c r="AK29">
        <v>0.40400000000000003</v>
      </c>
      <c r="AL29">
        <v>-3.39E-2</v>
      </c>
      <c r="AM29">
        <v>0.1074</v>
      </c>
      <c r="AN29">
        <v>0</v>
      </c>
    </row>
    <row r="30" spans="1:40" x14ac:dyDescent="0.25">
      <c r="A30">
        <v>202312</v>
      </c>
      <c r="B30" t="s">
        <v>18</v>
      </c>
      <c r="C30" t="s">
        <v>273</v>
      </c>
      <c r="D30">
        <v>550000</v>
      </c>
      <c r="E30">
        <v>-1.8700000000000001E-2</v>
      </c>
      <c r="F30">
        <v>6.59E-2</v>
      </c>
      <c r="G30">
        <v>5739</v>
      </c>
      <c r="H30">
        <v>-0.10639999999999999</v>
      </c>
      <c r="I30">
        <v>-0.1643</v>
      </c>
      <c r="J30">
        <v>73</v>
      </c>
      <c r="K30">
        <v>0.1231</v>
      </c>
      <c r="L30">
        <v>-7.5899999999999995E-2</v>
      </c>
      <c r="M30">
        <v>1736</v>
      </c>
      <c r="N30">
        <v>-0.154</v>
      </c>
      <c r="O30">
        <v>0.1421</v>
      </c>
      <c r="P30">
        <v>108</v>
      </c>
      <c r="Q30">
        <v>-0.3165</v>
      </c>
      <c r="R30">
        <v>0.5</v>
      </c>
      <c r="S30">
        <v>1208</v>
      </c>
      <c r="T30">
        <v>-0.38619999999999999</v>
      </c>
      <c r="U30">
        <v>-0.42909999999999998</v>
      </c>
      <c r="V30">
        <v>2660</v>
      </c>
      <c r="W30">
        <v>-8.1699999999999995E-2</v>
      </c>
      <c r="X30">
        <v>0.129</v>
      </c>
      <c r="Y30">
        <v>275</v>
      </c>
      <c r="Z30">
        <v>-3.3E-3</v>
      </c>
      <c r="AA30">
        <v>6.08E-2</v>
      </c>
      <c r="AB30">
        <v>2124</v>
      </c>
      <c r="AC30">
        <v>-3.5999999999999999E-3</v>
      </c>
      <c r="AD30">
        <v>6.6E-3</v>
      </c>
      <c r="AE30">
        <v>858183</v>
      </c>
      <c r="AF30">
        <v>-1.35E-2</v>
      </c>
      <c r="AG30">
        <v>0.1178</v>
      </c>
      <c r="AH30">
        <v>8383</v>
      </c>
      <c r="AI30">
        <v>-9.8799999999999999E-2</v>
      </c>
      <c r="AJ30">
        <v>-0.09</v>
      </c>
      <c r="AK30">
        <v>0.46350000000000002</v>
      </c>
      <c r="AL30">
        <v>1.2500000000000001E-2</v>
      </c>
      <c r="AM30">
        <v>0.12039999999999999</v>
      </c>
      <c r="AN30">
        <v>0</v>
      </c>
    </row>
    <row r="31" spans="1:40" x14ac:dyDescent="0.25">
      <c r="A31">
        <v>202312</v>
      </c>
      <c r="B31" t="s">
        <v>44</v>
      </c>
      <c r="C31" t="s">
        <v>274</v>
      </c>
      <c r="D31">
        <v>295000</v>
      </c>
      <c r="E31">
        <v>-1.34E-2</v>
      </c>
      <c r="F31">
        <v>2.0799999999999999E-2</v>
      </c>
      <c r="G31">
        <v>11171</v>
      </c>
      <c r="H31">
        <v>-2E-3</v>
      </c>
      <c r="I31">
        <v>0.18440000000000001</v>
      </c>
      <c r="J31">
        <v>64</v>
      </c>
      <c r="K31">
        <v>0.1532</v>
      </c>
      <c r="L31">
        <v>-3.0300000000000001E-2</v>
      </c>
      <c r="M31">
        <v>3640</v>
      </c>
      <c r="N31">
        <v>-0.13869999999999999</v>
      </c>
      <c r="O31">
        <v>0.15040000000000001</v>
      </c>
      <c r="P31">
        <v>188</v>
      </c>
      <c r="Q31">
        <v>9.2999999999999999E-2</v>
      </c>
      <c r="R31">
        <v>0.17499999999999999</v>
      </c>
      <c r="S31">
        <v>2616</v>
      </c>
      <c r="T31">
        <v>-0.26229999999999998</v>
      </c>
      <c r="U31">
        <v>-6.1000000000000004E-3</v>
      </c>
      <c r="V31">
        <v>4302</v>
      </c>
      <c r="W31">
        <v>-9.0399999999999994E-2</v>
      </c>
      <c r="X31">
        <v>-2.07E-2</v>
      </c>
      <c r="Y31">
        <v>157</v>
      </c>
      <c r="Z31">
        <v>-1E-3</v>
      </c>
      <c r="AA31">
        <v>3.1300000000000001E-2</v>
      </c>
      <c r="AB31">
        <v>1872</v>
      </c>
      <c r="AC31">
        <v>-1.4500000000000001E-2</v>
      </c>
      <c r="AD31">
        <v>-1.1599999999999999E-2</v>
      </c>
      <c r="AE31">
        <v>390570</v>
      </c>
      <c r="AF31">
        <v>-9.1999999999999998E-3</v>
      </c>
      <c r="AG31">
        <v>4.1300000000000003E-2</v>
      </c>
      <c r="AH31">
        <v>15455</v>
      </c>
      <c r="AI31">
        <v>-2.8400000000000002E-2</v>
      </c>
      <c r="AJ31">
        <v>0.1183</v>
      </c>
      <c r="AK31">
        <v>0.3851</v>
      </c>
      <c r="AL31">
        <v>-3.7400000000000003E-2</v>
      </c>
      <c r="AM31">
        <v>-8.0699999999999994E-2</v>
      </c>
      <c r="AN31">
        <v>0</v>
      </c>
    </row>
    <row r="32" spans="1:40" x14ac:dyDescent="0.25">
      <c r="A32">
        <v>202312</v>
      </c>
      <c r="B32" t="s">
        <v>22</v>
      </c>
      <c r="C32" t="s">
        <v>275</v>
      </c>
      <c r="D32">
        <v>285000</v>
      </c>
      <c r="E32">
        <v>-1.5599999999999999E-2</v>
      </c>
      <c r="F32">
        <v>4.0099999999999997E-2</v>
      </c>
      <c r="G32">
        <v>19361</v>
      </c>
      <c r="H32">
        <v>-7.3599999999999999E-2</v>
      </c>
      <c r="I32">
        <v>-2.18E-2</v>
      </c>
      <c r="J32">
        <v>61</v>
      </c>
      <c r="K32">
        <v>0.22</v>
      </c>
      <c r="L32">
        <v>-8.9599999999999999E-2</v>
      </c>
      <c r="M32">
        <v>7392</v>
      </c>
      <c r="N32">
        <v>-0.30159999999999998</v>
      </c>
      <c r="O32">
        <v>0.1079</v>
      </c>
      <c r="P32">
        <v>356</v>
      </c>
      <c r="Q32">
        <v>-4.8099999999999997E-2</v>
      </c>
      <c r="R32">
        <v>-0.37319999999999998</v>
      </c>
      <c r="S32">
        <v>4764</v>
      </c>
      <c r="T32">
        <v>-0.3906</v>
      </c>
      <c r="U32">
        <v>2.76E-2</v>
      </c>
      <c r="V32">
        <v>11971</v>
      </c>
      <c r="W32">
        <v>-0.1187</v>
      </c>
      <c r="X32">
        <v>3.0700000000000002E-2</v>
      </c>
      <c r="Y32">
        <v>176</v>
      </c>
      <c r="Z32">
        <v>-1.6999999999999999E-3</v>
      </c>
      <c r="AA32">
        <v>5.7599999999999998E-2</v>
      </c>
      <c r="AB32">
        <v>1662</v>
      </c>
      <c r="AC32">
        <v>-1.1900000000000001E-2</v>
      </c>
      <c r="AD32">
        <v>-8.3999999999999995E-3</v>
      </c>
      <c r="AE32">
        <v>427406</v>
      </c>
      <c r="AF32">
        <v>-8.2000000000000007E-3</v>
      </c>
      <c r="AG32">
        <v>6.0400000000000002E-2</v>
      </c>
      <c r="AH32">
        <v>31275</v>
      </c>
      <c r="AI32">
        <v>-8.9700000000000002E-2</v>
      </c>
      <c r="AJ32">
        <v>-2.0999999999999999E-3</v>
      </c>
      <c r="AK32">
        <v>0.61829999999999996</v>
      </c>
      <c r="AL32">
        <v>-3.1600000000000003E-2</v>
      </c>
      <c r="AM32">
        <v>3.15E-2</v>
      </c>
      <c r="AN32">
        <v>0</v>
      </c>
    </row>
    <row r="33" spans="1:40" x14ac:dyDescent="0.25">
      <c r="A33">
        <v>202312</v>
      </c>
      <c r="B33" t="s">
        <v>5</v>
      </c>
      <c r="C33" t="s">
        <v>276</v>
      </c>
      <c r="D33">
        <v>493000</v>
      </c>
      <c r="E33">
        <v>-1E-3</v>
      </c>
      <c r="F33">
        <v>8.3500000000000005E-2</v>
      </c>
      <c r="G33">
        <v>18787</v>
      </c>
      <c r="H33">
        <v>-1.54E-2</v>
      </c>
      <c r="I33">
        <v>-0.1318</v>
      </c>
      <c r="J33">
        <v>57</v>
      </c>
      <c r="K33">
        <v>0.29549999999999998</v>
      </c>
      <c r="L33">
        <v>-0.1739</v>
      </c>
      <c r="M33">
        <v>6228</v>
      </c>
      <c r="N33">
        <v>-0.27650000000000002</v>
      </c>
      <c r="O33">
        <v>-7.2099999999999997E-2</v>
      </c>
      <c r="P33">
        <v>488</v>
      </c>
      <c r="Q33">
        <v>-0.2303</v>
      </c>
      <c r="R33">
        <v>0.1193</v>
      </c>
      <c r="S33">
        <v>5756</v>
      </c>
      <c r="T33">
        <v>-0.34770000000000001</v>
      </c>
      <c r="U33">
        <v>-0.32219999999999999</v>
      </c>
      <c r="V33">
        <v>6748</v>
      </c>
      <c r="W33">
        <v>-0.16020000000000001</v>
      </c>
      <c r="X33">
        <v>-0.15920000000000001</v>
      </c>
      <c r="Y33">
        <v>265</v>
      </c>
      <c r="Z33">
        <v>-1.4500000000000001E-2</v>
      </c>
      <c r="AA33">
        <v>2.8299999999999999E-2</v>
      </c>
      <c r="AB33">
        <v>1949</v>
      </c>
      <c r="AC33">
        <v>1.06E-2</v>
      </c>
      <c r="AD33">
        <v>4.6699999999999998E-2</v>
      </c>
      <c r="AE33">
        <v>787612</v>
      </c>
      <c r="AF33">
        <v>2.3999999999999998E-3</v>
      </c>
      <c r="AG33">
        <v>0.1724</v>
      </c>
      <c r="AH33">
        <v>25298</v>
      </c>
      <c r="AI33">
        <v>-6.8400000000000002E-2</v>
      </c>
      <c r="AJ33">
        <v>-0.1467</v>
      </c>
      <c r="AK33">
        <v>0.35920000000000002</v>
      </c>
      <c r="AL33">
        <v>-6.1899999999999997E-2</v>
      </c>
      <c r="AM33">
        <v>-1.17E-2</v>
      </c>
      <c r="AN33">
        <v>0</v>
      </c>
    </row>
    <row r="34" spans="1:40" x14ac:dyDescent="0.25">
      <c r="A34">
        <v>202312</v>
      </c>
      <c r="B34" t="s">
        <v>1</v>
      </c>
      <c r="C34" t="s">
        <v>277</v>
      </c>
      <c r="D34">
        <v>284900</v>
      </c>
      <c r="E34">
        <v>-4.4000000000000003E-3</v>
      </c>
      <c r="F34">
        <v>1.7899999999999999E-2</v>
      </c>
      <c r="G34">
        <v>7459</v>
      </c>
      <c r="H34">
        <v>-5.91E-2</v>
      </c>
      <c r="I34">
        <v>7.4300000000000005E-2</v>
      </c>
      <c r="J34">
        <v>66</v>
      </c>
      <c r="K34">
        <v>0.22220000000000001</v>
      </c>
      <c r="L34">
        <v>-2.9399999999999999E-2</v>
      </c>
      <c r="M34">
        <v>2140</v>
      </c>
      <c r="N34">
        <v>-0.33329999999999999</v>
      </c>
      <c r="O34">
        <v>8.3000000000000004E-2</v>
      </c>
      <c r="P34">
        <v>224</v>
      </c>
      <c r="Q34">
        <v>-4.2700000000000002E-2</v>
      </c>
      <c r="R34">
        <v>0.47370000000000001</v>
      </c>
      <c r="S34">
        <v>1820</v>
      </c>
      <c r="T34">
        <v>-0.34770000000000001</v>
      </c>
      <c r="U34">
        <v>4.36E-2</v>
      </c>
      <c r="V34">
        <v>3359</v>
      </c>
      <c r="W34">
        <v>-0.13539999999999999</v>
      </c>
      <c r="X34">
        <v>1.8499999999999999E-2</v>
      </c>
      <c r="Y34">
        <v>171</v>
      </c>
      <c r="Z34">
        <v>3.3999999999999998E-3</v>
      </c>
      <c r="AA34">
        <v>1.5599999999999999E-2</v>
      </c>
      <c r="AB34">
        <v>1615</v>
      </c>
      <c r="AC34">
        <v>-4.5999999999999999E-3</v>
      </c>
      <c r="AD34">
        <v>9.1000000000000004E-3</v>
      </c>
      <c r="AE34">
        <v>337604</v>
      </c>
      <c r="AF34">
        <v>-1.32E-2</v>
      </c>
      <c r="AG34">
        <v>-2.0000000000000001E-4</v>
      </c>
      <c r="AH34">
        <v>10733</v>
      </c>
      <c r="AI34">
        <v>-8.5300000000000001E-2</v>
      </c>
      <c r="AJ34">
        <v>5.7599999999999998E-2</v>
      </c>
      <c r="AK34">
        <v>0.45029999999999998</v>
      </c>
      <c r="AL34">
        <v>-3.9699999999999999E-2</v>
      </c>
      <c r="AM34">
        <v>-2.47E-2</v>
      </c>
      <c r="AN34">
        <v>0</v>
      </c>
    </row>
    <row r="35" spans="1:40" x14ac:dyDescent="0.25">
      <c r="A35">
        <v>202312</v>
      </c>
      <c r="B35" t="s">
        <v>14</v>
      </c>
      <c r="C35" t="s">
        <v>278</v>
      </c>
      <c r="D35">
        <v>474990</v>
      </c>
      <c r="E35">
        <v>-3.04E-2</v>
      </c>
      <c r="F35">
        <v>5.5500000000000001E-2</v>
      </c>
      <c r="G35">
        <v>2044</v>
      </c>
      <c r="H35">
        <v>-4.19E-2</v>
      </c>
      <c r="I35">
        <v>3.3399999999999999E-2</v>
      </c>
      <c r="J35">
        <v>56</v>
      </c>
      <c r="K35">
        <v>0.1313</v>
      </c>
      <c r="L35">
        <v>-0.1515</v>
      </c>
      <c r="M35">
        <v>820</v>
      </c>
      <c r="N35">
        <v>-0.27300000000000002</v>
      </c>
      <c r="O35">
        <v>0.1648</v>
      </c>
      <c r="P35">
        <v>68</v>
      </c>
      <c r="Q35">
        <v>-0.29170000000000001</v>
      </c>
      <c r="R35">
        <v>-5.5599999999999997E-2</v>
      </c>
      <c r="S35">
        <v>460</v>
      </c>
      <c r="T35">
        <v>-0.3931</v>
      </c>
      <c r="U35">
        <v>0.2366</v>
      </c>
      <c r="V35">
        <v>1497</v>
      </c>
      <c r="W35">
        <v>-0.11940000000000001</v>
      </c>
      <c r="X35">
        <v>-0.111</v>
      </c>
      <c r="Y35">
        <v>230</v>
      </c>
      <c r="Z35">
        <v>0</v>
      </c>
      <c r="AA35">
        <v>7.4399999999999994E-2</v>
      </c>
      <c r="AB35">
        <v>2079</v>
      </c>
      <c r="AC35">
        <v>-2.1899999999999999E-2</v>
      </c>
      <c r="AD35">
        <v>-5.0000000000000001E-4</v>
      </c>
      <c r="AE35">
        <v>611024</v>
      </c>
      <c r="AF35">
        <v>-2.2700000000000001E-2</v>
      </c>
      <c r="AG35">
        <v>9.6100000000000005E-2</v>
      </c>
      <c r="AH35">
        <v>3564</v>
      </c>
      <c r="AI35">
        <v>-6.8699999999999997E-2</v>
      </c>
      <c r="AJ35">
        <v>-2.52E-2</v>
      </c>
      <c r="AK35">
        <v>0.73240000000000005</v>
      </c>
      <c r="AL35">
        <v>-6.4399999999999999E-2</v>
      </c>
      <c r="AM35">
        <v>-0.11899999999999999</v>
      </c>
      <c r="AN35">
        <v>0</v>
      </c>
    </row>
    <row r="36" spans="1:40" x14ac:dyDescent="0.25">
      <c r="A36">
        <v>202312</v>
      </c>
      <c r="B36" t="s">
        <v>10</v>
      </c>
      <c r="C36" t="s">
        <v>279</v>
      </c>
      <c r="D36">
        <v>477000</v>
      </c>
      <c r="E36">
        <v>-1.3599999999999999E-2</v>
      </c>
      <c r="F36">
        <v>0.13569999999999999</v>
      </c>
      <c r="G36">
        <v>1185</v>
      </c>
      <c r="H36">
        <v>-9.8500000000000004E-2</v>
      </c>
      <c r="I36">
        <v>0.15609999999999999</v>
      </c>
      <c r="J36">
        <v>74</v>
      </c>
      <c r="K36">
        <v>0.29820000000000002</v>
      </c>
      <c r="L36">
        <v>-0.14940000000000001</v>
      </c>
      <c r="M36">
        <v>352</v>
      </c>
      <c r="N36">
        <v>-0.26669999999999999</v>
      </c>
      <c r="O36">
        <v>0.20549999999999999</v>
      </c>
      <c r="P36">
        <v>4</v>
      </c>
      <c r="S36">
        <v>132</v>
      </c>
      <c r="T36">
        <v>-0.4803</v>
      </c>
      <c r="U36">
        <v>0.13789999999999999</v>
      </c>
      <c r="V36">
        <v>347</v>
      </c>
      <c r="W36">
        <v>-0.2114</v>
      </c>
      <c r="X36">
        <v>-9.4E-2</v>
      </c>
      <c r="Y36">
        <v>244</v>
      </c>
      <c r="Z36">
        <v>-4.0000000000000001E-3</v>
      </c>
      <c r="AA36">
        <v>0.1094</v>
      </c>
      <c r="AB36">
        <v>2007</v>
      </c>
      <c r="AC36">
        <v>-3.3999999999999998E-3</v>
      </c>
      <c r="AD36">
        <v>-1.67E-2</v>
      </c>
      <c r="AE36">
        <v>811331</v>
      </c>
      <c r="AF36">
        <v>1.6000000000000001E-3</v>
      </c>
      <c r="AG36">
        <v>0.14180000000000001</v>
      </c>
      <c r="AH36">
        <v>1532</v>
      </c>
      <c r="AI36">
        <v>-0.1268</v>
      </c>
      <c r="AJ36">
        <v>8.8099999999999998E-2</v>
      </c>
      <c r="AK36">
        <v>0.2928</v>
      </c>
      <c r="AL36">
        <v>-4.19E-2</v>
      </c>
      <c r="AM36">
        <v>-8.0799999999999997E-2</v>
      </c>
      <c r="AN36">
        <v>0</v>
      </c>
    </row>
    <row r="37" spans="1:40" x14ac:dyDescent="0.25">
      <c r="A37">
        <v>202312</v>
      </c>
      <c r="B37" t="s">
        <v>8</v>
      </c>
      <c r="C37" t="s">
        <v>280</v>
      </c>
      <c r="D37">
        <v>485000</v>
      </c>
      <c r="E37">
        <v>-6.4600000000000005E-2</v>
      </c>
      <c r="F37">
        <v>2.1100000000000001E-2</v>
      </c>
      <c r="G37">
        <v>1149</v>
      </c>
      <c r="H37">
        <v>-8.8800000000000004E-2</v>
      </c>
      <c r="I37">
        <v>-2.7900000000000001E-2</v>
      </c>
      <c r="J37">
        <v>44</v>
      </c>
      <c r="K37">
        <v>0.22220000000000001</v>
      </c>
      <c r="L37">
        <v>-2.2200000000000001E-2</v>
      </c>
      <c r="M37">
        <v>508</v>
      </c>
      <c r="N37">
        <v>-0.34870000000000001</v>
      </c>
      <c r="O37">
        <v>-6.6199999999999995E-2</v>
      </c>
      <c r="P37">
        <v>12</v>
      </c>
      <c r="Q37">
        <v>1</v>
      </c>
      <c r="R37">
        <v>0</v>
      </c>
      <c r="S37">
        <v>208</v>
      </c>
      <c r="T37">
        <v>-0.3735</v>
      </c>
      <c r="U37">
        <v>-8.77E-2</v>
      </c>
      <c r="V37">
        <v>1135</v>
      </c>
      <c r="W37">
        <v>-0.13059999999999999</v>
      </c>
      <c r="X37">
        <v>-0.10489999999999999</v>
      </c>
      <c r="Y37">
        <v>293</v>
      </c>
      <c r="Z37">
        <v>-7.4999999999999997E-3</v>
      </c>
      <c r="AA37">
        <v>-3.5200000000000002E-2</v>
      </c>
      <c r="AB37">
        <v>1792</v>
      </c>
      <c r="AC37">
        <v>-1.4E-2</v>
      </c>
      <c r="AD37">
        <v>0.12</v>
      </c>
      <c r="AE37">
        <v>890987</v>
      </c>
      <c r="AF37">
        <v>-5.79E-2</v>
      </c>
      <c r="AG37">
        <v>0.1115</v>
      </c>
      <c r="AH37">
        <v>2272</v>
      </c>
      <c r="AI37">
        <v>-0.11269999999999999</v>
      </c>
      <c r="AJ37">
        <v>-6.9599999999999995E-2</v>
      </c>
      <c r="AK37">
        <v>0.98780000000000001</v>
      </c>
      <c r="AL37">
        <v>-4.7500000000000001E-2</v>
      </c>
      <c r="AM37">
        <v>-8.4900000000000003E-2</v>
      </c>
      <c r="AN37">
        <v>0</v>
      </c>
    </row>
    <row r="38" spans="1:40" x14ac:dyDescent="0.25">
      <c r="A38">
        <v>202312</v>
      </c>
      <c r="B38" t="s">
        <v>33</v>
      </c>
      <c r="C38" t="s">
        <v>281</v>
      </c>
      <c r="D38">
        <v>350000</v>
      </c>
      <c r="E38">
        <v>-1.67E-2</v>
      </c>
      <c r="F38">
        <v>1.4800000000000001E-2</v>
      </c>
      <c r="G38">
        <v>8769</v>
      </c>
      <c r="H38">
        <v>-0.12670000000000001</v>
      </c>
      <c r="I38">
        <v>6.0499999999999998E-2</v>
      </c>
      <c r="J38">
        <v>56</v>
      </c>
      <c r="K38">
        <v>0.24440000000000001</v>
      </c>
      <c r="L38">
        <v>-5.0799999999999998E-2</v>
      </c>
      <c r="M38">
        <v>2856</v>
      </c>
      <c r="N38">
        <v>-0.3296</v>
      </c>
      <c r="O38">
        <v>0.15160000000000001</v>
      </c>
      <c r="P38">
        <v>68</v>
      </c>
      <c r="Q38">
        <v>-0.1053</v>
      </c>
      <c r="R38">
        <v>0.88890000000000002</v>
      </c>
      <c r="S38">
        <v>1604</v>
      </c>
      <c r="T38">
        <v>-0.434</v>
      </c>
      <c r="U38">
        <v>0.30620000000000003</v>
      </c>
      <c r="V38">
        <v>3646</v>
      </c>
      <c r="W38">
        <v>-0.18590000000000001</v>
      </c>
      <c r="X38">
        <v>0.31769999999999998</v>
      </c>
      <c r="Y38">
        <v>196</v>
      </c>
      <c r="Z38">
        <v>6.0000000000000001E-3</v>
      </c>
      <c r="AA38">
        <v>6.5799999999999997E-2</v>
      </c>
      <c r="AB38">
        <v>1760</v>
      </c>
      <c r="AC38">
        <v>-1.43E-2</v>
      </c>
      <c r="AD38">
        <v>0</v>
      </c>
      <c r="AE38">
        <v>451941</v>
      </c>
      <c r="AF38">
        <v>-1.2999999999999999E-2</v>
      </c>
      <c r="AG38">
        <v>5.33E-2</v>
      </c>
      <c r="AH38">
        <v>12377</v>
      </c>
      <c r="AI38">
        <v>-0.14410000000000001</v>
      </c>
      <c r="AJ38">
        <v>0.12559999999999999</v>
      </c>
      <c r="AK38">
        <v>0.4158</v>
      </c>
      <c r="AL38">
        <v>-3.0200000000000001E-2</v>
      </c>
      <c r="AM38">
        <v>8.1199999999999994E-2</v>
      </c>
      <c r="AN38">
        <v>0</v>
      </c>
    </row>
    <row r="39" spans="1:40" x14ac:dyDescent="0.25">
      <c r="A39">
        <v>202312</v>
      </c>
      <c r="B39" t="s">
        <v>40</v>
      </c>
      <c r="C39" t="s">
        <v>282</v>
      </c>
      <c r="D39">
        <v>525000</v>
      </c>
      <c r="E39">
        <v>-8.3999999999999995E-3</v>
      </c>
      <c r="F39">
        <v>0.1053</v>
      </c>
      <c r="G39">
        <v>11902</v>
      </c>
      <c r="H39">
        <v>-0.1047</v>
      </c>
      <c r="I39">
        <v>-0.16800000000000001</v>
      </c>
      <c r="J39">
        <v>52</v>
      </c>
      <c r="K39">
        <v>0.20930000000000001</v>
      </c>
      <c r="L39">
        <v>-0.1333</v>
      </c>
      <c r="M39">
        <v>4916</v>
      </c>
      <c r="N39">
        <v>-0.28170000000000001</v>
      </c>
      <c r="O39">
        <v>2.5000000000000001E-2</v>
      </c>
      <c r="P39">
        <v>204</v>
      </c>
      <c r="Q39">
        <v>-0.16389999999999999</v>
      </c>
      <c r="R39">
        <v>0.54549999999999998</v>
      </c>
      <c r="S39">
        <v>1680</v>
      </c>
      <c r="T39">
        <v>-0.41089999999999999</v>
      </c>
      <c r="U39">
        <v>-0.17649999999999999</v>
      </c>
      <c r="V39">
        <v>9171</v>
      </c>
      <c r="W39">
        <v>-5.5199999999999999E-2</v>
      </c>
      <c r="X39">
        <v>-2.8400000000000002E-2</v>
      </c>
      <c r="Y39">
        <v>281</v>
      </c>
      <c r="Z39">
        <v>-5.9999999999999995E-4</v>
      </c>
      <c r="AA39">
        <v>6.3500000000000001E-2</v>
      </c>
      <c r="AB39">
        <v>1692</v>
      </c>
      <c r="AC39">
        <v>-1.34E-2</v>
      </c>
      <c r="AD39">
        <v>-3.5000000000000001E-3</v>
      </c>
      <c r="AE39">
        <v>838624</v>
      </c>
      <c r="AF39">
        <v>-2.9999999999999997E-4</v>
      </c>
      <c r="AG39">
        <v>0.11360000000000001</v>
      </c>
      <c r="AH39">
        <v>20871</v>
      </c>
      <c r="AI39">
        <v>-8.6300000000000002E-2</v>
      </c>
      <c r="AJ39">
        <v>-0.1142</v>
      </c>
      <c r="AK39">
        <v>0.77049999999999996</v>
      </c>
      <c r="AL39">
        <v>4.0399999999999998E-2</v>
      </c>
      <c r="AM39">
        <v>0.11070000000000001</v>
      </c>
      <c r="AN39">
        <v>0</v>
      </c>
    </row>
    <row r="40" spans="1:40" x14ac:dyDescent="0.25">
      <c r="A40">
        <v>202312</v>
      </c>
      <c r="B40" t="s">
        <v>35</v>
      </c>
      <c r="C40" t="s">
        <v>283</v>
      </c>
      <c r="D40">
        <v>435000</v>
      </c>
      <c r="E40">
        <v>-1.6799999999999999E-2</v>
      </c>
      <c r="F40">
        <v>2.35E-2</v>
      </c>
      <c r="G40">
        <v>1909</v>
      </c>
      <c r="H40">
        <v>-7.6399999999999996E-2</v>
      </c>
      <c r="I40">
        <v>9.3399999999999997E-2</v>
      </c>
      <c r="J40">
        <v>85</v>
      </c>
      <c r="K40">
        <v>0.1888</v>
      </c>
      <c r="L40">
        <v>5.5899999999999998E-2</v>
      </c>
      <c r="M40">
        <v>388</v>
      </c>
      <c r="N40">
        <v>-0.2707</v>
      </c>
      <c r="O40">
        <v>-6.7299999999999999E-2</v>
      </c>
      <c r="P40">
        <v>8</v>
      </c>
      <c r="Q40">
        <v>0</v>
      </c>
      <c r="R40">
        <v>1</v>
      </c>
      <c r="S40">
        <v>248</v>
      </c>
      <c r="T40">
        <v>-0.28320000000000001</v>
      </c>
      <c r="U40">
        <v>0.3478</v>
      </c>
      <c r="V40">
        <v>337</v>
      </c>
      <c r="W40">
        <v>-0.1575</v>
      </c>
      <c r="X40">
        <v>3.6900000000000002E-2</v>
      </c>
      <c r="Y40">
        <v>185</v>
      </c>
      <c r="Z40">
        <v>-8.0000000000000002E-3</v>
      </c>
      <c r="AA40">
        <v>1.01E-2</v>
      </c>
      <c r="AB40">
        <v>2269</v>
      </c>
      <c r="AC40">
        <v>-1.17E-2</v>
      </c>
      <c r="AD40">
        <v>-2.1600000000000001E-2</v>
      </c>
      <c r="AE40">
        <v>906101</v>
      </c>
      <c r="AF40">
        <v>-5.4100000000000002E-2</v>
      </c>
      <c r="AG40">
        <v>-1.15E-2</v>
      </c>
      <c r="AH40">
        <v>2228</v>
      </c>
      <c r="AI40">
        <v>-9.0200000000000002E-2</v>
      </c>
      <c r="AJ40">
        <v>8.1000000000000003E-2</v>
      </c>
      <c r="AK40">
        <v>0.17649999999999999</v>
      </c>
      <c r="AL40">
        <v>-1.7000000000000001E-2</v>
      </c>
      <c r="AM40">
        <v>-9.5999999999999992E-3</v>
      </c>
      <c r="AN40">
        <v>0</v>
      </c>
    </row>
    <row r="41" spans="1:40" x14ac:dyDescent="0.25">
      <c r="A41">
        <v>202312</v>
      </c>
      <c r="B41" t="s">
        <v>21</v>
      </c>
      <c r="C41" t="s">
        <v>284</v>
      </c>
      <c r="D41">
        <v>385000</v>
      </c>
      <c r="E41">
        <v>-1.14E-2</v>
      </c>
      <c r="F41">
        <v>-3.6499999999999998E-2</v>
      </c>
      <c r="G41">
        <v>1315</v>
      </c>
      <c r="H41">
        <v>-0.11269999999999999</v>
      </c>
      <c r="I41">
        <v>0.1211</v>
      </c>
      <c r="J41">
        <v>86</v>
      </c>
      <c r="K41">
        <v>0.1701</v>
      </c>
      <c r="L41">
        <v>0</v>
      </c>
      <c r="M41">
        <v>320</v>
      </c>
      <c r="N41">
        <v>-0.2195</v>
      </c>
      <c r="O41">
        <v>3.9E-2</v>
      </c>
      <c r="P41">
        <v>12</v>
      </c>
      <c r="Q41">
        <v>-0.1429</v>
      </c>
      <c r="R41">
        <v>0.5</v>
      </c>
      <c r="S41">
        <v>200</v>
      </c>
      <c r="T41">
        <v>-0.33329999999999999</v>
      </c>
      <c r="U41">
        <v>0.1628</v>
      </c>
      <c r="V41">
        <v>679</v>
      </c>
      <c r="W41">
        <v>-0.16220000000000001</v>
      </c>
      <c r="X41">
        <v>10.9123</v>
      </c>
      <c r="Y41">
        <v>234</v>
      </c>
      <c r="Z41">
        <v>-3.3E-3</v>
      </c>
      <c r="AA41">
        <v>5.0700000000000002E-2</v>
      </c>
      <c r="AB41">
        <v>1708</v>
      </c>
      <c r="AC41">
        <v>-1.1599999999999999E-2</v>
      </c>
      <c r="AD41">
        <v>-8.7099999999999997E-2</v>
      </c>
      <c r="AE41">
        <v>464501</v>
      </c>
      <c r="AF41">
        <v>-1E-3</v>
      </c>
      <c r="AG41">
        <v>-1.4800000000000001E-2</v>
      </c>
      <c r="AH41">
        <v>1992</v>
      </c>
      <c r="AI41">
        <v>-0.13009999999999999</v>
      </c>
      <c r="AJ41">
        <v>0.62080000000000002</v>
      </c>
      <c r="AK41">
        <v>0.51629999999999998</v>
      </c>
      <c r="AL41">
        <v>-3.0499999999999999E-2</v>
      </c>
      <c r="AM41">
        <v>0.46779999999999999</v>
      </c>
      <c r="AN41">
        <v>0</v>
      </c>
    </row>
    <row r="42" spans="1:40" x14ac:dyDescent="0.25">
      <c r="A42">
        <v>202312</v>
      </c>
      <c r="B42" t="s">
        <v>34</v>
      </c>
      <c r="C42" t="s">
        <v>285</v>
      </c>
      <c r="D42">
        <v>850000</v>
      </c>
      <c r="E42">
        <v>5.9999999999999995E-4</v>
      </c>
      <c r="F42">
        <v>5.8999999999999999E-3</v>
      </c>
      <c r="G42">
        <v>3732</v>
      </c>
      <c r="H42">
        <v>3.3500000000000002E-2</v>
      </c>
      <c r="I42">
        <v>6.3899999999999998E-2</v>
      </c>
      <c r="J42">
        <v>67</v>
      </c>
      <c r="K42">
        <v>8.0600000000000005E-2</v>
      </c>
      <c r="L42">
        <v>-1.47E-2</v>
      </c>
      <c r="M42">
        <v>1276</v>
      </c>
      <c r="N42">
        <v>1.5900000000000001E-2</v>
      </c>
      <c r="O42">
        <v>0.1434</v>
      </c>
      <c r="P42">
        <v>24</v>
      </c>
      <c r="Q42">
        <v>-0.25</v>
      </c>
      <c r="R42">
        <v>-0.1429</v>
      </c>
      <c r="S42">
        <v>616</v>
      </c>
      <c r="T42">
        <v>-0.21429999999999999</v>
      </c>
      <c r="U42">
        <v>-9.9400000000000002E-2</v>
      </c>
      <c r="V42">
        <v>1443</v>
      </c>
      <c r="W42">
        <v>-2.2700000000000001E-2</v>
      </c>
      <c r="X42">
        <v>-1.23E-2</v>
      </c>
      <c r="Y42">
        <v>713</v>
      </c>
      <c r="Z42">
        <v>2.6499999999999999E-2</v>
      </c>
      <c r="AA42">
        <v>6.6900000000000001E-2</v>
      </c>
      <c r="AB42">
        <v>1213</v>
      </c>
      <c r="AC42">
        <v>-2.18E-2</v>
      </c>
      <c r="AD42">
        <v>-3.5000000000000003E-2</v>
      </c>
      <c r="AE42">
        <v>1642036</v>
      </c>
      <c r="AF42">
        <v>1.8800000000000001E-2</v>
      </c>
      <c r="AG42">
        <v>5.67E-2</v>
      </c>
      <c r="AH42">
        <v>5164</v>
      </c>
      <c r="AI42">
        <v>1.6299999999999999E-2</v>
      </c>
      <c r="AJ42">
        <v>3.3399999999999999E-2</v>
      </c>
      <c r="AK42">
        <v>0.38669999999999999</v>
      </c>
      <c r="AL42">
        <v>-2.2200000000000001E-2</v>
      </c>
      <c r="AM42">
        <v>-2.98E-2</v>
      </c>
      <c r="AN42">
        <v>0</v>
      </c>
    </row>
    <row r="43" spans="1:40" x14ac:dyDescent="0.25">
      <c r="A43">
        <v>202312</v>
      </c>
      <c r="B43" t="s">
        <v>38</v>
      </c>
      <c r="C43" t="s">
        <v>286</v>
      </c>
      <c r="D43">
        <v>430000</v>
      </c>
      <c r="E43">
        <v>-2.0500000000000001E-2</v>
      </c>
      <c r="F43">
        <v>3.61E-2</v>
      </c>
      <c r="G43">
        <v>21157</v>
      </c>
      <c r="H43">
        <v>-2.64E-2</v>
      </c>
      <c r="I43">
        <v>0.13039999999999999</v>
      </c>
      <c r="J43">
        <v>57</v>
      </c>
      <c r="K43">
        <v>0.1875</v>
      </c>
      <c r="L43">
        <v>-1.72E-2</v>
      </c>
      <c r="M43">
        <v>6520</v>
      </c>
      <c r="N43">
        <v>-0.2427</v>
      </c>
      <c r="O43">
        <v>0.1066</v>
      </c>
      <c r="P43">
        <v>296</v>
      </c>
      <c r="Q43">
        <v>-0.17780000000000001</v>
      </c>
      <c r="R43">
        <v>0.64439999999999997</v>
      </c>
      <c r="S43">
        <v>5408</v>
      </c>
      <c r="T43">
        <v>-0.35949999999999999</v>
      </c>
      <c r="U43">
        <v>-3.7000000000000002E-3</v>
      </c>
      <c r="V43">
        <v>7432</v>
      </c>
      <c r="W43">
        <v>-8.48E-2</v>
      </c>
      <c r="X43">
        <v>-1.6500000000000001E-2</v>
      </c>
      <c r="Y43">
        <v>226</v>
      </c>
      <c r="Z43">
        <v>1E-3</v>
      </c>
      <c r="AA43">
        <v>6.0400000000000002E-2</v>
      </c>
      <c r="AB43">
        <v>2040</v>
      </c>
      <c r="AC43">
        <v>-7.3000000000000001E-3</v>
      </c>
      <c r="AD43">
        <v>-1.21E-2</v>
      </c>
      <c r="AE43">
        <v>631112</v>
      </c>
      <c r="AF43">
        <v>-1.5699999999999999E-2</v>
      </c>
      <c r="AG43">
        <v>6.59E-2</v>
      </c>
      <c r="AH43">
        <v>28533</v>
      </c>
      <c r="AI43">
        <v>-4.3799999999999999E-2</v>
      </c>
      <c r="AJ43">
        <v>8.9200000000000002E-2</v>
      </c>
      <c r="AK43">
        <v>0.3513</v>
      </c>
      <c r="AL43">
        <v>-2.24E-2</v>
      </c>
      <c r="AM43">
        <v>-5.2499999999999998E-2</v>
      </c>
      <c r="AN43">
        <v>0</v>
      </c>
    </row>
    <row r="44" spans="1:40" x14ac:dyDescent="0.25">
      <c r="A44">
        <v>202312</v>
      </c>
      <c r="B44" t="s">
        <v>28</v>
      </c>
      <c r="C44" t="s">
        <v>287</v>
      </c>
      <c r="D44">
        <v>375000</v>
      </c>
      <c r="E44">
        <v>-1.04E-2</v>
      </c>
      <c r="F44">
        <v>2.7400000000000001E-2</v>
      </c>
      <c r="G44">
        <v>9608</v>
      </c>
      <c r="H44">
        <v>-0.15609999999999999</v>
      </c>
      <c r="I44">
        <v>0.1026</v>
      </c>
      <c r="J44">
        <v>60</v>
      </c>
      <c r="K44">
        <v>0.22450000000000001</v>
      </c>
      <c r="L44">
        <v>-6.25E-2</v>
      </c>
      <c r="M44">
        <v>3316</v>
      </c>
      <c r="N44">
        <v>-0.29120000000000001</v>
      </c>
      <c r="O44">
        <v>0.13719999999999999</v>
      </c>
      <c r="P44">
        <v>92</v>
      </c>
      <c r="Q44">
        <v>-0.45240000000000002</v>
      </c>
      <c r="R44">
        <v>0</v>
      </c>
      <c r="S44">
        <v>1828</v>
      </c>
      <c r="T44">
        <v>-0.52910000000000001</v>
      </c>
      <c r="U44">
        <v>6.7799999999999999E-2</v>
      </c>
      <c r="V44">
        <v>5582</v>
      </c>
      <c r="W44">
        <v>-0.1351</v>
      </c>
      <c r="X44">
        <v>3.4099999999999998E-2</v>
      </c>
      <c r="Y44">
        <v>195</v>
      </c>
      <c r="Z44">
        <v>5.7999999999999996E-3</v>
      </c>
      <c r="AA44">
        <v>1.9400000000000001E-2</v>
      </c>
      <c r="AB44">
        <v>1940</v>
      </c>
      <c r="AC44">
        <v>-1.77E-2</v>
      </c>
      <c r="AD44">
        <v>7.3000000000000001E-3</v>
      </c>
      <c r="AE44">
        <v>492028</v>
      </c>
      <c r="AF44">
        <v>-4.0000000000000001E-3</v>
      </c>
      <c r="AG44">
        <v>4.7600000000000003E-2</v>
      </c>
      <c r="AH44">
        <v>15161</v>
      </c>
      <c r="AI44">
        <v>-0.1489</v>
      </c>
      <c r="AJ44">
        <v>7.6399999999999996E-2</v>
      </c>
      <c r="AK44">
        <v>0.58099999999999996</v>
      </c>
      <c r="AL44">
        <v>1.41E-2</v>
      </c>
      <c r="AM44">
        <v>-3.85E-2</v>
      </c>
      <c r="AN44">
        <v>0</v>
      </c>
    </row>
    <row r="45" spans="1:40" x14ac:dyDescent="0.25">
      <c r="A45">
        <v>202312</v>
      </c>
      <c r="B45" t="s">
        <v>23</v>
      </c>
      <c r="C45" t="s">
        <v>288</v>
      </c>
      <c r="D45">
        <v>634900</v>
      </c>
      <c r="E45">
        <v>3.8E-3</v>
      </c>
      <c r="F45">
        <v>6.7100000000000007E-2</v>
      </c>
      <c r="G45">
        <v>30977</v>
      </c>
      <c r="H45">
        <v>-0.1482</v>
      </c>
      <c r="I45">
        <v>-9.5699999999999993E-2</v>
      </c>
      <c r="J45">
        <v>76</v>
      </c>
      <c r="K45">
        <v>0.216</v>
      </c>
      <c r="L45">
        <v>-0.05</v>
      </c>
      <c r="M45">
        <v>7592</v>
      </c>
      <c r="N45">
        <v>-0.33879999999999999</v>
      </c>
      <c r="O45">
        <v>6.93E-2</v>
      </c>
      <c r="P45">
        <v>304</v>
      </c>
      <c r="Q45">
        <v>-8.43E-2</v>
      </c>
      <c r="R45">
        <v>0.1343</v>
      </c>
      <c r="S45">
        <v>3556</v>
      </c>
      <c r="T45">
        <v>-0.46410000000000001</v>
      </c>
      <c r="U45">
        <v>-0.1411</v>
      </c>
      <c r="V45">
        <v>15825</v>
      </c>
      <c r="W45">
        <v>-8.3099999999999993E-2</v>
      </c>
      <c r="X45">
        <v>-3.4599999999999999E-2</v>
      </c>
      <c r="Y45">
        <v>375</v>
      </c>
      <c r="Z45">
        <v>6.7999999999999996E-3</v>
      </c>
      <c r="AA45">
        <v>5.2999999999999999E-2</v>
      </c>
      <c r="AB45">
        <v>1601</v>
      </c>
      <c r="AC45">
        <v>-8.3999999999999995E-3</v>
      </c>
      <c r="AD45">
        <v>2.3300000000000001E-2</v>
      </c>
      <c r="AE45">
        <v>1580476</v>
      </c>
      <c r="AF45">
        <v>5.2900000000000003E-2</v>
      </c>
      <c r="AG45">
        <v>0.12620000000000001</v>
      </c>
      <c r="AH45">
        <v>46520</v>
      </c>
      <c r="AI45">
        <v>-0.12640000000000001</v>
      </c>
      <c r="AJ45">
        <v>-7.6200000000000004E-2</v>
      </c>
      <c r="AK45">
        <v>0.51090000000000002</v>
      </c>
      <c r="AL45">
        <v>3.6299999999999999E-2</v>
      </c>
      <c r="AM45">
        <v>3.2300000000000002E-2</v>
      </c>
      <c r="AN45">
        <v>0</v>
      </c>
    </row>
    <row r="46" spans="1:40" x14ac:dyDescent="0.25">
      <c r="A46">
        <v>202312</v>
      </c>
      <c r="B46" t="s">
        <v>32</v>
      </c>
      <c r="C46" t="s">
        <v>289</v>
      </c>
      <c r="D46">
        <v>594640</v>
      </c>
      <c r="E46">
        <v>-4.0000000000000001E-3</v>
      </c>
      <c r="F46">
        <v>4.5600000000000002E-2</v>
      </c>
      <c r="G46">
        <v>8833</v>
      </c>
      <c r="H46">
        <v>-9.8500000000000004E-2</v>
      </c>
      <c r="I46">
        <v>-6.8900000000000003E-2</v>
      </c>
      <c r="J46">
        <v>72</v>
      </c>
      <c r="K46">
        <v>0.18029999999999999</v>
      </c>
      <c r="L46">
        <v>-7.6899999999999996E-2</v>
      </c>
      <c r="M46">
        <v>2444</v>
      </c>
      <c r="N46">
        <v>-0.1681</v>
      </c>
      <c r="O46">
        <v>0.13569999999999999</v>
      </c>
      <c r="P46">
        <v>240</v>
      </c>
      <c r="Q46">
        <v>-0.2</v>
      </c>
      <c r="R46">
        <v>0.39529999999999998</v>
      </c>
      <c r="S46">
        <v>2056</v>
      </c>
      <c r="T46">
        <v>-0.46150000000000002</v>
      </c>
      <c r="U46">
        <v>-0.1229</v>
      </c>
      <c r="V46">
        <v>3984</v>
      </c>
      <c r="W46">
        <v>-4.3700000000000003E-2</v>
      </c>
      <c r="X46">
        <v>-6.83E-2</v>
      </c>
      <c r="Y46">
        <v>253</v>
      </c>
      <c r="Z46">
        <v>7.0000000000000001E-3</v>
      </c>
      <c r="AA46">
        <v>4.9200000000000001E-2</v>
      </c>
      <c r="AB46">
        <v>2464</v>
      </c>
      <c r="AC46">
        <v>-1.54E-2</v>
      </c>
      <c r="AD46">
        <v>9.4000000000000004E-3</v>
      </c>
      <c r="AE46">
        <v>980414</v>
      </c>
      <c r="AF46">
        <v>2.18E-2</v>
      </c>
      <c r="AG46">
        <v>8.1199999999999994E-2</v>
      </c>
      <c r="AH46">
        <v>12895</v>
      </c>
      <c r="AI46">
        <v>-7.1999999999999995E-2</v>
      </c>
      <c r="AJ46">
        <v>-6.2199999999999998E-2</v>
      </c>
      <c r="AK46">
        <v>0.45100000000000001</v>
      </c>
      <c r="AL46">
        <v>2.58E-2</v>
      </c>
      <c r="AM46">
        <v>2.9999999999999997E-4</v>
      </c>
      <c r="AN46">
        <v>0</v>
      </c>
    </row>
    <row r="47" spans="1:40" x14ac:dyDescent="0.25">
      <c r="A47">
        <v>202312</v>
      </c>
      <c r="B47" t="s">
        <v>45</v>
      </c>
      <c r="C47" t="s">
        <v>290</v>
      </c>
      <c r="D47">
        <v>549999</v>
      </c>
      <c r="E47">
        <v>2.0000000000000001E-4</v>
      </c>
      <c r="F47">
        <v>0.1</v>
      </c>
      <c r="G47">
        <v>1784</v>
      </c>
      <c r="H47">
        <v>-0.12139999999999999</v>
      </c>
      <c r="I47">
        <v>2.8799999999999999E-2</v>
      </c>
      <c r="J47">
        <v>54</v>
      </c>
      <c r="K47">
        <v>0.27810000000000001</v>
      </c>
      <c r="L47">
        <v>-0.129</v>
      </c>
      <c r="M47">
        <v>936</v>
      </c>
      <c r="N47">
        <v>-0.20269999999999999</v>
      </c>
      <c r="O47">
        <v>0.19389999999999999</v>
      </c>
      <c r="P47">
        <v>60</v>
      </c>
      <c r="Q47">
        <v>1.3077000000000001</v>
      </c>
      <c r="R47">
        <v>2</v>
      </c>
      <c r="S47">
        <v>284</v>
      </c>
      <c r="T47">
        <v>-0.51859999999999995</v>
      </c>
      <c r="U47">
        <v>4.41E-2</v>
      </c>
      <c r="V47">
        <v>783</v>
      </c>
      <c r="W47">
        <v>-0.219</v>
      </c>
      <c r="X47">
        <v>-1.7600000000000001E-2</v>
      </c>
      <c r="Y47">
        <v>293</v>
      </c>
      <c r="Z47">
        <v>2.0400000000000001E-2</v>
      </c>
      <c r="AA47">
        <v>0.1079</v>
      </c>
      <c r="AB47">
        <v>1944</v>
      </c>
      <c r="AC47">
        <v>-2.2100000000000002E-2</v>
      </c>
      <c r="AD47">
        <v>-1.0200000000000001E-2</v>
      </c>
      <c r="AE47">
        <v>752144</v>
      </c>
      <c r="AF47">
        <v>-2.1399999999999999E-2</v>
      </c>
      <c r="AG47">
        <v>0.10440000000000001</v>
      </c>
      <c r="AH47">
        <v>2563</v>
      </c>
      <c r="AI47">
        <v>-0.15440000000000001</v>
      </c>
      <c r="AJ47">
        <v>1.4200000000000001E-2</v>
      </c>
      <c r="AK47">
        <v>0.43890000000000001</v>
      </c>
      <c r="AL47">
        <v>-5.4800000000000001E-2</v>
      </c>
      <c r="AM47">
        <v>-2.07E-2</v>
      </c>
      <c r="AN47">
        <v>0</v>
      </c>
    </row>
    <row r="48" spans="1:40" x14ac:dyDescent="0.25">
      <c r="A48">
        <v>202312</v>
      </c>
      <c r="B48" t="s">
        <v>20</v>
      </c>
      <c r="C48" t="s">
        <v>291</v>
      </c>
      <c r="D48">
        <v>614975</v>
      </c>
      <c r="E48">
        <v>-1.9900000000000001E-2</v>
      </c>
      <c r="F48">
        <v>2.5100000000000001E-2</v>
      </c>
      <c r="G48">
        <v>11681</v>
      </c>
      <c r="H48">
        <v>-0.1512</v>
      </c>
      <c r="I48">
        <v>1.9099999999999999E-2</v>
      </c>
      <c r="J48">
        <v>65</v>
      </c>
      <c r="K48">
        <v>0.23810000000000001</v>
      </c>
      <c r="L48">
        <v>1.5599999999999999E-2</v>
      </c>
      <c r="M48">
        <v>3784</v>
      </c>
      <c r="N48">
        <v>-0.2898</v>
      </c>
      <c r="O48">
        <v>0.248</v>
      </c>
      <c r="P48">
        <v>244</v>
      </c>
      <c r="Q48">
        <v>-0.22289999999999999</v>
      </c>
      <c r="R48">
        <v>0.60529999999999995</v>
      </c>
      <c r="S48">
        <v>2300</v>
      </c>
      <c r="T48">
        <v>-0.49270000000000003</v>
      </c>
      <c r="U48">
        <v>-0.18440000000000001</v>
      </c>
      <c r="V48">
        <v>6619</v>
      </c>
      <c r="W48">
        <v>-0.1176</v>
      </c>
      <c r="X48">
        <v>0.17130000000000001</v>
      </c>
      <c r="Y48">
        <v>318</v>
      </c>
      <c r="Z48">
        <v>-1.32E-2</v>
      </c>
      <c r="AA48">
        <v>2.98E-2</v>
      </c>
      <c r="AB48">
        <v>1998</v>
      </c>
      <c r="AC48">
        <v>-7.4999999999999997E-3</v>
      </c>
      <c r="AD48">
        <v>6.0000000000000001E-3</v>
      </c>
      <c r="AE48">
        <v>847682</v>
      </c>
      <c r="AF48">
        <v>-2.5700000000000001E-2</v>
      </c>
      <c r="AG48">
        <v>4.2799999999999998E-2</v>
      </c>
      <c r="AH48">
        <v>18277</v>
      </c>
      <c r="AI48">
        <v>-0.13789999999999999</v>
      </c>
      <c r="AJ48">
        <v>6.9599999999999995E-2</v>
      </c>
      <c r="AK48">
        <v>0.56659999999999999</v>
      </c>
      <c r="AL48">
        <v>2.1600000000000001E-2</v>
      </c>
      <c r="AM48">
        <v>7.3599999999999999E-2</v>
      </c>
      <c r="AN48">
        <v>0</v>
      </c>
    </row>
    <row r="49" spans="1:40" x14ac:dyDescent="0.25">
      <c r="A49">
        <v>202312</v>
      </c>
      <c r="B49" t="s">
        <v>7</v>
      </c>
      <c r="C49" t="s">
        <v>292</v>
      </c>
      <c r="D49">
        <v>619000</v>
      </c>
      <c r="E49">
        <v>-9.4999999999999998E-3</v>
      </c>
      <c r="F49">
        <v>3.1800000000000002E-2</v>
      </c>
      <c r="G49">
        <v>3767</v>
      </c>
      <c r="H49">
        <v>-6.5799999999999997E-2</v>
      </c>
      <c r="I49">
        <v>0.1394</v>
      </c>
      <c r="J49">
        <v>90</v>
      </c>
      <c r="K49">
        <v>0.15379999999999999</v>
      </c>
      <c r="L49">
        <v>2.2700000000000001E-2</v>
      </c>
      <c r="M49">
        <v>692</v>
      </c>
      <c r="N49">
        <v>-0.23449999999999999</v>
      </c>
      <c r="O49">
        <v>0.1769</v>
      </c>
      <c r="P49">
        <v>16</v>
      </c>
      <c r="Q49">
        <v>-0.57889999999999997</v>
      </c>
      <c r="R49">
        <v>0.33329999999999999</v>
      </c>
      <c r="S49">
        <v>480</v>
      </c>
      <c r="T49">
        <v>-0.40450000000000003</v>
      </c>
      <c r="U49">
        <v>-8.3000000000000001E-3</v>
      </c>
      <c r="V49">
        <v>1000</v>
      </c>
      <c r="W49">
        <v>-0.14680000000000001</v>
      </c>
      <c r="X49">
        <v>-0.1409</v>
      </c>
      <c r="Y49">
        <v>310</v>
      </c>
      <c r="Z49">
        <v>7.7999999999999996E-3</v>
      </c>
      <c r="AA49">
        <v>3.9100000000000003E-2</v>
      </c>
      <c r="AB49">
        <v>2112</v>
      </c>
      <c r="AC49">
        <v>-1.0200000000000001E-2</v>
      </c>
      <c r="AD49">
        <v>-1.4E-3</v>
      </c>
      <c r="AE49">
        <v>1173649</v>
      </c>
      <c r="AF49">
        <v>1.0500000000000001E-2</v>
      </c>
      <c r="AG49">
        <v>5.2699999999999997E-2</v>
      </c>
      <c r="AH49">
        <v>4758</v>
      </c>
      <c r="AI49">
        <v>-8.2100000000000006E-2</v>
      </c>
      <c r="AJ49">
        <v>6.6299999999999998E-2</v>
      </c>
      <c r="AK49">
        <v>0.26550000000000001</v>
      </c>
      <c r="AL49">
        <v>-2.52E-2</v>
      </c>
      <c r="AM49">
        <v>-8.6599999999999996E-2</v>
      </c>
      <c r="AN49">
        <v>0</v>
      </c>
    </row>
    <row r="50" spans="1:40" x14ac:dyDescent="0.25">
      <c r="A50">
        <v>202312</v>
      </c>
      <c r="B50" t="s">
        <v>49</v>
      </c>
      <c r="C50" t="s">
        <v>293</v>
      </c>
      <c r="D50">
        <v>249000</v>
      </c>
      <c r="E50">
        <v>-4.0000000000000001E-3</v>
      </c>
      <c r="F50">
        <v>0.1323</v>
      </c>
      <c r="G50">
        <v>15199</v>
      </c>
      <c r="H50">
        <v>-6.8500000000000005E-2</v>
      </c>
      <c r="I50">
        <v>4.3700000000000003E-2</v>
      </c>
      <c r="J50">
        <v>50</v>
      </c>
      <c r="K50">
        <v>0.2346</v>
      </c>
      <c r="L50">
        <v>-5.6599999999999998E-2</v>
      </c>
      <c r="M50">
        <v>7500</v>
      </c>
      <c r="N50">
        <v>-0.27929999999999999</v>
      </c>
      <c r="O50">
        <v>6.7199999999999996E-2</v>
      </c>
      <c r="P50">
        <v>172</v>
      </c>
      <c r="Q50">
        <v>-2.2700000000000001E-2</v>
      </c>
      <c r="R50">
        <v>0.30299999999999999</v>
      </c>
      <c r="S50">
        <v>4592</v>
      </c>
      <c r="T50">
        <v>-0.38179999999999997</v>
      </c>
      <c r="U50">
        <v>3.8899999999999997E-2</v>
      </c>
      <c r="V50">
        <v>10652</v>
      </c>
      <c r="W50">
        <v>-0.13969999999999999</v>
      </c>
      <c r="X50">
        <v>-1.35E-2</v>
      </c>
      <c r="Y50">
        <v>143</v>
      </c>
      <c r="Z50">
        <v>-5.5999999999999999E-3</v>
      </c>
      <c r="AA50">
        <v>0.10829999999999999</v>
      </c>
      <c r="AB50">
        <v>1700</v>
      </c>
      <c r="AC50">
        <v>-1.6199999999999999E-2</v>
      </c>
      <c r="AD50">
        <v>2.1600000000000001E-2</v>
      </c>
      <c r="AE50">
        <v>337681</v>
      </c>
      <c r="AF50">
        <v>-2.12E-2</v>
      </c>
      <c r="AG50">
        <v>0.1048</v>
      </c>
      <c r="AH50">
        <v>25791</v>
      </c>
      <c r="AI50">
        <v>-9.9400000000000002E-2</v>
      </c>
      <c r="AJ50">
        <v>1.9599999999999999E-2</v>
      </c>
      <c r="AK50">
        <v>0.70079999999999998</v>
      </c>
      <c r="AL50">
        <v>-5.8000000000000003E-2</v>
      </c>
      <c r="AM50">
        <v>-4.07E-2</v>
      </c>
      <c r="AN50">
        <v>0</v>
      </c>
    </row>
    <row r="51" spans="1:40" x14ac:dyDescent="0.25">
      <c r="A51">
        <v>202312</v>
      </c>
      <c r="B51" t="s">
        <v>26</v>
      </c>
      <c r="C51" t="s">
        <v>294</v>
      </c>
      <c r="D51">
        <v>397000</v>
      </c>
      <c r="E51">
        <v>-1.37E-2</v>
      </c>
      <c r="F51">
        <v>-5.0000000000000001E-3</v>
      </c>
      <c r="G51">
        <v>24619</v>
      </c>
      <c r="H51">
        <v>-1.72E-2</v>
      </c>
      <c r="I51">
        <v>7.3300000000000004E-2</v>
      </c>
      <c r="J51">
        <v>60</v>
      </c>
      <c r="K51">
        <v>0.18809999999999999</v>
      </c>
      <c r="L51">
        <v>-7.6899999999999996E-2</v>
      </c>
      <c r="M51">
        <v>9136</v>
      </c>
      <c r="N51">
        <v>-0.23150000000000001</v>
      </c>
      <c r="O51">
        <v>0.10390000000000001</v>
      </c>
      <c r="P51">
        <v>624</v>
      </c>
      <c r="Q51">
        <v>-9.0399999999999994E-2</v>
      </c>
      <c r="R51">
        <v>9.8599999999999993E-2</v>
      </c>
      <c r="S51">
        <v>5684</v>
      </c>
      <c r="T51">
        <v>-0.39529999999999998</v>
      </c>
      <c r="U51">
        <v>-0.10349999999999999</v>
      </c>
      <c r="V51">
        <v>15557</v>
      </c>
      <c r="W51">
        <v>-9.1300000000000006E-2</v>
      </c>
      <c r="X51">
        <v>-7.2300000000000003E-2</v>
      </c>
      <c r="Y51">
        <v>213</v>
      </c>
      <c r="Z51">
        <v>-6.8999999999999999E-3</v>
      </c>
      <c r="AA51">
        <v>4.5400000000000003E-2</v>
      </c>
      <c r="AB51">
        <v>1950</v>
      </c>
      <c r="AC51">
        <v>-1.66E-2</v>
      </c>
      <c r="AD51">
        <v>-4.6899999999999997E-2</v>
      </c>
      <c r="AE51">
        <v>578924</v>
      </c>
      <c r="AF51">
        <v>-1.5800000000000002E-2</v>
      </c>
      <c r="AG51">
        <v>6.4100000000000004E-2</v>
      </c>
      <c r="AH51">
        <v>40044</v>
      </c>
      <c r="AI51">
        <v>-4.87E-2</v>
      </c>
      <c r="AJ51">
        <v>9.9000000000000008E-3</v>
      </c>
      <c r="AK51">
        <v>0.63190000000000002</v>
      </c>
      <c r="AL51">
        <v>-5.1499999999999997E-2</v>
      </c>
      <c r="AM51">
        <v>-9.9199999999999997E-2</v>
      </c>
      <c r="AN51">
        <v>0</v>
      </c>
    </row>
    <row r="52" spans="1:40" x14ac:dyDescent="0.25">
      <c r="A52">
        <v>202312</v>
      </c>
      <c r="B52" t="s">
        <v>6</v>
      </c>
      <c r="C52" t="s">
        <v>295</v>
      </c>
      <c r="D52">
        <v>389350</v>
      </c>
      <c r="E52">
        <v>-1.04E-2</v>
      </c>
      <c r="F52">
        <v>2.4899999999999999E-2</v>
      </c>
      <c r="G52">
        <v>28952</v>
      </c>
      <c r="H52">
        <v>-3.04E-2</v>
      </c>
      <c r="I52">
        <v>2.2700000000000001E-2</v>
      </c>
      <c r="J52">
        <v>58</v>
      </c>
      <c r="K52">
        <v>0.20830000000000001</v>
      </c>
      <c r="L52">
        <v>-7.9399999999999998E-2</v>
      </c>
      <c r="M52">
        <v>9072</v>
      </c>
      <c r="N52">
        <v>-0.25979999999999998</v>
      </c>
      <c r="O52">
        <v>-2.41E-2</v>
      </c>
      <c r="P52">
        <v>788</v>
      </c>
      <c r="Q52">
        <v>9.7500000000000003E-2</v>
      </c>
      <c r="R52">
        <v>0.34010000000000001</v>
      </c>
      <c r="S52">
        <v>6176</v>
      </c>
      <c r="T52">
        <v>-0.37569999999999998</v>
      </c>
      <c r="U52">
        <v>-0.1908</v>
      </c>
      <c r="V52">
        <v>12263</v>
      </c>
      <c r="W52">
        <v>-7.9799999999999996E-2</v>
      </c>
      <c r="X52">
        <v>-5.4899999999999997E-2</v>
      </c>
      <c r="Y52">
        <v>185</v>
      </c>
      <c r="Z52">
        <v>1E-3</v>
      </c>
      <c r="AA52">
        <v>4.2299999999999997E-2</v>
      </c>
      <c r="AB52">
        <v>2108</v>
      </c>
      <c r="AC52">
        <v>-1.4999999999999999E-2</v>
      </c>
      <c r="AD52">
        <v>-1.95E-2</v>
      </c>
      <c r="AE52">
        <v>553107</v>
      </c>
      <c r="AF52">
        <v>-3.8999999999999998E-3</v>
      </c>
      <c r="AG52">
        <v>7.9399999999999998E-2</v>
      </c>
      <c r="AH52">
        <v>40844</v>
      </c>
      <c r="AI52">
        <v>-4.7800000000000002E-2</v>
      </c>
      <c r="AJ52">
        <v>-2E-3</v>
      </c>
      <c r="AK52">
        <v>0.42359999999999998</v>
      </c>
      <c r="AL52">
        <v>-2.2700000000000001E-2</v>
      </c>
      <c r="AM52">
        <v>-3.4799999999999998E-2</v>
      </c>
      <c r="AN52">
        <v>0</v>
      </c>
    </row>
    <row r="53" spans="1:40" x14ac:dyDescent="0.25">
      <c r="A53">
        <v>202101</v>
      </c>
      <c r="B53" t="s">
        <v>46</v>
      </c>
      <c r="C53" t="s">
        <v>272</v>
      </c>
      <c r="D53">
        <v>235000</v>
      </c>
      <c r="E53">
        <v>0</v>
      </c>
      <c r="F53">
        <v>4.4900000000000002E-2</v>
      </c>
      <c r="G53">
        <v>1967</v>
      </c>
      <c r="H53">
        <v>-0.14269999999999999</v>
      </c>
      <c r="I53">
        <v>-0.2863</v>
      </c>
      <c r="J53">
        <v>88</v>
      </c>
      <c r="K53">
        <v>4.48E-2</v>
      </c>
      <c r="L53">
        <v>-0.12939999999999999</v>
      </c>
      <c r="M53">
        <v>720</v>
      </c>
      <c r="N53">
        <v>0.30430000000000001</v>
      </c>
      <c r="O53">
        <v>9.0899999999999995E-2</v>
      </c>
      <c r="P53">
        <v>8</v>
      </c>
      <c r="Q53">
        <v>-0.69230000000000003</v>
      </c>
      <c r="R53">
        <v>-0.73329999999999995</v>
      </c>
      <c r="S53">
        <v>296</v>
      </c>
      <c r="T53">
        <v>-4.5199999999999997E-2</v>
      </c>
      <c r="U53">
        <v>-0.2</v>
      </c>
      <c r="V53">
        <v>739</v>
      </c>
      <c r="W53">
        <v>-7.5700000000000003E-2</v>
      </c>
      <c r="X53">
        <v>0.68149999999999999</v>
      </c>
      <c r="Y53">
        <v>116</v>
      </c>
      <c r="Z53">
        <v>7.7000000000000002E-3</v>
      </c>
      <c r="AA53">
        <v>4.8500000000000001E-2</v>
      </c>
      <c r="AB53">
        <v>2080</v>
      </c>
      <c r="AC53">
        <v>-7.6E-3</v>
      </c>
      <c r="AD53">
        <v>-6.1999999999999998E-3</v>
      </c>
      <c r="AE53">
        <v>280229</v>
      </c>
      <c r="AF53">
        <v>2.3999999999999998E-3</v>
      </c>
      <c r="AG53">
        <v>5.2400000000000002E-2</v>
      </c>
      <c r="AH53">
        <v>2710</v>
      </c>
      <c r="AI53">
        <v>-0.12379999999999999</v>
      </c>
      <c r="AJ53">
        <v>-0.1525</v>
      </c>
      <c r="AK53">
        <v>0.37569999999999998</v>
      </c>
      <c r="AL53">
        <v>2.7300000000000001E-2</v>
      </c>
      <c r="AM53">
        <v>0.2162</v>
      </c>
      <c r="AN53">
        <v>0</v>
      </c>
    </row>
    <row r="54" spans="1:40" x14ac:dyDescent="0.25">
      <c r="A54">
        <v>202101</v>
      </c>
      <c r="B54" t="s">
        <v>22</v>
      </c>
      <c r="C54" t="s">
        <v>275</v>
      </c>
      <c r="D54">
        <v>259000</v>
      </c>
      <c r="E54">
        <v>-3.5000000000000001E-3</v>
      </c>
      <c r="F54">
        <v>0.18260000000000001</v>
      </c>
      <c r="G54">
        <v>17120</v>
      </c>
      <c r="H54">
        <v>-0.1258</v>
      </c>
      <c r="I54">
        <v>-0.44900000000000001</v>
      </c>
      <c r="J54">
        <v>75</v>
      </c>
      <c r="K54">
        <v>0.15379999999999999</v>
      </c>
      <c r="L54">
        <v>-0.19789999999999999</v>
      </c>
      <c r="M54">
        <v>9924</v>
      </c>
      <c r="N54">
        <v>0.18990000000000001</v>
      </c>
      <c r="O54">
        <v>-7.4099999999999999E-2</v>
      </c>
      <c r="P54">
        <v>928</v>
      </c>
      <c r="Q54">
        <v>5.6899999999999999E-2</v>
      </c>
      <c r="R54">
        <v>0.71850000000000003</v>
      </c>
      <c r="S54">
        <v>3568</v>
      </c>
      <c r="T54">
        <v>-6.8900000000000003E-2</v>
      </c>
      <c r="U54">
        <v>-0.44040000000000001</v>
      </c>
      <c r="V54">
        <v>15929</v>
      </c>
      <c r="W54">
        <v>-0.1351</v>
      </c>
      <c r="X54">
        <v>1.3380000000000001</v>
      </c>
      <c r="Y54">
        <v>150</v>
      </c>
      <c r="Z54">
        <v>6.7999999999999996E-3</v>
      </c>
      <c r="AA54">
        <v>0.24540000000000001</v>
      </c>
      <c r="AB54">
        <v>1722</v>
      </c>
      <c r="AC54">
        <v>-1.2200000000000001E-2</v>
      </c>
      <c r="AD54">
        <v>-4.3299999999999998E-2</v>
      </c>
      <c r="AE54">
        <v>390472</v>
      </c>
      <c r="AF54">
        <v>5.0000000000000001E-3</v>
      </c>
      <c r="AG54">
        <v>0.21920000000000001</v>
      </c>
      <c r="AH54">
        <v>32670</v>
      </c>
      <c r="AI54">
        <v>-0.13850000000000001</v>
      </c>
      <c r="AJ54">
        <v>-0.13600000000000001</v>
      </c>
      <c r="AK54">
        <v>0.9304</v>
      </c>
      <c r="AL54">
        <v>-9.9000000000000008E-3</v>
      </c>
      <c r="AM54">
        <v>0.71120000000000005</v>
      </c>
      <c r="AN54">
        <v>0</v>
      </c>
    </row>
    <row r="55" spans="1:40" x14ac:dyDescent="0.25">
      <c r="A55">
        <v>202101</v>
      </c>
      <c r="B55" t="s">
        <v>24</v>
      </c>
      <c r="C55" t="s">
        <v>95</v>
      </c>
      <c r="D55">
        <v>216950</v>
      </c>
      <c r="E55">
        <v>-1.52E-2</v>
      </c>
      <c r="F55">
        <v>0.1062</v>
      </c>
      <c r="G55">
        <v>5074</v>
      </c>
      <c r="H55">
        <v>-8.1699999999999995E-2</v>
      </c>
      <c r="I55">
        <v>-0.44180000000000003</v>
      </c>
      <c r="J55">
        <v>82</v>
      </c>
      <c r="K55">
        <v>7.8899999999999998E-2</v>
      </c>
      <c r="L55">
        <v>-0.1633</v>
      </c>
      <c r="M55">
        <v>2804</v>
      </c>
      <c r="N55">
        <v>-6.5299999999999997E-2</v>
      </c>
      <c r="O55">
        <v>1.4500000000000001E-2</v>
      </c>
      <c r="P55">
        <v>292</v>
      </c>
      <c r="Q55">
        <v>1.5172000000000001</v>
      </c>
      <c r="R55">
        <v>1.8077000000000001</v>
      </c>
      <c r="S55">
        <v>772</v>
      </c>
      <c r="T55">
        <v>2.93E-2</v>
      </c>
      <c r="U55">
        <v>-0.48670000000000002</v>
      </c>
      <c r="V55">
        <v>3079</v>
      </c>
      <c r="W55">
        <v>-6.1400000000000003E-2</v>
      </c>
      <c r="X55">
        <v>0.44690000000000002</v>
      </c>
      <c r="Y55">
        <v>106</v>
      </c>
      <c r="Z55">
        <v>7.3000000000000001E-3</v>
      </c>
      <c r="AA55">
        <v>8.5999999999999993E-2</v>
      </c>
      <c r="AB55">
        <v>2020</v>
      </c>
      <c r="AC55">
        <v>-1.04E-2</v>
      </c>
      <c r="AD55">
        <v>8.2000000000000007E-3</v>
      </c>
      <c r="AE55">
        <v>293009</v>
      </c>
      <c r="AF55">
        <v>-4.4999999999999997E-3</v>
      </c>
      <c r="AG55">
        <v>0.14269999999999999</v>
      </c>
      <c r="AH55">
        <v>8135</v>
      </c>
      <c r="AI55">
        <v>-7.4300000000000005E-2</v>
      </c>
      <c r="AJ55">
        <v>-0.2737</v>
      </c>
      <c r="AK55">
        <v>0.60680000000000001</v>
      </c>
      <c r="AL55">
        <v>1.3100000000000001E-2</v>
      </c>
      <c r="AM55">
        <v>0.37269999999999998</v>
      </c>
      <c r="AN55">
        <v>0</v>
      </c>
    </row>
    <row r="56" spans="1:40" x14ac:dyDescent="0.25">
      <c r="A56">
        <v>202101</v>
      </c>
      <c r="B56" t="s">
        <v>8</v>
      </c>
      <c r="C56" t="s">
        <v>280</v>
      </c>
      <c r="D56">
        <v>428944</v>
      </c>
      <c r="E56">
        <v>7.2599999999999998E-2</v>
      </c>
      <c r="F56">
        <v>0.20849999999999999</v>
      </c>
      <c r="G56">
        <v>1189</v>
      </c>
      <c r="H56">
        <v>-0.15279999999999999</v>
      </c>
      <c r="I56">
        <v>-0.52129999999999999</v>
      </c>
      <c r="J56">
        <v>53</v>
      </c>
      <c r="K56">
        <v>0.1042</v>
      </c>
      <c r="L56">
        <v>-0.27400000000000002</v>
      </c>
      <c r="M56">
        <v>936</v>
      </c>
      <c r="N56">
        <v>7.5899999999999995E-2</v>
      </c>
      <c r="O56">
        <v>-8.0600000000000005E-2</v>
      </c>
      <c r="P56">
        <v>28</v>
      </c>
      <c r="Q56">
        <v>0.55559999999999998</v>
      </c>
      <c r="R56">
        <v>1.3332999999999999</v>
      </c>
      <c r="S56">
        <v>160</v>
      </c>
      <c r="T56">
        <v>-0.25929999999999997</v>
      </c>
      <c r="U56">
        <v>-0.60399999999999998</v>
      </c>
      <c r="V56">
        <v>1998</v>
      </c>
      <c r="W56">
        <v>-0.13900000000000001</v>
      </c>
      <c r="X56">
        <v>0.30159999999999998</v>
      </c>
      <c r="Y56">
        <v>260</v>
      </c>
      <c r="Z56">
        <v>3.5200000000000002E-2</v>
      </c>
      <c r="AA56">
        <v>0.17480000000000001</v>
      </c>
      <c r="AB56">
        <v>1605</v>
      </c>
      <c r="AC56">
        <v>-8.6E-3</v>
      </c>
      <c r="AD56">
        <v>-4.7000000000000002E-3</v>
      </c>
      <c r="AE56">
        <v>842442</v>
      </c>
      <c r="AF56">
        <v>8.4099999999999994E-2</v>
      </c>
      <c r="AG56">
        <v>0.42580000000000001</v>
      </c>
      <c r="AH56">
        <v>3134</v>
      </c>
      <c r="AI56">
        <v>-0.15579999999999999</v>
      </c>
      <c r="AJ56">
        <v>-0.2195</v>
      </c>
      <c r="AK56">
        <v>1.6803999999999999</v>
      </c>
      <c r="AL56">
        <v>2.7E-2</v>
      </c>
      <c r="AM56">
        <v>1.0624</v>
      </c>
      <c r="AN56">
        <v>0</v>
      </c>
    </row>
    <row r="57" spans="1:40" x14ac:dyDescent="0.25">
      <c r="A57">
        <v>202101</v>
      </c>
      <c r="B57" t="s">
        <v>45</v>
      </c>
      <c r="C57" t="s">
        <v>290</v>
      </c>
      <c r="D57">
        <v>374900</v>
      </c>
      <c r="E57">
        <v>6.7000000000000002E-3</v>
      </c>
      <c r="F57">
        <v>0.12820000000000001</v>
      </c>
      <c r="G57">
        <v>1422</v>
      </c>
      <c r="H57">
        <v>-0.21129999999999999</v>
      </c>
      <c r="I57">
        <v>-0.58599999999999997</v>
      </c>
      <c r="J57">
        <v>60</v>
      </c>
      <c r="K57">
        <v>3.4500000000000003E-2</v>
      </c>
      <c r="L57">
        <v>-0.39700000000000002</v>
      </c>
      <c r="M57">
        <v>1212</v>
      </c>
      <c r="N57">
        <v>0.1222</v>
      </c>
      <c r="O57">
        <v>-9.4200000000000006E-2</v>
      </c>
      <c r="P57">
        <v>84</v>
      </c>
      <c r="Q57">
        <v>0.61539999999999995</v>
      </c>
      <c r="R57">
        <v>0.55559999999999998</v>
      </c>
      <c r="S57">
        <v>176</v>
      </c>
      <c r="T57">
        <v>-0.38890000000000002</v>
      </c>
      <c r="U57">
        <v>-0.60360000000000003</v>
      </c>
      <c r="V57">
        <v>1338</v>
      </c>
      <c r="W57">
        <v>-0.20799999999999999</v>
      </c>
      <c r="X57">
        <v>7.9500000000000001E-2</v>
      </c>
      <c r="Y57">
        <v>211</v>
      </c>
      <c r="Z57">
        <v>5.33E-2</v>
      </c>
      <c r="AA57">
        <v>0.25059999999999999</v>
      </c>
      <c r="AB57">
        <v>1830</v>
      </c>
      <c r="AC57">
        <v>-1.8800000000000001E-2</v>
      </c>
      <c r="AD57">
        <v>-4.0599999999999997E-2</v>
      </c>
      <c r="AE57">
        <v>538267</v>
      </c>
      <c r="AF57">
        <v>4.0599999999999997E-2</v>
      </c>
      <c r="AG57">
        <v>0.214</v>
      </c>
      <c r="AH57">
        <v>2749</v>
      </c>
      <c r="AI57">
        <v>-0.21290000000000001</v>
      </c>
      <c r="AJ57">
        <v>-0.41070000000000001</v>
      </c>
      <c r="AK57">
        <v>0.94089999999999996</v>
      </c>
      <c r="AL57">
        <v>3.8999999999999998E-3</v>
      </c>
      <c r="AM57">
        <v>0.57999999999999996</v>
      </c>
      <c r="AN57">
        <v>0</v>
      </c>
    </row>
    <row r="58" spans="1:40" x14ac:dyDescent="0.25">
      <c r="A58">
        <v>202101</v>
      </c>
      <c r="B58" t="s">
        <v>11</v>
      </c>
      <c r="C58" t="s">
        <v>246</v>
      </c>
      <c r="D58">
        <v>349990</v>
      </c>
      <c r="E58">
        <v>0</v>
      </c>
      <c r="F58">
        <v>5.7299999999999997E-2</v>
      </c>
      <c r="G58">
        <v>7086</v>
      </c>
      <c r="H58">
        <v>-0.1444</v>
      </c>
      <c r="I58">
        <v>-0.31459999999999999</v>
      </c>
      <c r="J58">
        <v>53</v>
      </c>
      <c r="K58">
        <v>9.4999999999999998E-3</v>
      </c>
      <c r="L58">
        <v>-0.2319</v>
      </c>
      <c r="M58">
        <v>4592</v>
      </c>
      <c r="N58">
        <v>8.5599999999999996E-2</v>
      </c>
      <c r="O58">
        <v>-1.03E-2</v>
      </c>
      <c r="P58">
        <v>332</v>
      </c>
      <c r="Q58">
        <v>0.2576</v>
      </c>
      <c r="R58">
        <v>-1.1900000000000001E-2</v>
      </c>
      <c r="S58">
        <v>1160</v>
      </c>
      <c r="T58">
        <v>-0.23480000000000001</v>
      </c>
      <c r="U58">
        <v>-0.55210000000000004</v>
      </c>
      <c r="V58">
        <v>1378</v>
      </c>
      <c r="W58">
        <v>-0.1298</v>
      </c>
      <c r="X58">
        <v>6.6199999999999995E-2</v>
      </c>
      <c r="Y58">
        <v>196</v>
      </c>
      <c r="Z58">
        <v>1.26E-2</v>
      </c>
      <c r="AA58">
        <v>9.0700000000000003E-2</v>
      </c>
      <c r="AB58">
        <v>1785</v>
      </c>
      <c r="AC58">
        <v>-1.8200000000000001E-2</v>
      </c>
      <c r="AD58">
        <v>-3.9E-2</v>
      </c>
      <c r="AE58">
        <v>612528</v>
      </c>
      <c r="AF58">
        <v>1.4999999999999999E-2</v>
      </c>
      <c r="AG58">
        <v>6.6500000000000004E-2</v>
      </c>
      <c r="AH58">
        <v>8449</v>
      </c>
      <c r="AI58">
        <v>-0.1434</v>
      </c>
      <c r="AJ58">
        <v>-0.27329999999999999</v>
      </c>
      <c r="AK58">
        <v>0.19450000000000001</v>
      </c>
      <c r="AL58">
        <v>3.3E-3</v>
      </c>
      <c r="AM58">
        <v>6.9400000000000003E-2</v>
      </c>
      <c r="AN58">
        <v>0</v>
      </c>
    </row>
    <row r="59" spans="1:40" x14ac:dyDescent="0.25">
      <c r="A59">
        <v>202101</v>
      </c>
      <c r="B59" t="s">
        <v>21</v>
      </c>
      <c r="C59" t="s">
        <v>284</v>
      </c>
      <c r="D59">
        <v>300000</v>
      </c>
      <c r="E59">
        <v>2.9999999999999997E-4</v>
      </c>
      <c r="F59">
        <v>5.28E-2</v>
      </c>
      <c r="G59">
        <v>1315</v>
      </c>
      <c r="H59">
        <v>-0.15920000000000001</v>
      </c>
      <c r="I59">
        <v>-0.42149999999999999</v>
      </c>
      <c r="J59">
        <v>81</v>
      </c>
      <c r="K59">
        <v>1.2500000000000001E-2</v>
      </c>
      <c r="L59">
        <v>-0.13830000000000001</v>
      </c>
      <c r="M59">
        <v>748</v>
      </c>
      <c r="N59">
        <v>0.51419999999999999</v>
      </c>
      <c r="O59">
        <v>0.10979999999999999</v>
      </c>
      <c r="P59">
        <v>28</v>
      </c>
      <c r="Q59">
        <v>1.3332999999999999</v>
      </c>
      <c r="R59">
        <v>0.75</v>
      </c>
      <c r="S59">
        <v>216</v>
      </c>
      <c r="T59">
        <v>0.125</v>
      </c>
      <c r="U59">
        <v>-0.46800000000000003</v>
      </c>
      <c r="V59">
        <v>73</v>
      </c>
      <c r="W59">
        <v>-0.2878</v>
      </c>
      <c r="X59">
        <v>0.14960000000000001</v>
      </c>
      <c r="Y59">
        <v>184</v>
      </c>
      <c r="Z59">
        <v>2.81E-2</v>
      </c>
      <c r="AA59">
        <v>9.7600000000000006E-2</v>
      </c>
      <c r="AB59">
        <v>1668</v>
      </c>
      <c r="AC59">
        <v>-7.4000000000000003E-3</v>
      </c>
      <c r="AD59">
        <v>-1.7100000000000001E-2</v>
      </c>
      <c r="AE59">
        <v>393667</v>
      </c>
      <c r="AF59">
        <v>2.4500000000000001E-2</v>
      </c>
      <c r="AG59">
        <v>0.22120000000000001</v>
      </c>
      <c r="AH59">
        <v>1387</v>
      </c>
      <c r="AI59">
        <v>-0.16769999999999999</v>
      </c>
      <c r="AJ59">
        <v>-0.40560000000000002</v>
      </c>
      <c r="AK59">
        <v>5.5500000000000001E-2</v>
      </c>
      <c r="AL59">
        <v>-0.01</v>
      </c>
      <c r="AM59">
        <v>2.76E-2</v>
      </c>
      <c r="AN59">
        <v>0</v>
      </c>
    </row>
    <row r="60" spans="1:40" x14ac:dyDescent="0.25">
      <c r="A60">
        <v>202101</v>
      </c>
      <c r="B60" t="s">
        <v>42</v>
      </c>
      <c r="C60" t="s">
        <v>270</v>
      </c>
      <c r="D60">
        <v>198500</v>
      </c>
      <c r="E60">
        <v>-7.0000000000000001E-3</v>
      </c>
      <c r="F60">
        <v>6.83E-2</v>
      </c>
      <c r="G60">
        <v>5528</v>
      </c>
      <c r="H60">
        <v>-0.1142</v>
      </c>
      <c r="I60">
        <v>-0.50849999999999995</v>
      </c>
      <c r="J60">
        <v>73</v>
      </c>
      <c r="K60">
        <v>7.3499999999999996E-2</v>
      </c>
      <c r="L60">
        <v>-0.17979999999999999</v>
      </c>
      <c r="M60">
        <v>3116</v>
      </c>
      <c r="N60">
        <v>0.15659999999999999</v>
      </c>
      <c r="O60">
        <v>-0.1633</v>
      </c>
      <c r="P60">
        <v>168</v>
      </c>
      <c r="Q60">
        <v>0.2923</v>
      </c>
      <c r="R60">
        <v>6.3299999999999995E-2</v>
      </c>
      <c r="S60">
        <v>876</v>
      </c>
      <c r="T60">
        <v>3.5499999999999997E-2</v>
      </c>
      <c r="U60">
        <v>-0.49830000000000002</v>
      </c>
      <c r="V60">
        <v>3337</v>
      </c>
      <c r="W60">
        <v>-5.4899999999999997E-2</v>
      </c>
      <c r="X60">
        <v>0.37519999999999998</v>
      </c>
      <c r="Y60">
        <v>104</v>
      </c>
      <c r="Z60">
        <v>-4.7999999999999996E-3</v>
      </c>
      <c r="AA60">
        <v>5.9200000000000003E-2</v>
      </c>
      <c r="AB60">
        <v>1904</v>
      </c>
      <c r="AC60">
        <v>-1.8100000000000002E-2</v>
      </c>
      <c r="AD60">
        <v>-1.2999999999999999E-2</v>
      </c>
      <c r="AE60">
        <v>291466</v>
      </c>
      <c r="AF60">
        <v>-1.6999999999999999E-3</v>
      </c>
      <c r="AG60">
        <v>0.13750000000000001</v>
      </c>
      <c r="AH60">
        <v>8835</v>
      </c>
      <c r="AI60">
        <v>-9.01E-2</v>
      </c>
      <c r="AJ60">
        <v>-0.35139999999999999</v>
      </c>
      <c r="AK60">
        <v>0.60370000000000001</v>
      </c>
      <c r="AL60">
        <v>3.7900000000000003E-2</v>
      </c>
      <c r="AM60">
        <v>0.38790000000000002</v>
      </c>
      <c r="AN60">
        <v>0</v>
      </c>
    </row>
    <row r="61" spans="1:40" x14ac:dyDescent="0.25">
      <c r="A61">
        <v>202101</v>
      </c>
      <c r="B61" t="s">
        <v>31</v>
      </c>
      <c r="C61" t="s">
        <v>249</v>
      </c>
      <c r="D61">
        <v>239900</v>
      </c>
      <c r="E61">
        <v>0</v>
      </c>
      <c r="F61">
        <v>2.1299999999999999E-2</v>
      </c>
      <c r="G61">
        <v>1654</v>
      </c>
      <c r="H61">
        <v>-8.9200000000000002E-2</v>
      </c>
      <c r="I61">
        <v>-0.40600000000000003</v>
      </c>
      <c r="J61">
        <v>65</v>
      </c>
      <c r="K61">
        <v>-1.52E-2</v>
      </c>
      <c r="L61">
        <v>-0.20730000000000001</v>
      </c>
      <c r="M61">
        <v>676</v>
      </c>
      <c r="N61">
        <v>0.28520000000000001</v>
      </c>
      <c r="O61">
        <v>-6.3700000000000007E-2</v>
      </c>
      <c r="P61">
        <v>40</v>
      </c>
      <c r="Q61">
        <v>0.53849999999999998</v>
      </c>
      <c r="R61">
        <v>2.3332999999999999</v>
      </c>
      <c r="S61">
        <v>128</v>
      </c>
      <c r="T61">
        <v>8.4699999999999998E-2</v>
      </c>
      <c r="U61">
        <v>-0.54290000000000005</v>
      </c>
      <c r="V61">
        <v>539</v>
      </c>
      <c r="W61">
        <v>-0.1009</v>
      </c>
      <c r="X61">
        <v>0.34079999999999999</v>
      </c>
      <c r="Y61">
        <v>135</v>
      </c>
      <c r="Z61">
        <v>1.4E-2</v>
      </c>
      <c r="AA61">
        <v>0.10009999999999999</v>
      </c>
      <c r="AB61">
        <v>1766</v>
      </c>
      <c r="AC61">
        <v>-3.5000000000000003E-2</v>
      </c>
      <c r="AD61">
        <v>-6.5100000000000005E-2</v>
      </c>
      <c r="AE61">
        <v>302378</v>
      </c>
      <c r="AF61">
        <v>-2.64E-2</v>
      </c>
      <c r="AG61">
        <v>2.76E-2</v>
      </c>
      <c r="AH61">
        <v>2187</v>
      </c>
      <c r="AI61">
        <v>-9.06E-2</v>
      </c>
      <c r="AJ61">
        <v>-0.3125</v>
      </c>
      <c r="AK61">
        <v>0.32590000000000002</v>
      </c>
      <c r="AL61">
        <v>-4.1999999999999997E-3</v>
      </c>
      <c r="AM61">
        <v>0.18149999999999999</v>
      </c>
      <c r="AN61">
        <v>0</v>
      </c>
    </row>
    <row r="62" spans="1:40" x14ac:dyDescent="0.25">
      <c r="A62">
        <v>202101</v>
      </c>
      <c r="B62" t="s">
        <v>1</v>
      </c>
      <c r="C62" t="s">
        <v>277</v>
      </c>
      <c r="D62">
        <v>211808</v>
      </c>
      <c r="E62">
        <v>-4.1999999999999997E-3</v>
      </c>
      <c r="F62">
        <v>8.6199999999999999E-2</v>
      </c>
      <c r="G62">
        <v>6498</v>
      </c>
      <c r="H62">
        <v>-0.12429999999999999</v>
      </c>
      <c r="I62">
        <v>-0.42920000000000003</v>
      </c>
      <c r="J62">
        <v>79</v>
      </c>
      <c r="K62">
        <v>8.2199999999999995E-2</v>
      </c>
      <c r="L62">
        <v>-9.7100000000000006E-2</v>
      </c>
      <c r="M62">
        <v>3072</v>
      </c>
      <c r="N62">
        <v>0.23469999999999999</v>
      </c>
      <c r="O62">
        <v>2.81E-2</v>
      </c>
      <c r="P62">
        <v>588</v>
      </c>
      <c r="Q62">
        <v>0.3674</v>
      </c>
      <c r="R62">
        <v>2.1276999999999999</v>
      </c>
      <c r="S62">
        <v>1416</v>
      </c>
      <c r="T62">
        <v>-0.20449999999999999</v>
      </c>
      <c r="U62">
        <v>-0.35930000000000001</v>
      </c>
      <c r="V62">
        <v>4793</v>
      </c>
      <c r="W62">
        <v>-0.1222</v>
      </c>
      <c r="X62">
        <v>0.52890000000000004</v>
      </c>
      <c r="Y62">
        <v>131</v>
      </c>
      <c r="Z62">
        <v>2.2000000000000001E-3</v>
      </c>
      <c r="AA62">
        <v>8.6199999999999999E-2</v>
      </c>
      <c r="AB62">
        <v>1551</v>
      </c>
      <c r="AC62">
        <v>-9.9000000000000008E-3</v>
      </c>
      <c r="AD62">
        <v>-3.6999999999999998E-2</v>
      </c>
      <c r="AE62">
        <v>251234</v>
      </c>
      <c r="AF62">
        <v>-1.5E-3</v>
      </c>
      <c r="AG62">
        <v>6.2399999999999997E-2</v>
      </c>
      <c r="AH62">
        <v>11185</v>
      </c>
      <c r="AI62">
        <v>-0.1221</v>
      </c>
      <c r="AJ62">
        <v>-0.2281</v>
      </c>
      <c r="AK62">
        <v>0.73760000000000003</v>
      </c>
      <c r="AL62">
        <v>1.6999999999999999E-3</v>
      </c>
      <c r="AM62">
        <v>0.4622</v>
      </c>
      <c r="AN62">
        <v>0</v>
      </c>
    </row>
    <row r="63" spans="1:40" x14ac:dyDescent="0.25">
      <c r="A63">
        <v>202101</v>
      </c>
      <c r="B63" t="s">
        <v>50</v>
      </c>
      <c r="C63" t="s">
        <v>263</v>
      </c>
      <c r="D63">
        <v>279500</v>
      </c>
      <c r="E63">
        <v>-1.4E-2</v>
      </c>
      <c r="F63">
        <v>1.12E-2</v>
      </c>
      <c r="G63">
        <v>12767</v>
      </c>
      <c r="H63">
        <v>-0.1053</v>
      </c>
      <c r="I63">
        <v>-0.46750000000000003</v>
      </c>
      <c r="J63">
        <v>66</v>
      </c>
      <c r="K63">
        <v>8.2000000000000003E-2</v>
      </c>
      <c r="L63">
        <v>-0.23699999999999999</v>
      </c>
      <c r="M63">
        <v>8484</v>
      </c>
      <c r="N63">
        <v>0.1721</v>
      </c>
      <c r="O63">
        <v>-8.8999999999999999E-3</v>
      </c>
      <c r="P63">
        <v>2552</v>
      </c>
      <c r="Q63">
        <v>1.2464999999999999</v>
      </c>
      <c r="R63">
        <v>2.206</v>
      </c>
      <c r="S63">
        <v>2484</v>
      </c>
      <c r="T63">
        <v>-4.24E-2</v>
      </c>
      <c r="U63">
        <v>-0.57010000000000005</v>
      </c>
      <c r="V63">
        <v>11372</v>
      </c>
      <c r="W63">
        <v>-6.4799999999999996E-2</v>
      </c>
      <c r="X63">
        <v>0.46079999999999999</v>
      </c>
      <c r="Y63">
        <v>152</v>
      </c>
      <c r="Z63">
        <v>4.1999999999999997E-3</v>
      </c>
      <c r="AA63">
        <v>8.7599999999999997E-2</v>
      </c>
      <c r="AB63">
        <v>1865</v>
      </c>
      <c r="AC63">
        <v>-1.7899999999999999E-2</v>
      </c>
      <c r="AD63">
        <v>-6.7500000000000004E-2</v>
      </c>
      <c r="AE63">
        <v>450870</v>
      </c>
      <c r="AF63">
        <v>-5.4999999999999997E-3</v>
      </c>
      <c r="AG63">
        <v>8.0399999999999999E-2</v>
      </c>
      <c r="AH63">
        <v>24070</v>
      </c>
      <c r="AI63">
        <v>-8.6400000000000005E-2</v>
      </c>
      <c r="AJ63">
        <v>-0.24030000000000001</v>
      </c>
      <c r="AK63">
        <v>0.89070000000000005</v>
      </c>
      <c r="AL63">
        <v>3.85E-2</v>
      </c>
      <c r="AM63">
        <v>0.56599999999999995</v>
      </c>
      <c r="AN63">
        <v>0</v>
      </c>
    </row>
    <row r="64" spans="1:40" x14ac:dyDescent="0.25">
      <c r="A64">
        <v>202101</v>
      </c>
      <c r="B64" t="s">
        <v>43</v>
      </c>
      <c r="C64" t="s">
        <v>262</v>
      </c>
      <c r="D64">
        <v>254900</v>
      </c>
      <c r="E64">
        <v>-1.7500000000000002E-2</v>
      </c>
      <c r="F64">
        <v>0.109</v>
      </c>
      <c r="G64">
        <v>25588</v>
      </c>
      <c r="H64">
        <v>-0.13059999999999999</v>
      </c>
      <c r="I64">
        <v>-0.39290000000000003</v>
      </c>
      <c r="J64">
        <v>68</v>
      </c>
      <c r="K64">
        <v>0.1057</v>
      </c>
      <c r="L64">
        <v>-0.1905</v>
      </c>
      <c r="M64">
        <v>13012</v>
      </c>
      <c r="N64">
        <v>0.312</v>
      </c>
      <c r="O64">
        <v>-5.9799999999999999E-2</v>
      </c>
      <c r="P64">
        <v>736</v>
      </c>
      <c r="Q64">
        <v>0.78639999999999999</v>
      </c>
      <c r="R64">
        <v>1.4211</v>
      </c>
      <c r="S64">
        <v>5280</v>
      </c>
      <c r="T64">
        <v>-1.1000000000000001E-3</v>
      </c>
      <c r="U64">
        <v>-0.40510000000000002</v>
      </c>
      <c r="V64">
        <v>18965</v>
      </c>
      <c r="W64">
        <v>-0.1013</v>
      </c>
      <c r="X64">
        <v>0.26629999999999998</v>
      </c>
      <c r="Y64">
        <v>150</v>
      </c>
      <c r="Z64">
        <v>3.8E-3</v>
      </c>
      <c r="AA64">
        <v>0.2077</v>
      </c>
      <c r="AB64">
        <v>1610</v>
      </c>
      <c r="AC64">
        <v>-1.8700000000000001E-2</v>
      </c>
      <c r="AD64">
        <v>-8.8300000000000003E-2</v>
      </c>
      <c r="AE64">
        <v>404516</v>
      </c>
      <c r="AF64">
        <v>1.9199999999999998E-2</v>
      </c>
      <c r="AG64">
        <v>0.15690000000000001</v>
      </c>
      <c r="AH64">
        <v>44457</v>
      </c>
      <c r="AI64">
        <v>-0.11849999999999999</v>
      </c>
      <c r="AJ64">
        <v>-0.22309999999999999</v>
      </c>
      <c r="AK64">
        <v>0.74119999999999997</v>
      </c>
      <c r="AL64">
        <v>2.4199999999999999E-2</v>
      </c>
      <c r="AM64">
        <v>0.38579999999999998</v>
      </c>
      <c r="AN64">
        <v>0</v>
      </c>
    </row>
    <row r="65" spans="1:40" x14ac:dyDescent="0.25">
      <c r="A65">
        <v>202101</v>
      </c>
      <c r="B65" t="s">
        <v>18</v>
      </c>
      <c r="C65" t="s">
        <v>273</v>
      </c>
      <c r="D65">
        <v>444900</v>
      </c>
      <c r="E65">
        <v>4.2200000000000001E-2</v>
      </c>
      <c r="F65">
        <v>0.2233</v>
      </c>
      <c r="G65">
        <v>1610</v>
      </c>
      <c r="H65">
        <v>-0.1867</v>
      </c>
      <c r="I65">
        <v>-0.69599999999999995</v>
      </c>
      <c r="J65">
        <v>54</v>
      </c>
      <c r="K65">
        <v>-5.2600000000000001E-2</v>
      </c>
      <c r="L65">
        <v>-0.28949999999999998</v>
      </c>
      <c r="M65">
        <v>2132</v>
      </c>
      <c r="N65">
        <v>-6.4999999999999997E-3</v>
      </c>
      <c r="O65">
        <v>-0.1197</v>
      </c>
      <c r="P65">
        <v>212</v>
      </c>
      <c r="Q65">
        <v>-0.152</v>
      </c>
      <c r="R65">
        <v>0.29270000000000002</v>
      </c>
      <c r="S65">
        <v>216</v>
      </c>
      <c r="T65">
        <v>-0.51129999999999998</v>
      </c>
      <c r="U65">
        <v>-0.74939999999999996</v>
      </c>
      <c r="V65">
        <v>3644</v>
      </c>
      <c r="W65">
        <v>-8.2000000000000003E-2</v>
      </c>
      <c r="X65">
        <v>5.1140999999999996</v>
      </c>
      <c r="Y65">
        <v>227</v>
      </c>
      <c r="Z65">
        <v>2.52E-2</v>
      </c>
      <c r="AA65">
        <v>0.31469999999999998</v>
      </c>
      <c r="AB65">
        <v>2056</v>
      </c>
      <c r="AC65">
        <v>7.1999999999999998E-3</v>
      </c>
      <c r="AD65">
        <v>-4.6800000000000001E-2</v>
      </c>
      <c r="AE65">
        <v>835954</v>
      </c>
      <c r="AF65">
        <v>6.2300000000000001E-2</v>
      </c>
      <c r="AG65">
        <v>0.45850000000000002</v>
      </c>
      <c r="AH65">
        <v>5299</v>
      </c>
      <c r="AI65">
        <v>-0.1082</v>
      </c>
      <c r="AJ65">
        <v>-9.8299999999999998E-2</v>
      </c>
      <c r="AK65">
        <v>2.2633999999999999</v>
      </c>
      <c r="AL65">
        <v>0.25800000000000001</v>
      </c>
      <c r="AM65">
        <v>2.1507999999999998</v>
      </c>
      <c r="AN65">
        <v>0</v>
      </c>
    </row>
    <row r="66" spans="1:40" x14ac:dyDescent="0.25">
      <c r="A66">
        <v>202101</v>
      </c>
      <c r="B66" t="s">
        <v>39</v>
      </c>
      <c r="C66" t="s">
        <v>265</v>
      </c>
      <c r="D66">
        <v>199990</v>
      </c>
      <c r="E66">
        <v>-2.4400000000000002E-2</v>
      </c>
      <c r="F66">
        <v>5.2900000000000003E-2</v>
      </c>
      <c r="G66">
        <v>7407</v>
      </c>
      <c r="H66">
        <v>-0.1338</v>
      </c>
      <c r="I66">
        <v>-0.50980000000000003</v>
      </c>
      <c r="J66">
        <v>58</v>
      </c>
      <c r="K66">
        <v>8.4099999999999994E-2</v>
      </c>
      <c r="L66">
        <v>-0.2883</v>
      </c>
      <c r="M66">
        <v>5808</v>
      </c>
      <c r="N66">
        <v>3.9699999999999999E-2</v>
      </c>
      <c r="O66">
        <v>-0.1051</v>
      </c>
      <c r="P66">
        <v>276</v>
      </c>
      <c r="Q66">
        <v>0.5</v>
      </c>
      <c r="R66">
        <v>0.2</v>
      </c>
      <c r="S66">
        <v>2124</v>
      </c>
      <c r="T66">
        <v>-0.1143</v>
      </c>
      <c r="U66">
        <v>-0.50760000000000005</v>
      </c>
      <c r="V66">
        <v>5179</v>
      </c>
      <c r="W66">
        <v>-0.1421</v>
      </c>
      <c r="X66">
        <v>0.2233</v>
      </c>
      <c r="Y66">
        <v>109</v>
      </c>
      <c r="Z66">
        <v>8.3000000000000001E-3</v>
      </c>
      <c r="AA66">
        <v>0.12889999999999999</v>
      </c>
      <c r="AB66">
        <v>1810</v>
      </c>
      <c r="AC66">
        <v>-2.0799999999999999E-2</v>
      </c>
      <c r="AD66">
        <v>-5.8000000000000003E-2</v>
      </c>
      <c r="AE66">
        <v>278055</v>
      </c>
      <c r="AF66">
        <v>1.2999999999999999E-3</v>
      </c>
      <c r="AG66">
        <v>5.8799999999999998E-2</v>
      </c>
      <c r="AH66">
        <v>12463</v>
      </c>
      <c r="AI66">
        <v>-0.14460000000000001</v>
      </c>
      <c r="AJ66">
        <v>-0.35489999999999999</v>
      </c>
      <c r="AK66">
        <v>0.69920000000000004</v>
      </c>
      <c r="AL66">
        <v>-6.7000000000000002E-3</v>
      </c>
      <c r="AM66">
        <v>0.41899999999999998</v>
      </c>
      <c r="AN66">
        <v>0</v>
      </c>
    </row>
    <row r="67" spans="1:40" x14ac:dyDescent="0.25">
      <c r="A67">
        <v>202101</v>
      </c>
      <c r="B67" t="s">
        <v>36</v>
      </c>
      <c r="C67" t="s">
        <v>268</v>
      </c>
      <c r="D67">
        <v>699000</v>
      </c>
      <c r="E67">
        <v>-7.7000000000000002E-3</v>
      </c>
      <c r="F67">
        <v>0.2722</v>
      </c>
      <c r="G67">
        <v>30996</v>
      </c>
      <c r="H67">
        <v>-0.1588</v>
      </c>
      <c r="I67">
        <v>-0.40200000000000002</v>
      </c>
      <c r="J67">
        <v>57</v>
      </c>
      <c r="K67">
        <v>8.8000000000000005E-3</v>
      </c>
      <c r="L67">
        <v>-0.15559999999999999</v>
      </c>
      <c r="M67">
        <v>32868</v>
      </c>
      <c r="N67">
        <v>0.2263</v>
      </c>
      <c r="O67">
        <v>1.7500000000000002E-2</v>
      </c>
      <c r="P67">
        <v>2176</v>
      </c>
      <c r="Q67">
        <v>3.4200000000000001E-2</v>
      </c>
      <c r="R67">
        <v>0.31240000000000001</v>
      </c>
      <c r="S67">
        <v>5468</v>
      </c>
      <c r="T67">
        <v>-0.17749999999999999</v>
      </c>
      <c r="U67">
        <v>-0.52980000000000005</v>
      </c>
      <c r="V67">
        <v>38367</v>
      </c>
      <c r="W67">
        <v>-0.1404</v>
      </c>
      <c r="X67">
        <v>0.29580000000000001</v>
      </c>
      <c r="Y67">
        <v>426</v>
      </c>
      <c r="Z67">
        <v>1.15E-2</v>
      </c>
      <c r="AA67">
        <v>0.4017</v>
      </c>
      <c r="AB67">
        <v>1790</v>
      </c>
      <c r="AC67">
        <v>-5.5999999999999999E-3</v>
      </c>
      <c r="AD67">
        <v>-3.4099999999999998E-2</v>
      </c>
      <c r="AE67">
        <v>1530951</v>
      </c>
      <c r="AF67">
        <v>4.65E-2</v>
      </c>
      <c r="AG67">
        <v>0.3574</v>
      </c>
      <c r="AH67">
        <v>68768</v>
      </c>
      <c r="AI67">
        <v>-0.154</v>
      </c>
      <c r="AJ67">
        <v>-0.15359999999999999</v>
      </c>
      <c r="AK67">
        <v>1.2378</v>
      </c>
      <c r="AL67">
        <v>2.64E-2</v>
      </c>
      <c r="AM67">
        <v>0.66649999999999998</v>
      </c>
      <c r="AN67">
        <v>0</v>
      </c>
    </row>
    <row r="68" spans="1:40" x14ac:dyDescent="0.25">
      <c r="A68">
        <v>202101</v>
      </c>
      <c r="B68" t="s">
        <v>14</v>
      </c>
      <c r="C68" t="s">
        <v>278</v>
      </c>
      <c r="D68">
        <v>349900</v>
      </c>
      <c r="E68">
        <v>3.2000000000000002E-3</v>
      </c>
      <c r="F68">
        <v>8.1900000000000001E-2</v>
      </c>
      <c r="G68">
        <v>1588</v>
      </c>
      <c r="H68">
        <v>-0.158</v>
      </c>
      <c r="I68">
        <v>-0.5605</v>
      </c>
      <c r="J68">
        <v>66</v>
      </c>
      <c r="K68">
        <v>7.3200000000000001E-2</v>
      </c>
      <c r="L68">
        <v>-0.2903</v>
      </c>
      <c r="M68">
        <v>1324</v>
      </c>
      <c r="N68">
        <v>-1.5E-3</v>
      </c>
      <c r="O68">
        <v>-3.5000000000000003E-2</v>
      </c>
      <c r="P68">
        <v>336</v>
      </c>
      <c r="Q68">
        <v>7.0099999999999996E-2</v>
      </c>
      <c r="R68">
        <v>0.73199999999999998</v>
      </c>
      <c r="S68">
        <v>232</v>
      </c>
      <c r="T68">
        <v>-0.15939999999999999</v>
      </c>
      <c r="U68">
        <v>-0.5958</v>
      </c>
      <c r="V68">
        <v>2489</v>
      </c>
      <c r="W68">
        <v>-0.12609999999999999</v>
      </c>
      <c r="X68">
        <v>6.3747999999999996</v>
      </c>
      <c r="Y68">
        <v>173</v>
      </c>
      <c r="Z68">
        <v>2.52E-2</v>
      </c>
      <c r="AA68">
        <v>0.1041</v>
      </c>
      <c r="AB68">
        <v>1980</v>
      </c>
      <c r="AC68">
        <v>-0.01</v>
      </c>
      <c r="AD68">
        <v>-1.8599999999999998E-2</v>
      </c>
      <c r="AE68">
        <v>477387</v>
      </c>
      <c r="AF68">
        <v>2.1100000000000001E-2</v>
      </c>
      <c r="AG68">
        <v>0.1303</v>
      </c>
      <c r="AH68">
        <v>4071</v>
      </c>
      <c r="AI68">
        <v>-0.14319999999999999</v>
      </c>
      <c r="AJ68">
        <v>3.04E-2</v>
      </c>
      <c r="AK68">
        <v>1.5673999999999999</v>
      </c>
      <c r="AL68">
        <v>5.7299999999999997E-2</v>
      </c>
      <c r="AM68">
        <v>1.474</v>
      </c>
      <c r="AN68">
        <v>0</v>
      </c>
    </row>
    <row r="69" spans="1:40" x14ac:dyDescent="0.25">
      <c r="A69">
        <v>202101</v>
      </c>
      <c r="B69" t="s">
        <v>35</v>
      </c>
      <c r="C69" t="s">
        <v>283</v>
      </c>
      <c r="D69">
        <v>260000</v>
      </c>
      <c r="E69">
        <v>-1.89E-2</v>
      </c>
      <c r="F69">
        <v>-1.95E-2</v>
      </c>
      <c r="G69">
        <v>1580</v>
      </c>
      <c r="H69">
        <v>-0.1295</v>
      </c>
      <c r="I69">
        <v>-0.35599999999999998</v>
      </c>
      <c r="J69">
        <v>86</v>
      </c>
      <c r="K69">
        <v>0.16220000000000001</v>
      </c>
      <c r="L69">
        <v>-0.22869999999999999</v>
      </c>
      <c r="M69">
        <v>820</v>
      </c>
      <c r="N69">
        <v>0.35759999999999997</v>
      </c>
      <c r="O69">
        <v>0.1421</v>
      </c>
      <c r="P69">
        <v>24</v>
      </c>
      <c r="Q69">
        <v>-0.2</v>
      </c>
      <c r="R69">
        <v>0.2</v>
      </c>
      <c r="S69">
        <v>184</v>
      </c>
      <c r="T69">
        <v>-1.0800000000000001E-2</v>
      </c>
      <c r="U69">
        <v>-0.36549999999999999</v>
      </c>
      <c r="V69">
        <v>686</v>
      </c>
      <c r="W69">
        <v>-0.105</v>
      </c>
      <c r="X69">
        <v>0.27510000000000001</v>
      </c>
      <c r="Y69">
        <v>126</v>
      </c>
      <c r="Z69">
        <v>4.4000000000000003E-3</v>
      </c>
      <c r="AA69">
        <v>2.0199999999999999E-2</v>
      </c>
      <c r="AB69">
        <v>2160</v>
      </c>
      <c r="AC69">
        <v>-3.0000000000000001E-3</v>
      </c>
      <c r="AD69">
        <v>2.52E-2</v>
      </c>
      <c r="AE69">
        <v>619152</v>
      </c>
      <c r="AF69">
        <v>-5.4000000000000003E-3</v>
      </c>
      <c r="AG69">
        <v>-9.4700000000000006E-2</v>
      </c>
      <c r="AH69">
        <v>2280</v>
      </c>
      <c r="AI69">
        <v>-0.11650000000000001</v>
      </c>
      <c r="AJ69">
        <v>-0.2437</v>
      </c>
      <c r="AK69">
        <v>0.43419999999999997</v>
      </c>
      <c r="AL69">
        <v>1.1900000000000001E-2</v>
      </c>
      <c r="AM69">
        <v>0.21490000000000001</v>
      </c>
      <c r="AN69">
        <v>0</v>
      </c>
    </row>
    <row r="70" spans="1:40" x14ac:dyDescent="0.25">
      <c r="A70">
        <v>202101</v>
      </c>
      <c r="B70" t="s">
        <v>16</v>
      </c>
      <c r="C70" t="s">
        <v>248</v>
      </c>
      <c r="D70">
        <v>249500</v>
      </c>
      <c r="E70">
        <v>-1.8E-3</v>
      </c>
      <c r="F70">
        <v>0.1104</v>
      </c>
      <c r="G70">
        <v>9420</v>
      </c>
      <c r="H70">
        <v>-6.3100000000000003E-2</v>
      </c>
      <c r="I70">
        <v>-0.42670000000000002</v>
      </c>
      <c r="J70">
        <v>79</v>
      </c>
      <c r="K70">
        <v>3.27E-2</v>
      </c>
      <c r="L70">
        <v>-0.15959999999999999</v>
      </c>
      <c r="M70">
        <v>4400</v>
      </c>
      <c r="N70">
        <v>0.20749999999999999</v>
      </c>
      <c r="O70">
        <v>-6.8199999999999997E-2</v>
      </c>
      <c r="P70">
        <v>344</v>
      </c>
      <c r="Q70">
        <v>0.49569999999999997</v>
      </c>
      <c r="R70">
        <v>0.93259999999999998</v>
      </c>
      <c r="S70">
        <v>2140</v>
      </c>
      <c r="T70">
        <v>0.17069999999999999</v>
      </c>
      <c r="U70">
        <v>-0.41270000000000001</v>
      </c>
      <c r="V70">
        <v>6153</v>
      </c>
      <c r="W70">
        <v>-6.4500000000000002E-2</v>
      </c>
      <c r="X70">
        <v>0.42130000000000001</v>
      </c>
      <c r="Y70">
        <v>127</v>
      </c>
      <c r="Z70">
        <v>8.0000000000000004E-4</v>
      </c>
      <c r="AA70">
        <v>8.5300000000000001E-2</v>
      </c>
      <c r="AB70">
        <v>1926</v>
      </c>
      <c r="AC70">
        <v>-1.21E-2</v>
      </c>
      <c r="AD70">
        <v>1.6400000000000001E-2</v>
      </c>
      <c r="AE70">
        <v>346183</v>
      </c>
      <c r="AF70">
        <v>-2.06E-2</v>
      </c>
      <c r="AG70">
        <v>0.17</v>
      </c>
      <c r="AH70">
        <v>15546</v>
      </c>
      <c r="AI70">
        <v>-6.4399999999999999E-2</v>
      </c>
      <c r="AJ70">
        <v>-0.25209999999999999</v>
      </c>
      <c r="AK70">
        <v>0.6532</v>
      </c>
      <c r="AL70">
        <v>-1E-3</v>
      </c>
      <c r="AM70">
        <v>0.38969999999999999</v>
      </c>
      <c r="AN70">
        <v>0</v>
      </c>
    </row>
    <row r="71" spans="1:40" x14ac:dyDescent="0.25">
      <c r="A71">
        <v>202101</v>
      </c>
      <c r="B71" t="s">
        <v>38</v>
      </c>
      <c r="C71" t="s">
        <v>286</v>
      </c>
      <c r="D71">
        <v>315000</v>
      </c>
      <c r="E71">
        <v>2.0000000000000001E-4</v>
      </c>
      <c r="F71">
        <v>0.1057</v>
      </c>
      <c r="G71">
        <v>9853</v>
      </c>
      <c r="H71">
        <v>-0.13089999999999999</v>
      </c>
      <c r="I71">
        <v>-0.52829999999999999</v>
      </c>
      <c r="J71">
        <v>53</v>
      </c>
      <c r="K71">
        <v>0.12770000000000001</v>
      </c>
      <c r="L71">
        <v>-0.2535</v>
      </c>
      <c r="M71">
        <v>8676</v>
      </c>
      <c r="N71">
        <v>0.14940000000000001</v>
      </c>
      <c r="O71">
        <v>-9.7900000000000001E-2</v>
      </c>
      <c r="P71">
        <v>1004</v>
      </c>
      <c r="Q71">
        <v>0.13320000000000001</v>
      </c>
      <c r="R71">
        <v>0.70750000000000002</v>
      </c>
      <c r="S71">
        <v>2024</v>
      </c>
      <c r="T71">
        <v>-0.18260000000000001</v>
      </c>
      <c r="U71">
        <v>-0.54269999999999996</v>
      </c>
      <c r="V71">
        <v>10590</v>
      </c>
      <c r="W71">
        <v>-9.5299999999999996E-2</v>
      </c>
      <c r="X71">
        <v>0.3463</v>
      </c>
      <c r="Y71">
        <v>161</v>
      </c>
      <c r="Z71">
        <v>2.23E-2</v>
      </c>
      <c r="AA71">
        <v>0.1769</v>
      </c>
      <c r="AB71">
        <v>1984</v>
      </c>
      <c r="AC71">
        <v>-1.5900000000000001E-2</v>
      </c>
      <c r="AD71">
        <v>-7.2499999999999995E-2</v>
      </c>
      <c r="AE71">
        <v>460662</v>
      </c>
      <c r="AF71">
        <v>9.4999999999999998E-3</v>
      </c>
      <c r="AG71">
        <v>0.1757</v>
      </c>
      <c r="AH71">
        <v>20468</v>
      </c>
      <c r="AI71">
        <v>-0.10929999999999999</v>
      </c>
      <c r="AJ71">
        <v>-0.2873</v>
      </c>
      <c r="AK71">
        <v>1.0748</v>
      </c>
      <c r="AL71">
        <v>4.2200000000000001E-2</v>
      </c>
      <c r="AM71">
        <v>0.69820000000000004</v>
      </c>
      <c r="AN71">
        <v>0</v>
      </c>
    </row>
    <row r="72" spans="1:40" x14ac:dyDescent="0.25">
      <c r="A72">
        <v>202101</v>
      </c>
      <c r="B72" t="s">
        <v>29</v>
      </c>
      <c r="C72" t="s">
        <v>264</v>
      </c>
      <c r="D72">
        <v>588450</v>
      </c>
      <c r="E72">
        <v>-2.9000000000000001E-2</v>
      </c>
      <c r="F72">
        <v>-0.12820000000000001</v>
      </c>
      <c r="G72">
        <v>1476</v>
      </c>
      <c r="H72">
        <v>-0.1404</v>
      </c>
      <c r="I72">
        <v>0.24030000000000001</v>
      </c>
      <c r="J72">
        <v>57</v>
      </c>
      <c r="K72">
        <v>0.10680000000000001</v>
      </c>
      <c r="L72">
        <v>-8.6999999999999994E-3</v>
      </c>
      <c r="M72">
        <v>952</v>
      </c>
      <c r="N72">
        <v>0.3523</v>
      </c>
      <c r="O72">
        <v>0.193</v>
      </c>
      <c r="P72">
        <v>24</v>
      </c>
      <c r="Q72">
        <v>-7.6899999999999996E-2</v>
      </c>
      <c r="R72">
        <v>2</v>
      </c>
      <c r="S72">
        <v>336</v>
      </c>
      <c r="T72">
        <v>-5.8999999999999999E-3</v>
      </c>
      <c r="U72">
        <v>0.24440000000000001</v>
      </c>
      <c r="V72">
        <v>943</v>
      </c>
      <c r="W72">
        <v>-0.1045</v>
      </c>
      <c r="X72">
        <v>3.0299</v>
      </c>
      <c r="Y72">
        <v>590</v>
      </c>
      <c r="Z72">
        <v>3.5999999999999999E-3</v>
      </c>
      <c r="AA72">
        <v>0.1477</v>
      </c>
      <c r="AB72">
        <v>1065</v>
      </c>
      <c r="AC72">
        <v>-2.7400000000000001E-2</v>
      </c>
      <c r="AD72">
        <v>-0.24079999999999999</v>
      </c>
      <c r="AE72">
        <v>969163</v>
      </c>
      <c r="AF72">
        <v>2.1499999999999998E-2</v>
      </c>
      <c r="AG72">
        <v>-4.4499999999999998E-2</v>
      </c>
      <c r="AH72">
        <v>2417</v>
      </c>
      <c r="AI72">
        <v>-0.13009999999999999</v>
      </c>
      <c r="AJ72">
        <v>0.69850000000000001</v>
      </c>
      <c r="AK72">
        <v>0.63890000000000002</v>
      </c>
      <c r="AL72">
        <v>2.5600000000000001E-2</v>
      </c>
      <c r="AM72">
        <v>0.44230000000000003</v>
      </c>
      <c r="AN72">
        <v>1</v>
      </c>
    </row>
    <row r="73" spans="1:40" x14ac:dyDescent="0.25">
      <c r="A73">
        <v>202101</v>
      </c>
      <c r="B73" t="s">
        <v>41</v>
      </c>
      <c r="C73" t="s">
        <v>267</v>
      </c>
      <c r="D73">
        <v>234900</v>
      </c>
      <c r="E73">
        <v>-2.0000000000000001E-4</v>
      </c>
      <c r="F73">
        <v>0.17510000000000001</v>
      </c>
      <c r="G73">
        <v>14012</v>
      </c>
      <c r="H73">
        <v>-0.16159999999999999</v>
      </c>
      <c r="I73">
        <v>-0.52869999999999995</v>
      </c>
      <c r="J73">
        <v>64</v>
      </c>
      <c r="K73">
        <v>0.113</v>
      </c>
      <c r="L73">
        <v>-0.22420000000000001</v>
      </c>
      <c r="M73">
        <v>8716</v>
      </c>
      <c r="N73">
        <v>2.0999999999999999E-3</v>
      </c>
      <c r="O73">
        <v>-0.15179999999999999</v>
      </c>
      <c r="P73">
        <v>744</v>
      </c>
      <c r="Q73">
        <v>0.97870000000000001</v>
      </c>
      <c r="R73">
        <v>1.0551999999999999</v>
      </c>
      <c r="S73">
        <v>2464</v>
      </c>
      <c r="T73">
        <v>-0.27100000000000002</v>
      </c>
      <c r="U73">
        <v>-0.56469999999999998</v>
      </c>
      <c r="V73">
        <v>8688</v>
      </c>
      <c r="W73">
        <v>-0.15579999999999999</v>
      </c>
      <c r="X73">
        <v>1.155</v>
      </c>
      <c r="Y73">
        <v>141</v>
      </c>
      <c r="Z73">
        <v>2.9999999999999997E-4</v>
      </c>
      <c r="AA73">
        <v>0.1492</v>
      </c>
      <c r="AB73">
        <v>1610</v>
      </c>
      <c r="AC73">
        <v>-1.35E-2</v>
      </c>
      <c r="AD73">
        <v>-1.29E-2</v>
      </c>
      <c r="AE73">
        <v>354227</v>
      </c>
      <c r="AF73">
        <v>-1.6999999999999999E-3</v>
      </c>
      <c r="AG73">
        <v>0.1996</v>
      </c>
      <c r="AH73">
        <v>22486</v>
      </c>
      <c r="AI73">
        <v>-0.16439999999999999</v>
      </c>
      <c r="AJ73">
        <v>-0.3327</v>
      </c>
      <c r="AK73">
        <v>0.62</v>
      </c>
      <c r="AL73">
        <v>4.1999999999999997E-3</v>
      </c>
      <c r="AM73">
        <v>0.4844</v>
      </c>
      <c r="AN73">
        <v>0</v>
      </c>
    </row>
    <row r="74" spans="1:40" x14ac:dyDescent="0.25">
      <c r="A74">
        <v>202101</v>
      </c>
      <c r="B74" t="s">
        <v>17</v>
      </c>
      <c r="C74" t="s">
        <v>266</v>
      </c>
      <c r="D74">
        <v>520000</v>
      </c>
      <c r="E74">
        <v>1.8599999999999998E-2</v>
      </c>
      <c r="F74">
        <v>7.9000000000000001E-2</v>
      </c>
      <c r="G74">
        <v>8549</v>
      </c>
      <c r="H74">
        <v>-0.151</v>
      </c>
      <c r="I74">
        <v>-0.43730000000000002</v>
      </c>
      <c r="J74">
        <v>66</v>
      </c>
      <c r="K74">
        <v>7.3200000000000001E-2</v>
      </c>
      <c r="L74">
        <v>-0.1951</v>
      </c>
      <c r="M74">
        <v>7864</v>
      </c>
      <c r="N74">
        <v>0.27410000000000001</v>
      </c>
      <c r="O74">
        <v>2.3699999999999999E-2</v>
      </c>
      <c r="P74">
        <v>788</v>
      </c>
      <c r="Q74">
        <v>0.30459999999999998</v>
      </c>
      <c r="R74">
        <v>0.2049</v>
      </c>
      <c r="S74">
        <v>1376</v>
      </c>
      <c r="T74">
        <v>-0.1953</v>
      </c>
      <c r="U74">
        <v>-0.56010000000000004</v>
      </c>
      <c r="V74">
        <v>9348</v>
      </c>
      <c r="W74">
        <v>-0.13719999999999999</v>
      </c>
      <c r="X74">
        <v>0.2681</v>
      </c>
      <c r="Y74">
        <v>254</v>
      </c>
      <c r="Z74">
        <v>1.8100000000000002E-2</v>
      </c>
      <c r="AA74">
        <v>0.20649999999999999</v>
      </c>
      <c r="AB74">
        <v>2045</v>
      </c>
      <c r="AC74">
        <v>-1.0200000000000001E-2</v>
      </c>
      <c r="AD74">
        <v>-9.69E-2</v>
      </c>
      <c r="AE74">
        <v>1256035</v>
      </c>
      <c r="AF74">
        <v>6.1800000000000001E-2</v>
      </c>
      <c r="AG74">
        <v>0.26800000000000002</v>
      </c>
      <c r="AH74">
        <v>17778</v>
      </c>
      <c r="AI74">
        <v>-0.14460000000000001</v>
      </c>
      <c r="AJ74">
        <v>-0.21829999999999999</v>
      </c>
      <c r="AK74">
        <v>1.0934999999999999</v>
      </c>
      <c r="AL74">
        <v>1.7500000000000002E-2</v>
      </c>
      <c r="AM74">
        <v>0.60829999999999995</v>
      </c>
      <c r="AN74">
        <v>0</v>
      </c>
    </row>
    <row r="75" spans="1:40" x14ac:dyDescent="0.25">
      <c r="A75">
        <v>202101</v>
      </c>
      <c r="B75" t="s">
        <v>13</v>
      </c>
      <c r="C75" t="s">
        <v>271</v>
      </c>
      <c r="D75">
        <v>225000</v>
      </c>
      <c r="E75">
        <v>4.0500000000000001E-2</v>
      </c>
      <c r="F75">
        <v>0.14560000000000001</v>
      </c>
      <c r="G75">
        <v>9519</v>
      </c>
      <c r="H75">
        <v>-0.14699999999999999</v>
      </c>
      <c r="I75">
        <v>-0.47499999999999998</v>
      </c>
      <c r="J75">
        <v>66</v>
      </c>
      <c r="K75">
        <v>4.7600000000000003E-2</v>
      </c>
      <c r="L75">
        <v>-0.25419999999999998</v>
      </c>
      <c r="M75">
        <v>6512</v>
      </c>
      <c r="N75">
        <v>7.0300000000000001E-2</v>
      </c>
      <c r="O75">
        <v>1.43E-2</v>
      </c>
      <c r="P75">
        <v>676</v>
      </c>
      <c r="Q75">
        <v>0.7157</v>
      </c>
      <c r="R75">
        <v>2.0179</v>
      </c>
      <c r="S75">
        <v>1660</v>
      </c>
      <c r="T75">
        <v>-0.26869999999999999</v>
      </c>
      <c r="U75">
        <v>-0.48509999999999998</v>
      </c>
      <c r="V75">
        <v>10281</v>
      </c>
      <c r="W75">
        <v>-9.4E-2</v>
      </c>
      <c r="X75">
        <v>0.37209999999999999</v>
      </c>
      <c r="Y75">
        <v>123</v>
      </c>
      <c r="Z75">
        <v>2.5700000000000001E-2</v>
      </c>
      <c r="AA75">
        <v>0.1231</v>
      </c>
      <c r="AB75">
        <v>1788</v>
      </c>
      <c r="AC75">
        <v>2.8999999999999998E-3</v>
      </c>
      <c r="AD75">
        <v>1.78E-2</v>
      </c>
      <c r="AE75">
        <v>327811</v>
      </c>
      <c r="AF75">
        <v>0.04</v>
      </c>
      <c r="AG75">
        <v>0.2034</v>
      </c>
      <c r="AH75">
        <v>19777</v>
      </c>
      <c r="AI75">
        <v>-0.12039999999999999</v>
      </c>
      <c r="AJ75">
        <v>-0.2281</v>
      </c>
      <c r="AK75">
        <v>1.0801000000000001</v>
      </c>
      <c r="AL75">
        <v>6.3200000000000006E-2</v>
      </c>
      <c r="AM75">
        <v>0.66679999999999995</v>
      </c>
      <c r="AN75">
        <v>0</v>
      </c>
    </row>
    <row r="76" spans="1:40" x14ac:dyDescent="0.25">
      <c r="A76">
        <v>202101</v>
      </c>
      <c r="B76" t="s">
        <v>28</v>
      </c>
      <c r="C76" t="s">
        <v>287</v>
      </c>
      <c r="D76">
        <v>300000</v>
      </c>
      <c r="E76">
        <v>1.1999999999999999E-3</v>
      </c>
      <c r="F76">
        <v>5.8400000000000001E-2</v>
      </c>
      <c r="G76">
        <v>7655</v>
      </c>
      <c r="H76">
        <v>-0.191</v>
      </c>
      <c r="I76">
        <v>-0.442</v>
      </c>
      <c r="J76">
        <v>63</v>
      </c>
      <c r="K76">
        <v>6.7799999999999999E-2</v>
      </c>
      <c r="L76">
        <v>-0.2364</v>
      </c>
      <c r="M76">
        <v>5156</v>
      </c>
      <c r="N76">
        <v>9.2799999999999994E-2</v>
      </c>
      <c r="O76">
        <v>-4.41E-2</v>
      </c>
      <c r="P76">
        <v>624</v>
      </c>
      <c r="Q76">
        <v>1.1516999999999999</v>
      </c>
      <c r="R76">
        <v>1.6667000000000001</v>
      </c>
      <c r="S76">
        <v>1068</v>
      </c>
      <c r="T76">
        <v>-0.30470000000000003</v>
      </c>
      <c r="U76">
        <v>-0.50419999999999998</v>
      </c>
      <c r="V76">
        <v>6636</v>
      </c>
      <c r="W76">
        <v>-0.16819999999999999</v>
      </c>
      <c r="X76">
        <v>0.36099999999999999</v>
      </c>
      <c r="Y76">
        <v>167</v>
      </c>
      <c r="Z76">
        <v>2.3599999999999999E-2</v>
      </c>
      <c r="AA76">
        <v>0.13669999999999999</v>
      </c>
      <c r="AB76">
        <v>1855</v>
      </c>
      <c r="AC76">
        <v>-1.03E-2</v>
      </c>
      <c r="AD76">
        <v>-6.0299999999999999E-2</v>
      </c>
      <c r="AE76">
        <v>410521</v>
      </c>
      <c r="AF76">
        <v>2.4199999999999999E-2</v>
      </c>
      <c r="AG76">
        <v>8.9899999999999994E-2</v>
      </c>
      <c r="AH76">
        <v>14221</v>
      </c>
      <c r="AI76">
        <v>-0.18240000000000001</v>
      </c>
      <c r="AJ76">
        <v>-0.2369</v>
      </c>
      <c r="AK76">
        <v>0.8669</v>
      </c>
      <c r="AL76">
        <v>2.3800000000000002E-2</v>
      </c>
      <c r="AM76">
        <v>0.51149999999999995</v>
      </c>
      <c r="AN76">
        <v>0</v>
      </c>
    </row>
    <row r="77" spans="1:40" x14ac:dyDescent="0.25">
      <c r="A77">
        <v>202101</v>
      </c>
      <c r="B77" t="s">
        <v>9</v>
      </c>
      <c r="C77" t="s">
        <v>251</v>
      </c>
      <c r="D77">
        <v>160000</v>
      </c>
      <c r="E77">
        <v>-3.0300000000000001E-2</v>
      </c>
      <c r="F77">
        <v>5.9999999999999995E-4</v>
      </c>
      <c r="G77">
        <v>3397</v>
      </c>
      <c r="H77">
        <v>-0.1052</v>
      </c>
      <c r="I77">
        <v>-0.4652</v>
      </c>
      <c r="J77">
        <v>86</v>
      </c>
      <c r="K77">
        <v>9.5500000000000002E-2</v>
      </c>
      <c r="L77">
        <v>-0.1963</v>
      </c>
      <c r="M77">
        <v>1248</v>
      </c>
      <c r="N77">
        <v>0.15559999999999999</v>
      </c>
      <c r="O77">
        <v>-0.22289999999999999</v>
      </c>
      <c r="P77">
        <v>104</v>
      </c>
      <c r="Q77">
        <v>1.9599999999999999E-2</v>
      </c>
      <c r="R77">
        <v>0.79310000000000003</v>
      </c>
      <c r="S77">
        <v>472</v>
      </c>
      <c r="T77">
        <v>-0.12920000000000001</v>
      </c>
      <c r="U77">
        <v>-0.47789999999999999</v>
      </c>
      <c r="V77">
        <v>2077</v>
      </c>
      <c r="W77">
        <v>-8.9399999999999993E-2</v>
      </c>
      <c r="X77">
        <v>0.61009999999999998</v>
      </c>
      <c r="Y77">
        <v>92</v>
      </c>
      <c r="Z77">
        <v>-5.7000000000000002E-3</v>
      </c>
      <c r="AA77">
        <v>3.9800000000000002E-2</v>
      </c>
      <c r="AB77">
        <v>1744</v>
      </c>
      <c r="AC77">
        <v>0</v>
      </c>
      <c r="AD77">
        <v>-1.3599999999999999E-2</v>
      </c>
      <c r="AE77">
        <v>244199</v>
      </c>
      <c r="AF77">
        <v>-1.8E-3</v>
      </c>
      <c r="AG77">
        <v>9.1600000000000001E-2</v>
      </c>
      <c r="AH77">
        <v>5466</v>
      </c>
      <c r="AI77">
        <v>-9.9599999999999994E-2</v>
      </c>
      <c r="AJ77">
        <v>-0.28389999999999999</v>
      </c>
      <c r="AK77">
        <v>0.61140000000000005</v>
      </c>
      <c r="AL77">
        <v>1.06E-2</v>
      </c>
      <c r="AM77">
        <v>0.4083</v>
      </c>
      <c r="AN77">
        <v>0</v>
      </c>
    </row>
    <row r="78" spans="1:40" x14ac:dyDescent="0.25">
      <c r="A78">
        <v>202101</v>
      </c>
      <c r="B78" t="s">
        <v>30</v>
      </c>
      <c r="C78" t="s">
        <v>254</v>
      </c>
      <c r="D78">
        <v>275000</v>
      </c>
      <c r="E78">
        <v>-1.43E-2</v>
      </c>
      <c r="F78">
        <v>0.1</v>
      </c>
      <c r="G78">
        <v>3977</v>
      </c>
      <c r="H78">
        <v>-0.1048</v>
      </c>
      <c r="I78">
        <v>-0.36919999999999997</v>
      </c>
      <c r="J78">
        <v>79</v>
      </c>
      <c r="K78">
        <v>0.1449</v>
      </c>
      <c r="L78">
        <v>-0.17710000000000001</v>
      </c>
      <c r="M78">
        <v>2156</v>
      </c>
      <c r="N78">
        <v>0.13350000000000001</v>
      </c>
      <c r="O78">
        <v>-9.1999999999999998E-3</v>
      </c>
      <c r="P78">
        <v>172</v>
      </c>
      <c r="Q78">
        <v>0.48280000000000001</v>
      </c>
      <c r="R78">
        <v>1.3243</v>
      </c>
      <c r="S78">
        <v>688</v>
      </c>
      <c r="T78">
        <v>-4.7100000000000003E-2</v>
      </c>
      <c r="U78">
        <v>-0.31340000000000001</v>
      </c>
      <c r="V78">
        <v>2898</v>
      </c>
      <c r="W78">
        <v>-7.1900000000000006E-2</v>
      </c>
      <c r="X78">
        <v>0.27050000000000002</v>
      </c>
      <c r="Y78">
        <v>141</v>
      </c>
      <c r="Z78">
        <v>-6.4999999999999997E-3</v>
      </c>
      <c r="AA78">
        <v>8.7099999999999997E-2</v>
      </c>
      <c r="AB78">
        <v>1970</v>
      </c>
      <c r="AC78">
        <v>-6.1999999999999998E-3</v>
      </c>
      <c r="AD78">
        <v>3.0999999999999999E-3</v>
      </c>
      <c r="AE78">
        <v>433389</v>
      </c>
      <c r="AF78">
        <v>-9.1000000000000004E-3</v>
      </c>
      <c r="AG78">
        <v>0.1512</v>
      </c>
      <c r="AH78">
        <v>6854</v>
      </c>
      <c r="AI78">
        <v>-9.0899999999999995E-2</v>
      </c>
      <c r="AJ78">
        <v>-0.20030000000000001</v>
      </c>
      <c r="AK78">
        <v>0.72870000000000001</v>
      </c>
      <c r="AL78">
        <v>2.58E-2</v>
      </c>
      <c r="AM78">
        <v>0.3669</v>
      </c>
      <c r="AN78">
        <v>0</v>
      </c>
    </row>
    <row r="79" spans="1:40" x14ac:dyDescent="0.25">
      <c r="A79">
        <v>202101</v>
      </c>
      <c r="B79" t="s">
        <v>5</v>
      </c>
      <c r="C79" t="s">
        <v>276</v>
      </c>
      <c r="D79">
        <v>389000</v>
      </c>
      <c r="E79">
        <v>1.17E-2</v>
      </c>
      <c r="F79">
        <v>8.9599999999999999E-2</v>
      </c>
      <c r="G79">
        <v>8079</v>
      </c>
      <c r="H79">
        <v>-0.15229999999999999</v>
      </c>
      <c r="I79">
        <v>-0.56469999999999998</v>
      </c>
      <c r="J79">
        <v>45</v>
      </c>
      <c r="K79">
        <v>2.2700000000000001E-2</v>
      </c>
      <c r="L79">
        <v>-0.30230000000000001</v>
      </c>
      <c r="M79">
        <v>11512</v>
      </c>
      <c r="N79">
        <v>0.25840000000000002</v>
      </c>
      <c r="O79">
        <v>-1.72E-2</v>
      </c>
      <c r="P79">
        <v>1152</v>
      </c>
      <c r="Q79">
        <v>0.26040000000000002</v>
      </c>
      <c r="R79">
        <v>0.125</v>
      </c>
      <c r="S79">
        <v>2244</v>
      </c>
      <c r="T79">
        <v>-0.1951</v>
      </c>
      <c r="U79">
        <v>-0.64680000000000004</v>
      </c>
      <c r="V79">
        <v>13860</v>
      </c>
      <c r="W79">
        <v>-0.1079</v>
      </c>
      <c r="X79">
        <v>0.2079</v>
      </c>
      <c r="Y79">
        <v>208</v>
      </c>
      <c r="Z79">
        <v>1.5900000000000001E-2</v>
      </c>
      <c r="AA79">
        <v>0.16550000000000001</v>
      </c>
      <c r="AB79">
        <v>1953</v>
      </c>
      <c r="AC79">
        <v>-1.5E-3</v>
      </c>
      <c r="AD79">
        <v>-6.6000000000000003E-2</v>
      </c>
      <c r="AE79">
        <v>692216</v>
      </c>
      <c r="AF79">
        <v>4.6300000000000001E-2</v>
      </c>
      <c r="AG79">
        <v>0.185</v>
      </c>
      <c r="AH79">
        <v>21966</v>
      </c>
      <c r="AI79">
        <v>-0.123</v>
      </c>
      <c r="AJ79">
        <v>-0.27050000000000002</v>
      </c>
      <c r="AK79">
        <v>1.7156</v>
      </c>
      <c r="AL79">
        <v>8.5400000000000004E-2</v>
      </c>
      <c r="AM79">
        <v>1.0972999999999999</v>
      </c>
      <c r="AN79">
        <v>0</v>
      </c>
    </row>
    <row r="80" spans="1:40" x14ac:dyDescent="0.25">
      <c r="A80">
        <v>202101</v>
      </c>
      <c r="B80" t="s">
        <v>26</v>
      </c>
      <c r="C80" t="s">
        <v>294</v>
      </c>
      <c r="D80">
        <v>341000</v>
      </c>
      <c r="E80">
        <v>-3.5000000000000001E-3</v>
      </c>
      <c r="F80">
        <v>0.1003</v>
      </c>
      <c r="G80">
        <v>16047</v>
      </c>
      <c r="H80">
        <v>-0.1386</v>
      </c>
      <c r="I80">
        <v>-0.5383</v>
      </c>
      <c r="J80">
        <v>66</v>
      </c>
      <c r="K80">
        <v>8.2000000000000003E-2</v>
      </c>
      <c r="L80">
        <v>-0.25419999999999998</v>
      </c>
      <c r="M80">
        <v>12960</v>
      </c>
      <c r="N80">
        <v>0.1236</v>
      </c>
      <c r="O80">
        <v>-7.1999999999999995E-2</v>
      </c>
      <c r="P80">
        <v>2284</v>
      </c>
      <c r="Q80">
        <v>0.83009999999999995</v>
      </c>
      <c r="R80">
        <v>1.0503</v>
      </c>
      <c r="S80">
        <v>2808</v>
      </c>
      <c r="T80">
        <v>-0.14230000000000001</v>
      </c>
      <c r="U80">
        <v>-0.61780000000000002</v>
      </c>
      <c r="V80">
        <v>18394</v>
      </c>
      <c r="W80">
        <v>-8.5000000000000006E-2</v>
      </c>
      <c r="X80">
        <v>0.46689999999999998</v>
      </c>
      <c r="Y80">
        <v>164</v>
      </c>
      <c r="Z80">
        <v>8.3999999999999995E-3</v>
      </c>
      <c r="AA80">
        <v>0.14050000000000001</v>
      </c>
      <c r="AB80">
        <v>2100</v>
      </c>
      <c r="AC80">
        <v>-8.9999999999999993E-3</v>
      </c>
      <c r="AD80">
        <v>-2.12E-2</v>
      </c>
      <c r="AE80">
        <v>487938</v>
      </c>
      <c r="AF80">
        <v>9.4999999999999998E-3</v>
      </c>
      <c r="AG80">
        <v>0.17699999999999999</v>
      </c>
      <c r="AH80">
        <v>34373</v>
      </c>
      <c r="AI80">
        <v>-0.11119999999999999</v>
      </c>
      <c r="AJ80">
        <v>-0.2717</v>
      </c>
      <c r="AK80">
        <v>1.1463000000000001</v>
      </c>
      <c r="AL80">
        <v>6.7100000000000007E-2</v>
      </c>
      <c r="AM80">
        <v>0.78549999999999998</v>
      </c>
      <c r="AN80">
        <v>0</v>
      </c>
    </row>
    <row r="81" spans="1:40" x14ac:dyDescent="0.25">
      <c r="A81">
        <v>202101</v>
      </c>
      <c r="B81" t="s">
        <v>4</v>
      </c>
      <c r="C81" t="s">
        <v>269</v>
      </c>
      <c r="D81">
        <v>625000</v>
      </c>
      <c r="E81">
        <v>4.3400000000000001E-2</v>
      </c>
      <c r="F81">
        <v>0.25030000000000002</v>
      </c>
      <c r="G81">
        <v>6504</v>
      </c>
      <c r="H81">
        <v>-0.21709999999999999</v>
      </c>
      <c r="I81">
        <v>-0.40749999999999997</v>
      </c>
      <c r="J81">
        <v>67</v>
      </c>
      <c r="K81">
        <v>3.1E-2</v>
      </c>
      <c r="L81">
        <v>-0.21759999999999999</v>
      </c>
      <c r="M81">
        <v>5384</v>
      </c>
      <c r="N81">
        <v>0.28739999999999999</v>
      </c>
      <c r="O81">
        <v>-2.64E-2</v>
      </c>
      <c r="P81">
        <v>192</v>
      </c>
      <c r="Q81">
        <v>0.17069999999999999</v>
      </c>
      <c r="R81">
        <v>0.37140000000000001</v>
      </c>
      <c r="S81">
        <v>1008</v>
      </c>
      <c r="T81">
        <v>-0.2717</v>
      </c>
      <c r="U81">
        <v>-0.4955</v>
      </c>
      <c r="V81">
        <v>2433</v>
      </c>
      <c r="W81">
        <v>-0.56499999999999995</v>
      </c>
      <c r="X81">
        <v>0.32729999999999998</v>
      </c>
      <c r="Y81">
        <v>351</v>
      </c>
      <c r="Z81">
        <v>3.8600000000000002E-2</v>
      </c>
      <c r="AA81">
        <v>0.33510000000000001</v>
      </c>
      <c r="AB81">
        <v>1748</v>
      </c>
      <c r="AC81">
        <v>4.0000000000000001E-3</v>
      </c>
      <c r="AD81">
        <v>-6.5699999999999995E-2</v>
      </c>
      <c r="AE81">
        <v>1134674</v>
      </c>
      <c r="AF81">
        <v>8.1199999999999994E-2</v>
      </c>
      <c r="AG81">
        <v>0.3659</v>
      </c>
      <c r="AH81">
        <v>8871</v>
      </c>
      <c r="AI81">
        <v>-0.35930000000000001</v>
      </c>
      <c r="AJ81">
        <v>-0.30680000000000002</v>
      </c>
      <c r="AK81">
        <v>0.37409999999999999</v>
      </c>
      <c r="AL81">
        <v>-0.29920000000000002</v>
      </c>
      <c r="AM81">
        <v>0.20710000000000001</v>
      </c>
      <c r="AN81">
        <v>0</v>
      </c>
    </row>
    <row r="82" spans="1:40" x14ac:dyDescent="0.25">
      <c r="A82">
        <v>202101</v>
      </c>
      <c r="B82" t="s">
        <v>20</v>
      </c>
      <c r="C82" t="s">
        <v>291</v>
      </c>
      <c r="D82">
        <v>499000</v>
      </c>
      <c r="E82">
        <v>-1.9E-3</v>
      </c>
      <c r="F82">
        <v>0.109</v>
      </c>
      <c r="G82">
        <v>5486</v>
      </c>
      <c r="H82">
        <v>-0.19839999999999999</v>
      </c>
      <c r="I82">
        <v>-0.50839999999999996</v>
      </c>
      <c r="J82">
        <v>48</v>
      </c>
      <c r="K82">
        <v>-6.8000000000000005E-2</v>
      </c>
      <c r="L82">
        <v>-0.34689999999999999</v>
      </c>
      <c r="M82">
        <v>7012</v>
      </c>
      <c r="N82">
        <v>0.18770000000000001</v>
      </c>
      <c r="O82">
        <v>0.23449999999999999</v>
      </c>
      <c r="P82">
        <v>1076</v>
      </c>
      <c r="Q82">
        <v>1.1299999999999999E-2</v>
      </c>
      <c r="R82">
        <v>0.5504</v>
      </c>
      <c r="S82">
        <v>1108</v>
      </c>
      <c r="T82">
        <v>-0.3075</v>
      </c>
      <c r="U82">
        <v>-0.4415</v>
      </c>
      <c r="V82">
        <v>11208</v>
      </c>
      <c r="W82">
        <v>-0.14899999999999999</v>
      </c>
      <c r="X82">
        <v>0.45860000000000001</v>
      </c>
      <c r="Y82">
        <v>272</v>
      </c>
      <c r="Z82">
        <v>3.5000000000000001E-3</v>
      </c>
      <c r="AA82">
        <v>0.22420000000000001</v>
      </c>
      <c r="AB82">
        <v>1829</v>
      </c>
      <c r="AC82">
        <v>-7.1000000000000004E-3</v>
      </c>
      <c r="AD82">
        <v>-9.5000000000000001E-2</v>
      </c>
      <c r="AE82">
        <v>753558</v>
      </c>
      <c r="AF82">
        <v>1.09E-2</v>
      </c>
      <c r="AG82">
        <v>0.18740000000000001</v>
      </c>
      <c r="AH82">
        <v>16665</v>
      </c>
      <c r="AI82">
        <v>-0.16600000000000001</v>
      </c>
      <c r="AJ82">
        <v>-0.1158</v>
      </c>
      <c r="AK82">
        <v>2.0430000000000001</v>
      </c>
      <c r="AL82">
        <v>0.11849999999999999</v>
      </c>
      <c r="AM82">
        <v>1.3545</v>
      </c>
      <c r="AN82">
        <v>0</v>
      </c>
    </row>
    <row r="83" spans="1:40" x14ac:dyDescent="0.25">
      <c r="A83">
        <v>202101</v>
      </c>
      <c r="B83" t="s">
        <v>25</v>
      </c>
      <c r="C83" t="s">
        <v>253</v>
      </c>
      <c r="D83">
        <v>249900</v>
      </c>
      <c r="E83">
        <v>0</v>
      </c>
      <c r="F83">
        <v>8.6999999999999994E-2</v>
      </c>
      <c r="G83">
        <v>9939</v>
      </c>
      <c r="H83">
        <v>-0.1038</v>
      </c>
      <c r="I83">
        <v>-0.43369999999999997</v>
      </c>
      <c r="J83">
        <v>68</v>
      </c>
      <c r="K83">
        <v>3.8199999999999998E-2</v>
      </c>
      <c r="L83">
        <v>-0.25269999999999998</v>
      </c>
      <c r="M83">
        <v>6628</v>
      </c>
      <c r="N83">
        <v>4.3799999999999999E-2</v>
      </c>
      <c r="O83">
        <v>6.6299999999999998E-2</v>
      </c>
      <c r="P83">
        <v>1012</v>
      </c>
      <c r="Q83">
        <v>0.4667</v>
      </c>
      <c r="R83">
        <v>1.1440999999999999</v>
      </c>
      <c r="S83">
        <v>1676</v>
      </c>
      <c r="T83">
        <v>2.3199999999999998E-2</v>
      </c>
      <c r="U83">
        <v>-0.47199999999999998</v>
      </c>
      <c r="V83">
        <v>5214</v>
      </c>
      <c r="W83">
        <v>-5.28E-2</v>
      </c>
      <c r="X83">
        <v>0.74970000000000003</v>
      </c>
      <c r="Y83">
        <v>121</v>
      </c>
      <c r="Z83">
        <v>8.3000000000000001E-3</v>
      </c>
      <c r="AA83">
        <v>0.1056</v>
      </c>
      <c r="AB83">
        <v>2001</v>
      </c>
      <c r="AC83">
        <v>-5.1000000000000004E-3</v>
      </c>
      <c r="AD83">
        <v>-5.0000000000000001E-4</v>
      </c>
      <c r="AE83">
        <v>335173</v>
      </c>
      <c r="AF83">
        <v>-1.9E-3</v>
      </c>
      <c r="AG83">
        <v>0.10680000000000001</v>
      </c>
      <c r="AH83">
        <v>15140</v>
      </c>
      <c r="AI83">
        <v>-8.5800000000000001E-2</v>
      </c>
      <c r="AJ83">
        <v>-0.26469999999999999</v>
      </c>
      <c r="AK83">
        <v>0.52459999999999996</v>
      </c>
      <c r="AL83">
        <v>2.8299999999999999E-2</v>
      </c>
      <c r="AM83">
        <v>0.3548</v>
      </c>
      <c r="AN83">
        <v>0</v>
      </c>
    </row>
    <row r="84" spans="1:40" x14ac:dyDescent="0.25">
      <c r="A84">
        <v>202101</v>
      </c>
      <c r="B84" t="s">
        <v>48</v>
      </c>
      <c r="C84" t="s">
        <v>258</v>
      </c>
      <c r="D84">
        <v>240000</v>
      </c>
      <c r="E84">
        <v>-2.0999999999999999E-3</v>
      </c>
      <c r="F84">
        <v>5.3999999999999999E-2</v>
      </c>
      <c r="G84">
        <v>2491</v>
      </c>
      <c r="H84">
        <v>-0.1255</v>
      </c>
      <c r="I84">
        <v>-0.43480000000000002</v>
      </c>
      <c r="J84">
        <v>64</v>
      </c>
      <c r="K84">
        <v>8.4699999999999998E-2</v>
      </c>
      <c r="L84">
        <v>-0.1847</v>
      </c>
      <c r="M84">
        <v>1624</v>
      </c>
      <c r="N84">
        <v>-3.7000000000000002E-3</v>
      </c>
      <c r="O84">
        <v>-0.13159999999999999</v>
      </c>
      <c r="P84">
        <v>336</v>
      </c>
      <c r="Q84">
        <v>1.625</v>
      </c>
      <c r="R84">
        <v>1.6667000000000001</v>
      </c>
      <c r="S84">
        <v>340</v>
      </c>
      <c r="T84">
        <v>-0.22020000000000001</v>
      </c>
      <c r="U84">
        <v>-0.4138</v>
      </c>
      <c r="V84">
        <v>3352</v>
      </c>
      <c r="W84">
        <v>-8.1299999999999997E-2</v>
      </c>
      <c r="X84">
        <v>0.46539999999999998</v>
      </c>
      <c r="Y84">
        <v>126</v>
      </c>
      <c r="Z84">
        <v>1.46E-2</v>
      </c>
      <c r="AA84">
        <v>7.4399999999999994E-2</v>
      </c>
      <c r="AB84">
        <v>1946</v>
      </c>
      <c r="AC84">
        <v>-1.3299999999999999E-2</v>
      </c>
      <c r="AD84">
        <v>2.7900000000000001E-2</v>
      </c>
      <c r="AE84">
        <v>313134</v>
      </c>
      <c r="AF84">
        <v>7.3000000000000001E-3</v>
      </c>
      <c r="AG84">
        <v>0.1404</v>
      </c>
      <c r="AH84">
        <v>5815</v>
      </c>
      <c r="AI84">
        <v>-0.1033</v>
      </c>
      <c r="AJ84">
        <v>-0.13039999999999999</v>
      </c>
      <c r="AK84">
        <v>1.3455999999999999</v>
      </c>
      <c r="AL84">
        <v>6.4799999999999996E-2</v>
      </c>
      <c r="AM84">
        <v>0.8266</v>
      </c>
      <c r="AN84">
        <v>0</v>
      </c>
    </row>
    <row r="85" spans="1:40" x14ac:dyDescent="0.25">
      <c r="A85">
        <v>202101</v>
      </c>
      <c r="B85" t="s">
        <v>23</v>
      </c>
      <c r="C85" t="s">
        <v>288</v>
      </c>
      <c r="D85">
        <v>575000</v>
      </c>
      <c r="E85">
        <v>1.0500000000000001E-2</v>
      </c>
      <c r="F85">
        <v>0.23799999999999999</v>
      </c>
      <c r="G85">
        <v>39828</v>
      </c>
      <c r="H85">
        <v>-0.1318</v>
      </c>
      <c r="I85">
        <v>-0.1956</v>
      </c>
      <c r="J85">
        <v>92</v>
      </c>
      <c r="K85">
        <v>0.1358</v>
      </c>
      <c r="L85">
        <v>-0.08</v>
      </c>
      <c r="M85">
        <v>15284</v>
      </c>
      <c r="N85">
        <v>5.6500000000000002E-2</v>
      </c>
      <c r="O85">
        <v>-1.4999999999999999E-2</v>
      </c>
      <c r="P85">
        <v>592</v>
      </c>
      <c r="Q85">
        <v>0.14729999999999999</v>
      </c>
      <c r="R85">
        <v>0.22309999999999999</v>
      </c>
      <c r="S85">
        <v>5176</v>
      </c>
      <c r="T85">
        <v>-7.7000000000000002E-3</v>
      </c>
      <c r="U85">
        <v>-0.33639999999999998</v>
      </c>
      <c r="V85">
        <v>28389</v>
      </c>
      <c r="W85">
        <v>-0.15770000000000001</v>
      </c>
      <c r="X85">
        <v>0.3115</v>
      </c>
      <c r="Y85">
        <v>343</v>
      </c>
      <c r="Z85">
        <v>3.9199999999999999E-2</v>
      </c>
      <c r="AA85">
        <v>0.48909999999999998</v>
      </c>
      <c r="AB85">
        <v>1622</v>
      </c>
      <c r="AC85">
        <v>-2.1399999999999999E-2</v>
      </c>
      <c r="AD85">
        <v>-7.6899999999999996E-2</v>
      </c>
      <c r="AE85">
        <v>1296278</v>
      </c>
      <c r="AF85">
        <v>4.1599999999999998E-2</v>
      </c>
      <c r="AG85">
        <v>0.21210000000000001</v>
      </c>
      <c r="AH85">
        <v>67842</v>
      </c>
      <c r="AI85">
        <v>-0.1416</v>
      </c>
      <c r="AJ85">
        <v>-4.0300000000000002E-2</v>
      </c>
      <c r="AK85">
        <v>0.71279999999999999</v>
      </c>
      <c r="AL85">
        <v>-2.18E-2</v>
      </c>
      <c r="AM85">
        <v>0.27560000000000001</v>
      </c>
      <c r="AN85">
        <v>0</v>
      </c>
    </row>
    <row r="86" spans="1:40" x14ac:dyDescent="0.25">
      <c r="A86">
        <v>202101</v>
      </c>
      <c r="B86" t="s">
        <v>33</v>
      </c>
      <c r="C86" t="s">
        <v>281</v>
      </c>
      <c r="D86">
        <v>255392</v>
      </c>
      <c r="E86">
        <v>2.1600000000000001E-2</v>
      </c>
      <c r="F86">
        <v>6.4600000000000005E-2</v>
      </c>
      <c r="G86">
        <v>8603</v>
      </c>
      <c r="H86">
        <v>-0.17630000000000001</v>
      </c>
      <c r="I86">
        <v>-0.45379999999999998</v>
      </c>
      <c r="J86">
        <v>65</v>
      </c>
      <c r="K86">
        <v>0.1404</v>
      </c>
      <c r="L86">
        <v>-0.2737</v>
      </c>
      <c r="M86">
        <v>4288</v>
      </c>
      <c r="N86">
        <v>0.18060000000000001</v>
      </c>
      <c r="O86">
        <v>-3.73E-2</v>
      </c>
      <c r="P86">
        <v>220</v>
      </c>
      <c r="Q86">
        <v>1.6829000000000001</v>
      </c>
      <c r="R86">
        <v>2.5484</v>
      </c>
      <c r="S86">
        <v>996</v>
      </c>
      <c r="T86">
        <v>-0.30349999999999999</v>
      </c>
      <c r="U86">
        <v>-0.54849999999999999</v>
      </c>
      <c r="V86">
        <v>3866</v>
      </c>
      <c r="W86">
        <v>-0.15429999999999999</v>
      </c>
      <c r="X86">
        <v>0.31540000000000001</v>
      </c>
      <c r="Y86">
        <v>148</v>
      </c>
      <c r="Z86">
        <v>1.9900000000000001E-2</v>
      </c>
      <c r="AA86">
        <v>0.122</v>
      </c>
      <c r="AB86">
        <v>1680</v>
      </c>
      <c r="AC86">
        <v>-6.4999999999999997E-3</v>
      </c>
      <c r="AD86">
        <v>-4.36E-2</v>
      </c>
      <c r="AE86">
        <v>352153</v>
      </c>
      <c r="AF86">
        <v>2.24E-2</v>
      </c>
      <c r="AG86">
        <v>0.1087</v>
      </c>
      <c r="AH86">
        <v>12313</v>
      </c>
      <c r="AI86">
        <v>-0.1706</v>
      </c>
      <c r="AJ86">
        <v>-0.33689999999999998</v>
      </c>
      <c r="AK86">
        <v>0.44940000000000002</v>
      </c>
      <c r="AL86">
        <v>1.17E-2</v>
      </c>
      <c r="AM86">
        <v>0.26279999999999998</v>
      </c>
      <c r="AN86">
        <v>0</v>
      </c>
    </row>
    <row r="87" spans="1:40" x14ac:dyDescent="0.25">
      <c r="A87">
        <v>202101</v>
      </c>
      <c r="B87" t="s">
        <v>2</v>
      </c>
      <c r="C87" t="s">
        <v>261</v>
      </c>
      <c r="D87">
        <v>339900</v>
      </c>
      <c r="E87">
        <v>-1.4800000000000001E-2</v>
      </c>
      <c r="F87">
        <v>9.6500000000000002E-2</v>
      </c>
      <c r="G87">
        <v>12427</v>
      </c>
      <c r="H87">
        <v>-0.1361</v>
      </c>
      <c r="I87">
        <v>-0.4496</v>
      </c>
      <c r="J87">
        <v>57</v>
      </c>
      <c r="K87">
        <v>9.6199999999999994E-2</v>
      </c>
      <c r="L87">
        <v>-0.27850000000000003</v>
      </c>
      <c r="M87">
        <v>10056</v>
      </c>
      <c r="N87">
        <v>0.21629999999999999</v>
      </c>
      <c r="O87">
        <v>-4.4000000000000003E-3</v>
      </c>
      <c r="P87">
        <v>1580</v>
      </c>
      <c r="Q87">
        <v>0.44159999999999999</v>
      </c>
      <c r="R87">
        <v>0.85450000000000004</v>
      </c>
      <c r="S87">
        <v>2184</v>
      </c>
      <c r="T87">
        <v>-0.15479999999999999</v>
      </c>
      <c r="U87">
        <v>-0.4602</v>
      </c>
      <c r="V87">
        <v>12769</v>
      </c>
      <c r="W87">
        <v>-0.10299999999999999</v>
      </c>
      <c r="X87">
        <v>0.85809999999999997</v>
      </c>
      <c r="Y87">
        <v>172</v>
      </c>
      <c r="Z87">
        <v>4.1000000000000003E-3</v>
      </c>
      <c r="AA87">
        <v>0.1731</v>
      </c>
      <c r="AB87">
        <v>1927</v>
      </c>
      <c r="AC87">
        <v>-1.6299999999999999E-2</v>
      </c>
      <c r="AD87">
        <v>-7.0400000000000004E-2</v>
      </c>
      <c r="AE87">
        <v>535272</v>
      </c>
      <c r="AF87">
        <v>4.1000000000000003E-3</v>
      </c>
      <c r="AG87">
        <v>0.20030000000000001</v>
      </c>
      <c r="AH87">
        <v>25034</v>
      </c>
      <c r="AI87">
        <v>-0.122</v>
      </c>
      <c r="AJ87">
        <v>-0.14799999999999999</v>
      </c>
      <c r="AK87">
        <v>1.0275000000000001</v>
      </c>
      <c r="AL87">
        <v>3.7900000000000003E-2</v>
      </c>
      <c r="AM87">
        <v>0.72309999999999997</v>
      </c>
      <c r="AN87">
        <v>0</v>
      </c>
    </row>
    <row r="88" spans="1:40" x14ac:dyDescent="0.25">
      <c r="A88">
        <v>202101</v>
      </c>
      <c r="B88" t="s">
        <v>40</v>
      </c>
      <c r="C88" t="s">
        <v>282</v>
      </c>
      <c r="D88">
        <v>429000</v>
      </c>
      <c r="E88">
        <v>-2.0999999999999999E-3</v>
      </c>
      <c r="F88">
        <v>0.16420000000000001</v>
      </c>
      <c r="G88">
        <v>16981</v>
      </c>
      <c r="H88">
        <v>-0.15579999999999999</v>
      </c>
      <c r="I88">
        <v>-0.44030000000000002</v>
      </c>
      <c r="J88">
        <v>65</v>
      </c>
      <c r="K88">
        <v>0.1111</v>
      </c>
      <c r="L88">
        <v>-0.20730000000000001</v>
      </c>
      <c r="M88">
        <v>9688</v>
      </c>
      <c r="N88">
        <v>0.23730000000000001</v>
      </c>
      <c r="O88">
        <v>-0.1678</v>
      </c>
      <c r="P88">
        <v>568</v>
      </c>
      <c r="Q88">
        <v>0.30280000000000001</v>
      </c>
      <c r="R88">
        <v>0.71079999999999999</v>
      </c>
      <c r="S88">
        <v>2204</v>
      </c>
      <c r="T88">
        <v>-0.18010000000000001</v>
      </c>
      <c r="U88">
        <v>-0.6</v>
      </c>
      <c r="V88">
        <v>10104</v>
      </c>
      <c r="W88">
        <v>-0.1178</v>
      </c>
      <c r="X88">
        <v>5.0232000000000001</v>
      </c>
      <c r="Y88">
        <v>234</v>
      </c>
      <c r="Z88">
        <v>2.5999999999999999E-3</v>
      </c>
      <c r="AA88">
        <v>0.23019999999999999</v>
      </c>
      <c r="AB88">
        <v>1741</v>
      </c>
      <c r="AC88">
        <v>-1.8499999999999999E-2</v>
      </c>
      <c r="AD88">
        <v>-5.28E-2</v>
      </c>
      <c r="AE88">
        <v>660615</v>
      </c>
      <c r="AF88">
        <v>9.4000000000000004E-3</v>
      </c>
      <c r="AG88">
        <v>0.1976</v>
      </c>
      <c r="AH88">
        <v>27050</v>
      </c>
      <c r="AI88">
        <v>-0.1376</v>
      </c>
      <c r="AJ88">
        <v>-0.1532</v>
      </c>
      <c r="AK88">
        <v>0.59499999999999997</v>
      </c>
      <c r="AL88">
        <v>2.5700000000000001E-2</v>
      </c>
      <c r="AM88">
        <v>0.53969999999999996</v>
      </c>
      <c r="AN88">
        <v>0</v>
      </c>
    </row>
    <row r="89" spans="1:40" x14ac:dyDescent="0.25">
      <c r="A89">
        <v>202101</v>
      </c>
      <c r="B89" t="s">
        <v>37</v>
      </c>
      <c r="C89" t="s">
        <v>247</v>
      </c>
      <c r="D89">
        <v>299000</v>
      </c>
      <c r="E89">
        <v>-3.0000000000000001E-3</v>
      </c>
      <c r="F89">
        <v>5.2999999999999999E-2</v>
      </c>
      <c r="G89">
        <v>47616</v>
      </c>
      <c r="H89">
        <v>-0.12</v>
      </c>
      <c r="I89">
        <v>-0.44640000000000002</v>
      </c>
      <c r="J89">
        <v>61</v>
      </c>
      <c r="K89">
        <v>1.67E-2</v>
      </c>
      <c r="L89">
        <v>-0.1812</v>
      </c>
      <c r="M89">
        <v>31804</v>
      </c>
      <c r="N89">
        <v>0.16059999999999999</v>
      </c>
      <c r="O89">
        <v>-6.7100000000000007E-2</v>
      </c>
      <c r="P89">
        <v>7508</v>
      </c>
      <c r="Q89">
        <v>0.62719999999999998</v>
      </c>
      <c r="R89">
        <v>0.60699999999999998</v>
      </c>
      <c r="S89">
        <v>10852</v>
      </c>
      <c r="T89">
        <v>-4.9200000000000001E-2</v>
      </c>
      <c r="U89">
        <v>-0.52959999999999996</v>
      </c>
      <c r="V89">
        <v>42244</v>
      </c>
      <c r="W89">
        <v>-0.1021</v>
      </c>
      <c r="X89">
        <v>0.48039999999999999</v>
      </c>
      <c r="Y89">
        <v>145</v>
      </c>
      <c r="Z89">
        <v>3.0999999999999999E-3</v>
      </c>
      <c r="AA89">
        <v>0.1077</v>
      </c>
      <c r="AB89">
        <v>2075</v>
      </c>
      <c r="AC89">
        <v>-1.2800000000000001E-2</v>
      </c>
      <c r="AD89">
        <v>-4.3799999999999999E-2</v>
      </c>
      <c r="AE89">
        <v>450723</v>
      </c>
      <c r="AF89">
        <v>-4.4000000000000003E-3</v>
      </c>
      <c r="AG89">
        <v>0.1293</v>
      </c>
      <c r="AH89">
        <v>90075</v>
      </c>
      <c r="AI89">
        <v>-0.1075</v>
      </c>
      <c r="AJ89">
        <v>-0.2122</v>
      </c>
      <c r="AK89">
        <v>0.88719999999999999</v>
      </c>
      <c r="AL89">
        <v>1.7600000000000001E-2</v>
      </c>
      <c r="AM89">
        <v>0.5554</v>
      </c>
      <c r="AN89">
        <v>0</v>
      </c>
    </row>
    <row r="90" spans="1:40" x14ac:dyDescent="0.25">
      <c r="A90">
        <v>202101</v>
      </c>
      <c r="B90" t="s">
        <v>27</v>
      </c>
      <c r="C90" t="s">
        <v>250</v>
      </c>
      <c r="D90">
        <v>190000</v>
      </c>
      <c r="E90">
        <v>-2.5600000000000001E-2</v>
      </c>
      <c r="F90">
        <v>7.0400000000000004E-2</v>
      </c>
      <c r="G90">
        <v>3938</v>
      </c>
      <c r="H90">
        <v>-0.13950000000000001</v>
      </c>
      <c r="I90">
        <v>-0.4879</v>
      </c>
      <c r="J90">
        <v>72</v>
      </c>
      <c r="K90">
        <v>0.1613</v>
      </c>
      <c r="L90">
        <v>-0.122</v>
      </c>
      <c r="M90">
        <v>2784</v>
      </c>
      <c r="N90">
        <v>0.1226</v>
      </c>
      <c r="O90">
        <v>-6.0699999999999997E-2</v>
      </c>
      <c r="P90">
        <v>228</v>
      </c>
      <c r="Q90">
        <v>0.35709999999999997</v>
      </c>
      <c r="R90">
        <v>0.42499999999999999</v>
      </c>
      <c r="S90">
        <v>820</v>
      </c>
      <c r="T90">
        <v>-4.65E-2</v>
      </c>
      <c r="U90">
        <v>-0.37780000000000002</v>
      </c>
      <c r="V90">
        <v>4298</v>
      </c>
      <c r="W90">
        <v>-9.0200000000000002E-2</v>
      </c>
      <c r="X90">
        <v>0.3216</v>
      </c>
      <c r="Y90">
        <v>101</v>
      </c>
      <c r="Z90">
        <v>5.9999999999999995E-4</v>
      </c>
      <c r="AA90">
        <v>0.1079</v>
      </c>
      <c r="AB90">
        <v>1920</v>
      </c>
      <c r="AC90">
        <v>-2.7000000000000001E-3</v>
      </c>
      <c r="AD90">
        <v>-1.1299999999999999E-2</v>
      </c>
      <c r="AE90">
        <v>296646</v>
      </c>
      <c r="AF90">
        <v>-2.8999999999999998E-3</v>
      </c>
      <c r="AG90">
        <v>8.8800000000000004E-2</v>
      </c>
      <c r="AH90">
        <v>8294</v>
      </c>
      <c r="AI90">
        <v>-0.10730000000000001</v>
      </c>
      <c r="AJ90">
        <v>-0.24079999999999999</v>
      </c>
      <c r="AK90">
        <v>1.0913999999999999</v>
      </c>
      <c r="AL90">
        <v>5.9200000000000003E-2</v>
      </c>
      <c r="AM90">
        <v>0.66859999999999997</v>
      </c>
      <c r="AN90">
        <v>0</v>
      </c>
    </row>
    <row r="91" spans="1:40" x14ac:dyDescent="0.25">
      <c r="A91">
        <v>202101</v>
      </c>
      <c r="B91" t="s">
        <v>12</v>
      </c>
      <c r="C91" t="s">
        <v>256</v>
      </c>
      <c r="D91">
        <v>442953</v>
      </c>
      <c r="E91">
        <v>1.37E-2</v>
      </c>
      <c r="F91">
        <v>0.2152</v>
      </c>
      <c r="G91">
        <v>5749</v>
      </c>
      <c r="H91">
        <v>-0.18360000000000001</v>
      </c>
      <c r="I91">
        <v>-0.51019999999999999</v>
      </c>
      <c r="J91">
        <v>71</v>
      </c>
      <c r="K91">
        <v>0.1452</v>
      </c>
      <c r="L91">
        <v>-0.25650000000000001</v>
      </c>
      <c r="M91">
        <v>3608</v>
      </c>
      <c r="N91">
        <v>0.1527</v>
      </c>
      <c r="O91">
        <v>-5.8000000000000003E-2</v>
      </c>
      <c r="P91">
        <v>184</v>
      </c>
      <c r="Q91">
        <v>0.76919999999999999</v>
      </c>
      <c r="R91">
        <v>1</v>
      </c>
      <c r="S91">
        <v>984</v>
      </c>
      <c r="T91">
        <v>-0.14729999999999999</v>
      </c>
      <c r="U91">
        <v>-0.58379999999999999</v>
      </c>
      <c r="V91">
        <v>3601</v>
      </c>
      <c r="W91">
        <v>-0.16850000000000001</v>
      </c>
      <c r="X91">
        <v>0.4471</v>
      </c>
      <c r="Y91">
        <v>207</v>
      </c>
      <c r="Z91">
        <v>2.3900000000000001E-2</v>
      </c>
      <c r="AA91">
        <v>0.21110000000000001</v>
      </c>
      <c r="AB91">
        <v>2104</v>
      </c>
      <c r="AC91">
        <v>-1.4999999999999999E-2</v>
      </c>
      <c r="AD91">
        <v>1.6999999999999999E-3</v>
      </c>
      <c r="AE91">
        <v>997868</v>
      </c>
      <c r="AF91">
        <v>5.2999999999999999E-2</v>
      </c>
      <c r="AG91">
        <v>0.39950000000000002</v>
      </c>
      <c r="AH91">
        <v>9253</v>
      </c>
      <c r="AI91">
        <v>-0.1842</v>
      </c>
      <c r="AJ91">
        <v>-0.3488</v>
      </c>
      <c r="AK91">
        <v>0.62639999999999996</v>
      </c>
      <c r="AL91">
        <v>1.14E-2</v>
      </c>
      <c r="AM91">
        <v>0.4143</v>
      </c>
      <c r="AN91">
        <v>0</v>
      </c>
    </row>
    <row r="92" spans="1:40" x14ac:dyDescent="0.25">
      <c r="A92">
        <v>202101</v>
      </c>
      <c r="B92" t="s">
        <v>47</v>
      </c>
      <c r="C92" t="s">
        <v>255</v>
      </c>
      <c r="D92">
        <v>339900</v>
      </c>
      <c r="E92">
        <v>-2.9999999999999997E-4</v>
      </c>
      <c r="F92">
        <v>4.4400000000000002E-2</v>
      </c>
      <c r="G92">
        <v>7014</v>
      </c>
      <c r="H92">
        <v>-0.1348</v>
      </c>
      <c r="I92">
        <v>-0.53100000000000003</v>
      </c>
      <c r="J92">
        <v>54</v>
      </c>
      <c r="K92">
        <v>5.8799999999999998E-2</v>
      </c>
      <c r="L92">
        <v>-0.29409999999999997</v>
      </c>
      <c r="M92">
        <v>6856</v>
      </c>
      <c r="N92">
        <v>0.14530000000000001</v>
      </c>
      <c r="O92">
        <v>5.3E-3</v>
      </c>
      <c r="P92">
        <v>1172</v>
      </c>
      <c r="Q92">
        <v>2.0899999999999998E-2</v>
      </c>
      <c r="R92">
        <v>1.9154</v>
      </c>
      <c r="S92">
        <v>1696</v>
      </c>
      <c r="T92">
        <v>-0.1686</v>
      </c>
      <c r="U92">
        <v>-0.50090000000000001</v>
      </c>
      <c r="V92">
        <v>10422</v>
      </c>
      <c r="W92">
        <v>-0.13020000000000001</v>
      </c>
      <c r="X92">
        <v>3.7884000000000002</v>
      </c>
      <c r="Y92">
        <v>190</v>
      </c>
      <c r="Z92">
        <v>9.1000000000000004E-3</v>
      </c>
      <c r="AA92">
        <v>0.13039999999999999</v>
      </c>
      <c r="AB92">
        <v>1760</v>
      </c>
      <c r="AC92">
        <v>-2.0899999999999998E-2</v>
      </c>
      <c r="AD92">
        <v>-7.1199999999999999E-2</v>
      </c>
      <c r="AE92">
        <v>500506</v>
      </c>
      <c r="AF92">
        <v>2.5000000000000001E-3</v>
      </c>
      <c r="AG92">
        <v>0.14280000000000001</v>
      </c>
      <c r="AH92">
        <v>17376</v>
      </c>
      <c r="AI92">
        <v>-0.13489999999999999</v>
      </c>
      <c r="AJ92">
        <v>1.43E-2</v>
      </c>
      <c r="AK92">
        <v>1.4859</v>
      </c>
      <c r="AL92">
        <v>7.9000000000000008E-3</v>
      </c>
      <c r="AM92">
        <v>1.3403</v>
      </c>
      <c r="AN92">
        <v>0</v>
      </c>
    </row>
    <row r="93" spans="1:40" x14ac:dyDescent="0.25">
      <c r="A93">
        <v>202101</v>
      </c>
      <c r="B93" t="s">
        <v>7</v>
      </c>
      <c r="C93" t="s">
        <v>292</v>
      </c>
      <c r="D93">
        <v>399000</v>
      </c>
      <c r="E93">
        <v>5.7000000000000002E-3</v>
      </c>
      <c r="F93">
        <v>0.15079999999999999</v>
      </c>
      <c r="G93">
        <v>2071</v>
      </c>
      <c r="H93">
        <v>-0.1351</v>
      </c>
      <c r="I93">
        <v>-0.54149999999999998</v>
      </c>
      <c r="J93">
        <v>89</v>
      </c>
      <c r="K93">
        <v>2.8899999999999999E-2</v>
      </c>
      <c r="L93">
        <v>-0.26140000000000002</v>
      </c>
      <c r="M93">
        <v>1076</v>
      </c>
      <c r="N93">
        <v>0.10249999999999999</v>
      </c>
      <c r="O93">
        <v>-0.1419</v>
      </c>
      <c r="P93">
        <v>72</v>
      </c>
      <c r="Q93">
        <v>0.44</v>
      </c>
      <c r="R93">
        <v>0.63639999999999997</v>
      </c>
      <c r="S93">
        <v>212</v>
      </c>
      <c r="T93">
        <v>-7.8299999999999995E-2</v>
      </c>
      <c r="U93">
        <v>-0.50470000000000004</v>
      </c>
      <c r="V93">
        <v>2339</v>
      </c>
      <c r="W93">
        <v>-8.4699999999999998E-2</v>
      </c>
      <c r="X93">
        <v>0.50660000000000005</v>
      </c>
      <c r="Y93">
        <v>198</v>
      </c>
      <c r="Z93">
        <v>5.4999999999999997E-3</v>
      </c>
      <c r="AA93">
        <v>0.13780000000000001</v>
      </c>
      <c r="AB93">
        <v>2152</v>
      </c>
      <c r="AC93">
        <v>3.3999999999999998E-3</v>
      </c>
      <c r="AD93">
        <v>9.9000000000000008E-3</v>
      </c>
      <c r="AE93">
        <v>875306</v>
      </c>
      <c r="AF93">
        <v>3.1099999999999999E-2</v>
      </c>
      <c r="AG93">
        <v>0.3599</v>
      </c>
      <c r="AH93">
        <v>4363</v>
      </c>
      <c r="AI93">
        <v>-0.11609999999999999</v>
      </c>
      <c r="AJ93">
        <v>-0.28070000000000001</v>
      </c>
      <c r="AK93">
        <v>1.1294</v>
      </c>
      <c r="AL93">
        <v>6.2199999999999998E-2</v>
      </c>
      <c r="AM93">
        <v>0.78569999999999995</v>
      </c>
      <c r="AN93">
        <v>0</v>
      </c>
    </row>
    <row r="94" spans="1:40" x14ac:dyDescent="0.25">
      <c r="A94">
        <v>202101</v>
      </c>
      <c r="B94" t="s">
        <v>49</v>
      </c>
      <c r="C94" t="s">
        <v>293</v>
      </c>
      <c r="D94">
        <v>184500</v>
      </c>
      <c r="E94">
        <v>-1.9900000000000001E-2</v>
      </c>
      <c r="F94">
        <v>6.3700000000000007E-2</v>
      </c>
      <c r="G94">
        <v>12002</v>
      </c>
      <c r="H94">
        <v>-0.14560000000000001</v>
      </c>
      <c r="I94">
        <v>-0.48880000000000001</v>
      </c>
      <c r="J94">
        <v>64</v>
      </c>
      <c r="K94">
        <v>0.113</v>
      </c>
      <c r="L94">
        <v>-0.18990000000000001</v>
      </c>
      <c r="M94">
        <v>9424</v>
      </c>
      <c r="N94">
        <v>7.1199999999999999E-2</v>
      </c>
      <c r="O94">
        <v>-0.12709999999999999</v>
      </c>
      <c r="P94">
        <v>528</v>
      </c>
      <c r="Q94">
        <v>0.30690000000000001</v>
      </c>
      <c r="R94">
        <v>0.54390000000000005</v>
      </c>
      <c r="S94">
        <v>3448</v>
      </c>
      <c r="T94">
        <v>-0.1384</v>
      </c>
      <c r="U94">
        <v>-0.45789999999999997</v>
      </c>
      <c r="V94">
        <v>14105</v>
      </c>
      <c r="W94">
        <v>-0.1537</v>
      </c>
      <c r="X94">
        <v>0.18410000000000001</v>
      </c>
      <c r="Y94">
        <v>108</v>
      </c>
      <c r="Z94">
        <v>8.0000000000000004E-4</v>
      </c>
      <c r="AA94">
        <v>0.1043</v>
      </c>
      <c r="AB94">
        <v>1681</v>
      </c>
      <c r="AC94">
        <v>-2.1000000000000001E-2</v>
      </c>
      <c r="AD94">
        <v>-3.78E-2</v>
      </c>
      <c r="AE94">
        <v>287279</v>
      </c>
      <c r="AF94">
        <v>1.9900000000000001E-2</v>
      </c>
      <c r="AG94">
        <v>0.14580000000000001</v>
      </c>
      <c r="AH94">
        <v>26022</v>
      </c>
      <c r="AI94">
        <v>-0.1507</v>
      </c>
      <c r="AJ94">
        <v>-0.2631</v>
      </c>
      <c r="AK94">
        <v>1.1752</v>
      </c>
      <c r="AL94">
        <v>-1.1299999999999999E-2</v>
      </c>
      <c r="AM94">
        <v>0.66790000000000005</v>
      </c>
      <c r="AN94">
        <v>0</v>
      </c>
    </row>
    <row r="95" spans="1:40" x14ac:dyDescent="0.25">
      <c r="A95">
        <v>202101</v>
      </c>
      <c r="B95" t="s">
        <v>34</v>
      </c>
      <c r="C95" t="s">
        <v>285</v>
      </c>
      <c r="D95">
        <v>649000</v>
      </c>
      <c r="E95">
        <v>-1.5E-3</v>
      </c>
      <c r="F95">
        <v>-4.07E-2</v>
      </c>
      <c r="G95">
        <v>4530</v>
      </c>
      <c r="H95">
        <v>-6.5799999999999997E-2</v>
      </c>
      <c r="I95">
        <v>-0.18559999999999999</v>
      </c>
      <c r="J95">
        <v>98</v>
      </c>
      <c r="K95">
        <v>0.13289999999999999</v>
      </c>
      <c r="L95">
        <v>0.1951</v>
      </c>
      <c r="M95">
        <v>1492</v>
      </c>
      <c r="N95">
        <v>-2.86E-2</v>
      </c>
      <c r="O95">
        <v>-0.1918</v>
      </c>
      <c r="P95">
        <v>72</v>
      </c>
      <c r="Q95">
        <v>0.33329999999999999</v>
      </c>
      <c r="R95">
        <v>0.89470000000000005</v>
      </c>
      <c r="S95">
        <v>596</v>
      </c>
      <c r="T95">
        <v>-4.4900000000000002E-2</v>
      </c>
      <c r="U95">
        <v>-0.40400000000000003</v>
      </c>
      <c r="V95">
        <v>4073</v>
      </c>
      <c r="W95">
        <v>0.15659999999999999</v>
      </c>
      <c r="X95">
        <v>3.3772000000000002</v>
      </c>
      <c r="Y95">
        <v>618</v>
      </c>
      <c r="Z95">
        <v>1.46E-2</v>
      </c>
      <c r="AA95">
        <v>0.156</v>
      </c>
      <c r="AB95">
        <v>1098</v>
      </c>
      <c r="AC95">
        <v>-1.7000000000000001E-2</v>
      </c>
      <c r="AD95">
        <v>-0.14050000000000001</v>
      </c>
      <c r="AE95">
        <v>1431761</v>
      </c>
      <c r="AF95">
        <v>1.18E-2</v>
      </c>
      <c r="AG95">
        <v>5.9299999999999999E-2</v>
      </c>
      <c r="AH95">
        <v>8630</v>
      </c>
      <c r="AI95">
        <v>3.1899999999999998E-2</v>
      </c>
      <c r="AJ95">
        <v>0.32950000000000002</v>
      </c>
      <c r="AK95">
        <v>0.89910000000000001</v>
      </c>
      <c r="AL95">
        <v>0.1729</v>
      </c>
      <c r="AM95">
        <v>0.73180000000000001</v>
      </c>
      <c r="AN95">
        <v>0</v>
      </c>
    </row>
    <row r="96" spans="1:40" x14ac:dyDescent="0.25">
      <c r="A96">
        <v>202101</v>
      </c>
      <c r="B96" t="s">
        <v>44</v>
      </c>
      <c r="C96" t="s">
        <v>274</v>
      </c>
      <c r="D96">
        <v>217900</v>
      </c>
      <c r="E96">
        <v>-9.2999999999999992E-3</v>
      </c>
      <c r="F96">
        <v>5.8000000000000003E-2</v>
      </c>
      <c r="G96">
        <v>6481</v>
      </c>
      <c r="H96">
        <v>-0.1386</v>
      </c>
      <c r="I96">
        <v>-0.48980000000000001</v>
      </c>
      <c r="J96">
        <v>64</v>
      </c>
      <c r="K96">
        <v>8.4699999999999998E-2</v>
      </c>
      <c r="L96">
        <v>-0.15790000000000001</v>
      </c>
      <c r="M96">
        <v>4760</v>
      </c>
      <c r="N96">
        <v>5.8700000000000002E-2</v>
      </c>
      <c r="O96">
        <v>-2.7799999999999998E-2</v>
      </c>
      <c r="P96">
        <v>364</v>
      </c>
      <c r="Q96">
        <v>0.54239999999999999</v>
      </c>
      <c r="R96">
        <v>0.63959999999999995</v>
      </c>
      <c r="S96">
        <v>1376</v>
      </c>
      <c r="T96">
        <v>-3.78E-2</v>
      </c>
      <c r="U96">
        <v>-0.4587</v>
      </c>
      <c r="V96">
        <v>6200</v>
      </c>
      <c r="W96">
        <v>-7.5899999999999995E-2</v>
      </c>
      <c r="X96">
        <v>1.9067000000000001</v>
      </c>
      <c r="Y96">
        <v>113</v>
      </c>
      <c r="Z96">
        <v>8.2000000000000007E-3</v>
      </c>
      <c r="AA96">
        <v>6.9099999999999995E-2</v>
      </c>
      <c r="AB96">
        <v>1882</v>
      </c>
      <c r="AC96">
        <v>-1.4500000000000001E-2</v>
      </c>
      <c r="AD96">
        <v>-2.23E-2</v>
      </c>
      <c r="AE96">
        <v>319212</v>
      </c>
      <c r="AF96">
        <v>1.2200000000000001E-2</v>
      </c>
      <c r="AG96">
        <v>0.1421</v>
      </c>
      <c r="AH96">
        <v>12943</v>
      </c>
      <c r="AI96">
        <v>-8.9899999999999994E-2</v>
      </c>
      <c r="AJ96">
        <v>-0.1285</v>
      </c>
      <c r="AK96">
        <v>0.95660000000000001</v>
      </c>
      <c r="AL96">
        <v>6.4899999999999999E-2</v>
      </c>
      <c r="AM96">
        <v>0.78869999999999996</v>
      </c>
      <c r="AN96">
        <v>0</v>
      </c>
    </row>
    <row r="97" spans="1:40" x14ac:dyDescent="0.25">
      <c r="A97">
        <v>202101</v>
      </c>
      <c r="B97" t="s">
        <v>51</v>
      </c>
      <c r="C97" t="s">
        <v>260</v>
      </c>
      <c r="D97">
        <v>470000</v>
      </c>
      <c r="E97">
        <v>-7.9000000000000008E-3</v>
      </c>
      <c r="F97">
        <v>0.1193</v>
      </c>
      <c r="G97">
        <v>4362</v>
      </c>
      <c r="H97">
        <v>-0.16439999999999999</v>
      </c>
      <c r="I97">
        <v>-0.56100000000000005</v>
      </c>
      <c r="J97">
        <v>57</v>
      </c>
      <c r="K97">
        <v>-0.1231</v>
      </c>
      <c r="L97">
        <v>-0.3049</v>
      </c>
      <c r="M97">
        <v>4612</v>
      </c>
      <c r="N97">
        <v>0.20039999999999999</v>
      </c>
      <c r="O97">
        <v>5.3900000000000003E-2</v>
      </c>
      <c r="P97">
        <v>1644</v>
      </c>
      <c r="Q97">
        <v>-0.1933</v>
      </c>
      <c r="R97">
        <v>0.77539999999999998</v>
      </c>
      <c r="S97">
        <v>1788</v>
      </c>
      <c r="T97">
        <v>-0.2109</v>
      </c>
      <c r="U97">
        <v>-0.42659999999999998</v>
      </c>
      <c r="V97">
        <v>7562</v>
      </c>
      <c r="W97">
        <v>-0.11650000000000001</v>
      </c>
      <c r="X97">
        <v>0.33629999999999999</v>
      </c>
      <c r="Y97">
        <v>256</v>
      </c>
      <c r="Z97">
        <v>2.1399999999999999E-2</v>
      </c>
      <c r="AA97">
        <v>0.17549999999999999</v>
      </c>
      <c r="AB97">
        <v>1881</v>
      </c>
      <c r="AC97">
        <v>-2.06E-2</v>
      </c>
      <c r="AD97">
        <v>-4.3999999999999997E-2</v>
      </c>
      <c r="AE97">
        <v>654980</v>
      </c>
      <c r="AF97">
        <v>2.1100000000000001E-2</v>
      </c>
      <c r="AG97">
        <v>0.18390000000000001</v>
      </c>
      <c r="AH97">
        <v>11929</v>
      </c>
      <c r="AI97">
        <v>-0.1328</v>
      </c>
      <c r="AJ97">
        <v>-0.23380000000000001</v>
      </c>
      <c r="AK97">
        <v>1.7336</v>
      </c>
      <c r="AL97">
        <v>9.3899999999999997E-2</v>
      </c>
      <c r="AM97">
        <v>1.1640999999999999</v>
      </c>
      <c r="AN97">
        <v>0</v>
      </c>
    </row>
    <row r="98" spans="1:40" x14ac:dyDescent="0.25">
      <c r="A98">
        <v>202101</v>
      </c>
      <c r="B98" t="s">
        <v>10</v>
      </c>
      <c r="C98" t="s">
        <v>279</v>
      </c>
      <c r="D98">
        <v>324900</v>
      </c>
      <c r="E98">
        <v>-2.0000000000000001E-4</v>
      </c>
      <c r="F98">
        <v>0.16239999999999999</v>
      </c>
      <c r="G98">
        <v>1692</v>
      </c>
      <c r="H98">
        <v>-0.1215</v>
      </c>
      <c r="I98">
        <v>-0.54500000000000004</v>
      </c>
      <c r="J98">
        <v>101</v>
      </c>
      <c r="K98">
        <v>0.16089999999999999</v>
      </c>
      <c r="L98">
        <v>-0.27600000000000002</v>
      </c>
      <c r="M98">
        <v>600</v>
      </c>
      <c r="N98">
        <v>0.2</v>
      </c>
      <c r="O98">
        <v>-0.1176</v>
      </c>
      <c r="P98">
        <v>20</v>
      </c>
      <c r="Q98">
        <v>0.1111</v>
      </c>
      <c r="R98">
        <v>-0.33329999999999999</v>
      </c>
      <c r="S98">
        <v>164</v>
      </c>
      <c r="T98">
        <v>-5.7500000000000002E-2</v>
      </c>
      <c r="U98">
        <v>-0.45329999999999998</v>
      </c>
      <c r="V98">
        <v>886</v>
      </c>
      <c r="W98">
        <v>-0.1477</v>
      </c>
      <c r="X98">
        <v>0.53949999999999998</v>
      </c>
      <c r="Y98">
        <v>166</v>
      </c>
      <c r="Z98">
        <v>8.9999999999999993E-3</v>
      </c>
      <c r="AA98">
        <v>0.14860000000000001</v>
      </c>
      <c r="AB98">
        <v>1963</v>
      </c>
      <c r="AC98">
        <v>-1.0999999999999999E-2</v>
      </c>
      <c r="AD98">
        <v>-8.8000000000000005E-3</v>
      </c>
      <c r="AE98">
        <v>524064</v>
      </c>
      <c r="AF98">
        <v>1.61E-2</v>
      </c>
      <c r="AG98">
        <v>0.26529999999999998</v>
      </c>
      <c r="AH98">
        <v>2550</v>
      </c>
      <c r="AI98">
        <v>-0.13980000000000001</v>
      </c>
      <c r="AJ98">
        <v>-0.40600000000000003</v>
      </c>
      <c r="AK98">
        <v>0.52359999999999995</v>
      </c>
      <c r="AL98">
        <v>-1.61E-2</v>
      </c>
      <c r="AM98">
        <v>0.36890000000000001</v>
      </c>
      <c r="AN98">
        <v>0</v>
      </c>
    </row>
    <row r="99" spans="1:40" x14ac:dyDescent="0.25">
      <c r="A99">
        <v>202101</v>
      </c>
      <c r="B99" t="s">
        <v>32</v>
      </c>
      <c r="C99" t="s">
        <v>289</v>
      </c>
      <c r="D99">
        <v>549000</v>
      </c>
      <c r="E99">
        <v>3.3000000000000002E-2</v>
      </c>
      <c r="F99">
        <v>0.29580000000000001</v>
      </c>
      <c r="G99">
        <v>2952</v>
      </c>
      <c r="H99">
        <v>-0.1598</v>
      </c>
      <c r="I99">
        <v>-0.64139999999999997</v>
      </c>
      <c r="J99">
        <v>49</v>
      </c>
      <c r="K99">
        <v>0</v>
      </c>
      <c r="L99">
        <v>-0.33779999999999999</v>
      </c>
      <c r="M99">
        <v>3372</v>
      </c>
      <c r="N99">
        <v>1.6299999999999999E-2</v>
      </c>
      <c r="O99">
        <v>-0.17349999999999999</v>
      </c>
      <c r="P99">
        <v>776</v>
      </c>
      <c r="Q99">
        <v>0.40579999999999999</v>
      </c>
      <c r="R99">
        <v>0.12139999999999999</v>
      </c>
      <c r="S99">
        <v>488</v>
      </c>
      <c r="T99">
        <v>-0.32779999999999998</v>
      </c>
      <c r="U99">
        <v>-0.7208</v>
      </c>
      <c r="V99">
        <v>7275</v>
      </c>
      <c r="W99">
        <v>-9.2600000000000002E-2</v>
      </c>
      <c r="X99">
        <v>0.34710000000000002</v>
      </c>
      <c r="Y99">
        <v>213</v>
      </c>
      <c r="Z99">
        <v>3.9699999999999999E-2</v>
      </c>
      <c r="AA99">
        <v>0.32090000000000002</v>
      </c>
      <c r="AB99">
        <v>2505</v>
      </c>
      <c r="AC99">
        <v>-1.4E-3</v>
      </c>
      <c r="AD99">
        <v>-5.5300000000000002E-2</v>
      </c>
      <c r="AE99">
        <v>1120903</v>
      </c>
      <c r="AF99">
        <v>9.5299999999999996E-2</v>
      </c>
      <c r="AG99">
        <v>0.51559999999999995</v>
      </c>
      <c r="AH99">
        <v>9951</v>
      </c>
      <c r="AI99">
        <v>-0.13600000000000001</v>
      </c>
      <c r="AJ99">
        <v>-0.26950000000000002</v>
      </c>
      <c r="AK99">
        <v>2.4643999999999999</v>
      </c>
      <c r="AL99">
        <v>0.1827</v>
      </c>
      <c r="AM99">
        <v>1.8084</v>
      </c>
      <c r="AN99">
        <v>0</v>
      </c>
    </row>
    <row r="100" spans="1:40" x14ac:dyDescent="0.25">
      <c r="A100">
        <v>202101</v>
      </c>
      <c r="B100" t="s">
        <v>6</v>
      </c>
      <c r="C100" t="s">
        <v>295</v>
      </c>
      <c r="D100">
        <v>315000</v>
      </c>
      <c r="E100">
        <v>2.0000000000000001E-4</v>
      </c>
      <c r="F100">
        <v>0.1055</v>
      </c>
      <c r="G100">
        <v>19733</v>
      </c>
      <c r="H100">
        <v>-0.12189999999999999</v>
      </c>
      <c r="I100">
        <v>-0.49859999999999999</v>
      </c>
      <c r="J100">
        <v>63</v>
      </c>
      <c r="K100">
        <v>-1.5599999999999999E-2</v>
      </c>
      <c r="L100">
        <v>-0.20749999999999999</v>
      </c>
      <c r="M100">
        <v>13908</v>
      </c>
      <c r="N100">
        <v>0.16500000000000001</v>
      </c>
      <c r="O100">
        <v>-6.7799999999999999E-2</v>
      </c>
      <c r="P100">
        <v>2652</v>
      </c>
      <c r="Q100">
        <v>0.36559999999999998</v>
      </c>
      <c r="R100">
        <v>0.36</v>
      </c>
      <c r="S100">
        <v>3740</v>
      </c>
      <c r="T100">
        <v>-7.8399999999999997E-2</v>
      </c>
      <c r="U100">
        <v>-0.59060000000000001</v>
      </c>
      <c r="V100">
        <v>21683</v>
      </c>
      <c r="W100">
        <v>-6.0499999999999998E-2</v>
      </c>
      <c r="X100">
        <v>0.40550000000000003</v>
      </c>
      <c r="Y100">
        <v>143</v>
      </c>
      <c r="Z100">
        <v>8.8999999999999999E-3</v>
      </c>
      <c r="AA100">
        <v>0.18099999999999999</v>
      </c>
      <c r="AB100">
        <v>2165</v>
      </c>
      <c r="AC100">
        <v>-6.8999999999999999E-3</v>
      </c>
      <c r="AD100">
        <v>-5.3199999999999997E-2</v>
      </c>
      <c r="AE100">
        <v>462602</v>
      </c>
      <c r="AF100">
        <v>1.4999999999999999E-2</v>
      </c>
      <c r="AG100">
        <v>0.1802</v>
      </c>
      <c r="AH100">
        <v>40715</v>
      </c>
      <c r="AI100">
        <v>-9.6100000000000005E-2</v>
      </c>
      <c r="AJ100">
        <v>-0.25280000000000002</v>
      </c>
      <c r="AK100">
        <v>1.0988</v>
      </c>
      <c r="AL100">
        <v>7.17E-2</v>
      </c>
      <c r="AM100">
        <v>0.70679999999999998</v>
      </c>
      <c r="AN100">
        <v>0</v>
      </c>
    </row>
    <row r="101" spans="1:40" x14ac:dyDescent="0.25">
      <c r="A101">
        <v>202101</v>
      </c>
      <c r="B101" t="s">
        <v>19</v>
      </c>
      <c r="C101" t="s">
        <v>257</v>
      </c>
      <c r="D101">
        <v>219900</v>
      </c>
      <c r="E101">
        <v>0</v>
      </c>
      <c r="F101">
        <v>0.10009999999999999</v>
      </c>
      <c r="G101">
        <v>5974</v>
      </c>
      <c r="H101">
        <v>-0.1116</v>
      </c>
      <c r="I101">
        <v>-0.49099999999999999</v>
      </c>
      <c r="J101">
        <v>67</v>
      </c>
      <c r="K101">
        <v>0.1356</v>
      </c>
      <c r="L101">
        <v>-0.22539999999999999</v>
      </c>
      <c r="M101">
        <v>3756</v>
      </c>
      <c r="N101">
        <v>8.6199999999999999E-2</v>
      </c>
      <c r="O101">
        <v>-0.1216</v>
      </c>
      <c r="P101">
        <v>176</v>
      </c>
      <c r="Q101">
        <v>-4.3499999999999997E-2</v>
      </c>
      <c r="R101">
        <v>0.18920000000000001</v>
      </c>
      <c r="S101">
        <v>1392</v>
      </c>
      <c r="T101">
        <v>-9.9599999999999994E-2</v>
      </c>
      <c r="U101">
        <v>-0.43959999999999999</v>
      </c>
      <c r="V101">
        <v>6529</v>
      </c>
      <c r="W101">
        <v>-8.8499999999999995E-2</v>
      </c>
      <c r="X101">
        <v>0.36349999999999999</v>
      </c>
      <c r="Y101">
        <v>118</v>
      </c>
      <c r="Z101">
        <v>-7.4000000000000003E-3</v>
      </c>
      <c r="AA101">
        <v>0.1027</v>
      </c>
      <c r="AB101">
        <v>1823</v>
      </c>
      <c r="AC101">
        <v>1.1000000000000001E-3</v>
      </c>
      <c r="AD101">
        <v>-2.8500000000000001E-2</v>
      </c>
      <c r="AE101">
        <v>309601</v>
      </c>
      <c r="AF101">
        <v>-2.7000000000000001E-3</v>
      </c>
      <c r="AG101">
        <v>0.1201</v>
      </c>
      <c r="AH101">
        <v>12470</v>
      </c>
      <c r="AI101">
        <v>-9.9500000000000005E-2</v>
      </c>
      <c r="AJ101">
        <v>-0.24540000000000001</v>
      </c>
      <c r="AK101">
        <v>1.0929</v>
      </c>
      <c r="AL101">
        <v>2.7699999999999999E-2</v>
      </c>
      <c r="AM101">
        <v>0.68489999999999995</v>
      </c>
      <c r="AN101">
        <v>0</v>
      </c>
    </row>
    <row r="102" spans="1:40" x14ac:dyDescent="0.25">
      <c r="A102">
        <v>202101</v>
      </c>
      <c r="B102" t="s">
        <v>3</v>
      </c>
      <c r="C102" t="s">
        <v>252</v>
      </c>
      <c r="D102">
        <v>287500</v>
      </c>
      <c r="E102">
        <v>-1.2500000000000001E-2</v>
      </c>
      <c r="F102">
        <v>0.15459999999999999</v>
      </c>
      <c r="G102">
        <v>2989</v>
      </c>
      <c r="H102">
        <v>-0.1709</v>
      </c>
      <c r="I102">
        <v>-0.51280000000000003</v>
      </c>
      <c r="J102">
        <v>88</v>
      </c>
      <c r="K102">
        <v>0.20549999999999999</v>
      </c>
      <c r="L102">
        <v>-0.2757</v>
      </c>
      <c r="M102">
        <v>1240</v>
      </c>
      <c r="N102">
        <v>7.0800000000000002E-2</v>
      </c>
      <c r="O102">
        <v>-6.3399999999999998E-2</v>
      </c>
      <c r="P102">
        <v>68</v>
      </c>
      <c r="Q102">
        <v>0.78949999999999998</v>
      </c>
      <c r="R102">
        <v>0.78949999999999998</v>
      </c>
      <c r="S102">
        <v>284</v>
      </c>
      <c r="T102">
        <v>-0.27179999999999999</v>
      </c>
      <c r="U102">
        <v>-0.50870000000000004</v>
      </c>
      <c r="V102">
        <v>930</v>
      </c>
      <c r="W102">
        <v>-0.16819999999999999</v>
      </c>
      <c r="X102">
        <v>0.65039999999999998</v>
      </c>
      <c r="Y102">
        <v>174</v>
      </c>
      <c r="Z102">
        <v>-1.66E-2</v>
      </c>
      <c r="AA102">
        <v>0.18160000000000001</v>
      </c>
      <c r="AB102">
        <v>1664</v>
      </c>
      <c r="AC102">
        <v>-8.8999999999999999E-3</v>
      </c>
      <c r="AD102">
        <v>8.9999999999999998E-4</v>
      </c>
      <c r="AE102">
        <v>446936</v>
      </c>
      <c r="AF102">
        <v>6.7000000000000002E-3</v>
      </c>
      <c r="AG102">
        <v>0.1913</v>
      </c>
      <c r="AH102">
        <v>3900</v>
      </c>
      <c r="AI102">
        <v>-0.1736</v>
      </c>
      <c r="AJ102">
        <v>-0.41649999999999998</v>
      </c>
      <c r="AK102">
        <v>0.31109999999999999</v>
      </c>
      <c r="AL102">
        <v>1E-3</v>
      </c>
      <c r="AM102">
        <v>0.21929999999999999</v>
      </c>
      <c r="AN102">
        <v>0</v>
      </c>
    </row>
    <row r="103" spans="1:40" x14ac:dyDescent="0.25">
      <c r="A103">
        <v>202101</v>
      </c>
      <c r="B103" t="s">
        <v>15</v>
      </c>
      <c r="C103" t="s">
        <v>259</v>
      </c>
      <c r="D103">
        <v>340000</v>
      </c>
      <c r="E103">
        <v>-6.6E-3</v>
      </c>
      <c r="F103">
        <v>3.0300000000000001E-2</v>
      </c>
      <c r="G103">
        <v>77533</v>
      </c>
      <c r="H103">
        <v>-0.1069</v>
      </c>
      <c r="I103">
        <v>-0.3997</v>
      </c>
      <c r="J103">
        <v>70</v>
      </c>
      <c r="K103">
        <v>6.0600000000000001E-2</v>
      </c>
      <c r="L103">
        <v>-0.10829999999999999</v>
      </c>
      <c r="M103">
        <v>42060</v>
      </c>
      <c r="N103">
        <v>0.1414</v>
      </c>
      <c r="O103">
        <v>-0.11990000000000001</v>
      </c>
      <c r="P103">
        <v>7360</v>
      </c>
      <c r="Q103">
        <v>0.53779999999999994</v>
      </c>
      <c r="R103">
        <v>0.89200000000000002</v>
      </c>
      <c r="S103">
        <v>16232</v>
      </c>
      <c r="T103">
        <v>-4.1700000000000001E-2</v>
      </c>
      <c r="U103">
        <v>-0.55120000000000002</v>
      </c>
      <c r="V103">
        <v>60805</v>
      </c>
      <c r="W103">
        <v>-2.9499999999999998E-2</v>
      </c>
      <c r="X103">
        <v>0.3523</v>
      </c>
      <c r="Y103">
        <v>211</v>
      </c>
      <c r="Z103">
        <v>1.9E-2</v>
      </c>
      <c r="AA103">
        <v>0.128</v>
      </c>
      <c r="AB103">
        <v>1600</v>
      </c>
      <c r="AC103">
        <v>-1.3599999999999999E-2</v>
      </c>
      <c r="AD103">
        <v>-8.0699999999999994E-2</v>
      </c>
      <c r="AE103">
        <v>746061</v>
      </c>
      <c r="AF103">
        <v>1.83E-2</v>
      </c>
      <c r="AG103">
        <v>0.13370000000000001</v>
      </c>
      <c r="AH103">
        <v>138122</v>
      </c>
      <c r="AI103">
        <v>-7.4899999999999994E-2</v>
      </c>
      <c r="AJ103">
        <v>-0.2056</v>
      </c>
      <c r="AK103">
        <v>0.78420000000000001</v>
      </c>
      <c r="AL103">
        <v>6.25E-2</v>
      </c>
      <c r="AM103">
        <v>0.43609999999999999</v>
      </c>
      <c r="AN103">
        <v>0</v>
      </c>
    </row>
    <row r="104" spans="1:40" x14ac:dyDescent="0.25">
      <c r="A104">
        <v>201901</v>
      </c>
      <c r="B104" t="s">
        <v>16</v>
      </c>
      <c r="C104" t="s">
        <v>248</v>
      </c>
      <c r="D104">
        <v>220000</v>
      </c>
      <c r="E104">
        <v>2.0000000000000001E-4</v>
      </c>
      <c r="F104">
        <v>4.3999999999999997E-2</v>
      </c>
      <c r="G104">
        <v>18612</v>
      </c>
      <c r="H104">
        <v>-4.2200000000000001E-2</v>
      </c>
      <c r="I104">
        <v>6.83E-2</v>
      </c>
      <c r="J104">
        <v>94</v>
      </c>
      <c r="K104">
        <v>6.8199999999999997E-2</v>
      </c>
      <c r="L104">
        <v>5.62E-2</v>
      </c>
      <c r="M104">
        <v>5242</v>
      </c>
      <c r="N104">
        <v>0.3795</v>
      </c>
      <c r="O104">
        <v>0.1356</v>
      </c>
      <c r="P104">
        <v>204</v>
      </c>
      <c r="Q104">
        <v>0.6452</v>
      </c>
      <c r="R104">
        <v>0.5</v>
      </c>
      <c r="S104">
        <v>4124</v>
      </c>
      <c r="T104">
        <v>0.38390000000000002</v>
      </c>
      <c r="U104">
        <v>0.17230000000000001</v>
      </c>
      <c r="V104">
        <v>2688</v>
      </c>
      <c r="W104">
        <v>-1.7000000000000001E-2</v>
      </c>
      <c r="X104">
        <v>1.7600000000000001E-2</v>
      </c>
      <c r="Y104">
        <v>116</v>
      </c>
      <c r="Z104">
        <v>4.0000000000000002E-4</v>
      </c>
      <c r="AA104">
        <v>3.7999999999999999E-2</v>
      </c>
      <c r="AB104">
        <v>1898</v>
      </c>
      <c r="AC104">
        <v>-8.0000000000000004E-4</v>
      </c>
      <c r="AD104">
        <v>-1.6000000000000001E-3</v>
      </c>
      <c r="AE104">
        <v>289105</v>
      </c>
      <c r="AF104">
        <v>-3.3E-3</v>
      </c>
      <c r="AG104">
        <v>1.3599999999999999E-2</v>
      </c>
      <c r="AH104">
        <v>21285</v>
      </c>
      <c r="AI104">
        <v>-3.9E-2</v>
      </c>
      <c r="AJ104">
        <v>6.1800000000000001E-2</v>
      </c>
      <c r="AK104">
        <v>0.1444</v>
      </c>
      <c r="AL104">
        <v>3.7000000000000002E-3</v>
      </c>
      <c r="AM104">
        <v>-7.1999999999999998E-3</v>
      </c>
      <c r="AN104">
        <v>0</v>
      </c>
    </row>
    <row r="105" spans="1:40" x14ac:dyDescent="0.25">
      <c r="A105">
        <v>201901</v>
      </c>
      <c r="B105" t="s">
        <v>41</v>
      </c>
      <c r="C105" t="s">
        <v>267</v>
      </c>
      <c r="D105">
        <v>191213</v>
      </c>
      <c r="E105">
        <v>-1.89E-2</v>
      </c>
      <c r="F105">
        <v>0.12509999999999999</v>
      </c>
      <c r="G105">
        <v>32705</v>
      </c>
      <c r="H105">
        <v>-9.5500000000000002E-2</v>
      </c>
      <c r="I105">
        <v>6.2700000000000006E-2</v>
      </c>
      <c r="J105">
        <v>81</v>
      </c>
      <c r="K105">
        <v>0.1096</v>
      </c>
      <c r="L105">
        <v>-6.3600000000000004E-2</v>
      </c>
      <c r="M105">
        <v>10712</v>
      </c>
      <c r="N105">
        <v>0.19289999999999999</v>
      </c>
      <c r="O105">
        <v>6.5699999999999995E-2</v>
      </c>
      <c r="P105">
        <v>456</v>
      </c>
      <c r="Q105">
        <v>-0.25</v>
      </c>
      <c r="R105">
        <v>-7.6899999999999996E-2</v>
      </c>
      <c r="S105">
        <v>6622</v>
      </c>
      <c r="T105">
        <v>7.6E-3</v>
      </c>
      <c r="U105">
        <v>0.371</v>
      </c>
      <c r="V105">
        <v>3608</v>
      </c>
      <c r="W105">
        <v>-7.6799999999999993E-2</v>
      </c>
      <c r="X105">
        <v>1.4077</v>
      </c>
      <c r="Y105">
        <v>118</v>
      </c>
      <c r="Z105">
        <v>2.5999999999999999E-3</v>
      </c>
      <c r="AA105">
        <v>0.1013</v>
      </c>
      <c r="AB105">
        <v>1619</v>
      </c>
      <c r="AC105">
        <v>-8.3000000000000001E-3</v>
      </c>
      <c r="AD105">
        <v>1.1599999999999999E-2</v>
      </c>
      <c r="AE105">
        <v>288865</v>
      </c>
      <c r="AF105">
        <v>-1.9E-3</v>
      </c>
      <c r="AG105">
        <v>5.16E-2</v>
      </c>
      <c r="AH105">
        <v>36255</v>
      </c>
      <c r="AI105">
        <v>-9.3799999999999994E-2</v>
      </c>
      <c r="AJ105">
        <v>0.12470000000000001</v>
      </c>
      <c r="AK105">
        <v>0.1103</v>
      </c>
      <c r="AL105">
        <v>2.2000000000000001E-3</v>
      </c>
      <c r="AM105">
        <v>6.1600000000000002E-2</v>
      </c>
      <c r="AN105">
        <v>0</v>
      </c>
    </row>
    <row r="106" spans="1:40" x14ac:dyDescent="0.25">
      <c r="A106">
        <v>201901</v>
      </c>
      <c r="B106" t="s">
        <v>39</v>
      </c>
      <c r="C106" t="s">
        <v>265</v>
      </c>
      <c r="D106">
        <v>179400</v>
      </c>
      <c r="E106">
        <v>-2.8E-3</v>
      </c>
      <c r="F106">
        <v>0.1216</v>
      </c>
      <c r="G106">
        <v>17888</v>
      </c>
      <c r="H106">
        <v>-7.7100000000000002E-2</v>
      </c>
      <c r="I106">
        <v>-4.1000000000000003E-3</v>
      </c>
      <c r="J106">
        <v>80</v>
      </c>
      <c r="K106">
        <v>0.1197</v>
      </c>
      <c r="L106">
        <v>-2.4500000000000001E-2</v>
      </c>
      <c r="M106">
        <v>5936</v>
      </c>
      <c r="N106">
        <v>0.1676</v>
      </c>
      <c r="O106">
        <v>1.06E-2</v>
      </c>
      <c r="P106">
        <v>192</v>
      </c>
      <c r="Q106">
        <v>0.29730000000000001</v>
      </c>
      <c r="R106">
        <v>-5.8799999999999998E-2</v>
      </c>
      <c r="S106">
        <v>3996</v>
      </c>
      <c r="T106">
        <v>5.9400000000000001E-2</v>
      </c>
      <c r="U106">
        <v>0.13070000000000001</v>
      </c>
      <c r="V106">
        <v>2371</v>
      </c>
      <c r="W106">
        <v>-5.6500000000000002E-2</v>
      </c>
      <c r="X106">
        <v>-0.38940000000000002</v>
      </c>
      <c r="Y106">
        <v>92</v>
      </c>
      <c r="Z106">
        <v>2.3E-3</v>
      </c>
      <c r="AA106">
        <v>7.5200000000000003E-2</v>
      </c>
      <c r="AB106">
        <v>1916</v>
      </c>
      <c r="AC106">
        <v>-1.03E-2</v>
      </c>
      <c r="AD106">
        <v>1.78E-2</v>
      </c>
      <c r="AE106">
        <v>242123</v>
      </c>
      <c r="AF106">
        <v>-2.3999999999999998E-3</v>
      </c>
      <c r="AG106">
        <v>5.6399999999999999E-2</v>
      </c>
      <c r="AH106">
        <v>20168</v>
      </c>
      <c r="AI106">
        <v>-7.5800000000000006E-2</v>
      </c>
      <c r="AJ106">
        <v>-7.3999999999999996E-2</v>
      </c>
      <c r="AK106">
        <v>0.1326</v>
      </c>
      <c r="AL106">
        <v>2.8999999999999998E-3</v>
      </c>
      <c r="AM106">
        <v>-8.3599999999999994E-2</v>
      </c>
      <c r="AN106">
        <v>0</v>
      </c>
    </row>
    <row r="107" spans="1:40" x14ac:dyDescent="0.25">
      <c r="A107">
        <v>201901</v>
      </c>
      <c r="B107" t="s">
        <v>48</v>
      </c>
      <c r="C107" t="s">
        <v>258</v>
      </c>
      <c r="D107">
        <v>227900</v>
      </c>
      <c r="E107">
        <v>4.0000000000000001E-3</v>
      </c>
      <c r="F107">
        <v>3.7199999999999997E-2</v>
      </c>
      <c r="G107">
        <v>4656</v>
      </c>
      <c r="H107">
        <v>-8.48E-2</v>
      </c>
      <c r="I107">
        <v>0.1071</v>
      </c>
      <c r="J107">
        <v>69</v>
      </c>
      <c r="K107">
        <v>7.0300000000000001E-2</v>
      </c>
      <c r="L107">
        <v>-6.1600000000000002E-2</v>
      </c>
      <c r="M107">
        <v>1770</v>
      </c>
      <c r="N107">
        <v>0.3871</v>
      </c>
      <c r="O107">
        <v>8.72E-2</v>
      </c>
      <c r="P107">
        <v>58</v>
      </c>
      <c r="Q107">
        <v>-3.3300000000000003E-2</v>
      </c>
      <c r="R107">
        <v>-0.52459999999999996</v>
      </c>
      <c r="S107">
        <v>832</v>
      </c>
      <c r="T107">
        <v>0.19539999999999999</v>
      </c>
      <c r="U107">
        <v>0.36840000000000001</v>
      </c>
      <c r="V107">
        <v>902</v>
      </c>
      <c r="W107">
        <v>-3.8899999999999997E-2</v>
      </c>
      <c r="X107">
        <v>-0.60270000000000001</v>
      </c>
      <c r="Y107">
        <v>119</v>
      </c>
      <c r="Z107">
        <v>1.2500000000000001E-2</v>
      </c>
      <c r="AA107">
        <v>5.45E-2</v>
      </c>
      <c r="AB107">
        <v>1839</v>
      </c>
      <c r="AC107">
        <v>-9.7000000000000003E-3</v>
      </c>
      <c r="AD107">
        <v>1E-4</v>
      </c>
      <c r="AE107">
        <v>277474</v>
      </c>
      <c r="AF107">
        <v>-8.2000000000000007E-3</v>
      </c>
      <c r="AG107">
        <v>5.7999999999999996E-3</v>
      </c>
      <c r="AH107">
        <v>5575</v>
      </c>
      <c r="AI107">
        <v>-7.4200000000000002E-2</v>
      </c>
      <c r="AJ107">
        <v>-0.1368</v>
      </c>
      <c r="AK107">
        <v>0.19359999999999999</v>
      </c>
      <c r="AL107">
        <v>9.2999999999999992E-3</v>
      </c>
      <c r="AM107">
        <v>-0.34599999999999997</v>
      </c>
      <c r="AN107">
        <v>0</v>
      </c>
    </row>
    <row r="108" spans="1:40" x14ac:dyDescent="0.25">
      <c r="A108">
        <v>201901</v>
      </c>
      <c r="B108" t="s">
        <v>34</v>
      </c>
      <c r="C108" t="s">
        <v>285</v>
      </c>
      <c r="D108">
        <v>699000</v>
      </c>
      <c r="E108">
        <v>1.4E-3</v>
      </c>
      <c r="F108">
        <v>2.4199999999999999E-2</v>
      </c>
      <c r="G108">
        <v>6133</v>
      </c>
      <c r="H108">
        <v>3.2300000000000002E-2</v>
      </c>
      <c r="I108">
        <v>0.1462</v>
      </c>
      <c r="J108">
        <v>74</v>
      </c>
      <c r="K108">
        <v>-5.7700000000000001E-2</v>
      </c>
      <c r="L108">
        <v>-5.16E-2</v>
      </c>
      <c r="M108">
        <v>2158</v>
      </c>
      <c r="N108">
        <v>0.28449999999999998</v>
      </c>
      <c r="O108">
        <v>6.2E-2</v>
      </c>
      <c r="P108">
        <v>60</v>
      </c>
      <c r="Q108">
        <v>0.5</v>
      </c>
      <c r="R108">
        <v>-6.25E-2</v>
      </c>
      <c r="S108">
        <v>1164</v>
      </c>
      <c r="T108">
        <v>0.16400000000000001</v>
      </c>
      <c r="U108">
        <v>0.39900000000000002</v>
      </c>
      <c r="V108">
        <v>857</v>
      </c>
      <c r="W108">
        <v>-4.41E-2</v>
      </c>
      <c r="X108">
        <v>0.35630000000000001</v>
      </c>
      <c r="Y108">
        <v>511</v>
      </c>
      <c r="Z108">
        <v>1.34E-2</v>
      </c>
      <c r="AA108">
        <v>-8.8000000000000005E-3</v>
      </c>
      <c r="AB108">
        <v>1349</v>
      </c>
      <c r="AC108">
        <v>-1.9300000000000001E-2</v>
      </c>
      <c r="AD108">
        <v>-2.2499999999999999E-2</v>
      </c>
      <c r="AE108">
        <v>1281824</v>
      </c>
      <c r="AF108">
        <v>4.4999999999999997E-3</v>
      </c>
      <c r="AG108">
        <v>-7.1800000000000003E-2</v>
      </c>
      <c r="AH108">
        <v>6983</v>
      </c>
      <c r="AI108">
        <v>2.47E-2</v>
      </c>
      <c r="AJ108">
        <v>0.16539999999999999</v>
      </c>
      <c r="AK108">
        <v>0.13969999999999999</v>
      </c>
      <c r="AL108">
        <v>-1.12E-2</v>
      </c>
      <c r="AM108">
        <v>2.1600000000000001E-2</v>
      </c>
      <c r="AN108">
        <v>0</v>
      </c>
    </row>
    <row r="109" spans="1:40" x14ac:dyDescent="0.25">
      <c r="A109">
        <v>201901</v>
      </c>
      <c r="B109" t="s">
        <v>11</v>
      </c>
      <c r="C109" t="s">
        <v>246</v>
      </c>
      <c r="D109">
        <v>324950</v>
      </c>
      <c r="E109">
        <v>-1.5299999999999999E-2</v>
      </c>
      <c r="F109">
        <v>-7.1400000000000005E-2</v>
      </c>
      <c r="G109">
        <v>11239</v>
      </c>
      <c r="H109">
        <v>-9.1999999999999998E-3</v>
      </c>
      <c r="I109">
        <v>0.78269999999999995</v>
      </c>
      <c r="J109">
        <v>64</v>
      </c>
      <c r="K109">
        <v>9.4799999999999995E-2</v>
      </c>
      <c r="L109">
        <v>-7.7999999999999996E-3</v>
      </c>
      <c r="M109">
        <v>5406</v>
      </c>
      <c r="N109">
        <v>0.45169999999999999</v>
      </c>
      <c r="O109">
        <v>0.2029</v>
      </c>
      <c r="P109">
        <v>298</v>
      </c>
      <c r="Q109">
        <v>0.1288</v>
      </c>
      <c r="R109">
        <v>-0.2767</v>
      </c>
      <c r="S109">
        <v>4402</v>
      </c>
      <c r="T109">
        <v>0.30859999999999999</v>
      </c>
      <c r="U109">
        <v>1.4159999999999999</v>
      </c>
      <c r="V109">
        <v>2026</v>
      </c>
      <c r="W109">
        <v>-0.1</v>
      </c>
      <c r="X109">
        <v>-0.5958</v>
      </c>
      <c r="Y109">
        <v>176</v>
      </c>
      <c r="Z109">
        <v>-4.7000000000000002E-3</v>
      </c>
      <c r="AA109">
        <v>3.95E-2</v>
      </c>
      <c r="AB109">
        <v>1847</v>
      </c>
      <c r="AC109">
        <v>-1.41E-2</v>
      </c>
      <c r="AD109">
        <v>-0.1182</v>
      </c>
      <c r="AE109">
        <v>534990</v>
      </c>
      <c r="AF109">
        <v>-3.3300000000000003E-2</v>
      </c>
      <c r="AG109">
        <v>-0.20030000000000001</v>
      </c>
      <c r="AH109">
        <v>13261</v>
      </c>
      <c r="AI109">
        <v>-2.4199999999999999E-2</v>
      </c>
      <c r="AJ109">
        <v>0.1668</v>
      </c>
      <c r="AK109">
        <v>0.18029999999999999</v>
      </c>
      <c r="AL109">
        <v>-1.8200000000000001E-2</v>
      </c>
      <c r="AM109">
        <v>-0.61480000000000001</v>
      </c>
      <c r="AN109">
        <v>0</v>
      </c>
    </row>
    <row r="110" spans="1:40" x14ac:dyDescent="0.25">
      <c r="A110">
        <v>201901</v>
      </c>
      <c r="B110" t="s">
        <v>17</v>
      </c>
      <c r="C110" t="s">
        <v>266</v>
      </c>
      <c r="D110">
        <v>450000</v>
      </c>
      <c r="E110">
        <v>2.0000000000000001E-4</v>
      </c>
      <c r="F110">
        <v>0</v>
      </c>
      <c r="G110">
        <v>17443</v>
      </c>
      <c r="H110">
        <v>-8.8300000000000003E-2</v>
      </c>
      <c r="I110">
        <v>0.1963</v>
      </c>
      <c r="J110">
        <v>79</v>
      </c>
      <c r="K110">
        <v>9.0300000000000005E-2</v>
      </c>
      <c r="L110">
        <v>-5.9900000000000002E-2</v>
      </c>
      <c r="M110">
        <v>8624</v>
      </c>
      <c r="N110">
        <v>0.4617</v>
      </c>
      <c r="O110">
        <v>4.36E-2</v>
      </c>
      <c r="P110">
        <v>740</v>
      </c>
      <c r="Q110">
        <v>0.13500000000000001</v>
      </c>
      <c r="R110">
        <v>-8.4199999999999997E-2</v>
      </c>
      <c r="S110">
        <v>4772</v>
      </c>
      <c r="T110">
        <v>7.0000000000000007E-2</v>
      </c>
      <c r="U110">
        <v>0.75180000000000002</v>
      </c>
      <c r="V110">
        <v>7730</v>
      </c>
      <c r="W110">
        <v>-0.1125</v>
      </c>
      <c r="X110">
        <v>0.99770000000000003</v>
      </c>
      <c r="Y110">
        <v>194</v>
      </c>
      <c r="Z110">
        <v>1.7000000000000001E-2</v>
      </c>
      <c r="AA110">
        <v>6.2799999999999995E-2</v>
      </c>
      <c r="AB110">
        <v>2324</v>
      </c>
      <c r="AC110">
        <v>-1.7100000000000001E-2</v>
      </c>
      <c r="AD110">
        <v>-4.9700000000000001E-2</v>
      </c>
      <c r="AE110">
        <v>931688</v>
      </c>
      <c r="AF110">
        <v>4.7800000000000002E-2</v>
      </c>
      <c r="AG110">
        <v>-1.6199999999999999E-2</v>
      </c>
      <c r="AH110">
        <v>25162</v>
      </c>
      <c r="AI110">
        <v>-9.3899999999999997E-2</v>
      </c>
      <c r="AJ110">
        <v>0.3629</v>
      </c>
      <c r="AK110">
        <v>0.44319999999999998</v>
      </c>
      <c r="AL110">
        <v>-1.21E-2</v>
      </c>
      <c r="AM110">
        <v>0.17780000000000001</v>
      </c>
      <c r="AN110">
        <v>0</v>
      </c>
    </row>
    <row r="111" spans="1:40" x14ac:dyDescent="0.25">
      <c r="A111">
        <v>201901</v>
      </c>
      <c r="B111" t="s">
        <v>51</v>
      </c>
      <c r="C111" t="s">
        <v>260</v>
      </c>
      <c r="D111">
        <v>410490</v>
      </c>
      <c r="E111">
        <v>-1.06E-2</v>
      </c>
      <c r="F111">
        <v>2.8799999999999999E-2</v>
      </c>
      <c r="G111">
        <v>12498</v>
      </c>
      <c r="H111">
        <v>-9.9900000000000003E-2</v>
      </c>
      <c r="I111">
        <v>0.1411</v>
      </c>
      <c r="J111">
        <v>82</v>
      </c>
      <c r="K111">
        <v>5.1299999999999998E-2</v>
      </c>
      <c r="L111">
        <v>3.1399999999999997E-2</v>
      </c>
      <c r="M111">
        <v>5446</v>
      </c>
      <c r="N111">
        <v>0.45300000000000001</v>
      </c>
      <c r="O111">
        <v>2.64E-2</v>
      </c>
      <c r="P111">
        <v>282</v>
      </c>
      <c r="Q111">
        <v>0.23680000000000001</v>
      </c>
      <c r="R111">
        <v>2.1700000000000001E-2</v>
      </c>
      <c r="S111">
        <v>2838</v>
      </c>
      <c r="T111">
        <v>5.4199999999999998E-2</v>
      </c>
      <c r="U111">
        <v>0.34379999999999999</v>
      </c>
      <c r="V111">
        <v>1390</v>
      </c>
      <c r="W111">
        <v>-8.8499999999999995E-2</v>
      </c>
      <c r="X111">
        <v>-0.19189999999999999</v>
      </c>
      <c r="Y111">
        <v>212</v>
      </c>
      <c r="Z111">
        <v>1.1000000000000001E-3</v>
      </c>
      <c r="AA111">
        <v>5.2999999999999999E-2</v>
      </c>
      <c r="AB111">
        <v>1960</v>
      </c>
      <c r="AC111">
        <v>-2.5000000000000001E-3</v>
      </c>
      <c r="AD111">
        <v>-0.02</v>
      </c>
      <c r="AE111">
        <v>549144</v>
      </c>
      <c r="AF111">
        <v>-3.0000000000000001E-3</v>
      </c>
      <c r="AG111">
        <v>1.6299999999999999E-2</v>
      </c>
      <c r="AH111">
        <v>13872</v>
      </c>
      <c r="AI111">
        <v>-9.8000000000000004E-2</v>
      </c>
      <c r="AJ111">
        <v>9.7699999999999995E-2</v>
      </c>
      <c r="AK111">
        <v>0.11119999999999999</v>
      </c>
      <c r="AL111">
        <v>1.4E-3</v>
      </c>
      <c r="AM111">
        <v>-4.58E-2</v>
      </c>
      <c r="AN111">
        <v>0</v>
      </c>
    </row>
    <row r="112" spans="1:40" x14ac:dyDescent="0.25">
      <c r="A112">
        <v>201901</v>
      </c>
      <c r="B112" t="s">
        <v>36</v>
      </c>
      <c r="C112" t="s">
        <v>268</v>
      </c>
      <c r="D112">
        <v>531500</v>
      </c>
      <c r="E112">
        <v>-1.3899999999999999E-2</v>
      </c>
      <c r="F112">
        <v>4.6300000000000001E-2</v>
      </c>
      <c r="G112">
        <v>69932</v>
      </c>
      <c r="H112">
        <v>-7.2700000000000001E-2</v>
      </c>
      <c r="I112">
        <v>0.34089999999999998</v>
      </c>
      <c r="J112">
        <v>62</v>
      </c>
      <c r="K112">
        <v>6.9000000000000006E-2</v>
      </c>
      <c r="L112">
        <v>0.14810000000000001</v>
      </c>
      <c r="M112">
        <v>35422</v>
      </c>
      <c r="N112">
        <v>0.40100000000000002</v>
      </c>
      <c r="O112">
        <v>1.0999999999999999E-2</v>
      </c>
      <c r="P112">
        <v>4410</v>
      </c>
      <c r="Q112">
        <v>-0.2495</v>
      </c>
      <c r="R112">
        <v>-2.9499999999999998E-2</v>
      </c>
      <c r="S112">
        <v>24998</v>
      </c>
      <c r="T112">
        <v>2.8E-3</v>
      </c>
      <c r="U112">
        <v>0.62350000000000005</v>
      </c>
      <c r="V112">
        <v>23511</v>
      </c>
      <c r="W112">
        <v>-0.1525</v>
      </c>
      <c r="X112">
        <v>0.1231</v>
      </c>
      <c r="Y112">
        <v>303</v>
      </c>
      <c r="Z112">
        <v>-4.1000000000000003E-3</v>
      </c>
      <c r="AA112">
        <v>8.6099999999999996E-2</v>
      </c>
      <c r="AB112">
        <v>1796</v>
      </c>
      <c r="AC112">
        <v>-2.5000000000000001E-3</v>
      </c>
      <c r="AD112">
        <v>-3.7499999999999999E-2</v>
      </c>
      <c r="AE112">
        <v>989290</v>
      </c>
      <c r="AF112">
        <v>2.9999999999999997E-4</v>
      </c>
      <c r="AG112">
        <v>-4.1300000000000003E-2</v>
      </c>
      <c r="AH112">
        <v>93184</v>
      </c>
      <c r="AI112">
        <v>-9.4200000000000006E-2</v>
      </c>
      <c r="AJ112">
        <v>0.2787</v>
      </c>
      <c r="AK112">
        <v>0.3362</v>
      </c>
      <c r="AL112">
        <v>-3.1600000000000003E-2</v>
      </c>
      <c r="AM112">
        <v>-6.5199999999999994E-2</v>
      </c>
      <c r="AN112">
        <v>0</v>
      </c>
    </row>
    <row r="113" spans="1:40" x14ac:dyDescent="0.25">
      <c r="A113">
        <v>201901</v>
      </c>
      <c r="B113" t="s">
        <v>31</v>
      </c>
      <c r="C113" t="s">
        <v>249</v>
      </c>
      <c r="D113">
        <v>229900</v>
      </c>
      <c r="E113">
        <v>0</v>
      </c>
      <c r="F113">
        <v>2.1999999999999999E-2</v>
      </c>
      <c r="G113">
        <v>3006</v>
      </c>
      <c r="H113">
        <v>-7.3200000000000001E-2</v>
      </c>
      <c r="I113">
        <v>1.2999999999999999E-3</v>
      </c>
      <c r="J113">
        <v>83</v>
      </c>
      <c r="K113">
        <v>0.1</v>
      </c>
      <c r="L113">
        <v>3.1300000000000001E-2</v>
      </c>
      <c r="M113">
        <v>746</v>
      </c>
      <c r="N113">
        <v>0.32269999999999999</v>
      </c>
      <c r="O113">
        <v>-3.6200000000000003E-2</v>
      </c>
      <c r="P113">
        <v>28</v>
      </c>
      <c r="Q113">
        <v>0.4</v>
      </c>
      <c r="R113">
        <v>0.2727</v>
      </c>
      <c r="S113">
        <v>304</v>
      </c>
      <c r="T113">
        <v>2.7E-2</v>
      </c>
      <c r="U113">
        <v>-1.2999999999999999E-2</v>
      </c>
      <c r="V113">
        <v>164</v>
      </c>
      <c r="W113">
        <v>5.8099999999999999E-2</v>
      </c>
      <c r="X113">
        <v>0.56189999999999996</v>
      </c>
      <c r="Y113">
        <v>119</v>
      </c>
      <c r="Z113">
        <v>8.3000000000000001E-3</v>
      </c>
      <c r="AA113">
        <v>5.11E-2</v>
      </c>
      <c r="AB113">
        <v>1971</v>
      </c>
      <c r="AC113">
        <v>5.1999999999999998E-3</v>
      </c>
      <c r="AD113">
        <v>5.4999999999999997E-3</v>
      </c>
      <c r="AE113">
        <v>281970</v>
      </c>
      <c r="AF113">
        <v>5.0000000000000001E-3</v>
      </c>
      <c r="AG113">
        <v>-1.35E-2</v>
      </c>
      <c r="AH113">
        <v>3134</v>
      </c>
      <c r="AI113">
        <v>-7.2099999999999997E-2</v>
      </c>
      <c r="AJ113">
        <v>1.77E-2</v>
      </c>
      <c r="AK113">
        <v>5.4600000000000003E-2</v>
      </c>
      <c r="AL113">
        <v>6.7999999999999996E-3</v>
      </c>
      <c r="AM113">
        <v>1.9599999999999999E-2</v>
      </c>
      <c r="AN113">
        <v>0</v>
      </c>
    </row>
    <row r="114" spans="1:40" x14ac:dyDescent="0.25">
      <c r="A114">
        <v>201901</v>
      </c>
      <c r="B114" t="s">
        <v>9</v>
      </c>
      <c r="C114" t="s">
        <v>251</v>
      </c>
      <c r="D114">
        <v>164900</v>
      </c>
      <c r="E114">
        <v>0</v>
      </c>
      <c r="F114">
        <v>9.0200000000000002E-2</v>
      </c>
      <c r="G114">
        <v>7101</v>
      </c>
      <c r="H114">
        <v>-7.4800000000000005E-2</v>
      </c>
      <c r="I114">
        <v>-6.7100000000000007E-2</v>
      </c>
      <c r="J114">
        <v>109</v>
      </c>
      <c r="K114">
        <v>8.5000000000000006E-2</v>
      </c>
      <c r="L114">
        <v>-1.3599999999999999E-2</v>
      </c>
      <c r="M114">
        <v>1452</v>
      </c>
      <c r="N114">
        <v>0.23469999999999999</v>
      </c>
      <c r="O114">
        <v>2.8E-3</v>
      </c>
      <c r="P114">
        <v>54</v>
      </c>
      <c r="Q114">
        <v>0.125</v>
      </c>
      <c r="R114">
        <v>0.92859999999999998</v>
      </c>
      <c r="S114">
        <v>978</v>
      </c>
      <c r="T114">
        <v>8.1900000000000001E-2</v>
      </c>
      <c r="U114">
        <v>8.43E-2</v>
      </c>
      <c r="V114">
        <v>1229</v>
      </c>
      <c r="W114">
        <v>-1.21E-2</v>
      </c>
      <c r="X114">
        <v>0.53149999999999997</v>
      </c>
      <c r="Y114">
        <v>91</v>
      </c>
      <c r="Z114">
        <v>-3.5999999999999999E-3</v>
      </c>
      <c r="AA114">
        <v>1.4999999999999999E-2</v>
      </c>
      <c r="AB114">
        <v>1795</v>
      </c>
      <c r="AC114">
        <v>-1.6999999999999999E-3</v>
      </c>
      <c r="AD114">
        <v>4.36E-2</v>
      </c>
      <c r="AE114">
        <v>227060</v>
      </c>
      <c r="AF114">
        <v>-3.7000000000000002E-3</v>
      </c>
      <c r="AG114">
        <v>7.7799999999999994E-2</v>
      </c>
      <c r="AH114">
        <v>8319</v>
      </c>
      <c r="AI114">
        <v>-6.59E-2</v>
      </c>
      <c r="AJ114">
        <v>-1.12E-2</v>
      </c>
      <c r="AK114">
        <v>0.1731</v>
      </c>
      <c r="AL114">
        <v>1.0999999999999999E-2</v>
      </c>
      <c r="AM114">
        <v>6.7599999999999993E-2</v>
      </c>
      <c r="AN114">
        <v>0</v>
      </c>
    </row>
    <row r="115" spans="1:40" x14ac:dyDescent="0.25">
      <c r="A115">
        <v>201901</v>
      </c>
      <c r="B115" t="s">
        <v>15</v>
      </c>
      <c r="C115" t="s">
        <v>259</v>
      </c>
      <c r="D115">
        <v>320000</v>
      </c>
      <c r="E115">
        <v>0</v>
      </c>
      <c r="F115">
        <v>0</v>
      </c>
      <c r="G115">
        <v>150116</v>
      </c>
      <c r="H115">
        <v>1.77E-2</v>
      </c>
      <c r="I115">
        <v>0.1283</v>
      </c>
      <c r="J115">
        <v>79</v>
      </c>
      <c r="K115">
        <v>7.5300000000000006E-2</v>
      </c>
      <c r="L115">
        <v>4.6699999999999998E-2</v>
      </c>
      <c r="M115">
        <v>51570</v>
      </c>
      <c r="N115">
        <v>0.3493</v>
      </c>
      <c r="O115">
        <v>3.9199999999999999E-2</v>
      </c>
      <c r="P115">
        <v>3944</v>
      </c>
      <c r="Q115">
        <v>8.1100000000000005E-2</v>
      </c>
      <c r="R115">
        <v>-0.23649999999999999</v>
      </c>
      <c r="S115">
        <v>50780</v>
      </c>
      <c r="T115">
        <v>0.1918</v>
      </c>
      <c r="U115">
        <v>0.1464</v>
      </c>
      <c r="V115">
        <v>38374</v>
      </c>
      <c r="W115">
        <v>-4.5600000000000002E-2</v>
      </c>
      <c r="X115">
        <v>-8.6499999999999994E-2</v>
      </c>
      <c r="Y115">
        <v>181</v>
      </c>
      <c r="Z115">
        <v>5.1999999999999998E-3</v>
      </c>
      <c r="AA115">
        <v>2.0299999999999999E-2</v>
      </c>
      <c r="AB115">
        <v>1738</v>
      </c>
      <c r="AC115">
        <v>-4.0000000000000001E-3</v>
      </c>
      <c r="AD115">
        <v>-1.7500000000000002E-2</v>
      </c>
      <c r="AE115">
        <v>620077</v>
      </c>
      <c r="AF115">
        <v>5.0000000000000001E-3</v>
      </c>
      <c r="AG115">
        <v>-3.5000000000000001E-3</v>
      </c>
      <c r="AH115">
        <v>188261</v>
      </c>
      <c r="AI115">
        <v>1E-3</v>
      </c>
      <c r="AJ115">
        <v>7.6700000000000004E-2</v>
      </c>
      <c r="AK115">
        <v>0.25559999999999999</v>
      </c>
      <c r="AL115">
        <v>-1.6899999999999998E-2</v>
      </c>
      <c r="AM115">
        <v>-6.0100000000000001E-2</v>
      </c>
      <c r="AN115">
        <v>0</v>
      </c>
    </row>
    <row r="116" spans="1:40" x14ac:dyDescent="0.25">
      <c r="A116">
        <v>201901</v>
      </c>
      <c r="B116" t="s">
        <v>43</v>
      </c>
      <c r="C116" t="s">
        <v>262</v>
      </c>
      <c r="D116">
        <v>225000</v>
      </c>
      <c r="E116">
        <v>-1.7500000000000002E-2</v>
      </c>
      <c r="F116">
        <v>4.9000000000000002E-2</v>
      </c>
      <c r="G116">
        <v>43965</v>
      </c>
      <c r="H116">
        <v>-8.7099999999999997E-2</v>
      </c>
      <c r="I116">
        <v>3.8600000000000002E-2</v>
      </c>
      <c r="J116">
        <v>81</v>
      </c>
      <c r="K116">
        <v>0.1027</v>
      </c>
      <c r="L116">
        <v>-4.1700000000000001E-2</v>
      </c>
      <c r="M116">
        <v>13610</v>
      </c>
      <c r="N116">
        <v>0.50749999999999995</v>
      </c>
      <c r="O116">
        <v>-3.6299999999999999E-2</v>
      </c>
      <c r="P116">
        <v>1064</v>
      </c>
      <c r="Q116">
        <v>-0.20119999999999999</v>
      </c>
      <c r="R116">
        <v>-5.8400000000000001E-2</v>
      </c>
      <c r="S116">
        <v>12680</v>
      </c>
      <c r="T116">
        <v>-0.126</v>
      </c>
      <c r="U116">
        <v>1.7999999999999999E-2</v>
      </c>
      <c r="V116">
        <v>14138</v>
      </c>
      <c r="W116">
        <v>-7.0199999999999999E-2</v>
      </c>
      <c r="X116">
        <v>-6.7599999999999993E-2</v>
      </c>
      <c r="Y116">
        <v>120</v>
      </c>
      <c r="Z116">
        <v>-7.9000000000000008E-3</v>
      </c>
      <c r="AA116">
        <v>6.9400000000000003E-2</v>
      </c>
      <c r="AB116">
        <v>1771</v>
      </c>
      <c r="AC116">
        <v>-9.4999999999999998E-3</v>
      </c>
      <c r="AD116">
        <v>-1.61E-2</v>
      </c>
      <c r="AE116">
        <v>345620</v>
      </c>
      <c r="AF116">
        <v>-8.9999999999999998E-4</v>
      </c>
      <c r="AG116">
        <v>3.2000000000000002E-3</v>
      </c>
      <c r="AH116">
        <v>58212</v>
      </c>
      <c r="AI116">
        <v>-8.0299999999999996E-2</v>
      </c>
      <c r="AJ116">
        <v>1.23E-2</v>
      </c>
      <c r="AK116">
        <v>0.3216</v>
      </c>
      <c r="AL116">
        <v>5.8999999999999999E-3</v>
      </c>
      <c r="AM116">
        <v>-3.6600000000000001E-2</v>
      </c>
      <c r="AN116">
        <v>0</v>
      </c>
    </row>
    <row r="117" spans="1:40" x14ac:dyDescent="0.25">
      <c r="A117">
        <v>201901</v>
      </c>
      <c r="B117" t="s">
        <v>37</v>
      </c>
      <c r="C117" t="s">
        <v>247</v>
      </c>
      <c r="D117">
        <v>281675</v>
      </c>
      <c r="E117">
        <v>-1.1299999999999999E-2</v>
      </c>
      <c r="F117">
        <v>9.9000000000000008E-3</v>
      </c>
      <c r="G117">
        <v>90984</v>
      </c>
      <c r="H117">
        <v>-5.5599999999999997E-2</v>
      </c>
      <c r="I117">
        <v>0.10879999999999999</v>
      </c>
      <c r="J117">
        <v>77</v>
      </c>
      <c r="K117">
        <v>6.25E-2</v>
      </c>
      <c r="L117">
        <v>-1.9199999999999998E-2</v>
      </c>
      <c r="M117">
        <v>33992</v>
      </c>
      <c r="N117">
        <v>0.38919999999999999</v>
      </c>
      <c r="O117">
        <v>7.3899999999999993E-2</v>
      </c>
      <c r="P117">
        <v>4762</v>
      </c>
      <c r="Q117">
        <v>-0.13789999999999999</v>
      </c>
      <c r="R117">
        <v>-5.4000000000000003E-3</v>
      </c>
      <c r="S117">
        <v>29092</v>
      </c>
      <c r="T117">
        <v>7.5300000000000006E-2</v>
      </c>
      <c r="U117">
        <v>0.21959999999999999</v>
      </c>
      <c r="V117">
        <v>25729</v>
      </c>
      <c r="W117">
        <v>-0.13750000000000001</v>
      </c>
      <c r="X117">
        <v>-5.2600000000000001E-2</v>
      </c>
      <c r="Y117">
        <v>126</v>
      </c>
      <c r="Z117">
        <v>1.4E-3</v>
      </c>
      <c r="AA117">
        <v>4.3499999999999997E-2</v>
      </c>
      <c r="AB117">
        <v>2213</v>
      </c>
      <c r="AC117">
        <v>-9.5999999999999992E-3</v>
      </c>
      <c r="AD117">
        <v>-1.67E-2</v>
      </c>
      <c r="AE117">
        <v>389801</v>
      </c>
      <c r="AF117">
        <v>-9.1999999999999998E-3</v>
      </c>
      <c r="AG117">
        <v>8.8000000000000005E-3</v>
      </c>
      <c r="AH117">
        <v>116426</v>
      </c>
      <c r="AI117">
        <v>-7.51E-2</v>
      </c>
      <c r="AJ117">
        <v>6.6799999999999998E-2</v>
      </c>
      <c r="AK117">
        <v>0.2828</v>
      </c>
      <c r="AL117">
        <v>-2.6800000000000001E-2</v>
      </c>
      <c r="AM117">
        <v>-4.82E-2</v>
      </c>
      <c r="AN117">
        <v>0</v>
      </c>
    </row>
    <row r="118" spans="1:40" x14ac:dyDescent="0.25">
      <c r="A118">
        <v>201901</v>
      </c>
      <c r="B118" t="s">
        <v>21</v>
      </c>
      <c r="C118" t="s">
        <v>284</v>
      </c>
      <c r="D118">
        <v>280968</v>
      </c>
      <c r="E118">
        <v>3.8E-3</v>
      </c>
      <c r="F118">
        <v>4.9500000000000002E-2</v>
      </c>
      <c r="G118">
        <v>2599</v>
      </c>
      <c r="H118">
        <v>-0.1181</v>
      </c>
      <c r="I118">
        <v>-3.7600000000000001E-2</v>
      </c>
      <c r="J118">
        <v>107</v>
      </c>
      <c r="K118">
        <v>5.45E-2</v>
      </c>
      <c r="L118">
        <v>5.45E-2</v>
      </c>
      <c r="M118">
        <v>768</v>
      </c>
      <c r="N118">
        <v>0.64100000000000001</v>
      </c>
      <c r="O118">
        <v>-4.9500000000000002E-2</v>
      </c>
      <c r="P118">
        <v>30</v>
      </c>
      <c r="Q118">
        <v>0.875</v>
      </c>
      <c r="R118">
        <v>0.66669999999999996</v>
      </c>
      <c r="S118">
        <v>430</v>
      </c>
      <c r="T118">
        <v>8.5900000000000004E-2</v>
      </c>
      <c r="U118">
        <v>-0.1731</v>
      </c>
      <c r="Y118">
        <v>167</v>
      </c>
      <c r="Z118">
        <v>4.3E-3</v>
      </c>
      <c r="AA118">
        <v>3.2399999999999998E-2</v>
      </c>
      <c r="AB118">
        <v>1719</v>
      </c>
      <c r="AC118">
        <v>-2.8E-3</v>
      </c>
      <c r="AD118">
        <v>2.1499999999999998E-2</v>
      </c>
      <c r="AE118">
        <v>319045</v>
      </c>
      <c r="AF118">
        <v>-9.4000000000000004E-3</v>
      </c>
      <c r="AG118">
        <v>1.84E-2</v>
      </c>
      <c r="AH118">
        <v>2599</v>
      </c>
      <c r="AI118">
        <v>-0.1181</v>
      </c>
      <c r="AJ118">
        <v>-3.7600000000000001E-2</v>
      </c>
      <c r="AN118">
        <v>0</v>
      </c>
    </row>
    <row r="119" spans="1:40" x14ac:dyDescent="0.25">
      <c r="A119">
        <v>201901</v>
      </c>
      <c r="B119" t="s">
        <v>18</v>
      </c>
      <c r="C119" t="s">
        <v>273</v>
      </c>
      <c r="D119">
        <v>329828</v>
      </c>
      <c r="E119">
        <v>4.1999999999999997E-3</v>
      </c>
      <c r="F119">
        <v>0.1091</v>
      </c>
      <c r="G119">
        <v>6122</v>
      </c>
      <c r="H119">
        <v>-0.1313</v>
      </c>
      <c r="I119">
        <v>-0.09</v>
      </c>
      <c r="J119">
        <v>76</v>
      </c>
      <c r="K119">
        <v>5.5599999999999997E-2</v>
      </c>
      <c r="L119">
        <v>-0.1163</v>
      </c>
      <c r="M119">
        <v>2470</v>
      </c>
      <c r="N119">
        <v>0.25509999999999999</v>
      </c>
      <c r="O119">
        <v>1.06E-2</v>
      </c>
      <c r="P119">
        <v>128</v>
      </c>
      <c r="Q119">
        <v>-0.28889999999999999</v>
      </c>
      <c r="R119">
        <v>-0.69520000000000004</v>
      </c>
      <c r="S119">
        <v>1264</v>
      </c>
      <c r="T119">
        <v>0.13669999999999999</v>
      </c>
      <c r="U119">
        <v>0.34749999999999998</v>
      </c>
      <c r="V119">
        <v>420</v>
      </c>
      <c r="W119">
        <v>8.8099999999999998E-2</v>
      </c>
      <c r="X119">
        <v>0.3483</v>
      </c>
      <c r="Y119">
        <v>160</v>
      </c>
      <c r="Z119">
        <v>4.8999999999999998E-3</v>
      </c>
      <c r="AA119">
        <v>0.13900000000000001</v>
      </c>
      <c r="AB119">
        <v>2136</v>
      </c>
      <c r="AC119">
        <v>1E-4</v>
      </c>
      <c r="AD119">
        <v>-1.9300000000000001E-2</v>
      </c>
      <c r="AE119">
        <v>533879</v>
      </c>
      <c r="AF119">
        <v>3.2199999999999999E-2</v>
      </c>
      <c r="AG119">
        <v>9.5399999999999999E-2</v>
      </c>
      <c r="AH119">
        <v>6518</v>
      </c>
      <c r="AI119">
        <v>-0.1196</v>
      </c>
      <c r="AJ119">
        <v>-7.1999999999999995E-2</v>
      </c>
      <c r="AK119">
        <v>6.8599999999999994E-2</v>
      </c>
      <c r="AL119">
        <v>1.38E-2</v>
      </c>
      <c r="AM119">
        <v>2.23E-2</v>
      </c>
      <c r="AN119">
        <v>0</v>
      </c>
    </row>
    <row r="120" spans="1:40" x14ac:dyDescent="0.25">
      <c r="A120">
        <v>201901</v>
      </c>
      <c r="B120" t="s">
        <v>44</v>
      </c>
      <c r="C120" t="s">
        <v>274</v>
      </c>
      <c r="D120">
        <v>189900</v>
      </c>
      <c r="E120">
        <v>0</v>
      </c>
      <c r="F120">
        <v>5.5599999999999997E-2</v>
      </c>
      <c r="G120">
        <v>15416</v>
      </c>
      <c r="H120">
        <v>-6.8699999999999997E-2</v>
      </c>
      <c r="I120">
        <v>-7.9299999999999995E-2</v>
      </c>
      <c r="J120">
        <v>82</v>
      </c>
      <c r="K120">
        <v>3.1600000000000003E-2</v>
      </c>
      <c r="L120">
        <v>6.1999999999999998E-3</v>
      </c>
      <c r="M120">
        <v>5002</v>
      </c>
      <c r="N120">
        <v>0.28260000000000002</v>
      </c>
      <c r="O120">
        <v>-2E-3</v>
      </c>
      <c r="P120">
        <v>156</v>
      </c>
      <c r="Q120">
        <v>0.1143</v>
      </c>
      <c r="R120">
        <v>-0.1613</v>
      </c>
      <c r="S120">
        <v>3124</v>
      </c>
      <c r="T120">
        <v>0.1031</v>
      </c>
      <c r="U120">
        <v>-1.5800000000000002E-2</v>
      </c>
      <c r="V120">
        <v>2009</v>
      </c>
      <c r="W120">
        <v>-6.0999999999999999E-2</v>
      </c>
      <c r="X120">
        <v>13.0947</v>
      </c>
      <c r="Y120">
        <v>100</v>
      </c>
      <c r="Z120">
        <v>3.2000000000000002E-3</v>
      </c>
      <c r="AA120">
        <v>3.3300000000000003E-2</v>
      </c>
      <c r="AB120">
        <v>1910</v>
      </c>
      <c r="AC120">
        <v>-4.7000000000000002E-3</v>
      </c>
      <c r="AD120">
        <v>5.3E-3</v>
      </c>
      <c r="AE120">
        <v>259447</v>
      </c>
      <c r="AF120">
        <v>-5.4999999999999997E-3</v>
      </c>
      <c r="AG120">
        <v>6.5000000000000002E-2</v>
      </c>
      <c r="AH120">
        <v>17443</v>
      </c>
      <c r="AI120">
        <v>-7.3400000000000007E-2</v>
      </c>
      <c r="AJ120">
        <v>3.3500000000000002E-2</v>
      </c>
      <c r="AK120">
        <v>0.1303</v>
      </c>
      <c r="AL120">
        <v>1.1000000000000001E-3</v>
      </c>
      <c r="AM120">
        <v>0.12180000000000001</v>
      </c>
      <c r="AN120">
        <v>0</v>
      </c>
    </row>
    <row r="121" spans="1:40" x14ac:dyDescent="0.25">
      <c r="A121">
        <v>201901</v>
      </c>
      <c r="B121" t="s">
        <v>49</v>
      </c>
      <c r="C121" t="s">
        <v>293</v>
      </c>
      <c r="D121">
        <v>164995</v>
      </c>
      <c r="E121">
        <v>0</v>
      </c>
      <c r="F121">
        <v>0.13869999999999999</v>
      </c>
      <c r="G121">
        <v>27369</v>
      </c>
      <c r="H121">
        <v>-0.1014</v>
      </c>
      <c r="I121">
        <v>-3.7600000000000001E-2</v>
      </c>
      <c r="J121">
        <v>79</v>
      </c>
      <c r="K121">
        <v>0.12859999999999999</v>
      </c>
      <c r="L121">
        <v>-4.82E-2</v>
      </c>
      <c r="M121">
        <v>10164</v>
      </c>
      <c r="N121">
        <v>0.1918</v>
      </c>
      <c r="O121">
        <v>4.5499999999999999E-2</v>
      </c>
      <c r="P121">
        <v>326</v>
      </c>
      <c r="Q121">
        <v>-6.1000000000000004E-3</v>
      </c>
      <c r="R121">
        <v>-0.51200000000000001</v>
      </c>
      <c r="S121">
        <v>6744</v>
      </c>
      <c r="T121">
        <v>-3.8199999999999998E-2</v>
      </c>
      <c r="U121">
        <v>-0.107</v>
      </c>
      <c r="V121">
        <v>11309</v>
      </c>
      <c r="W121">
        <v>-9.7600000000000006E-2</v>
      </c>
      <c r="X121">
        <v>-3.0599999999999999E-2</v>
      </c>
      <c r="Y121">
        <v>94</v>
      </c>
      <c r="Z121">
        <v>4.0000000000000002E-4</v>
      </c>
      <c r="AA121">
        <v>3.6299999999999999E-2</v>
      </c>
      <c r="AB121">
        <v>1758</v>
      </c>
      <c r="AC121">
        <v>-5.1000000000000004E-3</v>
      </c>
      <c r="AD121">
        <v>8.0500000000000002E-2</v>
      </c>
      <c r="AE121">
        <v>245373</v>
      </c>
      <c r="AF121">
        <v>-4.4999999999999997E-3</v>
      </c>
      <c r="AG121">
        <v>8.0399999999999999E-2</v>
      </c>
      <c r="AH121">
        <v>38551</v>
      </c>
      <c r="AI121">
        <v>-0.1008</v>
      </c>
      <c r="AJ121">
        <v>-3.6200000000000003E-2</v>
      </c>
      <c r="AK121">
        <v>0.41320000000000001</v>
      </c>
      <c r="AL121">
        <v>1.8E-3</v>
      </c>
      <c r="AM121">
        <v>3.0000000000000001E-3</v>
      </c>
      <c r="AN121">
        <v>0</v>
      </c>
    </row>
    <row r="122" spans="1:40" x14ac:dyDescent="0.25">
      <c r="A122">
        <v>201901</v>
      </c>
      <c r="B122" t="s">
        <v>5</v>
      </c>
      <c r="C122" t="s">
        <v>276</v>
      </c>
      <c r="D122">
        <v>325700</v>
      </c>
      <c r="E122">
        <v>2.5000000000000001E-3</v>
      </c>
      <c r="F122">
        <v>3.5799999999999998E-2</v>
      </c>
      <c r="G122">
        <v>26399</v>
      </c>
      <c r="H122">
        <v>8.3000000000000001E-3</v>
      </c>
      <c r="I122">
        <v>3.3500000000000002E-2</v>
      </c>
      <c r="J122">
        <v>65</v>
      </c>
      <c r="K122">
        <v>0.1207</v>
      </c>
      <c r="L122">
        <v>-7.6E-3</v>
      </c>
      <c r="M122">
        <v>13310</v>
      </c>
      <c r="N122">
        <v>0.4269</v>
      </c>
      <c r="O122">
        <v>-2.9700000000000001E-2</v>
      </c>
      <c r="P122">
        <v>1086</v>
      </c>
      <c r="Q122">
        <v>-3.04E-2</v>
      </c>
      <c r="R122">
        <v>-8.5900000000000004E-2</v>
      </c>
      <c r="S122">
        <v>12176</v>
      </c>
      <c r="T122">
        <v>0.27679999999999999</v>
      </c>
      <c r="U122">
        <v>0.25090000000000001</v>
      </c>
      <c r="V122">
        <v>9743</v>
      </c>
      <c r="W122">
        <v>-5.7599999999999998E-2</v>
      </c>
      <c r="X122">
        <v>0.61970000000000003</v>
      </c>
      <c r="Y122">
        <v>166</v>
      </c>
      <c r="Z122">
        <v>7.6E-3</v>
      </c>
      <c r="AA122">
        <v>6.3899999999999998E-2</v>
      </c>
      <c r="AB122">
        <v>2044</v>
      </c>
      <c r="AC122">
        <v>-5.0000000000000001E-4</v>
      </c>
      <c r="AD122">
        <v>-8.5000000000000006E-3</v>
      </c>
      <c r="AE122">
        <v>519384</v>
      </c>
      <c r="AF122">
        <v>1.5800000000000002E-2</v>
      </c>
      <c r="AG122">
        <v>2.24E-2</v>
      </c>
      <c r="AH122">
        <v>36123</v>
      </c>
      <c r="AI122">
        <v>-1.03E-2</v>
      </c>
      <c r="AJ122">
        <v>0.1421</v>
      </c>
      <c r="AK122">
        <v>0.36899999999999999</v>
      </c>
      <c r="AL122">
        <v>-2.58E-2</v>
      </c>
      <c r="AM122">
        <v>0.1336</v>
      </c>
      <c r="AN122">
        <v>0</v>
      </c>
    </row>
    <row r="123" spans="1:40" x14ac:dyDescent="0.25">
      <c r="A123">
        <v>201901</v>
      </c>
      <c r="B123" t="s">
        <v>26</v>
      </c>
      <c r="C123" t="s">
        <v>294</v>
      </c>
      <c r="D123">
        <v>285450</v>
      </c>
      <c r="E123">
        <v>1.6000000000000001E-3</v>
      </c>
      <c r="F123">
        <v>4.1000000000000002E-2</v>
      </c>
      <c r="G123">
        <v>41221</v>
      </c>
      <c r="H123">
        <v>-7.3599999999999999E-2</v>
      </c>
      <c r="I123">
        <v>-2.76E-2</v>
      </c>
      <c r="J123">
        <v>98</v>
      </c>
      <c r="K123">
        <v>2.63E-2</v>
      </c>
      <c r="L123">
        <v>-2.5000000000000001E-2</v>
      </c>
      <c r="M123">
        <v>13768</v>
      </c>
      <c r="N123">
        <v>0.4985</v>
      </c>
      <c r="O123">
        <v>8.48E-2</v>
      </c>
      <c r="P123">
        <v>1322</v>
      </c>
      <c r="Q123">
        <v>-3.0800000000000001E-2</v>
      </c>
      <c r="R123">
        <v>-0.189</v>
      </c>
      <c r="S123">
        <v>9516</v>
      </c>
      <c r="T123">
        <v>9.6299999999999997E-2</v>
      </c>
      <c r="U123">
        <v>0.1988</v>
      </c>
      <c r="V123">
        <v>11415</v>
      </c>
      <c r="W123">
        <v>-4.3999999999999997E-2</v>
      </c>
      <c r="X123">
        <v>2.0999999999999999E-3</v>
      </c>
      <c r="Y123">
        <v>133</v>
      </c>
      <c r="Z123">
        <v>4.0000000000000001E-3</v>
      </c>
      <c r="AA123">
        <v>6.7000000000000004E-2</v>
      </c>
      <c r="AB123">
        <v>2156</v>
      </c>
      <c r="AC123">
        <v>-1.9E-3</v>
      </c>
      <c r="AD123">
        <v>4.8999999999999998E-3</v>
      </c>
      <c r="AE123">
        <v>378131</v>
      </c>
      <c r="AF123">
        <v>-2.5000000000000001E-3</v>
      </c>
      <c r="AG123">
        <v>1.26E-2</v>
      </c>
      <c r="AH123">
        <v>52606</v>
      </c>
      <c r="AI123">
        <v>-6.6299999999999998E-2</v>
      </c>
      <c r="AJ123">
        <v>-2.4E-2</v>
      </c>
      <c r="AK123">
        <v>0.27689999999999998</v>
      </c>
      <c r="AL123">
        <v>8.6E-3</v>
      </c>
      <c r="AM123">
        <v>8.2000000000000007E-3</v>
      </c>
      <c r="AN123">
        <v>0</v>
      </c>
    </row>
    <row r="124" spans="1:40" x14ac:dyDescent="0.25">
      <c r="A124">
        <v>201901</v>
      </c>
      <c r="B124" t="s">
        <v>46</v>
      </c>
      <c r="C124" t="s">
        <v>272</v>
      </c>
      <c r="D124">
        <v>229900</v>
      </c>
      <c r="E124">
        <v>-1.9699999999999999E-2</v>
      </c>
      <c r="F124">
        <v>0</v>
      </c>
      <c r="G124">
        <v>3126</v>
      </c>
      <c r="H124">
        <v>-0.1026</v>
      </c>
      <c r="I124">
        <v>3.44E-2</v>
      </c>
      <c r="J124">
        <v>97</v>
      </c>
      <c r="K124">
        <v>-1.0200000000000001E-2</v>
      </c>
      <c r="L124">
        <v>1.04E-2</v>
      </c>
      <c r="M124">
        <v>802</v>
      </c>
      <c r="N124">
        <v>0.7137</v>
      </c>
      <c r="O124">
        <v>6.3700000000000007E-2</v>
      </c>
      <c r="P124">
        <v>12</v>
      </c>
      <c r="Q124">
        <v>-0.4</v>
      </c>
      <c r="R124">
        <v>-0.25</v>
      </c>
      <c r="S124">
        <v>400</v>
      </c>
      <c r="T124">
        <v>-6.54E-2</v>
      </c>
      <c r="U124">
        <v>-9.9000000000000008E-3</v>
      </c>
      <c r="V124">
        <v>168</v>
      </c>
      <c r="W124">
        <v>0.20499999999999999</v>
      </c>
      <c r="X124">
        <v>0.26889999999999997</v>
      </c>
      <c r="Y124">
        <v>111</v>
      </c>
      <c r="Z124">
        <v>3.0999999999999999E-3</v>
      </c>
      <c r="AA124">
        <v>9.4000000000000004E-3</v>
      </c>
      <c r="AB124">
        <v>2123</v>
      </c>
      <c r="AC124">
        <v>-9.7999999999999997E-3</v>
      </c>
      <c r="AD124">
        <v>2.5999999999999999E-3</v>
      </c>
      <c r="AE124">
        <v>275657</v>
      </c>
      <c r="AF124">
        <v>-1.9E-3</v>
      </c>
      <c r="AG124">
        <v>4.6100000000000002E-2</v>
      </c>
      <c r="AH124">
        <v>3295</v>
      </c>
      <c r="AI124">
        <v>-8.7599999999999997E-2</v>
      </c>
      <c r="AJ124">
        <v>4.4999999999999998E-2</v>
      </c>
      <c r="AK124">
        <v>5.3600000000000002E-2</v>
      </c>
      <c r="AL124">
        <v>1.37E-2</v>
      </c>
      <c r="AM124">
        <v>9.9000000000000008E-3</v>
      </c>
      <c r="AN124">
        <v>0</v>
      </c>
    </row>
    <row r="125" spans="1:40" x14ac:dyDescent="0.25">
      <c r="A125">
        <v>201901</v>
      </c>
      <c r="B125" t="s">
        <v>13</v>
      </c>
      <c r="C125" t="s">
        <v>271</v>
      </c>
      <c r="D125">
        <v>188000</v>
      </c>
      <c r="E125">
        <v>-5.3E-3</v>
      </c>
      <c r="F125">
        <v>7.4300000000000005E-2</v>
      </c>
      <c r="G125">
        <v>21256</v>
      </c>
      <c r="H125">
        <v>-8.9800000000000005E-2</v>
      </c>
      <c r="I125">
        <v>5.7999999999999996E-3</v>
      </c>
      <c r="J125">
        <v>87</v>
      </c>
      <c r="K125">
        <v>0.1013</v>
      </c>
      <c r="L125">
        <v>0</v>
      </c>
      <c r="M125">
        <v>6534</v>
      </c>
      <c r="N125">
        <v>0.1676</v>
      </c>
      <c r="O125">
        <v>-4.0800000000000003E-2</v>
      </c>
      <c r="P125">
        <v>478</v>
      </c>
      <c r="Q125">
        <v>8.6400000000000005E-2</v>
      </c>
      <c r="R125">
        <v>0.1065</v>
      </c>
      <c r="S125">
        <v>4694</v>
      </c>
      <c r="T125">
        <v>-3.1800000000000002E-2</v>
      </c>
      <c r="U125">
        <v>0.24909999999999999</v>
      </c>
      <c r="V125">
        <v>4476</v>
      </c>
      <c r="W125">
        <v>-9.5299999999999996E-2</v>
      </c>
      <c r="X125">
        <v>-0.25850000000000001</v>
      </c>
      <c r="Y125">
        <v>106</v>
      </c>
      <c r="Z125">
        <v>-3.7000000000000002E-3</v>
      </c>
      <c r="AA125">
        <v>6.4100000000000004E-2</v>
      </c>
      <c r="AB125">
        <v>1746</v>
      </c>
      <c r="AC125">
        <v>-2.3E-3</v>
      </c>
      <c r="AD125">
        <v>5.4999999999999997E-3</v>
      </c>
      <c r="AE125">
        <v>257797</v>
      </c>
      <c r="AF125">
        <v>-0.01</v>
      </c>
      <c r="AG125">
        <v>3.6799999999999999E-2</v>
      </c>
      <c r="AH125">
        <v>25719</v>
      </c>
      <c r="AI125">
        <v>-9.06E-2</v>
      </c>
      <c r="AJ125">
        <v>-5.33E-2</v>
      </c>
      <c r="AK125">
        <v>0.21060000000000001</v>
      </c>
      <c r="AL125">
        <v>-1.2999999999999999E-3</v>
      </c>
      <c r="AM125">
        <v>-7.4999999999999997E-2</v>
      </c>
      <c r="AN125">
        <v>0</v>
      </c>
    </row>
    <row r="126" spans="1:40" x14ac:dyDescent="0.25">
      <c r="A126">
        <v>201901</v>
      </c>
      <c r="B126" t="s">
        <v>22</v>
      </c>
      <c r="C126" t="s">
        <v>275</v>
      </c>
      <c r="D126">
        <v>198400</v>
      </c>
      <c r="E126">
        <v>-7.4999999999999997E-3</v>
      </c>
      <c r="F126">
        <v>4.9700000000000001E-2</v>
      </c>
      <c r="G126">
        <v>38585</v>
      </c>
      <c r="H126">
        <v>-7.7499999999999999E-2</v>
      </c>
      <c r="I126">
        <v>-7.4700000000000003E-2</v>
      </c>
      <c r="J126">
        <v>94</v>
      </c>
      <c r="K126">
        <v>0.10589999999999999</v>
      </c>
      <c r="L126">
        <v>-4.5699999999999998E-2</v>
      </c>
      <c r="M126">
        <v>12320</v>
      </c>
      <c r="N126">
        <v>0.2712</v>
      </c>
      <c r="O126">
        <v>5.7099999999999998E-2</v>
      </c>
      <c r="P126">
        <v>514</v>
      </c>
      <c r="Q126">
        <v>0.1174</v>
      </c>
      <c r="R126">
        <v>-0.15740000000000001</v>
      </c>
      <c r="S126">
        <v>7554</v>
      </c>
      <c r="T126">
        <v>5.8000000000000003E-2</v>
      </c>
      <c r="U126">
        <v>-1.0999999999999999E-2</v>
      </c>
      <c r="V126">
        <v>6421</v>
      </c>
      <c r="W126">
        <v>-1.78E-2</v>
      </c>
      <c r="X126">
        <v>0.36620000000000003</v>
      </c>
      <c r="Y126">
        <v>116</v>
      </c>
      <c r="Z126">
        <v>-1.1999999999999999E-3</v>
      </c>
      <c r="AA126">
        <v>2.7199999999999998E-2</v>
      </c>
      <c r="AB126">
        <v>1757</v>
      </c>
      <c r="AC126">
        <v>-8.2000000000000007E-3</v>
      </c>
      <c r="AD126">
        <v>1.6500000000000001E-2</v>
      </c>
      <c r="AE126">
        <v>291281</v>
      </c>
      <c r="AF126">
        <v>-1.6299999999999999E-2</v>
      </c>
      <c r="AG126">
        <v>4.2000000000000003E-2</v>
      </c>
      <c r="AH126">
        <v>45021</v>
      </c>
      <c r="AI126">
        <v>-6.6900000000000001E-2</v>
      </c>
      <c r="AJ126">
        <v>-2.87E-2</v>
      </c>
      <c r="AK126">
        <v>0.16639999999999999</v>
      </c>
      <c r="AL126">
        <v>1.01E-2</v>
      </c>
      <c r="AM126">
        <v>5.3699999999999998E-2</v>
      </c>
      <c r="AN126">
        <v>0</v>
      </c>
    </row>
    <row r="127" spans="1:40" x14ac:dyDescent="0.25">
      <c r="A127">
        <v>201901</v>
      </c>
      <c r="B127" t="s">
        <v>23</v>
      </c>
      <c r="C127" t="s">
        <v>288</v>
      </c>
      <c r="D127">
        <v>422125</v>
      </c>
      <c r="E127">
        <v>5.1000000000000004E-3</v>
      </c>
      <c r="F127">
        <v>0.15260000000000001</v>
      </c>
      <c r="G127">
        <v>52434</v>
      </c>
      <c r="H127">
        <v>-8.7599999999999997E-2</v>
      </c>
      <c r="I127">
        <v>4.5699999999999998E-2</v>
      </c>
      <c r="J127">
        <v>93</v>
      </c>
      <c r="K127">
        <v>9.4100000000000003E-2</v>
      </c>
      <c r="L127">
        <v>-1.06E-2</v>
      </c>
      <c r="M127">
        <v>15648</v>
      </c>
      <c r="N127">
        <v>0.49540000000000001</v>
      </c>
      <c r="O127">
        <v>0.1598</v>
      </c>
      <c r="P127">
        <v>706</v>
      </c>
      <c r="Q127">
        <v>2.8E-3</v>
      </c>
      <c r="R127">
        <v>2.0199999999999999E-2</v>
      </c>
      <c r="S127">
        <v>8696</v>
      </c>
      <c r="T127">
        <v>9.4700000000000006E-2</v>
      </c>
      <c r="U127">
        <v>0.22270000000000001</v>
      </c>
      <c r="V127">
        <v>10931</v>
      </c>
      <c r="W127">
        <v>-7.9699999999999993E-2</v>
      </c>
      <c r="X127">
        <v>-2.1399999999999999E-2</v>
      </c>
      <c r="Y127">
        <v>203</v>
      </c>
      <c r="Z127">
        <v>8.3000000000000001E-3</v>
      </c>
      <c r="AA127">
        <v>0.13719999999999999</v>
      </c>
      <c r="AB127">
        <v>1774</v>
      </c>
      <c r="AC127">
        <v>-5.8999999999999999E-3</v>
      </c>
      <c r="AD127">
        <v>2.9999999999999997E-4</v>
      </c>
      <c r="AE127">
        <v>1007112</v>
      </c>
      <c r="AF127">
        <v>1.06E-2</v>
      </c>
      <c r="AG127">
        <v>-1.9699999999999999E-2</v>
      </c>
      <c r="AH127">
        <v>62968</v>
      </c>
      <c r="AI127">
        <v>-8.6599999999999996E-2</v>
      </c>
      <c r="AJ127">
        <v>3.3399999999999999E-2</v>
      </c>
      <c r="AK127">
        <v>0.20849999999999999</v>
      </c>
      <c r="AL127">
        <v>1.8E-3</v>
      </c>
      <c r="AM127">
        <v>-1.43E-2</v>
      </c>
      <c r="AN127">
        <v>0</v>
      </c>
    </row>
    <row r="128" spans="1:40" x14ac:dyDescent="0.25">
      <c r="A128">
        <v>201901</v>
      </c>
      <c r="B128" t="s">
        <v>1</v>
      </c>
      <c r="C128" t="s">
        <v>277</v>
      </c>
      <c r="D128">
        <v>194900</v>
      </c>
      <c r="E128">
        <v>1.2500000000000001E-2</v>
      </c>
      <c r="F128">
        <v>2.8799999999999999E-2</v>
      </c>
      <c r="G128">
        <v>11340</v>
      </c>
      <c r="H128">
        <v>-6.2600000000000003E-2</v>
      </c>
      <c r="I128">
        <v>4.2700000000000002E-2</v>
      </c>
      <c r="J128">
        <v>89</v>
      </c>
      <c r="K128">
        <v>5.3600000000000002E-2</v>
      </c>
      <c r="L128">
        <v>-1.12E-2</v>
      </c>
      <c r="M128">
        <v>3006</v>
      </c>
      <c r="N128">
        <v>0.27810000000000001</v>
      </c>
      <c r="O128">
        <v>-6.0000000000000001E-3</v>
      </c>
      <c r="P128">
        <v>120</v>
      </c>
      <c r="Q128">
        <v>0.30430000000000001</v>
      </c>
      <c r="R128">
        <v>-0.41749999999999998</v>
      </c>
      <c r="S128">
        <v>1762</v>
      </c>
      <c r="T128">
        <v>-0.10829999999999999</v>
      </c>
      <c r="U128">
        <v>-8.9899999999999994E-2</v>
      </c>
      <c r="V128">
        <v>2953</v>
      </c>
      <c r="W128">
        <v>-6.7000000000000004E-2</v>
      </c>
      <c r="X128">
        <v>0.18859999999999999</v>
      </c>
      <c r="Y128">
        <v>118</v>
      </c>
      <c r="Z128">
        <v>7.3000000000000001E-3</v>
      </c>
      <c r="AA128">
        <v>6.3600000000000004E-2</v>
      </c>
      <c r="AB128">
        <v>1614</v>
      </c>
      <c r="AC128">
        <v>-4.0000000000000001E-3</v>
      </c>
      <c r="AD128">
        <v>-1.1299999999999999E-2</v>
      </c>
      <c r="AE128">
        <v>234990</v>
      </c>
      <c r="AF128">
        <v>1.1000000000000001E-3</v>
      </c>
      <c r="AG128">
        <v>1.35E-2</v>
      </c>
      <c r="AH128">
        <v>14293</v>
      </c>
      <c r="AI128">
        <v>-6.1699999999999998E-2</v>
      </c>
      <c r="AJ128">
        <v>6.93E-2</v>
      </c>
      <c r="AK128">
        <v>0.26040000000000002</v>
      </c>
      <c r="AL128">
        <v>-1.1999999999999999E-3</v>
      </c>
      <c r="AM128">
        <v>3.2000000000000001E-2</v>
      </c>
      <c r="AN128">
        <v>0</v>
      </c>
    </row>
    <row r="129" spans="1:40" x14ac:dyDescent="0.25">
      <c r="A129">
        <v>201901</v>
      </c>
      <c r="B129" t="s">
        <v>33</v>
      </c>
      <c r="C129" t="s">
        <v>281</v>
      </c>
      <c r="D129">
        <v>229000</v>
      </c>
      <c r="E129">
        <v>1.78E-2</v>
      </c>
      <c r="F129">
        <v>0.14560000000000001</v>
      </c>
      <c r="G129">
        <v>17286</v>
      </c>
      <c r="H129">
        <v>-0.1099</v>
      </c>
      <c r="I129">
        <v>-0.1027</v>
      </c>
      <c r="J129">
        <v>92</v>
      </c>
      <c r="K129">
        <v>0.15</v>
      </c>
      <c r="L129">
        <v>-6.6000000000000003E-2</v>
      </c>
      <c r="M129">
        <v>4906</v>
      </c>
      <c r="N129">
        <v>0.41789999999999999</v>
      </c>
      <c r="O129">
        <v>5.4600000000000003E-2</v>
      </c>
      <c r="P129">
        <v>258</v>
      </c>
      <c r="Q129">
        <v>-0.22289999999999999</v>
      </c>
      <c r="R129">
        <v>0.15179999999999999</v>
      </c>
      <c r="S129">
        <v>2862</v>
      </c>
      <c r="T129">
        <v>-9.7699999999999995E-2</v>
      </c>
      <c r="U129">
        <v>7.4300000000000005E-2</v>
      </c>
      <c r="V129">
        <v>3202</v>
      </c>
      <c r="W129">
        <v>-7.4399999999999994E-2</v>
      </c>
      <c r="X129">
        <v>0.85270000000000001</v>
      </c>
      <c r="Y129">
        <v>126</v>
      </c>
      <c r="Z129">
        <v>8.8999999999999999E-3</v>
      </c>
      <c r="AA129">
        <v>8.4000000000000005E-2</v>
      </c>
      <c r="AB129">
        <v>1739</v>
      </c>
      <c r="AC129">
        <v>-1.9E-3</v>
      </c>
      <c r="AD129">
        <v>1.7100000000000001E-2</v>
      </c>
      <c r="AE129">
        <v>302166</v>
      </c>
      <c r="AF129">
        <v>8.8000000000000005E-3</v>
      </c>
      <c r="AG129">
        <v>8.3299999999999999E-2</v>
      </c>
      <c r="AH129">
        <v>20361</v>
      </c>
      <c r="AI129">
        <v>-0.1036</v>
      </c>
      <c r="AJ129">
        <v>-2.3E-2</v>
      </c>
      <c r="AK129">
        <v>0.1852</v>
      </c>
      <c r="AL129">
        <v>7.1000000000000004E-3</v>
      </c>
      <c r="AM129">
        <v>9.5500000000000002E-2</v>
      </c>
      <c r="AN129">
        <v>0</v>
      </c>
    </row>
    <row r="130" spans="1:40" x14ac:dyDescent="0.25">
      <c r="A130">
        <v>201901</v>
      </c>
      <c r="B130" t="s">
        <v>29</v>
      </c>
      <c r="C130" t="s">
        <v>264</v>
      </c>
      <c r="D130">
        <v>619625</v>
      </c>
      <c r="E130">
        <v>3.2899999999999999E-2</v>
      </c>
      <c r="F130">
        <v>8.3400000000000002E-2</v>
      </c>
      <c r="G130">
        <v>1278</v>
      </c>
      <c r="H130">
        <v>-0.14399999999999999</v>
      </c>
      <c r="I130">
        <v>0.1618</v>
      </c>
      <c r="J130">
        <v>57</v>
      </c>
      <c r="K130">
        <v>0.10780000000000001</v>
      </c>
      <c r="L130">
        <v>2.7300000000000001E-2</v>
      </c>
      <c r="M130">
        <v>722</v>
      </c>
      <c r="N130">
        <v>0.23630000000000001</v>
      </c>
      <c r="O130">
        <v>-7.4399999999999994E-2</v>
      </c>
      <c r="P130">
        <v>24</v>
      </c>
      <c r="Q130">
        <v>0</v>
      </c>
      <c r="R130">
        <v>1</v>
      </c>
      <c r="S130">
        <v>338</v>
      </c>
      <c r="T130">
        <v>-7.1400000000000005E-2</v>
      </c>
      <c r="U130">
        <v>0.43219999999999997</v>
      </c>
      <c r="V130">
        <v>286</v>
      </c>
      <c r="W130">
        <v>-0.12</v>
      </c>
      <c r="X130">
        <v>5.3E-3</v>
      </c>
      <c r="Y130">
        <v>492</v>
      </c>
      <c r="Z130">
        <v>-1.2500000000000001E-2</v>
      </c>
      <c r="AA130">
        <v>-2.5999999999999999E-2</v>
      </c>
      <c r="AB130">
        <v>1455</v>
      </c>
      <c r="AC130">
        <v>3.32E-2</v>
      </c>
      <c r="AD130">
        <v>0.14410000000000001</v>
      </c>
      <c r="AE130">
        <v>965366</v>
      </c>
      <c r="AF130">
        <v>2.8500000000000001E-2</v>
      </c>
      <c r="AG130">
        <v>-3.3999999999999998E-3</v>
      </c>
      <c r="AH130">
        <v>1561</v>
      </c>
      <c r="AI130">
        <v>-0.14510000000000001</v>
      </c>
      <c r="AJ130">
        <v>0.1178</v>
      </c>
      <c r="AK130">
        <v>0.2238</v>
      </c>
      <c r="AL130">
        <v>6.1000000000000004E-3</v>
      </c>
      <c r="AM130">
        <v>-3.4799999999999998E-2</v>
      </c>
      <c r="AN130">
        <v>0</v>
      </c>
    </row>
    <row r="131" spans="1:40" x14ac:dyDescent="0.25">
      <c r="A131">
        <v>201901</v>
      </c>
      <c r="B131" t="s">
        <v>14</v>
      </c>
      <c r="C131" t="s">
        <v>278</v>
      </c>
      <c r="D131">
        <v>299000</v>
      </c>
      <c r="E131">
        <v>-3.0000000000000001E-3</v>
      </c>
      <c r="F131">
        <v>6.8099999999999994E-2</v>
      </c>
      <c r="G131">
        <v>4540</v>
      </c>
      <c r="H131">
        <v>-8.0699999999999994E-2</v>
      </c>
      <c r="I131">
        <v>-6.3799999999999996E-2</v>
      </c>
      <c r="J131">
        <v>100</v>
      </c>
      <c r="K131">
        <v>0.14369999999999999</v>
      </c>
      <c r="L131">
        <v>-1.49E-2</v>
      </c>
      <c r="M131">
        <v>1288</v>
      </c>
      <c r="N131">
        <v>0.24809999999999999</v>
      </c>
      <c r="O131">
        <v>1.7399999999999999E-2</v>
      </c>
      <c r="P131">
        <v>116</v>
      </c>
      <c r="Q131">
        <v>0.8125</v>
      </c>
      <c r="R131">
        <v>7.4099999999999999E-2</v>
      </c>
      <c r="S131">
        <v>722</v>
      </c>
      <c r="T131">
        <v>-0.15260000000000001</v>
      </c>
      <c r="U131">
        <v>-0.05</v>
      </c>
      <c r="V131">
        <v>198</v>
      </c>
      <c r="W131">
        <v>0.13789999999999999</v>
      </c>
      <c r="X131">
        <v>4.5</v>
      </c>
      <c r="Y131">
        <v>148</v>
      </c>
      <c r="Z131">
        <v>4.4000000000000003E-3</v>
      </c>
      <c r="AA131">
        <v>3.85E-2</v>
      </c>
      <c r="AB131">
        <v>1948</v>
      </c>
      <c r="AC131">
        <v>-1E-3</v>
      </c>
      <c r="AD131">
        <v>2.3099999999999999E-2</v>
      </c>
      <c r="AE131">
        <v>384146</v>
      </c>
      <c r="AF131">
        <v>-6.0000000000000001E-3</v>
      </c>
      <c r="AG131">
        <v>5.0799999999999998E-2</v>
      </c>
      <c r="AH131">
        <v>4744</v>
      </c>
      <c r="AI131">
        <v>-7.1999999999999995E-2</v>
      </c>
      <c r="AJ131">
        <v>-2.7400000000000001E-2</v>
      </c>
      <c r="AK131">
        <v>4.36E-2</v>
      </c>
      <c r="AL131">
        <v>8.3999999999999995E-3</v>
      </c>
      <c r="AM131">
        <v>3.6200000000000003E-2</v>
      </c>
      <c r="AN131">
        <v>0</v>
      </c>
    </row>
    <row r="132" spans="1:40" x14ac:dyDescent="0.25">
      <c r="A132">
        <v>201901</v>
      </c>
      <c r="B132" t="s">
        <v>45</v>
      </c>
      <c r="C132" t="s">
        <v>290</v>
      </c>
      <c r="D132">
        <v>319123</v>
      </c>
      <c r="E132">
        <v>4.0000000000000002E-4</v>
      </c>
      <c r="F132">
        <v>7.4700000000000003E-2</v>
      </c>
      <c r="G132">
        <v>4487</v>
      </c>
      <c r="H132">
        <v>-0.13689999999999999</v>
      </c>
      <c r="I132">
        <v>-1.9099999999999999E-2</v>
      </c>
      <c r="J132">
        <v>96</v>
      </c>
      <c r="K132">
        <v>7.2999999999999995E-2</v>
      </c>
      <c r="L132">
        <v>-7.7299999999999994E-2</v>
      </c>
      <c r="M132">
        <v>1408</v>
      </c>
      <c r="N132">
        <v>0.31340000000000001</v>
      </c>
      <c r="O132">
        <v>9.4899999999999998E-2</v>
      </c>
      <c r="P132">
        <v>46</v>
      </c>
      <c r="Q132">
        <v>0.27779999999999999</v>
      </c>
      <c r="R132">
        <v>-0.55769999999999997</v>
      </c>
      <c r="S132">
        <v>652</v>
      </c>
      <c r="T132">
        <v>-2.98E-2</v>
      </c>
      <c r="U132">
        <v>0.31979999999999997</v>
      </c>
      <c r="V132">
        <v>1260</v>
      </c>
      <c r="W132">
        <v>-0.1137</v>
      </c>
      <c r="X132">
        <v>-0.16259999999999999</v>
      </c>
      <c r="Y132">
        <v>163</v>
      </c>
      <c r="Z132">
        <v>1.66E-2</v>
      </c>
      <c r="AA132">
        <v>7.9100000000000004E-2</v>
      </c>
      <c r="AB132">
        <v>1930</v>
      </c>
      <c r="AC132">
        <v>-2.3300000000000001E-2</v>
      </c>
      <c r="AD132">
        <v>-4.5999999999999999E-3</v>
      </c>
      <c r="AE132">
        <v>424083</v>
      </c>
      <c r="AF132">
        <v>6.0000000000000001E-3</v>
      </c>
      <c r="AG132">
        <v>4.9700000000000001E-2</v>
      </c>
      <c r="AH132">
        <v>5738</v>
      </c>
      <c r="AI132">
        <v>-0.13120000000000001</v>
      </c>
      <c r="AJ132">
        <v>-5.2600000000000001E-2</v>
      </c>
      <c r="AK132">
        <v>0.28070000000000001</v>
      </c>
      <c r="AL132">
        <v>7.4000000000000003E-3</v>
      </c>
      <c r="AM132">
        <v>-4.8099999999999997E-2</v>
      </c>
      <c r="AN132">
        <v>0</v>
      </c>
    </row>
    <row r="133" spans="1:40" x14ac:dyDescent="0.25">
      <c r="A133">
        <v>201901</v>
      </c>
      <c r="B133" t="s">
        <v>8</v>
      </c>
      <c r="C133" t="s">
        <v>280</v>
      </c>
      <c r="D133">
        <v>347000</v>
      </c>
      <c r="E133">
        <v>5.7999999999999996E-3</v>
      </c>
      <c r="F133">
        <v>2.06E-2</v>
      </c>
      <c r="G133">
        <v>3227</v>
      </c>
      <c r="H133">
        <v>-0.11269999999999999</v>
      </c>
      <c r="I133">
        <v>0.20610000000000001</v>
      </c>
      <c r="J133">
        <v>75</v>
      </c>
      <c r="K133">
        <v>0.13639999999999999</v>
      </c>
      <c r="L133">
        <v>-9.0899999999999995E-2</v>
      </c>
      <c r="M133">
        <v>940</v>
      </c>
      <c r="N133">
        <v>0.11899999999999999</v>
      </c>
      <c r="O133">
        <v>0.12709999999999999</v>
      </c>
      <c r="P133">
        <v>20</v>
      </c>
      <c r="Q133">
        <v>-0.5</v>
      </c>
      <c r="R133">
        <v>-0.87339999999999995</v>
      </c>
      <c r="S133">
        <v>614</v>
      </c>
      <c r="T133">
        <v>-6.4000000000000001E-2</v>
      </c>
      <c r="U133">
        <v>-0.23630000000000001</v>
      </c>
      <c r="V133">
        <v>1509</v>
      </c>
      <c r="W133">
        <v>-8.1299999999999997E-2</v>
      </c>
      <c r="X133">
        <v>-0.10100000000000001</v>
      </c>
      <c r="Y133">
        <v>212</v>
      </c>
      <c r="Z133">
        <v>9.4999999999999998E-3</v>
      </c>
      <c r="AA133">
        <v>2.93E-2</v>
      </c>
      <c r="AB133">
        <v>1620</v>
      </c>
      <c r="AC133">
        <v>-2.5000000000000001E-3</v>
      </c>
      <c r="AD133">
        <v>-1.0999999999999999E-2</v>
      </c>
      <c r="AE133">
        <v>556403</v>
      </c>
      <c r="AF133">
        <v>6.7999999999999996E-3</v>
      </c>
      <c r="AG133">
        <v>-3.4700000000000002E-2</v>
      </c>
      <c r="AH133">
        <v>4706</v>
      </c>
      <c r="AI133">
        <v>-0.1052</v>
      </c>
      <c r="AJ133">
        <v>8.5099999999999995E-2</v>
      </c>
      <c r="AK133">
        <v>0.46750000000000003</v>
      </c>
      <c r="AL133">
        <v>1.6E-2</v>
      </c>
      <c r="AM133">
        <v>-0.15970000000000001</v>
      </c>
      <c r="AN133">
        <v>0</v>
      </c>
    </row>
    <row r="134" spans="1:40" x14ac:dyDescent="0.25">
      <c r="A134">
        <v>201901</v>
      </c>
      <c r="B134" t="s">
        <v>12</v>
      </c>
      <c r="C134" t="s">
        <v>256</v>
      </c>
      <c r="D134">
        <v>344250</v>
      </c>
      <c r="E134">
        <v>-1.9E-3</v>
      </c>
      <c r="F134">
        <v>1.55E-2</v>
      </c>
      <c r="G134">
        <v>14296</v>
      </c>
      <c r="H134">
        <v>-0.1052</v>
      </c>
      <c r="I134">
        <v>1.12E-2</v>
      </c>
      <c r="J134">
        <v>99</v>
      </c>
      <c r="K134">
        <v>8.7900000000000006E-2</v>
      </c>
      <c r="L134">
        <v>1.0200000000000001E-2</v>
      </c>
      <c r="M134">
        <v>3846</v>
      </c>
      <c r="N134">
        <v>0.31709999999999999</v>
      </c>
      <c r="O134">
        <v>2.8899999999999999E-2</v>
      </c>
      <c r="P134">
        <v>104</v>
      </c>
      <c r="Q134">
        <v>0.44440000000000002</v>
      </c>
      <c r="R134">
        <v>6.1199999999999997E-2</v>
      </c>
      <c r="S134">
        <v>2654</v>
      </c>
      <c r="T134">
        <v>0.18060000000000001</v>
      </c>
      <c r="U134">
        <v>8.77E-2</v>
      </c>
      <c r="V134">
        <v>2902</v>
      </c>
      <c r="W134">
        <v>-8.8999999999999996E-2</v>
      </c>
      <c r="X134">
        <v>0.29649999999999999</v>
      </c>
      <c r="Y134">
        <v>178</v>
      </c>
      <c r="Z134">
        <v>4.1999999999999997E-3</v>
      </c>
      <c r="AA134">
        <v>3.27E-2</v>
      </c>
      <c r="AB134">
        <v>1937</v>
      </c>
      <c r="AC134">
        <v>-3.5999999999999999E-3</v>
      </c>
      <c r="AD134">
        <v>1.44E-2</v>
      </c>
      <c r="AE134">
        <v>704249</v>
      </c>
      <c r="AF134">
        <v>5.4000000000000003E-3</v>
      </c>
      <c r="AG134">
        <v>4.0899999999999999E-2</v>
      </c>
      <c r="AH134">
        <v>17178</v>
      </c>
      <c r="AI134">
        <v>-0.1017</v>
      </c>
      <c r="AJ134">
        <v>4.99E-2</v>
      </c>
      <c r="AK134">
        <v>0.20300000000000001</v>
      </c>
      <c r="AL134">
        <v>3.5999999999999999E-3</v>
      </c>
      <c r="AM134">
        <v>4.4699999999999997E-2</v>
      </c>
      <c r="AN134">
        <v>0</v>
      </c>
    </row>
    <row r="135" spans="1:40" x14ac:dyDescent="0.25">
      <c r="A135">
        <v>201901</v>
      </c>
      <c r="B135" t="s">
        <v>10</v>
      </c>
      <c r="C135" t="s">
        <v>279</v>
      </c>
      <c r="D135">
        <v>281575</v>
      </c>
      <c r="E135">
        <v>-1.2E-2</v>
      </c>
      <c r="F135">
        <v>6.4100000000000004E-2</v>
      </c>
      <c r="G135">
        <v>4526</v>
      </c>
      <c r="H135">
        <v>-7.1800000000000003E-2</v>
      </c>
      <c r="I135">
        <v>-7.2400000000000006E-2</v>
      </c>
      <c r="J135">
        <v>138</v>
      </c>
      <c r="K135">
        <v>0.1</v>
      </c>
      <c r="L135">
        <v>-6.6199999999999995E-2</v>
      </c>
      <c r="M135">
        <v>706</v>
      </c>
      <c r="N135">
        <v>0.50849999999999995</v>
      </c>
      <c r="O135">
        <v>1.15E-2</v>
      </c>
      <c r="P135">
        <v>24</v>
      </c>
      <c r="Q135">
        <v>5</v>
      </c>
      <c r="R135">
        <v>0.5</v>
      </c>
      <c r="S135">
        <v>420</v>
      </c>
      <c r="T135">
        <v>0.19320000000000001</v>
      </c>
      <c r="U135">
        <v>0.2727</v>
      </c>
      <c r="V135">
        <v>571</v>
      </c>
      <c r="W135">
        <v>-4.6699999999999998E-2</v>
      </c>
      <c r="X135">
        <v>6.93E-2</v>
      </c>
      <c r="Y135">
        <v>142</v>
      </c>
      <c r="Z135">
        <v>-1.2999999999999999E-3</v>
      </c>
      <c r="AA135">
        <v>3.3700000000000001E-2</v>
      </c>
      <c r="AB135">
        <v>2003</v>
      </c>
      <c r="AC135">
        <v>6.9999999999999999E-4</v>
      </c>
      <c r="AD135">
        <v>2.01E-2</v>
      </c>
      <c r="AE135">
        <v>403912</v>
      </c>
      <c r="AF135">
        <v>1.1999999999999999E-3</v>
      </c>
      <c r="AG135">
        <v>2.6499999999999999E-2</v>
      </c>
      <c r="AH135">
        <v>5092</v>
      </c>
      <c r="AI135">
        <v>-6.9500000000000006E-2</v>
      </c>
      <c r="AJ135">
        <v>-5.8999999999999997E-2</v>
      </c>
      <c r="AK135">
        <v>0.12620000000000001</v>
      </c>
      <c r="AL135">
        <v>3.3E-3</v>
      </c>
      <c r="AM135">
        <v>1.67E-2</v>
      </c>
      <c r="AN135">
        <v>0</v>
      </c>
    </row>
    <row r="136" spans="1:40" x14ac:dyDescent="0.25">
      <c r="A136">
        <v>201901</v>
      </c>
      <c r="B136" t="s">
        <v>47</v>
      </c>
      <c r="C136" t="s">
        <v>255</v>
      </c>
      <c r="D136">
        <v>314950</v>
      </c>
      <c r="E136">
        <v>-1.4999999999999999E-2</v>
      </c>
      <c r="F136">
        <v>0.05</v>
      </c>
      <c r="G136">
        <v>18479</v>
      </c>
      <c r="H136">
        <v>-0.1021</v>
      </c>
      <c r="I136">
        <v>4.0500000000000001E-2</v>
      </c>
      <c r="J136">
        <v>76</v>
      </c>
      <c r="K136">
        <v>0.1103</v>
      </c>
      <c r="L136">
        <v>-3.8199999999999998E-2</v>
      </c>
      <c r="M136">
        <v>6750</v>
      </c>
      <c r="N136">
        <v>0.10290000000000001</v>
      </c>
      <c r="O136">
        <v>-1.9800000000000002E-2</v>
      </c>
      <c r="P136">
        <v>464</v>
      </c>
      <c r="Q136">
        <v>0.20830000000000001</v>
      </c>
      <c r="R136">
        <v>-6.83E-2</v>
      </c>
      <c r="S136">
        <v>4386</v>
      </c>
      <c r="T136">
        <v>-3.9800000000000002E-2</v>
      </c>
      <c r="U136">
        <v>0.1138</v>
      </c>
      <c r="V136">
        <v>2613</v>
      </c>
      <c r="W136">
        <v>-6.5000000000000002E-2</v>
      </c>
      <c r="X136">
        <v>-0.13980000000000001</v>
      </c>
      <c r="Y136">
        <v>166</v>
      </c>
      <c r="Z136">
        <v>-5.1999999999999998E-3</v>
      </c>
      <c r="AA136">
        <v>-1.9699999999999999E-2</v>
      </c>
      <c r="AB136">
        <v>1860</v>
      </c>
      <c r="AC136">
        <v>-6.4000000000000003E-3</v>
      </c>
      <c r="AD136">
        <v>3.3300000000000003E-2</v>
      </c>
      <c r="AE136">
        <v>410391</v>
      </c>
      <c r="AF136">
        <v>-1.01E-2</v>
      </c>
      <c r="AG136">
        <v>6.7999999999999996E-3</v>
      </c>
      <c r="AH136">
        <v>21036</v>
      </c>
      <c r="AI136">
        <v>-9.9900000000000003E-2</v>
      </c>
      <c r="AJ136">
        <v>1.2E-2</v>
      </c>
      <c r="AK136">
        <v>0.1414</v>
      </c>
      <c r="AL136">
        <v>5.5999999999999999E-3</v>
      </c>
      <c r="AM136">
        <v>-2.9600000000000001E-2</v>
      </c>
      <c r="AN136">
        <v>0</v>
      </c>
    </row>
    <row r="137" spans="1:40" x14ac:dyDescent="0.25">
      <c r="A137">
        <v>201901</v>
      </c>
      <c r="B137" t="s">
        <v>32</v>
      </c>
      <c r="C137" t="s">
        <v>289</v>
      </c>
      <c r="D137">
        <v>386523</v>
      </c>
      <c r="E137">
        <v>1.72E-2</v>
      </c>
      <c r="F137">
        <v>6.6400000000000001E-2</v>
      </c>
      <c r="G137">
        <v>10419</v>
      </c>
      <c r="H137">
        <v>-7.1099999999999997E-2</v>
      </c>
      <c r="I137">
        <v>0.2054</v>
      </c>
      <c r="J137">
        <v>72</v>
      </c>
      <c r="K137">
        <v>0.1172</v>
      </c>
      <c r="L137">
        <v>5.9299999999999999E-2</v>
      </c>
      <c r="M137">
        <v>4390</v>
      </c>
      <c r="N137">
        <v>0.32069999999999999</v>
      </c>
      <c r="O137">
        <v>1.34E-2</v>
      </c>
      <c r="P137">
        <v>480</v>
      </c>
      <c r="Q137">
        <v>0.3483</v>
      </c>
      <c r="R137">
        <v>-0.50519999999999998</v>
      </c>
      <c r="S137">
        <v>2494</v>
      </c>
      <c r="T137">
        <v>0.2298</v>
      </c>
      <c r="U137">
        <v>0.51700000000000002</v>
      </c>
      <c r="V137">
        <v>5229</v>
      </c>
      <c r="W137">
        <v>-7.0400000000000004E-2</v>
      </c>
      <c r="X137">
        <v>-8.7800000000000003E-2</v>
      </c>
      <c r="Y137">
        <v>146</v>
      </c>
      <c r="Z137">
        <v>1.11E-2</v>
      </c>
      <c r="AA137">
        <v>8.7599999999999997E-2</v>
      </c>
      <c r="AB137">
        <v>2627</v>
      </c>
      <c r="AC137">
        <v>-3.2000000000000002E-3</v>
      </c>
      <c r="AD137">
        <v>-1.09E-2</v>
      </c>
      <c r="AE137">
        <v>656626</v>
      </c>
      <c r="AF137">
        <v>2.9499999999999998E-2</v>
      </c>
      <c r="AG137">
        <v>-6.7999999999999996E-3</v>
      </c>
      <c r="AH137">
        <v>15644</v>
      </c>
      <c r="AI137">
        <v>-7.0099999999999996E-2</v>
      </c>
      <c r="AJ137">
        <v>8.9800000000000005E-2</v>
      </c>
      <c r="AK137">
        <v>0.50190000000000001</v>
      </c>
      <c r="AL137">
        <v>4.0000000000000002E-4</v>
      </c>
      <c r="AM137">
        <v>-0.1613</v>
      </c>
      <c r="AN137">
        <v>0</v>
      </c>
    </row>
    <row r="138" spans="1:40" x14ac:dyDescent="0.25">
      <c r="A138">
        <v>201901</v>
      </c>
      <c r="B138" t="s">
        <v>19</v>
      </c>
      <c r="C138" t="s">
        <v>257</v>
      </c>
      <c r="D138">
        <v>189950</v>
      </c>
      <c r="E138">
        <v>-2.0899999999999998E-2</v>
      </c>
      <c r="F138">
        <v>5.5899999999999998E-2</v>
      </c>
      <c r="G138">
        <v>13547</v>
      </c>
      <c r="H138">
        <v>-7.2700000000000001E-2</v>
      </c>
      <c r="I138">
        <v>4.1599999999999998E-2</v>
      </c>
      <c r="J138">
        <v>87</v>
      </c>
      <c r="K138">
        <v>8.7499999999999994E-2</v>
      </c>
      <c r="L138">
        <v>-3.8699999999999998E-2</v>
      </c>
      <c r="M138">
        <v>4568</v>
      </c>
      <c r="N138">
        <v>0.39269999999999999</v>
      </c>
      <c r="O138">
        <v>0.21809999999999999</v>
      </c>
      <c r="P138">
        <v>214</v>
      </c>
      <c r="Q138">
        <v>-0.2465</v>
      </c>
      <c r="R138">
        <v>-7.7600000000000002E-2</v>
      </c>
      <c r="S138">
        <v>3092</v>
      </c>
      <c r="T138">
        <v>8.8700000000000001E-2</v>
      </c>
      <c r="U138">
        <v>0.32929999999999998</v>
      </c>
      <c r="V138">
        <v>4292</v>
      </c>
      <c r="W138">
        <v>-6.5600000000000006E-2</v>
      </c>
      <c r="X138">
        <v>-7.8299999999999995E-2</v>
      </c>
      <c r="Y138">
        <v>102</v>
      </c>
      <c r="Z138">
        <v>3.2000000000000002E-3</v>
      </c>
      <c r="AA138">
        <v>6.3600000000000004E-2</v>
      </c>
      <c r="AB138">
        <v>1891</v>
      </c>
      <c r="AC138">
        <v>-4.7000000000000002E-3</v>
      </c>
      <c r="AD138">
        <v>2E-3</v>
      </c>
      <c r="AE138">
        <v>263113</v>
      </c>
      <c r="AF138">
        <v>-7.1999999999999998E-3</v>
      </c>
      <c r="AG138">
        <v>4.3900000000000002E-2</v>
      </c>
      <c r="AH138">
        <v>17817</v>
      </c>
      <c r="AI138">
        <v>-6.8900000000000003E-2</v>
      </c>
      <c r="AJ138">
        <v>1.1900000000000001E-2</v>
      </c>
      <c r="AK138">
        <v>0.31680000000000003</v>
      </c>
      <c r="AL138">
        <v>2.3999999999999998E-3</v>
      </c>
      <c r="AM138">
        <v>-4.1200000000000001E-2</v>
      </c>
      <c r="AN138">
        <v>0</v>
      </c>
    </row>
    <row r="139" spans="1:40" x14ac:dyDescent="0.25">
      <c r="A139">
        <v>201901</v>
      </c>
      <c r="B139" t="s">
        <v>25</v>
      </c>
      <c r="C139" t="s">
        <v>253</v>
      </c>
      <c r="D139">
        <v>212354</v>
      </c>
      <c r="E139">
        <v>-6.9999999999999999E-4</v>
      </c>
      <c r="F139">
        <v>8.9599999999999999E-2</v>
      </c>
      <c r="G139">
        <v>20720</v>
      </c>
      <c r="H139">
        <v>-4.8000000000000001E-2</v>
      </c>
      <c r="I139">
        <v>-8.1900000000000001E-2</v>
      </c>
      <c r="J139">
        <v>98</v>
      </c>
      <c r="K139">
        <v>5.9799999999999999E-2</v>
      </c>
      <c r="L139">
        <v>-1.52E-2</v>
      </c>
      <c r="M139">
        <v>6422</v>
      </c>
      <c r="N139">
        <v>0.30320000000000003</v>
      </c>
      <c r="O139">
        <v>6.1800000000000001E-2</v>
      </c>
      <c r="P139">
        <v>486</v>
      </c>
      <c r="Q139">
        <v>0.1147</v>
      </c>
      <c r="R139">
        <v>-6.54E-2</v>
      </c>
      <c r="S139">
        <v>3764</v>
      </c>
      <c r="T139">
        <v>9.4200000000000006E-2</v>
      </c>
      <c r="U139">
        <v>4.7999999999999996E-3</v>
      </c>
      <c r="V139">
        <v>1496</v>
      </c>
      <c r="W139">
        <v>7.4000000000000003E-3</v>
      </c>
      <c r="X139">
        <v>0.16650000000000001</v>
      </c>
      <c r="Y139">
        <v>102</v>
      </c>
      <c r="Z139">
        <v>3.0000000000000001E-3</v>
      </c>
      <c r="AA139">
        <v>6.6900000000000001E-2</v>
      </c>
      <c r="AB139">
        <v>1959</v>
      </c>
      <c r="AC139">
        <v>-2.5000000000000001E-3</v>
      </c>
      <c r="AD139">
        <v>-1.2800000000000001E-2</v>
      </c>
      <c r="AE139">
        <v>280768</v>
      </c>
      <c r="AF139">
        <v>-3.7000000000000002E-3</v>
      </c>
      <c r="AG139">
        <v>7.5600000000000001E-2</v>
      </c>
      <c r="AH139">
        <v>22223</v>
      </c>
      <c r="AI139">
        <v>-4.3099999999999999E-2</v>
      </c>
      <c r="AJ139">
        <v>-6.7000000000000004E-2</v>
      </c>
      <c r="AK139">
        <v>7.22E-2</v>
      </c>
      <c r="AL139">
        <v>4.0000000000000001E-3</v>
      </c>
      <c r="AM139">
        <v>1.54E-2</v>
      </c>
      <c r="AN139">
        <v>0</v>
      </c>
    </row>
    <row r="140" spans="1:40" x14ac:dyDescent="0.25">
      <c r="A140">
        <v>201901</v>
      </c>
      <c r="B140" t="s">
        <v>24</v>
      </c>
      <c r="C140" t="s">
        <v>95</v>
      </c>
      <c r="D140">
        <v>189450</v>
      </c>
      <c r="E140">
        <v>-2.3999999999999998E-3</v>
      </c>
      <c r="F140">
        <v>5.2499999999999998E-2</v>
      </c>
      <c r="G140">
        <v>10134</v>
      </c>
      <c r="H140">
        <v>-2.93E-2</v>
      </c>
      <c r="I140">
        <v>-5.9700000000000003E-2</v>
      </c>
      <c r="J140">
        <v>105</v>
      </c>
      <c r="K140">
        <v>5.5599999999999997E-2</v>
      </c>
      <c r="L140">
        <v>5.0299999999999997E-2</v>
      </c>
      <c r="M140">
        <v>2732</v>
      </c>
      <c r="N140">
        <v>0.2218</v>
      </c>
      <c r="O140">
        <v>9.98E-2</v>
      </c>
      <c r="P140">
        <v>116</v>
      </c>
      <c r="Q140">
        <v>0.52629999999999999</v>
      </c>
      <c r="R140">
        <v>0.26090000000000002</v>
      </c>
      <c r="S140">
        <v>1790</v>
      </c>
      <c r="T140">
        <v>0.34379999999999999</v>
      </c>
      <c r="U140">
        <v>6.5500000000000003E-2</v>
      </c>
      <c r="V140">
        <v>1786</v>
      </c>
      <c r="W140">
        <v>-4.0599999999999997E-2</v>
      </c>
      <c r="X140">
        <v>0.4143</v>
      </c>
      <c r="Y140">
        <v>95</v>
      </c>
      <c r="Z140">
        <v>3.3E-3</v>
      </c>
      <c r="AA140">
        <v>2.8500000000000001E-2</v>
      </c>
      <c r="AB140">
        <v>1992</v>
      </c>
      <c r="AC140">
        <v>-4.1000000000000003E-3</v>
      </c>
      <c r="AD140">
        <v>1.4E-3</v>
      </c>
      <c r="AE140">
        <v>245856</v>
      </c>
      <c r="AF140">
        <v>-8.3000000000000001E-3</v>
      </c>
      <c r="AG140">
        <v>3.0800000000000001E-2</v>
      </c>
      <c r="AH140">
        <v>11896</v>
      </c>
      <c r="AI140">
        <v>-2.4E-2</v>
      </c>
      <c r="AJ140">
        <v>-1.14E-2</v>
      </c>
      <c r="AK140">
        <v>0.1762</v>
      </c>
      <c r="AL140">
        <v>-2.0999999999999999E-3</v>
      </c>
      <c r="AM140">
        <v>5.8999999999999997E-2</v>
      </c>
      <c r="AN140">
        <v>0</v>
      </c>
    </row>
    <row r="141" spans="1:40" x14ac:dyDescent="0.25">
      <c r="A141">
        <v>201901</v>
      </c>
      <c r="B141" t="s">
        <v>28</v>
      </c>
      <c r="C141" t="s">
        <v>287</v>
      </c>
      <c r="D141">
        <v>282444</v>
      </c>
      <c r="E141">
        <v>1.23E-2</v>
      </c>
      <c r="F141">
        <v>7.6200000000000004E-2</v>
      </c>
      <c r="G141">
        <v>13266</v>
      </c>
      <c r="H141">
        <v>-0.14949999999999999</v>
      </c>
      <c r="I141">
        <v>5.62E-2</v>
      </c>
      <c r="J141">
        <v>87</v>
      </c>
      <c r="K141">
        <v>0.1013</v>
      </c>
      <c r="L141">
        <v>-4.3999999999999997E-2</v>
      </c>
      <c r="M141">
        <v>5712</v>
      </c>
      <c r="N141">
        <v>0.37440000000000001</v>
      </c>
      <c r="O141">
        <v>8.1799999999999998E-2</v>
      </c>
      <c r="P141">
        <v>452</v>
      </c>
      <c r="Q141">
        <v>0.2021</v>
      </c>
      <c r="R141">
        <v>-0.54530000000000001</v>
      </c>
      <c r="S141">
        <v>2966</v>
      </c>
      <c r="T141">
        <v>5.0299999999999997E-2</v>
      </c>
      <c r="U141">
        <v>-0.1178</v>
      </c>
      <c r="V141">
        <v>6085</v>
      </c>
      <c r="W141">
        <v>-0.11310000000000001</v>
      </c>
      <c r="X141">
        <v>-4.3900000000000002E-2</v>
      </c>
      <c r="Y141">
        <v>143</v>
      </c>
      <c r="Z141">
        <v>1.0999999999999999E-2</v>
      </c>
      <c r="AA141">
        <v>8.0799999999999997E-2</v>
      </c>
      <c r="AB141">
        <v>2040</v>
      </c>
      <c r="AC141">
        <v>-4.1999999999999997E-3</v>
      </c>
      <c r="AD141">
        <v>-1.78E-2</v>
      </c>
      <c r="AE141">
        <v>375347</v>
      </c>
      <c r="AF141">
        <v>9.2999999999999992E-3</v>
      </c>
      <c r="AG141">
        <v>2.6200000000000001E-2</v>
      </c>
      <c r="AH141">
        <v>19313</v>
      </c>
      <c r="AI141">
        <v>-0.13400000000000001</v>
      </c>
      <c r="AJ141">
        <v>2.3E-2</v>
      </c>
      <c r="AK141">
        <v>0.4587</v>
      </c>
      <c r="AL141">
        <v>1.8800000000000001E-2</v>
      </c>
      <c r="AM141">
        <v>-4.8000000000000001E-2</v>
      </c>
      <c r="AN141">
        <v>0</v>
      </c>
    </row>
    <row r="142" spans="1:40" x14ac:dyDescent="0.25">
      <c r="A142">
        <v>201901</v>
      </c>
      <c r="B142" t="s">
        <v>30</v>
      </c>
      <c r="C142" t="s">
        <v>254</v>
      </c>
      <c r="D142">
        <v>239350</v>
      </c>
      <c r="E142">
        <v>-2.3E-3</v>
      </c>
      <c r="F142">
        <v>6.3799999999999996E-2</v>
      </c>
      <c r="G142">
        <v>7612</v>
      </c>
      <c r="H142">
        <v>-0.10059999999999999</v>
      </c>
      <c r="I142">
        <v>-0.13600000000000001</v>
      </c>
      <c r="J142">
        <v>96</v>
      </c>
      <c r="K142">
        <v>7.8700000000000006E-2</v>
      </c>
      <c r="L142">
        <v>-4.48E-2</v>
      </c>
      <c r="M142">
        <v>2194</v>
      </c>
      <c r="N142">
        <v>0.17960000000000001</v>
      </c>
      <c r="O142">
        <v>-8.2000000000000003E-2</v>
      </c>
      <c r="P142">
        <v>174</v>
      </c>
      <c r="Q142">
        <v>-0.20910000000000001</v>
      </c>
      <c r="R142">
        <v>0.61109999999999998</v>
      </c>
      <c r="S142">
        <v>1952</v>
      </c>
      <c r="T142">
        <v>-8.9599999999999999E-2</v>
      </c>
      <c r="U142">
        <v>0.33150000000000002</v>
      </c>
      <c r="V142">
        <v>1933</v>
      </c>
      <c r="W142">
        <v>-0.1053</v>
      </c>
      <c r="X142">
        <v>1.1143000000000001</v>
      </c>
      <c r="Y142">
        <v>123</v>
      </c>
      <c r="Z142">
        <v>2.9999999999999997E-4</v>
      </c>
      <c r="AA142">
        <v>4.0300000000000002E-2</v>
      </c>
      <c r="AB142">
        <v>1964</v>
      </c>
      <c r="AC142">
        <v>-1.8E-3</v>
      </c>
      <c r="AD142">
        <v>2.5899999999999999E-2</v>
      </c>
      <c r="AE142">
        <v>363675</v>
      </c>
      <c r="AF142">
        <v>-1.1999999999999999E-3</v>
      </c>
      <c r="AG142">
        <v>6.6400000000000001E-2</v>
      </c>
      <c r="AH142">
        <v>9563</v>
      </c>
      <c r="AI142">
        <v>-9.8699999999999996E-2</v>
      </c>
      <c r="AJ142">
        <v>-1.4800000000000001E-2</v>
      </c>
      <c r="AK142">
        <v>0.25390000000000001</v>
      </c>
      <c r="AL142">
        <v>-1.2999999999999999E-3</v>
      </c>
      <c r="AM142">
        <v>0.15010000000000001</v>
      </c>
      <c r="AN142">
        <v>0</v>
      </c>
    </row>
    <row r="143" spans="1:40" x14ac:dyDescent="0.25">
      <c r="A143">
        <v>201901</v>
      </c>
      <c r="B143" t="s">
        <v>40</v>
      </c>
      <c r="C143" t="s">
        <v>282</v>
      </c>
      <c r="D143">
        <v>335444</v>
      </c>
      <c r="E143">
        <v>-1.3100000000000001E-2</v>
      </c>
      <c r="F143">
        <v>0.11849999999999999</v>
      </c>
      <c r="G143">
        <v>36735</v>
      </c>
      <c r="H143">
        <v>-6.9000000000000006E-2</v>
      </c>
      <c r="I143">
        <v>1.9099999999999999E-2</v>
      </c>
      <c r="J143">
        <v>80</v>
      </c>
      <c r="K143">
        <v>0.06</v>
      </c>
      <c r="L143">
        <v>-2.4500000000000001E-2</v>
      </c>
      <c r="M143">
        <v>12656</v>
      </c>
      <c r="N143">
        <v>0.41120000000000001</v>
      </c>
      <c r="O143">
        <v>5.0599999999999999E-2</v>
      </c>
      <c r="P143">
        <v>238</v>
      </c>
      <c r="Q143">
        <v>-8.3000000000000001E-3</v>
      </c>
      <c r="R143">
        <v>-3.2500000000000001E-2</v>
      </c>
      <c r="S143">
        <v>6936</v>
      </c>
      <c r="T143">
        <v>3.7699999999999997E-2</v>
      </c>
      <c r="U143">
        <v>6.7400000000000002E-2</v>
      </c>
      <c r="V143">
        <v>528</v>
      </c>
      <c r="W143">
        <v>0.13930000000000001</v>
      </c>
      <c r="X143">
        <v>-0.21329999999999999</v>
      </c>
      <c r="Y143">
        <v>180</v>
      </c>
      <c r="Z143">
        <v>-4.1000000000000003E-3</v>
      </c>
      <c r="AA143">
        <v>7.6799999999999993E-2</v>
      </c>
      <c r="AB143">
        <v>1794</v>
      </c>
      <c r="AC143">
        <v>-5.7999999999999996E-3</v>
      </c>
      <c r="AD143">
        <v>2.4899999999999999E-2</v>
      </c>
      <c r="AE143">
        <v>506466</v>
      </c>
      <c r="AF143">
        <v>-1.7000000000000001E-2</v>
      </c>
      <c r="AG143">
        <v>3.7400000000000003E-2</v>
      </c>
      <c r="AH143">
        <v>37249</v>
      </c>
      <c r="AI143">
        <v>-6.6199999999999995E-2</v>
      </c>
      <c r="AJ143">
        <v>1.54E-2</v>
      </c>
      <c r="AK143">
        <v>1.44E-2</v>
      </c>
      <c r="AL143">
        <v>2.5999999999999999E-3</v>
      </c>
      <c r="AM143">
        <v>-4.1999999999999997E-3</v>
      </c>
      <c r="AN143">
        <v>0</v>
      </c>
    </row>
    <row r="144" spans="1:40" x14ac:dyDescent="0.25">
      <c r="A144">
        <v>201901</v>
      </c>
      <c r="B144" t="s">
        <v>35</v>
      </c>
      <c r="C144" t="s">
        <v>283</v>
      </c>
      <c r="D144">
        <v>245875</v>
      </c>
      <c r="E144">
        <v>-1.61E-2</v>
      </c>
      <c r="F144">
        <v>4.0000000000000001E-3</v>
      </c>
      <c r="G144">
        <v>3146</v>
      </c>
      <c r="H144">
        <v>-8.4000000000000005E-2</v>
      </c>
      <c r="I144">
        <v>-8.9099999999999999E-2</v>
      </c>
      <c r="J144">
        <v>108</v>
      </c>
      <c r="K144">
        <v>0.08</v>
      </c>
      <c r="L144">
        <v>-6.4899999999999999E-2</v>
      </c>
      <c r="M144">
        <v>698</v>
      </c>
      <c r="N144">
        <v>0.29260000000000003</v>
      </c>
      <c r="O144">
        <v>-0.19209999999999999</v>
      </c>
      <c r="P144">
        <v>36</v>
      </c>
      <c r="Q144">
        <v>0.28570000000000001</v>
      </c>
      <c r="R144">
        <v>1</v>
      </c>
      <c r="S144">
        <v>356</v>
      </c>
      <c r="T144">
        <v>5.9499999999999997E-2</v>
      </c>
      <c r="U144">
        <v>-0.16039999999999999</v>
      </c>
      <c r="V144">
        <v>500</v>
      </c>
      <c r="W144">
        <v>6.8400000000000002E-2</v>
      </c>
      <c r="X144">
        <v>0.35499999999999998</v>
      </c>
      <c r="Y144">
        <v>117</v>
      </c>
      <c r="Z144">
        <v>-6.9999999999999999E-4</v>
      </c>
      <c r="AA144">
        <v>2.86E-2</v>
      </c>
      <c r="AB144">
        <v>2114</v>
      </c>
      <c r="AC144">
        <v>-1.21E-2</v>
      </c>
      <c r="AD144">
        <v>1.6999999999999999E-3</v>
      </c>
      <c r="AE144">
        <v>521883</v>
      </c>
      <c r="AF144">
        <v>9.2999999999999992E-3</v>
      </c>
      <c r="AG144">
        <v>0.1037</v>
      </c>
      <c r="AH144">
        <v>3637</v>
      </c>
      <c r="AI144">
        <v>-6.5799999999999997E-2</v>
      </c>
      <c r="AJ144">
        <v>-4.8300000000000003E-2</v>
      </c>
      <c r="AK144">
        <v>0.159</v>
      </c>
      <c r="AL144">
        <v>2.2700000000000001E-2</v>
      </c>
      <c r="AM144">
        <v>5.21E-2</v>
      </c>
      <c r="AN144">
        <v>0</v>
      </c>
    </row>
    <row r="145" spans="1:40" x14ac:dyDescent="0.25">
      <c r="A145">
        <v>201901</v>
      </c>
      <c r="B145" t="s">
        <v>50</v>
      </c>
      <c r="C145" t="s">
        <v>263</v>
      </c>
      <c r="D145">
        <v>273945</v>
      </c>
      <c r="E145">
        <v>-3.5000000000000001E-3</v>
      </c>
      <c r="F145">
        <v>5.3999999999999999E-2</v>
      </c>
      <c r="G145">
        <v>26392</v>
      </c>
      <c r="H145">
        <v>-2.5100000000000001E-2</v>
      </c>
      <c r="I145">
        <v>2.52E-2</v>
      </c>
      <c r="J145">
        <v>89</v>
      </c>
      <c r="K145">
        <v>4.1200000000000001E-2</v>
      </c>
      <c r="L145">
        <v>-2.2100000000000002E-2</v>
      </c>
      <c r="M145">
        <v>9038</v>
      </c>
      <c r="N145">
        <v>0.37609999999999999</v>
      </c>
      <c r="O145">
        <v>0.1298</v>
      </c>
      <c r="P145">
        <v>1108</v>
      </c>
      <c r="Q145">
        <v>0.1124</v>
      </c>
      <c r="R145">
        <v>-0.12889999999999999</v>
      </c>
      <c r="S145">
        <v>6158</v>
      </c>
      <c r="T145">
        <v>9.5699999999999993E-2</v>
      </c>
      <c r="U145">
        <v>0.16850000000000001</v>
      </c>
      <c r="V145">
        <v>7493</v>
      </c>
      <c r="W145">
        <v>-5.74E-2</v>
      </c>
      <c r="X145">
        <v>4.1599999999999998E-2</v>
      </c>
      <c r="Y145">
        <v>135</v>
      </c>
      <c r="Z145">
        <v>6.6E-3</v>
      </c>
      <c r="AA145">
        <v>8.2199999999999995E-2</v>
      </c>
      <c r="AB145">
        <v>2001</v>
      </c>
      <c r="AC145">
        <v>-1.5E-3</v>
      </c>
      <c r="AD145">
        <v>-3.3999999999999998E-3</v>
      </c>
      <c r="AE145">
        <v>405277</v>
      </c>
      <c r="AF145">
        <v>-4.3E-3</v>
      </c>
      <c r="AG145">
        <v>4.9799999999999997E-2</v>
      </c>
      <c r="AH145">
        <v>33787</v>
      </c>
      <c r="AI145">
        <v>-3.2899999999999999E-2</v>
      </c>
      <c r="AJ145">
        <v>2.8899999999999999E-2</v>
      </c>
      <c r="AK145">
        <v>0.28389999999999999</v>
      </c>
      <c r="AL145">
        <v>-9.7000000000000003E-3</v>
      </c>
      <c r="AM145">
        <v>4.4999999999999997E-3</v>
      </c>
      <c r="AN145">
        <v>0</v>
      </c>
    </row>
    <row r="146" spans="1:40" x14ac:dyDescent="0.25">
      <c r="A146">
        <v>201901</v>
      </c>
      <c r="B146" t="s">
        <v>2</v>
      </c>
      <c r="C146" t="s">
        <v>261</v>
      </c>
      <c r="D146">
        <v>285000</v>
      </c>
      <c r="E146">
        <v>-1.6899999999999998E-2</v>
      </c>
      <c r="F146">
        <v>1.7899999999999999E-2</v>
      </c>
      <c r="G146">
        <v>29168</v>
      </c>
      <c r="H146">
        <v>-9.8799999999999999E-2</v>
      </c>
      <c r="I146">
        <v>-9.4999999999999998E-3</v>
      </c>
      <c r="J146">
        <v>83</v>
      </c>
      <c r="K146">
        <v>6.4100000000000004E-2</v>
      </c>
      <c r="L146">
        <v>-1.78E-2</v>
      </c>
      <c r="M146">
        <v>9932</v>
      </c>
      <c r="N146">
        <v>0.45369999999999999</v>
      </c>
      <c r="O146">
        <v>2.5399999999999999E-2</v>
      </c>
      <c r="P146">
        <v>698</v>
      </c>
      <c r="Q146">
        <v>0.1186</v>
      </c>
      <c r="R146">
        <v>-0.36890000000000001</v>
      </c>
      <c r="S146">
        <v>5058</v>
      </c>
      <c r="T146">
        <v>-5.1000000000000004E-3</v>
      </c>
      <c r="U146">
        <v>-5.7700000000000001E-2</v>
      </c>
      <c r="V146">
        <v>6759</v>
      </c>
      <c r="W146">
        <v>-8.0500000000000002E-2</v>
      </c>
      <c r="X146">
        <v>-2.5700000000000001E-2</v>
      </c>
      <c r="Y146">
        <v>140</v>
      </c>
      <c r="Z146">
        <v>-4.4999999999999997E-3</v>
      </c>
      <c r="AA146">
        <v>1.6500000000000001E-2</v>
      </c>
      <c r="AB146">
        <v>2044</v>
      </c>
      <c r="AC146">
        <v>-1.6999999999999999E-3</v>
      </c>
      <c r="AD146">
        <v>2.1700000000000001E-2</v>
      </c>
      <c r="AE146">
        <v>397311</v>
      </c>
      <c r="AF146">
        <v>-0.01</v>
      </c>
      <c r="AG146">
        <v>-7.6E-3</v>
      </c>
      <c r="AH146">
        <v>35888</v>
      </c>
      <c r="AI146">
        <v>-9.4299999999999995E-2</v>
      </c>
      <c r="AJ146">
        <v>-1.14E-2</v>
      </c>
      <c r="AK146">
        <v>0.23169999999999999</v>
      </c>
      <c r="AL146">
        <v>4.5999999999999999E-3</v>
      </c>
      <c r="AM146">
        <v>-3.8E-3</v>
      </c>
      <c r="AN146">
        <v>0</v>
      </c>
    </row>
    <row r="147" spans="1:40" x14ac:dyDescent="0.25">
      <c r="A147">
        <v>201901</v>
      </c>
      <c r="B147" t="s">
        <v>27</v>
      </c>
      <c r="C147" t="s">
        <v>250</v>
      </c>
      <c r="D147">
        <v>169900</v>
      </c>
      <c r="E147">
        <v>0</v>
      </c>
      <c r="F147">
        <v>6.25E-2</v>
      </c>
      <c r="G147">
        <v>9313</v>
      </c>
      <c r="H147">
        <v>-5.5599999999999997E-2</v>
      </c>
      <c r="I147">
        <v>4.4600000000000001E-2</v>
      </c>
      <c r="J147">
        <v>86</v>
      </c>
      <c r="K147">
        <v>0.1026</v>
      </c>
      <c r="L147">
        <v>5.7999999999999996E-3</v>
      </c>
      <c r="M147">
        <v>2864</v>
      </c>
      <c r="N147">
        <v>0.15670000000000001</v>
      </c>
      <c r="O147">
        <v>-3.8899999999999997E-2</v>
      </c>
      <c r="P147">
        <v>164</v>
      </c>
      <c r="Q147">
        <v>0.3226</v>
      </c>
      <c r="R147">
        <v>7.8899999999999998E-2</v>
      </c>
      <c r="S147">
        <v>1702</v>
      </c>
      <c r="T147">
        <v>0.1168</v>
      </c>
      <c r="U147">
        <v>0.1183</v>
      </c>
      <c r="V147">
        <v>664</v>
      </c>
      <c r="W147">
        <v>-4.2599999999999999E-2</v>
      </c>
      <c r="X147">
        <v>-0.1076</v>
      </c>
      <c r="Y147">
        <v>87</v>
      </c>
      <c r="Z147">
        <v>1.5E-3</v>
      </c>
      <c r="AA147">
        <v>5.7799999999999997E-2</v>
      </c>
      <c r="AB147">
        <v>1965</v>
      </c>
      <c r="AC147">
        <v>-1E-4</v>
      </c>
      <c r="AD147">
        <v>3.5200000000000002E-2</v>
      </c>
      <c r="AE147">
        <v>255810</v>
      </c>
      <c r="AF147">
        <v>3.0000000000000001E-3</v>
      </c>
      <c r="AG147">
        <v>9.0300000000000005E-2</v>
      </c>
      <c r="AH147">
        <v>9974</v>
      </c>
      <c r="AI147">
        <v>-5.4300000000000001E-2</v>
      </c>
      <c r="AJ147">
        <v>3.5000000000000003E-2</v>
      </c>
      <c r="AK147">
        <v>7.1199999999999999E-2</v>
      </c>
      <c r="AL147">
        <v>1E-3</v>
      </c>
      <c r="AM147">
        <v>-1.2200000000000001E-2</v>
      </c>
      <c r="AN147">
        <v>0</v>
      </c>
    </row>
    <row r="148" spans="1:40" x14ac:dyDescent="0.25">
      <c r="A148">
        <v>201901</v>
      </c>
      <c r="B148" t="s">
        <v>6</v>
      </c>
      <c r="C148" t="s">
        <v>295</v>
      </c>
      <c r="D148">
        <v>269900</v>
      </c>
      <c r="E148">
        <v>0</v>
      </c>
      <c r="F148">
        <v>4.2099999999999999E-2</v>
      </c>
      <c r="G148">
        <v>45856</v>
      </c>
      <c r="H148">
        <v>-5.9499999999999997E-2</v>
      </c>
      <c r="I148">
        <v>0.10290000000000001</v>
      </c>
      <c r="J148">
        <v>80</v>
      </c>
      <c r="K148">
        <v>8.1100000000000005E-2</v>
      </c>
      <c r="L148">
        <v>-1.23E-2</v>
      </c>
      <c r="M148">
        <v>16050</v>
      </c>
      <c r="N148">
        <v>0.3402</v>
      </c>
      <c r="O148">
        <v>0.1046</v>
      </c>
      <c r="P148">
        <v>2652</v>
      </c>
      <c r="Q148">
        <v>-5.0099999999999999E-2</v>
      </c>
      <c r="R148">
        <v>-5.8200000000000002E-2</v>
      </c>
      <c r="S148">
        <v>12776</v>
      </c>
      <c r="T148">
        <v>-2.86E-2</v>
      </c>
      <c r="U148">
        <v>0.3196</v>
      </c>
      <c r="V148">
        <v>14812</v>
      </c>
      <c r="W148">
        <v>-4.02E-2</v>
      </c>
      <c r="X148">
        <v>0.3453</v>
      </c>
      <c r="Y148">
        <v>114</v>
      </c>
      <c r="Z148">
        <v>2.8E-3</v>
      </c>
      <c r="AA148">
        <v>7.0699999999999999E-2</v>
      </c>
      <c r="AB148">
        <v>2300</v>
      </c>
      <c r="AC148">
        <v>-8.6E-3</v>
      </c>
      <c r="AD148">
        <v>-1.37E-2</v>
      </c>
      <c r="AE148">
        <v>379369</v>
      </c>
      <c r="AF148">
        <v>-1.5E-3</v>
      </c>
      <c r="AG148">
        <v>4.1599999999999998E-2</v>
      </c>
      <c r="AH148">
        <v>60119</v>
      </c>
      <c r="AI148">
        <v>-5.5100000000000003E-2</v>
      </c>
      <c r="AJ148">
        <v>0.1477</v>
      </c>
      <c r="AK148">
        <v>0.32300000000000001</v>
      </c>
      <c r="AL148">
        <v>6.4999999999999997E-3</v>
      </c>
      <c r="AM148">
        <v>5.8200000000000002E-2</v>
      </c>
      <c r="AN148">
        <v>0</v>
      </c>
    </row>
    <row r="149" spans="1:40" x14ac:dyDescent="0.25">
      <c r="A149">
        <v>201901</v>
      </c>
      <c r="B149" t="s">
        <v>3</v>
      </c>
      <c r="C149" t="s">
        <v>252</v>
      </c>
      <c r="D149">
        <v>235000</v>
      </c>
      <c r="E149">
        <v>-1.67E-2</v>
      </c>
      <c r="F149">
        <v>4.9299999999999997E-2</v>
      </c>
      <c r="G149">
        <v>7671</v>
      </c>
      <c r="H149">
        <v>-0.10929999999999999</v>
      </c>
      <c r="I149">
        <v>-5.3600000000000002E-2</v>
      </c>
      <c r="J149">
        <v>131</v>
      </c>
      <c r="K149">
        <v>0.1154</v>
      </c>
      <c r="L149">
        <v>-3.6900000000000002E-2</v>
      </c>
      <c r="M149">
        <v>1612</v>
      </c>
      <c r="N149">
        <v>0.34329999999999999</v>
      </c>
      <c r="O149">
        <v>0.158</v>
      </c>
      <c r="P149">
        <v>24</v>
      </c>
      <c r="Q149">
        <v>0.2</v>
      </c>
      <c r="R149">
        <v>-0.42859999999999998</v>
      </c>
      <c r="S149">
        <v>770</v>
      </c>
      <c r="T149">
        <v>3.49E-2</v>
      </c>
      <c r="U149">
        <v>0.10630000000000001</v>
      </c>
      <c r="V149">
        <v>509</v>
      </c>
      <c r="W149">
        <v>-0.33090000000000003</v>
      </c>
      <c r="X149">
        <v>-0.29420000000000002</v>
      </c>
      <c r="Y149">
        <v>141</v>
      </c>
      <c r="Z149">
        <v>-4.8999999999999998E-3</v>
      </c>
      <c r="AA149">
        <v>7.4099999999999999E-2</v>
      </c>
      <c r="AB149">
        <v>1680</v>
      </c>
      <c r="AC149">
        <v>-8.8000000000000005E-3</v>
      </c>
      <c r="AD149">
        <v>-1.18E-2</v>
      </c>
      <c r="AE149">
        <v>347903</v>
      </c>
      <c r="AF149">
        <v>-1.54E-2</v>
      </c>
      <c r="AG149">
        <v>4.0099999999999997E-2</v>
      </c>
      <c r="AH149">
        <v>8172</v>
      </c>
      <c r="AI149">
        <v>-0.12759999999999999</v>
      </c>
      <c r="AJ149">
        <v>-7.2300000000000003E-2</v>
      </c>
      <c r="AK149">
        <v>6.6299999999999998E-2</v>
      </c>
      <c r="AL149">
        <v>-2.1999999999999999E-2</v>
      </c>
      <c r="AM149">
        <v>-2.2599999999999999E-2</v>
      </c>
      <c r="AN149">
        <v>0</v>
      </c>
    </row>
    <row r="150" spans="1:40" x14ac:dyDescent="0.25">
      <c r="A150">
        <v>201901</v>
      </c>
      <c r="B150" t="s">
        <v>42</v>
      </c>
      <c r="C150" t="s">
        <v>270</v>
      </c>
      <c r="D150">
        <v>179400</v>
      </c>
      <c r="E150">
        <v>-2.8E-3</v>
      </c>
      <c r="F150">
        <v>6.1499999999999999E-2</v>
      </c>
      <c r="G150">
        <v>13991</v>
      </c>
      <c r="H150">
        <v>-3.8699999999999998E-2</v>
      </c>
      <c r="I150">
        <v>7.7000000000000002E-3</v>
      </c>
      <c r="J150">
        <v>92</v>
      </c>
      <c r="K150">
        <v>5.7500000000000002E-2</v>
      </c>
      <c r="L150">
        <v>-2.6499999999999999E-2</v>
      </c>
      <c r="M150">
        <v>3778</v>
      </c>
      <c r="N150">
        <v>0.3669</v>
      </c>
      <c r="O150">
        <v>9.9500000000000005E-2</v>
      </c>
      <c r="P150">
        <v>118</v>
      </c>
      <c r="Q150">
        <v>0.22919999999999999</v>
      </c>
      <c r="R150">
        <v>-0.20269999999999999</v>
      </c>
      <c r="S150">
        <v>2074</v>
      </c>
      <c r="T150">
        <v>0.25850000000000001</v>
      </c>
      <c r="U150">
        <v>0.16389999999999999</v>
      </c>
      <c r="V150">
        <v>1903</v>
      </c>
      <c r="W150">
        <v>-2.5100000000000001E-2</v>
      </c>
      <c r="X150">
        <v>-2.5600000000000001E-2</v>
      </c>
      <c r="Y150">
        <v>97</v>
      </c>
      <c r="Z150">
        <v>-4.0000000000000001E-3</v>
      </c>
      <c r="AA150">
        <v>4.4999999999999998E-2</v>
      </c>
      <c r="AB150">
        <v>1900</v>
      </c>
      <c r="AC150">
        <v>-7.7999999999999996E-3</v>
      </c>
      <c r="AD150">
        <v>5.3E-3</v>
      </c>
      <c r="AE150">
        <v>242397</v>
      </c>
      <c r="AF150">
        <v>-1.11E-2</v>
      </c>
      <c r="AG150">
        <v>3.4099999999999998E-2</v>
      </c>
      <c r="AH150">
        <v>15851</v>
      </c>
      <c r="AI150">
        <v>-3.7600000000000001E-2</v>
      </c>
      <c r="AJ150">
        <v>3.8999999999999998E-3</v>
      </c>
      <c r="AK150">
        <v>0.13600000000000001</v>
      </c>
      <c r="AL150">
        <v>1.9E-3</v>
      </c>
      <c r="AM150">
        <v>-4.5999999999999999E-3</v>
      </c>
      <c r="AN150">
        <v>0</v>
      </c>
    </row>
    <row r="151" spans="1:40" x14ac:dyDescent="0.25">
      <c r="A151">
        <v>201901</v>
      </c>
      <c r="B151" t="s">
        <v>38</v>
      </c>
      <c r="C151" t="s">
        <v>286</v>
      </c>
      <c r="D151">
        <v>269900</v>
      </c>
      <c r="E151">
        <v>5.1999999999999998E-3</v>
      </c>
      <c r="F151">
        <v>0.08</v>
      </c>
      <c r="G151">
        <v>25440</v>
      </c>
      <c r="H151">
        <v>-5.9700000000000003E-2</v>
      </c>
      <c r="I151">
        <v>4.2500000000000003E-2</v>
      </c>
      <c r="J151">
        <v>78</v>
      </c>
      <c r="K151">
        <v>0.1143</v>
      </c>
      <c r="L151">
        <v>0</v>
      </c>
      <c r="M151">
        <v>9716</v>
      </c>
      <c r="N151">
        <v>8.1000000000000003E-2</v>
      </c>
      <c r="O151">
        <v>0.2016</v>
      </c>
      <c r="P151">
        <v>622</v>
      </c>
      <c r="Q151">
        <v>0.17799999999999999</v>
      </c>
      <c r="R151">
        <v>-2.81E-2</v>
      </c>
      <c r="S151">
        <v>5378</v>
      </c>
      <c r="T151">
        <v>0.12230000000000001</v>
      </c>
      <c r="U151">
        <v>0.25240000000000001</v>
      </c>
      <c r="V151">
        <v>7718</v>
      </c>
      <c r="W151">
        <v>-1.46E-2</v>
      </c>
      <c r="X151">
        <v>0.1421</v>
      </c>
      <c r="Y151">
        <v>130</v>
      </c>
      <c r="Z151">
        <v>1.1599999999999999E-2</v>
      </c>
      <c r="AA151">
        <v>0.1171</v>
      </c>
      <c r="AB151">
        <v>2105</v>
      </c>
      <c r="AC151">
        <v>-4.4999999999999997E-3</v>
      </c>
      <c r="AD151">
        <v>2.0000000000000001E-4</v>
      </c>
      <c r="AE151">
        <v>359354</v>
      </c>
      <c r="AF151">
        <v>1.1999999999999999E-3</v>
      </c>
      <c r="AG151">
        <v>5.1900000000000002E-2</v>
      </c>
      <c r="AH151">
        <v>33148</v>
      </c>
      <c r="AI151">
        <v>-3.7100000000000001E-2</v>
      </c>
      <c r="AJ151">
        <v>6.6199999999999995E-2</v>
      </c>
      <c r="AK151">
        <v>0.3034</v>
      </c>
      <c r="AL151">
        <v>1.3899999999999999E-2</v>
      </c>
      <c r="AM151">
        <v>2.6499999999999999E-2</v>
      </c>
      <c r="AN151">
        <v>0</v>
      </c>
    </row>
    <row r="152" spans="1:40" x14ac:dyDescent="0.25">
      <c r="A152">
        <v>201901</v>
      </c>
      <c r="B152" t="s">
        <v>7</v>
      </c>
      <c r="C152" t="s">
        <v>292</v>
      </c>
      <c r="D152">
        <v>335000</v>
      </c>
      <c r="E152">
        <v>-1.18E-2</v>
      </c>
      <c r="F152">
        <v>1.8200000000000001E-2</v>
      </c>
      <c r="G152">
        <v>5860</v>
      </c>
      <c r="H152">
        <v>-9.6199999999999994E-2</v>
      </c>
      <c r="I152">
        <v>0.04</v>
      </c>
      <c r="J152">
        <v>123</v>
      </c>
      <c r="K152">
        <v>7.46E-2</v>
      </c>
      <c r="L152">
        <v>2.9399999999999999E-2</v>
      </c>
      <c r="M152">
        <v>1240</v>
      </c>
      <c r="N152">
        <v>0.29709999999999998</v>
      </c>
      <c r="O152">
        <v>8.0999999999999996E-3</v>
      </c>
      <c r="P152">
        <v>50</v>
      </c>
      <c r="Q152">
        <v>-3.85E-2</v>
      </c>
      <c r="R152">
        <v>0.47060000000000002</v>
      </c>
      <c r="S152">
        <v>670</v>
      </c>
      <c r="T152">
        <v>-1.47E-2</v>
      </c>
      <c r="U152">
        <v>0.39</v>
      </c>
      <c r="V152">
        <v>1148</v>
      </c>
      <c r="W152">
        <v>-6.5100000000000005E-2</v>
      </c>
      <c r="X152">
        <v>6.59E-2</v>
      </c>
      <c r="Y152">
        <v>161</v>
      </c>
      <c r="Z152">
        <v>-1E-3</v>
      </c>
      <c r="AA152">
        <v>3.9100000000000003E-2</v>
      </c>
      <c r="AB152">
        <v>2146</v>
      </c>
      <c r="AC152">
        <v>-7.1000000000000004E-3</v>
      </c>
      <c r="AD152">
        <v>-3.4799999999999998E-2</v>
      </c>
      <c r="AE152">
        <v>594018</v>
      </c>
      <c r="AF152">
        <v>2.3699999999999999E-2</v>
      </c>
      <c r="AG152">
        <v>-2.7300000000000001E-2</v>
      </c>
      <c r="AH152">
        <v>6977</v>
      </c>
      <c r="AI152">
        <v>-9.3299999999999994E-2</v>
      </c>
      <c r="AJ152">
        <v>4.4499999999999998E-2</v>
      </c>
      <c r="AK152">
        <v>0.19589999999999999</v>
      </c>
      <c r="AL152">
        <v>6.4999999999999997E-3</v>
      </c>
      <c r="AM152">
        <v>4.7999999999999996E-3</v>
      </c>
      <c r="AN152">
        <v>0</v>
      </c>
    </row>
    <row r="153" spans="1:40" x14ac:dyDescent="0.25">
      <c r="A153">
        <v>201901</v>
      </c>
      <c r="B153" t="s">
        <v>4</v>
      </c>
      <c r="C153" t="s">
        <v>269</v>
      </c>
      <c r="D153">
        <v>469900</v>
      </c>
      <c r="E153">
        <v>-4.3E-3</v>
      </c>
      <c r="F153">
        <v>4.4499999999999998E-2</v>
      </c>
      <c r="G153">
        <v>13585</v>
      </c>
      <c r="H153">
        <v>-0.14530000000000001</v>
      </c>
      <c r="I153">
        <v>0.16170000000000001</v>
      </c>
      <c r="J153">
        <v>79</v>
      </c>
      <c r="K153">
        <v>0.11269999999999999</v>
      </c>
      <c r="L153">
        <v>-5.11E-2</v>
      </c>
      <c r="M153">
        <v>5648</v>
      </c>
      <c r="N153">
        <v>0.5232</v>
      </c>
      <c r="O153">
        <v>0.1598</v>
      </c>
      <c r="P153">
        <v>134</v>
      </c>
      <c r="Q153">
        <v>0.19639999999999999</v>
      </c>
      <c r="R153">
        <v>-2.9000000000000001E-2</v>
      </c>
      <c r="S153">
        <v>2894</v>
      </c>
      <c r="T153">
        <v>7.0300000000000001E-2</v>
      </c>
      <c r="U153">
        <v>0.40079999999999999</v>
      </c>
      <c r="V153">
        <v>1660</v>
      </c>
      <c r="W153">
        <v>-9.9099999999999994E-2</v>
      </c>
      <c r="X153">
        <v>6.7199999999999996E-2</v>
      </c>
      <c r="Y153">
        <v>246</v>
      </c>
      <c r="Z153">
        <v>3.3E-3</v>
      </c>
      <c r="AA153">
        <v>6.4600000000000005E-2</v>
      </c>
      <c r="AB153">
        <v>1852</v>
      </c>
      <c r="AC153">
        <v>-9.5999999999999992E-3</v>
      </c>
      <c r="AD153">
        <v>-2.06E-2</v>
      </c>
      <c r="AE153">
        <v>739056</v>
      </c>
      <c r="AF153">
        <v>3.8999999999999998E-3</v>
      </c>
      <c r="AG153">
        <v>-1.3100000000000001E-2</v>
      </c>
      <c r="AH153">
        <v>15326</v>
      </c>
      <c r="AI153">
        <v>-0.1361</v>
      </c>
      <c r="AJ153">
        <v>0.15920000000000001</v>
      </c>
      <c r="AK153">
        <v>0.1222</v>
      </c>
      <c r="AL153">
        <v>6.3E-3</v>
      </c>
      <c r="AM153">
        <v>-1.0800000000000001E-2</v>
      </c>
      <c r="AN153">
        <v>0</v>
      </c>
    </row>
    <row r="154" spans="1:40" x14ac:dyDescent="0.25">
      <c r="A154">
        <v>201901</v>
      </c>
      <c r="B154" t="s">
        <v>20</v>
      </c>
      <c r="C154" t="s">
        <v>291</v>
      </c>
      <c r="D154">
        <v>432000</v>
      </c>
      <c r="E154">
        <v>4.7999999999999996E-3</v>
      </c>
      <c r="F154">
        <v>0.15970000000000001</v>
      </c>
      <c r="G154">
        <v>14198</v>
      </c>
      <c r="H154">
        <v>-0.15229999999999999</v>
      </c>
      <c r="I154">
        <v>0.30080000000000001</v>
      </c>
      <c r="J154">
        <v>72</v>
      </c>
      <c r="K154">
        <v>8.3299999999999999E-2</v>
      </c>
      <c r="L154">
        <v>2.8799999999999999E-2</v>
      </c>
      <c r="M154">
        <v>8178</v>
      </c>
      <c r="N154">
        <v>0.32590000000000002</v>
      </c>
      <c r="O154">
        <v>-4.1700000000000001E-2</v>
      </c>
      <c r="P154">
        <v>1084</v>
      </c>
      <c r="Q154">
        <v>-0.13969999999999999</v>
      </c>
      <c r="R154">
        <v>-0.32329999999999998</v>
      </c>
      <c r="S154">
        <v>4406</v>
      </c>
      <c r="T154">
        <v>-6.5699999999999995E-2</v>
      </c>
      <c r="U154">
        <v>0.44740000000000002</v>
      </c>
      <c r="V154">
        <v>5365</v>
      </c>
      <c r="W154">
        <v>-0.1012</v>
      </c>
      <c r="X154">
        <v>-6.08E-2</v>
      </c>
      <c r="Y154">
        <v>211</v>
      </c>
      <c r="Z154">
        <v>5.9999999999999995E-4</v>
      </c>
      <c r="AA154">
        <v>0.1552</v>
      </c>
      <c r="AB154">
        <v>2052</v>
      </c>
      <c r="AC154">
        <v>3.3999999999999998E-3</v>
      </c>
      <c r="AD154">
        <v>-4.7999999999999996E-3</v>
      </c>
      <c r="AE154">
        <v>610789</v>
      </c>
      <c r="AF154">
        <v>1.29E-2</v>
      </c>
      <c r="AG154">
        <v>0.1041</v>
      </c>
      <c r="AH154">
        <v>19540</v>
      </c>
      <c r="AI154">
        <v>-0.12770000000000001</v>
      </c>
      <c r="AJ154">
        <v>0.17860000000000001</v>
      </c>
      <c r="AK154">
        <v>0.37790000000000001</v>
      </c>
      <c r="AL154">
        <v>2.1499999999999998E-2</v>
      </c>
      <c r="AM154">
        <v>-0.14549999999999999</v>
      </c>
      <c r="AN1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Descriptive_statistics</vt:lpstr>
      <vt:lpstr>Hypothesis Test</vt:lpstr>
      <vt:lpstr>ONE-WAY ANOVA &amp; POST-HOC TEST</vt:lpstr>
      <vt:lpstr>Multiple regression analysis-1</vt:lpstr>
      <vt:lpstr>Multiple regression analysis-2</vt:lpstr>
      <vt:lpstr>Test of Independence</vt:lpstr>
      <vt:lpstr>Time series-Forecasting</vt:lpstr>
      <vt:lpstr>Raw Data_1 (RDC_Inventory)</vt:lpstr>
      <vt:lpstr>Raw Data_2 (RDC_inventory_2)</vt:lpstr>
      <vt:lpstr>Raw Data_3 (HPI)</vt:lpstr>
      <vt:lpstr>Raw Data_4 (CPI)</vt:lpstr>
      <vt:lpstr>Raw Data_5 (GDP)</vt:lpstr>
      <vt:lpstr>Raw Data_6 (Monthly Inflation)</vt:lpstr>
      <vt:lpstr>Raw Data_7 (Unemployment rate)</vt:lpstr>
      <vt:lpstr>Raw Data_8 (Finance_Type)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Mohsin Chowdhury</dc:creator>
  <cp:lastModifiedBy>Mohsin Chowdhury</cp:lastModifiedBy>
  <dcterms:created xsi:type="dcterms:W3CDTF">2024-02-23T16:45:08Z</dcterms:created>
  <dcterms:modified xsi:type="dcterms:W3CDTF">2024-03-16T22:18:36Z</dcterms:modified>
</cp:coreProperties>
</file>