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db0007\Dropbox\BSEN 6250\Labs\"/>
    </mc:Choice>
  </mc:AlternateContent>
  <bookViews>
    <workbookView xWindow="28680" yWindow="-120" windowWidth="19440" windowHeight="15000" firstSheet="1" activeTab="3"/>
  </bookViews>
  <sheets>
    <sheet name="Retirement Savings" sheetId="1" r:id="rId1"/>
    <sheet name="Delaying Retirement Savings " sheetId="3" r:id="rId2"/>
    <sheet name="Cost of Habits" sheetId="2" r:id="rId3"/>
    <sheet name="Loan Payments" sheetId="6" r:id="rId4"/>
    <sheet name="Sheet1" sheetId="4" r:id="rId5"/>
    <sheet name="Sheet2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C12" i="5" l="1"/>
  <c r="E18" i="6" l="1"/>
  <c r="A19" i="6" l="1"/>
  <c r="D9" i="6"/>
  <c r="C6" i="5"/>
  <c r="C5" i="5"/>
  <c r="C15" i="1"/>
  <c r="C16" i="1" s="1"/>
  <c r="C15" i="3"/>
  <c r="E15" i="3" s="1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H13" i="3"/>
  <c r="H14" i="3" s="1"/>
  <c r="G13" i="3"/>
  <c r="F13" i="3"/>
  <c r="F14" i="3" s="1"/>
  <c r="E13" i="3"/>
  <c r="E14" i="3" s="1"/>
  <c r="D7" i="2"/>
  <c r="C21" i="2" s="1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H14" i="1"/>
  <c r="G14" i="1"/>
  <c r="F14" i="1"/>
  <c r="E14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20" i="6" l="1"/>
  <c r="C19" i="6"/>
  <c r="G19" i="6" s="1"/>
  <c r="D19" i="6"/>
  <c r="E19" i="6" s="1"/>
  <c r="B181" i="6"/>
  <c r="B134" i="6"/>
  <c r="B125" i="6"/>
  <c r="B97" i="6"/>
  <c r="B39" i="6"/>
  <c r="B160" i="6"/>
  <c r="B56" i="6"/>
  <c r="B44" i="6"/>
  <c r="B193" i="6"/>
  <c r="B165" i="6"/>
  <c r="B106" i="6"/>
  <c r="B171" i="6"/>
  <c r="B47" i="6"/>
  <c r="B36" i="6"/>
  <c r="B90" i="6"/>
  <c r="B29" i="6"/>
  <c r="B109" i="6"/>
  <c r="B78" i="6"/>
  <c r="B51" i="6"/>
  <c r="B41" i="6"/>
  <c r="B89" i="6"/>
  <c r="B128" i="6"/>
  <c r="B116" i="6"/>
  <c r="B141" i="6"/>
  <c r="B23" i="6"/>
  <c r="B146" i="6"/>
  <c r="B153" i="6"/>
  <c r="B94" i="6"/>
  <c r="B35" i="6"/>
  <c r="B19" i="6"/>
  <c r="B64" i="6"/>
  <c r="B149" i="6"/>
  <c r="B126" i="6"/>
  <c r="B33" i="6"/>
  <c r="B177" i="6"/>
  <c r="B118" i="6"/>
  <c r="B88" i="6"/>
  <c r="B59" i="6"/>
  <c r="B96" i="6"/>
  <c r="B184" i="6"/>
  <c r="B161" i="6"/>
  <c r="B121" i="6"/>
  <c r="B174" i="6"/>
  <c r="B63" i="6"/>
  <c r="B113" i="6"/>
  <c r="B30" i="6"/>
  <c r="B191" i="6"/>
  <c r="B67" i="6"/>
  <c r="B45" i="6"/>
  <c r="B178" i="6"/>
  <c r="B130" i="6"/>
  <c r="B136" i="6"/>
  <c r="B71" i="6"/>
  <c r="B132" i="6"/>
  <c r="B196" i="6"/>
  <c r="B138" i="6"/>
  <c r="B133" i="6"/>
  <c r="B186" i="6"/>
  <c r="B75" i="6"/>
  <c r="B54" i="6"/>
  <c r="B114" i="6"/>
  <c r="B139" i="6"/>
  <c r="B68" i="6"/>
  <c r="B85" i="6"/>
  <c r="B57" i="6"/>
  <c r="B182" i="6"/>
  <c r="B142" i="6"/>
  <c r="B189" i="6"/>
  <c r="B83" i="6"/>
  <c r="B168" i="6"/>
  <c r="B24" i="6"/>
  <c r="B185" i="6"/>
  <c r="B145" i="6"/>
  <c r="B38" i="6"/>
  <c r="B87" i="6"/>
  <c r="B188" i="6"/>
  <c r="B42" i="6"/>
  <c r="B192" i="6"/>
  <c r="B80" i="6"/>
  <c r="B20" i="6"/>
  <c r="B162" i="6"/>
  <c r="B140" i="6"/>
  <c r="B55" i="6"/>
  <c r="B173" i="6"/>
  <c r="B82" i="6"/>
  <c r="B167" i="6"/>
  <c r="B99" i="6"/>
  <c r="B81" i="6"/>
  <c r="B166" i="6"/>
  <c r="B198" i="6"/>
  <c r="B25" i="6"/>
  <c r="B26" i="6"/>
  <c r="B111" i="6"/>
  <c r="B32" i="6"/>
  <c r="B79" i="6"/>
  <c r="B93" i="6"/>
  <c r="B34" i="6"/>
  <c r="B60" i="6"/>
  <c r="B190" i="6"/>
  <c r="B119" i="6"/>
  <c r="B74" i="6"/>
  <c r="B108" i="6"/>
  <c r="B37" i="6"/>
  <c r="B110" i="6"/>
  <c r="B66" i="6"/>
  <c r="B123" i="6"/>
  <c r="B40" i="6"/>
  <c r="B104" i="6"/>
  <c r="B152" i="6"/>
  <c r="B91" i="6"/>
  <c r="B120" i="6"/>
  <c r="B175" i="6"/>
  <c r="B62" i="6"/>
  <c r="B148" i="6"/>
  <c r="B69" i="6"/>
  <c r="B194" i="6"/>
  <c r="B154" i="6"/>
  <c r="B77" i="6"/>
  <c r="B95" i="6"/>
  <c r="B169" i="6"/>
  <c r="B48" i="6"/>
  <c r="B197" i="6"/>
  <c r="B157" i="6"/>
  <c r="B86" i="6"/>
  <c r="B22" i="6"/>
  <c r="B107" i="6"/>
  <c r="B72" i="6"/>
  <c r="B137" i="6"/>
  <c r="B28" i="6"/>
  <c r="B151" i="6"/>
  <c r="B105" i="6"/>
  <c r="B46" i="6"/>
  <c r="B84" i="6"/>
  <c r="B102" i="6"/>
  <c r="B131" i="6"/>
  <c r="B122" i="6"/>
  <c r="B156" i="6"/>
  <c r="B49" i="6"/>
  <c r="B158" i="6"/>
  <c r="B150" i="6"/>
  <c r="B135" i="6"/>
  <c r="B52" i="6"/>
  <c r="B176" i="6"/>
  <c r="B21" i="6"/>
  <c r="B164" i="6"/>
  <c r="B117" i="6"/>
  <c r="B58" i="6"/>
  <c r="B183" i="6"/>
  <c r="B143" i="6"/>
  <c r="B170" i="6"/>
  <c r="B50" i="6"/>
  <c r="B61" i="6"/>
  <c r="B76" i="6"/>
  <c r="B179" i="6"/>
  <c r="B147" i="6"/>
  <c r="B124" i="6"/>
  <c r="B43" i="6"/>
  <c r="B163" i="6"/>
  <c r="B129" i="6"/>
  <c r="B70" i="6"/>
  <c r="B144" i="6"/>
  <c r="B195" i="6"/>
  <c r="B155" i="6"/>
  <c r="B100" i="6"/>
  <c r="B98" i="6"/>
  <c r="B73" i="6"/>
  <c r="B172" i="6"/>
  <c r="B187" i="6"/>
  <c r="B159" i="6"/>
  <c r="B53" i="6"/>
  <c r="B115" i="6"/>
  <c r="B92" i="6"/>
  <c r="B180" i="6"/>
  <c r="B65" i="6"/>
  <c r="B27" i="6"/>
  <c r="B112" i="6"/>
  <c r="B101" i="6"/>
  <c r="B127" i="6"/>
  <c r="B31" i="6"/>
  <c r="B103" i="6"/>
  <c r="G14" i="3"/>
  <c r="G15" i="3" s="1"/>
  <c r="C48" i="2"/>
  <c r="C46" i="2"/>
  <c r="C40" i="2"/>
  <c r="C24" i="2"/>
  <c r="C22" i="2"/>
  <c r="C56" i="2"/>
  <c r="C16" i="2"/>
  <c r="C54" i="2"/>
  <c r="C53" i="2"/>
  <c r="C38" i="2"/>
  <c r="C32" i="2"/>
  <c r="C55" i="2"/>
  <c r="C30" i="2"/>
  <c r="F15" i="3"/>
  <c r="C52" i="2"/>
  <c r="C36" i="2"/>
  <c r="C28" i="2"/>
  <c r="C51" i="2"/>
  <c r="C27" i="2"/>
  <c r="C19" i="2"/>
  <c r="C44" i="2"/>
  <c r="C20" i="2"/>
  <c r="C43" i="2"/>
  <c r="C14" i="2"/>
  <c r="E14" i="2" s="1"/>
  <c r="C50" i="2"/>
  <c r="C42" i="2"/>
  <c r="C34" i="2"/>
  <c r="C26" i="2"/>
  <c r="C18" i="2"/>
  <c r="C35" i="2"/>
  <c r="C57" i="2"/>
  <c r="C49" i="2"/>
  <c r="C41" i="2"/>
  <c r="C33" i="2"/>
  <c r="C25" i="2"/>
  <c r="C17" i="2"/>
  <c r="C47" i="2"/>
  <c r="C39" i="2"/>
  <c r="C31" i="2"/>
  <c r="C23" i="2"/>
  <c r="C15" i="2"/>
  <c r="C45" i="2"/>
  <c r="C37" i="2"/>
  <c r="C29" i="2"/>
  <c r="H15" i="3"/>
  <c r="C16" i="3"/>
  <c r="E16" i="3" s="1"/>
  <c r="D15" i="1"/>
  <c r="G15" i="1" s="1"/>
  <c r="D16" i="1"/>
  <c r="C17" i="1"/>
  <c r="F19" i="6" l="1"/>
  <c r="A21" i="6"/>
  <c r="D20" i="6"/>
  <c r="C20" i="6"/>
  <c r="G20" i="6" s="1"/>
  <c r="G16" i="1"/>
  <c r="H16" i="3"/>
  <c r="G16" i="3"/>
  <c r="F16" i="3"/>
  <c r="C17" i="3"/>
  <c r="E17" i="3" s="1"/>
  <c r="F15" i="1"/>
  <c r="F16" i="1" s="1"/>
  <c r="F17" i="1" s="1"/>
  <c r="H15" i="1"/>
  <c r="H16" i="1" s="1"/>
  <c r="E15" i="1"/>
  <c r="E16" i="1" s="1"/>
  <c r="E15" i="2"/>
  <c r="F14" i="2"/>
  <c r="F15" i="2" s="1"/>
  <c r="D14" i="2"/>
  <c r="D15" i="2" s="1"/>
  <c r="G14" i="2"/>
  <c r="G15" i="2" s="1"/>
  <c r="D17" i="1"/>
  <c r="C18" i="1"/>
  <c r="A22" i="6" l="1"/>
  <c r="D21" i="6"/>
  <c r="C21" i="6"/>
  <c r="E20" i="6"/>
  <c r="F20" i="6"/>
  <c r="H17" i="3"/>
  <c r="G17" i="3"/>
  <c r="C18" i="3"/>
  <c r="E18" i="3" s="1"/>
  <c r="F17" i="3"/>
  <c r="H17" i="1"/>
  <c r="E17" i="1"/>
  <c r="E16" i="2"/>
  <c r="D16" i="2"/>
  <c r="G16" i="2"/>
  <c r="F16" i="2"/>
  <c r="C19" i="1"/>
  <c r="D18" i="1"/>
  <c r="G17" i="1"/>
  <c r="A23" i="6" l="1"/>
  <c r="D22" i="6"/>
  <c r="C22" i="6"/>
  <c r="G18" i="3"/>
  <c r="H18" i="3"/>
  <c r="C19" i="3"/>
  <c r="E19" i="3" s="1"/>
  <c r="F18" i="3"/>
  <c r="H18" i="1"/>
  <c r="F18" i="1"/>
  <c r="G18" i="1"/>
  <c r="E17" i="2"/>
  <c r="F17" i="2"/>
  <c r="D17" i="2"/>
  <c r="G17" i="2"/>
  <c r="D19" i="1"/>
  <c r="C20" i="1"/>
  <c r="E18" i="1"/>
  <c r="A24" i="6" l="1"/>
  <c r="D23" i="6"/>
  <c r="C23" i="6"/>
  <c r="G21" i="6"/>
  <c r="H19" i="1"/>
  <c r="G19" i="3"/>
  <c r="C20" i="3"/>
  <c r="E20" i="3" s="1"/>
  <c r="H19" i="3"/>
  <c r="E19" i="1"/>
  <c r="E18" i="2"/>
  <c r="G18" i="2"/>
  <c r="D18" i="2"/>
  <c r="F18" i="2"/>
  <c r="D20" i="1"/>
  <c r="C21" i="1"/>
  <c r="G19" i="1"/>
  <c r="F19" i="1"/>
  <c r="A25" i="6" l="1"/>
  <c r="C24" i="6"/>
  <c r="D24" i="6"/>
  <c r="F21" i="6"/>
  <c r="E21" i="6"/>
  <c r="H20" i="1"/>
  <c r="G20" i="3"/>
  <c r="F19" i="3"/>
  <c r="C21" i="3"/>
  <c r="E21" i="3" s="1"/>
  <c r="H20" i="3"/>
  <c r="E20" i="1"/>
  <c r="F20" i="1"/>
  <c r="G20" i="1"/>
  <c r="D19" i="2"/>
  <c r="F19" i="2"/>
  <c r="E19" i="2"/>
  <c r="G19" i="2"/>
  <c r="D21" i="1"/>
  <c r="C22" i="1"/>
  <c r="A26" i="6" l="1"/>
  <c r="C25" i="6"/>
  <c r="D25" i="6"/>
  <c r="F21" i="1"/>
  <c r="H21" i="1"/>
  <c r="G21" i="3"/>
  <c r="H21" i="3"/>
  <c r="C22" i="3"/>
  <c r="E22" i="3" s="1"/>
  <c r="F20" i="3"/>
  <c r="F21" i="3" s="1"/>
  <c r="D20" i="2"/>
  <c r="E20" i="2"/>
  <c r="G20" i="2"/>
  <c r="F20" i="2"/>
  <c r="F21" i="2" s="1"/>
  <c r="D22" i="1"/>
  <c r="C23" i="1"/>
  <c r="G21" i="1"/>
  <c r="E21" i="1"/>
  <c r="A27" i="6" l="1"/>
  <c r="C26" i="6"/>
  <c r="D26" i="6"/>
  <c r="G22" i="6"/>
  <c r="F22" i="1"/>
  <c r="G22" i="1"/>
  <c r="H22" i="3"/>
  <c r="C23" i="3"/>
  <c r="E23" i="3" s="1"/>
  <c r="H22" i="1"/>
  <c r="E22" i="1"/>
  <c r="D21" i="2"/>
  <c r="D22" i="2" s="1"/>
  <c r="G21" i="2"/>
  <c r="E21" i="2"/>
  <c r="D23" i="1"/>
  <c r="C24" i="1"/>
  <c r="A28" i="6" l="1"/>
  <c r="C27" i="6"/>
  <c r="D27" i="6"/>
  <c r="F22" i="6"/>
  <c r="E22" i="6"/>
  <c r="F23" i="1"/>
  <c r="H23" i="3"/>
  <c r="C24" i="3"/>
  <c r="E24" i="3" s="1"/>
  <c r="F22" i="3"/>
  <c r="G22" i="3"/>
  <c r="D23" i="2"/>
  <c r="E22" i="2"/>
  <c r="G22" i="2"/>
  <c r="F22" i="2"/>
  <c r="D24" i="1"/>
  <c r="C25" i="1"/>
  <c r="G23" i="1"/>
  <c r="H23" i="1"/>
  <c r="E23" i="1"/>
  <c r="A29" i="6" l="1"/>
  <c r="D28" i="6"/>
  <c r="C28" i="6"/>
  <c r="F24" i="1"/>
  <c r="G23" i="3"/>
  <c r="G24" i="3" s="1"/>
  <c r="F23" i="3"/>
  <c r="H24" i="3"/>
  <c r="C25" i="3"/>
  <c r="E25" i="3" s="1"/>
  <c r="E24" i="1"/>
  <c r="G24" i="1"/>
  <c r="H24" i="1"/>
  <c r="G23" i="2"/>
  <c r="F23" i="2"/>
  <c r="F24" i="2" s="1"/>
  <c r="E23" i="2"/>
  <c r="D25" i="1"/>
  <c r="F25" i="1" s="1"/>
  <c r="C26" i="1"/>
  <c r="A30" i="6" l="1"/>
  <c r="D29" i="6"/>
  <c r="C29" i="6"/>
  <c r="G23" i="6"/>
  <c r="G25" i="3"/>
  <c r="C26" i="3"/>
  <c r="E26" i="3" s="1"/>
  <c r="F24" i="3"/>
  <c r="F25" i="3" s="1"/>
  <c r="E25" i="1"/>
  <c r="D24" i="2"/>
  <c r="F25" i="2"/>
  <c r="E24" i="2"/>
  <c r="G24" i="2"/>
  <c r="D26" i="1"/>
  <c r="C27" i="1"/>
  <c r="G25" i="1"/>
  <c r="H25" i="1"/>
  <c r="A31" i="6" l="1"/>
  <c r="D30" i="6"/>
  <c r="C30" i="6"/>
  <c r="F23" i="6"/>
  <c r="E23" i="6"/>
  <c r="H25" i="3"/>
  <c r="H26" i="3" s="1"/>
  <c r="F26" i="3"/>
  <c r="C27" i="3"/>
  <c r="E27" i="3" s="1"/>
  <c r="G26" i="3"/>
  <c r="E26" i="1"/>
  <c r="G25" i="2"/>
  <c r="E25" i="2"/>
  <c r="F26" i="2"/>
  <c r="D25" i="2"/>
  <c r="H26" i="1"/>
  <c r="G26" i="1"/>
  <c r="F26" i="1"/>
  <c r="D27" i="1"/>
  <c r="C28" i="1"/>
  <c r="A32" i="6" l="1"/>
  <c r="C31" i="6"/>
  <c r="D31" i="6"/>
  <c r="G24" i="6"/>
  <c r="G27" i="1"/>
  <c r="H27" i="1"/>
  <c r="C28" i="3"/>
  <c r="E28" i="3" s="1"/>
  <c r="E27" i="1"/>
  <c r="D26" i="2"/>
  <c r="F27" i="2"/>
  <c r="E26" i="2"/>
  <c r="G26" i="2"/>
  <c r="D28" i="1"/>
  <c r="C29" i="1"/>
  <c r="F27" i="1"/>
  <c r="A33" i="6" l="1"/>
  <c r="C32" i="6"/>
  <c r="D32" i="6"/>
  <c r="E24" i="6"/>
  <c r="F24" i="6"/>
  <c r="F27" i="3"/>
  <c r="F28" i="3" s="1"/>
  <c r="C29" i="3"/>
  <c r="E29" i="3" s="1"/>
  <c r="H27" i="3"/>
  <c r="H28" i="3" s="1"/>
  <c r="G27" i="3"/>
  <c r="G28" i="3" s="1"/>
  <c r="E28" i="1"/>
  <c r="G27" i="2"/>
  <c r="E27" i="2"/>
  <c r="F28" i="2"/>
  <c r="D27" i="2"/>
  <c r="H28" i="1"/>
  <c r="G28" i="1"/>
  <c r="F28" i="1"/>
  <c r="D29" i="1"/>
  <c r="C30" i="1"/>
  <c r="A34" i="6" l="1"/>
  <c r="C33" i="6"/>
  <c r="D33" i="6"/>
  <c r="E29" i="1"/>
  <c r="G29" i="3"/>
  <c r="C30" i="3"/>
  <c r="E30" i="3" s="1"/>
  <c r="F29" i="1"/>
  <c r="D28" i="2"/>
  <c r="G28" i="2"/>
  <c r="F29" i="2"/>
  <c r="E28" i="2"/>
  <c r="D30" i="1"/>
  <c r="C31" i="1"/>
  <c r="G29" i="1"/>
  <c r="H29" i="1"/>
  <c r="A35" i="6" l="1"/>
  <c r="C34" i="6"/>
  <c r="D34" i="6"/>
  <c r="G25" i="6"/>
  <c r="G30" i="3"/>
  <c r="C31" i="3"/>
  <c r="E31" i="3" s="1"/>
  <c r="F29" i="3"/>
  <c r="F30" i="3" s="1"/>
  <c r="H29" i="3"/>
  <c r="H30" i="3" s="1"/>
  <c r="F30" i="1"/>
  <c r="H30" i="1"/>
  <c r="E30" i="1"/>
  <c r="G30" i="1"/>
  <c r="E29" i="2"/>
  <c r="F30" i="2"/>
  <c r="G29" i="2"/>
  <c r="D29" i="2"/>
  <c r="D31" i="1"/>
  <c r="C32" i="1"/>
  <c r="A36" i="6" l="1"/>
  <c r="C35" i="6"/>
  <c r="D35" i="6"/>
  <c r="F25" i="6"/>
  <c r="E25" i="6"/>
  <c r="G31" i="1"/>
  <c r="G31" i="3"/>
  <c r="C32" i="3"/>
  <c r="D32" i="3" s="1"/>
  <c r="H31" i="3"/>
  <c r="F31" i="1"/>
  <c r="E31" i="1"/>
  <c r="H31" i="1"/>
  <c r="D30" i="2"/>
  <c r="G30" i="2"/>
  <c r="F31" i="2"/>
  <c r="E30" i="2"/>
  <c r="D32" i="1"/>
  <c r="C33" i="1"/>
  <c r="A37" i="6" l="1"/>
  <c r="D36" i="6"/>
  <c r="C36" i="6"/>
  <c r="G32" i="3"/>
  <c r="C33" i="3"/>
  <c r="F31" i="3"/>
  <c r="F32" i="1"/>
  <c r="E32" i="1"/>
  <c r="G31" i="2"/>
  <c r="E31" i="2"/>
  <c r="D31" i="2"/>
  <c r="F32" i="2"/>
  <c r="D33" i="1"/>
  <c r="C34" i="1"/>
  <c r="H32" i="1"/>
  <c r="G32" i="1"/>
  <c r="A38" i="6" l="1"/>
  <c r="D37" i="6"/>
  <c r="C37" i="6"/>
  <c r="G33" i="1"/>
  <c r="G26" i="6"/>
  <c r="F32" i="3"/>
  <c r="D33" i="3"/>
  <c r="G33" i="3" s="1"/>
  <c r="C34" i="3"/>
  <c r="H32" i="3"/>
  <c r="E32" i="3"/>
  <c r="F33" i="1"/>
  <c r="H33" i="1"/>
  <c r="E33" i="1"/>
  <c r="D32" i="2"/>
  <c r="E32" i="2"/>
  <c r="F33" i="2"/>
  <c r="G32" i="2"/>
  <c r="D34" i="1"/>
  <c r="C35" i="1"/>
  <c r="E33" i="3" l="1"/>
  <c r="H33" i="3"/>
  <c r="A39" i="6"/>
  <c r="D38" i="6"/>
  <c r="C38" i="6"/>
  <c r="F26" i="6"/>
  <c r="E26" i="6"/>
  <c r="H34" i="1"/>
  <c r="D34" i="3"/>
  <c r="G34" i="3" s="1"/>
  <c r="C35" i="3"/>
  <c r="F33" i="3"/>
  <c r="F34" i="3" s="1"/>
  <c r="E34" i="1"/>
  <c r="F34" i="1"/>
  <c r="G34" i="1"/>
  <c r="G35" i="1" s="1"/>
  <c r="D33" i="2"/>
  <c r="G33" i="2"/>
  <c r="E33" i="2"/>
  <c r="F34" i="2"/>
  <c r="D35" i="1"/>
  <c r="C36" i="1"/>
  <c r="A40" i="6" l="1"/>
  <c r="C39" i="6"/>
  <c r="D39" i="6"/>
  <c r="F35" i="1"/>
  <c r="D35" i="3"/>
  <c r="G35" i="3" s="1"/>
  <c r="C36" i="3"/>
  <c r="H34" i="3"/>
  <c r="E34" i="3"/>
  <c r="E35" i="3" s="1"/>
  <c r="H35" i="1"/>
  <c r="F35" i="2"/>
  <c r="E34" i="2"/>
  <c r="G34" i="2"/>
  <c r="D34" i="2"/>
  <c r="D36" i="1"/>
  <c r="C37" i="1"/>
  <c r="E35" i="1"/>
  <c r="H35" i="3" l="1"/>
  <c r="A41" i="6"/>
  <c r="C40" i="6"/>
  <c r="D40" i="6"/>
  <c r="G27" i="6"/>
  <c r="F36" i="1"/>
  <c r="D36" i="3"/>
  <c r="E36" i="3" s="1"/>
  <c r="C37" i="3"/>
  <c r="F35" i="3"/>
  <c r="G36" i="1"/>
  <c r="E36" i="1"/>
  <c r="H36" i="1"/>
  <c r="G35" i="2"/>
  <c r="D35" i="2"/>
  <c r="E35" i="2"/>
  <c r="F36" i="2"/>
  <c r="D37" i="1"/>
  <c r="C38" i="1"/>
  <c r="A42" i="6" l="1"/>
  <c r="C41" i="6"/>
  <c r="D41" i="6"/>
  <c r="F36" i="3"/>
  <c r="F27" i="6"/>
  <c r="E27" i="6"/>
  <c r="G36" i="3"/>
  <c r="G37" i="1"/>
  <c r="D37" i="3"/>
  <c r="E37" i="3" s="1"/>
  <c r="C38" i="3"/>
  <c r="H36" i="3"/>
  <c r="H37" i="3" s="1"/>
  <c r="F37" i="1"/>
  <c r="E36" i="2"/>
  <c r="F37" i="2"/>
  <c r="D36" i="2"/>
  <c r="G36" i="2"/>
  <c r="D38" i="1"/>
  <c r="C39" i="1"/>
  <c r="H37" i="1"/>
  <c r="H38" i="1" s="1"/>
  <c r="E37" i="1"/>
  <c r="A43" i="6" l="1"/>
  <c r="C42" i="6"/>
  <c r="D42" i="6"/>
  <c r="G38" i="1"/>
  <c r="D38" i="3"/>
  <c r="E38" i="3" s="1"/>
  <c r="C39" i="3"/>
  <c r="G37" i="3"/>
  <c r="G38" i="3" s="1"/>
  <c r="H38" i="3"/>
  <c r="F37" i="3"/>
  <c r="E38" i="1"/>
  <c r="G37" i="2"/>
  <c r="D37" i="2"/>
  <c r="F38" i="2"/>
  <c r="E37" i="2"/>
  <c r="D39" i="1"/>
  <c r="C40" i="1"/>
  <c r="F38" i="1"/>
  <c r="F38" i="3" l="1"/>
  <c r="A44" i="6"/>
  <c r="C43" i="6"/>
  <c r="D43" i="6"/>
  <c r="G28" i="6"/>
  <c r="F39" i="1"/>
  <c r="D39" i="3"/>
  <c r="F39" i="3" s="1"/>
  <c r="C40" i="3"/>
  <c r="E39" i="1"/>
  <c r="E38" i="2"/>
  <c r="F39" i="2"/>
  <c r="D38" i="2"/>
  <c r="G38" i="2"/>
  <c r="G39" i="2" s="1"/>
  <c r="D40" i="1"/>
  <c r="C41" i="1"/>
  <c r="G39" i="1"/>
  <c r="H39" i="1"/>
  <c r="A45" i="6" l="1"/>
  <c r="D44" i="6"/>
  <c r="C44" i="6"/>
  <c r="F28" i="6"/>
  <c r="E28" i="6"/>
  <c r="E40" i="1"/>
  <c r="D40" i="3"/>
  <c r="F40" i="3" s="1"/>
  <c r="C41" i="3"/>
  <c r="G39" i="3"/>
  <c r="E39" i="3"/>
  <c r="H39" i="3"/>
  <c r="D39" i="2"/>
  <c r="F40" i="2"/>
  <c r="E39" i="2"/>
  <c r="G40" i="1"/>
  <c r="F40" i="1"/>
  <c r="H40" i="1"/>
  <c r="D41" i="1"/>
  <c r="C42" i="1"/>
  <c r="H40" i="3" l="1"/>
  <c r="E40" i="3"/>
  <c r="G40" i="3"/>
  <c r="A46" i="6"/>
  <c r="D45" i="6"/>
  <c r="C45" i="6"/>
  <c r="G29" i="6"/>
  <c r="E41" i="1"/>
  <c r="D41" i="3"/>
  <c r="F41" i="3" s="1"/>
  <c r="C42" i="3"/>
  <c r="E40" i="2"/>
  <c r="G40" i="2"/>
  <c r="F41" i="2"/>
  <c r="D40" i="2"/>
  <c r="D42" i="1"/>
  <c r="C43" i="1"/>
  <c r="H41" i="1"/>
  <c r="F41" i="1"/>
  <c r="G41" i="1"/>
  <c r="A47" i="6" l="1"/>
  <c r="D46" i="6"/>
  <c r="C46" i="6"/>
  <c r="E42" i="1"/>
  <c r="E29" i="6"/>
  <c r="F29" i="6"/>
  <c r="D42" i="3"/>
  <c r="F42" i="3" s="1"/>
  <c r="C43" i="3"/>
  <c r="E41" i="3"/>
  <c r="G41" i="3"/>
  <c r="G42" i="3" s="1"/>
  <c r="H41" i="3"/>
  <c r="H42" i="1"/>
  <c r="G42" i="1"/>
  <c r="F42" i="1"/>
  <c r="D41" i="2"/>
  <c r="F42" i="2"/>
  <c r="G41" i="2"/>
  <c r="E41" i="2"/>
  <c r="E42" i="2" s="1"/>
  <c r="D43" i="1"/>
  <c r="E43" i="1" s="1"/>
  <c r="C44" i="1"/>
  <c r="H42" i="3" l="1"/>
  <c r="E42" i="3"/>
  <c r="A48" i="6"/>
  <c r="D47" i="6"/>
  <c r="C47" i="6"/>
  <c r="D43" i="3"/>
  <c r="H43" i="3" s="1"/>
  <c r="C44" i="3"/>
  <c r="H43" i="1"/>
  <c r="G42" i="2"/>
  <c r="D42" i="2"/>
  <c r="F43" i="2"/>
  <c r="D44" i="1"/>
  <c r="E44" i="1" s="1"/>
  <c r="C45" i="1"/>
  <c r="F43" i="1"/>
  <c r="G43" i="1"/>
  <c r="A49" i="6" l="1"/>
  <c r="C48" i="6"/>
  <c r="D48" i="6"/>
  <c r="G30" i="6"/>
  <c r="F43" i="3"/>
  <c r="G43" i="3"/>
  <c r="D44" i="3"/>
  <c r="F44" i="3" s="1"/>
  <c r="C45" i="3"/>
  <c r="E43" i="3"/>
  <c r="D43" i="2"/>
  <c r="E43" i="2"/>
  <c r="F44" i="2"/>
  <c r="G43" i="2"/>
  <c r="H44" i="1"/>
  <c r="G44" i="1"/>
  <c r="F44" i="1"/>
  <c r="D45" i="1"/>
  <c r="C46" i="1"/>
  <c r="E44" i="3" l="1"/>
  <c r="A50" i="6"/>
  <c r="C49" i="6"/>
  <c r="D49" i="6"/>
  <c r="F30" i="6"/>
  <c r="E30" i="6"/>
  <c r="H44" i="3"/>
  <c r="D45" i="3"/>
  <c r="F45" i="3" s="1"/>
  <c r="C46" i="3"/>
  <c r="G44" i="3"/>
  <c r="F45" i="1"/>
  <c r="H45" i="1"/>
  <c r="G44" i="2"/>
  <c r="E44" i="2"/>
  <c r="D44" i="2"/>
  <c r="D46" i="1"/>
  <c r="C47" i="1"/>
  <c r="G45" i="1"/>
  <c r="E45" i="1"/>
  <c r="G45" i="3" l="1"/>
  <c r="A51" i="6"/>
  <c r="C50" i="6"/>
  <c r="D50" i="6"/>
  <c r="H46" i="1"/>
  <c r="D46" i="3"/>
  <c r="F46" i="3" s="1"/>
  <c r="C47" i="3"/>
  <c r="G46" i="3"/>
  <c r="H45" i="3"/>
  <c r="E45" i="3"/>
  <c r="F46" i="1"/>
  <c r="E46" i="1"/>
  <c r="G46" i="1"/>
  <c r="G45" i="2"/>
  <c r="E45" i="2"/>
  <c r="F45" i="2"/>
  <c r="F46" i="2" s="1"/>
  <c r="D45" i="2"/>
  <c r="D47" i="1"/>
  <c r="C48" i="1"/>
  <c r="A52" i="6" l="1"/>
  <c r="C51" i="6"/>
  <c r="D51" i="6"/>
  <c r="E46" i="3"/>
  <c r="H46" i="3"/>
  <c r="G31" i="6"/>
  <c r="H47" i="1"/>
  <c r="D47" i="3"/>
  <c r="H47" i="3" s="1"/>
  <c r="C48" i="3"/>
  <c r="G46" i="2"/>
  <c r="F47" i="2"/>
  <c r="E46" i="2"/>
  <c r="D46" i="2"/>
  <c r="D48" i="1"/>
  <c r="C49" i="1"/>
  <c r="F47" i="1"/>
  <c r="G47" i="1"/>
  <c r="E47" i="1"/>
  <c r="A53" i="6" l="1"/>
  <c r="D52" i="6"/>
  <c r="C52" i="6"/>
  <c r="F31" i="6"/>
  <c r="E31" i="6"/>
  <c r="F47" i="3"/>
  <c r="H48" i="1"/>
  <c r="F48" i="1"/>
  <c r="D48" i="3"/>
  <c r="C49" i="3"/>
  <c r="G47" i="3"/>
  <c r="G48" i="3" s="1"/>
  <c r="E47" i="3"/>
  <c r="E48" i="3" s="1"/>
  <c r="E48" i="1"/>
  <c r="G48" i="1"/>
  <c r="D47" i="2"/>
  <c r="D48" i="2" s="1"/>
  <c r="E47" i="2"/>
  <c r="G47" i="2"/>
  <c r="D49" i="1"/>
  <c r="C50" i="1"/>
  <c r="F48" i="3" l="1"/>
  <c r="A54" i="6"/>
  <c r="D53" i="6"/>
  <c r="C53" i="6"/>
  <c r="H49" i="1"/>
  <c r="H48" i="3"/>
  <c r="D49" i="3"/>
  <c r="F49" i="3" s="1"/>
  <c r="C50" i="3"/>
  <c r="E49" i="1"/>
  <c r="F49" i="1"/>
  <c r="E48" i="2"/>
  <c r="F48" i="2"/>
  <c r="F49" i="2" s="1"/>
  <c r="G48" i="2"/>
  <c r="D50" i="1"/>
  <c r="H50" i="1" s="1"/>
  <c r="C51" i="1"/>
  <c r="G49" i="1"/>
  <c r="A55" i="6" l="1"/>
  <c r="D54" i="6"/>
  <c r="C54" i="6"/>
  <c r="G32" i="6"/>
  <c r="D50" i="3"/>
  <c r="F50" i="3" s="1"/>
  <c r="C51" i="3"/>
  <c r="E49" i="3"/>
  <c r="E50" i="3" s="1"/>
  <c r="G49" i="3"/>
  <c r="G50" i="3" s="1"/>
  <c r="H49" i="3"/>
  <c r="G50" i="1"/>
  <c r="D49" i="2"/>
  <c r="F50" i="2"/>
  <c r="G49" i="2"/>
  <c r="E49" i="2"/>
  <c r="D51" i="1"/>
  <c r="H51" i="1" s="1"/>
  <c r="C52" i="1"/>
  <c r="E50" i="1"/>
  <c r="F50" i="1"/>
  <c r="H50" i="3" l="1"/>
  <c r="A56" i="6"/>
  <c r="D55" i="6"/>
  <c r="C55" i="6"/>
  <c r="F32" i="6"/>
  <c r="E32" i="6"/>
  <c r="D51" i="3"/>
  <c r="F51" i="3" s="1"/>
  <c r="C52" i="3"/>
  <c r="F51" i="1"/>
  <c r="E51" i="1"/>
  <c r="D50" i="2"/>
  <c r="E50" i="2"/>
  <c r="G50" i="2"/>
  <c r="F51" i="2"/>
  <c r="D52" i="1"/>
  <c r="H52" i="1" s="1"/>
  <c r="C53" i="1"/>
  <c r="G51" i="1"/>
  <c r="A57" i="6" l="1"/>
  <c r="C56" i="6"/>
  <c r="D56" i="6"/>
  <c r="D52" i="3"/>
  <c r="F52" i="3" s="1"/>
  <c r="C53" i="3"/>
  <c r="G51" i="3"/>
  <c r="G52" i="3" s="1"/>
  <c r="E51" i="3"/>
  <c r="E52" i="3" s="1"/>
  <c r="H51" i="3"/>
  <c r="H52" i="3" s="1"/>
  <c r="G52" i="1"/>
  <c r="D51" i="2"/>
  <c r="F52" i="2"/>
  <c r="G51" i="2"/>
  <c r="E51" i="2"/>
  <c r="D53" i="1"/>
  <c r="H53" i="1" s="1"/>
  <c r="C54" i="1"/>
  <c r="E52" i="1"/>
  <c r="F52" i="1"/>
  <c r="A58" i="6" l="1"/>
  <c r="C57" i="6"/>
  <c r="D57" i="6"/>
  <c r="G33" i="6"/>
  <c r="D53" i="3"/>
  <c r="H53" i="3" s="1"/>
  <c r="C54" i="3"/>
  <c r="E53" i="1"/>
  <c r="F53" i="1"/>
  <c r="G53" i="1"/>
  <c r="E52" i="2"/>
  <c r="G52" i="2"/>
  <c r="F53" i="2"/>
  <c r="D52" i="2"/>
  <c r="D54" i="1"/>
  <c r="H54" i="1" s="1"/>
  <c r="C55" i="1"/>
  <c r="A59" i="6" l="1"/>
  <c r="C58" i="6"/>
  <c r="D58" i="6"/>
  <c r="F33" i="6"/>
  <c r="E33" i="6"/>
  <c r="F53" i="3"/>
  <c r="D54" i="3"/>
  <c r="H54" i="3" s="1"/>
  <c r="C55" i="3"/>
  <c r="E53" i="3"/>
  <c r="G53" i="3"/>
  <c r="E54" i="1"/>
  <c r="D53" i="2"/>
  <c r="F54" i="2"/>
  <c r="E53" i="2"/>
  <c r="G53" i="2"/>
  <c r="D55" i="1"/>
  <c r="H55" i="1" s="1"/>
  <c r="C56" i="1"/>
  <c r="G54" i="1"/>
  <c r="F54" i="1"/>
  <c r="G54" i="3" l="1"/>
  <c r="E54" i="3"/>
  <c r="A60" i="6"/>
  <c r="C59" i="6"/>
  <c r="D59" i="6"/>
  <c r="D55" i="3"/>
  <c r="H55" i="3" s="1"/>
  <c r="C56" i="3"/>
  <c r="F54" i="3"/>
  <c r="F55" i="3" s="1"/>
  <c r="F55" i="1"/>
  <c r="G55" i="1"/>
  <c r="E55" i="1"/>
  <c r="E54" i="2"/>
  <c r="G54" i="2"/>
  <c r="F55" i="2"/>
  <c r="D54" i="2"/>
  <c r="D56" i="1"/>
  <c r="H56" i="1" s="1"/>
  <c r="C57" i="1"/>
  <c r="A61" i="6" l="1"/>
  <c r="D60" i="6"/>
  <c r="C60" i="6"/>
  <c r="G34" i="6"/>
  <c r="D56" i="3"/>
  <c r="H56" i="3" s="1"/>
  <c r="C57" i="3"/>
  <c r="D57" i="3" s="1"/>
  <c r="E55" i="3"/>
  <c r="E56" i="3" s="1"/>
  <c r="E57" i="3" s="1"/>
  <c r="G55" i="3"/>
  <c r="G56" i="3" s="1"/>
  <c r="G57" i="3" s="1"/>
  <c r="D55" i="2"/>
  <c r="G55" i="2"/>
  <c r="G56" i="2" s="1"/>
  <c r="E55" i="2"/>
  <c r="E56" i="2" s="1"/>
  <c r="D57" i="1"/>
  <c r="H57" i="1" s="1"/>
  <c r="C58" i="1"/>
  <c r="D58" i="1" s="1"/>
  <c r="E56" i="1"/>
  <c r="G56" i="1"/>
  <c r="F56" i="1"/>
  <c r="A62" i="6" l="1"/>
  <c r="D61" i="6"/>
  <c r="C61" i="6"/>
  <c r="H57" i="3"/>
  <c r="F34" i="6"/>
  <c r="E34" i="6"/>
  <c r="G57" i="1"/>
  <c r="G58" i="1" s="1"/>
  <c r="E57" i="1"/>
  <c r="E58" i="1" s="1"/>
  <c r="F56" i="3"/>
  <c r="F57" i="3" s="1"/>
  <c r="H58" i="1"/>
  <c r="F57" i="1"/>
  <c r="F58" i="1" s="1"/>
  <c r="D56" i="2"/>
  <c r="D57" i="2" s="1"/>
  <c r="G57" i="2"/>
  <c r="E57" i="2"/>
  <c r="F56" i="2"/>
  <c r="F57" i="2" s="1"/>
  <c r="A63" i="6" l="1"/>
  <c r="D62" i="6"/>
  <c r="C62" i="6"/>
  <c r="G35" i="6"/>
  <c r="A64" i="6" l="1"/>
  <c r="D63" i="6"/>
  <c r="C63" i="6"/>
  <c r="F35" i="6"/>
  <c r="E35" i="6"/>
  <c r="A65" i="6" l="1"/>
  <c r="C64" i="6"/>
  <c r="D64" i="6"/>
  <c r="G36" i="6"/>
  <c r="A66" i="6" l="1"/>
  <c r="C65" i="6"/>
  <c r="D65" i="6"/>
  <c r="E36" i="6"/>
  <c r="F36" i="6"/>
  <c r="A67" i="6" l="1"/>
  <c r="C66" i="6"/>
  <c r="D66" i="6"/>
  <c r="G37" i="6"/>
  <c r="A68" i="6" l="1"/>
  <c r="C67" i="6"/>
  <c r="D67" i="6"/>
  <c r="F37" i="6"/>
  <c r="E37" i="6"/>
  <c r="A69" i="6" l="1"/>
  <c r="D68" i="6"/>
  <c r="C68" i="6"/>
  <c r="G38" i="6"/>
  <c r="A70" i="6" l="1"/>
  <c r="D69" i="6"/>
  <c r="C69" i="6"/>
  <c r="F38" i="6"/>
  <c r="E38" i="6"/>
  <c r="A71" i="6" l="1"/>
  <c r="D70" i="6"/>
  <c r="C70" i="6"/>
  <c r="G39" i="6"/>
  <c r="A72" i="6" l="1"/>
  <c r="D71" i="6"/>
  <c r="C71" i="6"/>
  <c r="F39" i="6"/>
  <c r="E39" i="6"/>
  <c r="A73" i="6" l="1"/>
  <c r="C72" i="6"/>
  <c r="D72" i="6"/>
  <c r="G40" i="6"/>
  <c r="A74" i="6" l="1"/>
  <c r="C73" i="6"/>
  <c r="D73" i="6"/>
  <c r="F40" i="6"/>
  <c r="E40" i="6"/>
  <c r="A75" i="6" l="1"/>
  <c r="C74" i="6"/>
  <c r="D74" i="6"/>
  <c r="G41" i="6"/>
  <c r="A76" i="6" l="1"/>
  <c r="D75" i="6"/>
  <c r="C75" i="6"/>
  <c r="E41" i="6"/>
  <c r="F41" i="6"/>
  <c r="A77" i="6" l="1"/>
  <c r="D76" i="6"/>
  <c r="C76" i="6"/>
  <c r="G42" i="6"/>
  <c r="A78" i="6" l="1"/>
  <c r="D77" i="6"/>
  <c r="C77" i="6"/>
  <c r="F42" i="6"/>
  <c r="E42" i="6"/>
  <c r="A79" i="6" l="1"/>
  <c r="D78" i="6"/>
  <c r="C78" i="6"/>
  <c r="G43" i="6"/>
  <c r="A80" i="6" l="1"/>
  <c r="C79" i="6"/>
  <c r="D79" i="6"/>
  <c r="F43" i="6"/>
  <c r="E43" i="6"/>
  <c r="A81" i="6" l="1"/>
  <c r="C80" i="6"/>
  <c r="D80" i="6"/>
  <c r="G44" i="6"/>
  <c r="A82" i="6" l="1"/>
  <c r="C81" i="6"/>
  <c r="D81" i="6"/>
  <c r="F44" i="6"/>
  <c r="E44" i="6"/>
  <c r="A83" i="6" l="1"/>
  <c r="C82" i="6"/>
  <c r="D82" i="6"/>
  <c r="G45" i="6"/>
  <c r="A84" i="6" l="1"/>
  <c r="D83" i="6"/>
  <c r="C83" i="6"/>
  <c r="F45" i="6"/>
  <c r="E45" i="6"/>
  <c r="A85" i="6" l="1"/>
  <c r="D84" i="6"/>
  <c r="C84" i="6"/>
  <c r="G46" i="6"/>
  <c r="A86" i="6" l="1"/>
  <c r="D85" i="6"/>
  <c r="C85" i="6"/>
  <c r="F46" i="6"/>
  <c r="E46" i="6"/>
  <c r="A87" i="6" l="1"/>
  <c r="D86" i="6"/>
  <c r="C86" i="6"/>
  <c r="G47" i="6"/>
  <c r="A88" i="6" l="1"/>
  <c r="C87" i="6"/>
  <c r="D87" i="6"/>
  <c r="F47" i="6"/>
  <c r="E47" i="6"/>
  <c r="A89" i="6" l="1"/>
  <c r="C88" i="6"/>
  <c r="D88" i="6"/>
  <c r="G48" i="6"/>
  <c r="A90" i="6" l="1"/>
  <c r="C89" i="6"/>
  <c r="D89" i="6"/>
  <c r="E48" i="6"/>
  <c r="F48" i="6"/>
  <c r="A91" i="6" l="1"/>
  <c r="C90" i="6"/>
  <c r="D90" i="6"/>
  <c r="G49" i="6"/>
  <c r="A92" i="6" l="1"/>
  <c r="C91" i="6"/>
  <c r="D91" i="6"/>
  <c r="F49" i="6"/>
  <c r="E49" i="6"/>
  <c r="A93" i="6" l="1"/>
  <c r="D92" i="6"/>
  <c r="C92" i="6"/>
  <c r="G50" i="6"/>
  <c r="A94" i="6" l="1"/>
  <c r="D93" i="6"/>
  <c r="C93" i="6"/>
  <c r="F50" i="6"/>
  <c r="E50" i="6"/>
  <c r="A95" i="6" l="1"/>
  <c r="D94" i="6"/>
  <c r="C94" i="6"/>
  <c r="G51" i="6"/>
  <c r="A96" i="6" l="1"/>
  <c r="D95" i="6"/>
  <c r="C95" i="6"/>
  <c r="F51" i="6"/>
  <c r="E51" i="6"/>
  <c r="A97" i="6" l="1"/>
  <c r="C96" i="6"/>
  <c r="D96" i="6"/>
  <c r="G52" i="6"/>
  <c r="A98" i="6" l="1"/>
  <c r="C97" i="6"/>
  <c r="D97" i="6"/>
  <c r="F52" i="6"/>
  <c r="E52" i="6"/>
  <c r="A99" i="6" l="1"/>
  <c r="C98" i="6"/>
  <c r="D98" i="6"/>
  <c r="G53" i="6"/>
  <c r="A100" i="6" l="1"/>
  <c r="C99" i="6"/>
  <c r="D99" i="6"/>
  <c r="E53" i="6"/>
  <c r="F53" i="6"/>
  <c r="A101" i="6" l="1"/>
  <c r="D100" i="6"/>
  <c r="C100" i="6"/>
  <c r="G54" i="6"/>
  <c r="A102" i="6" l="1"/>
  <c r="D101" i="6"/>
  <c r="C101" i="6"/>
  <c r="F54" i="6"/>
  <c r="E54" i="6"/>
  <c r="A103" i="6" l="1"/>
  <c r="D102" i="6"/>
  <c r="C102" i="6"/>
  <c r="G55" i="6"/>
  <c r="A104" i="6" l="1"/>
  <c r="D103" i="6"/>
  <c r="C103" i="6"/>
  <c r="F55" i="6"/>
  <c r="E55" i="6"/>
  <c r="A105" i="6" l="1"/>
  <c r="C104" i="6"/>
  <c r="D104" i="6"/>
  <c r="G56" i="6"/>
  <c r="A106" i="6" l="1"/>
  <c r="C105" i="6"/>
  <c r="D105" i="6"/>
  <c r="F56" i="6"/>
  <c r="E56" i="6"/>
  <c r="A107" i="6" l="1"/>
  <c r="C106" i="6"/>
  <c r="D106" i="6"/>
  <c r="G57" i="6"/>
  <c r="A108" i="6" l="1"/>
  <c r="C107" i="6"/>
  <c r="D107" i="6"/>
  <c r="F57" i="6"/>
  <c r="E57" i="6"/>
  <c r="A109" i="6" l="1"/>
  <c r="D108" i="6"/>
  <c r="C108" i="6"/>
  <c r="G58" i="6"/>
  <c r="A110" i="6" l="1"/>
  <c r="D109" i="6"/>
  <c r="C109" i="6"/>
  <c r="F58" i="6"/>
  <c r="E58" i="6"/>
  <c r="A111" i="6" l="1"/>
  <c r="D110" i="6"/>
  <c r="C110" i="6"/>
  <c r="G59" i="6"/>
  <c r="A112" i="6" l="1"/>
  <c r="D111" i="6"/>
  <c r="C111" i="6"/>
  <c r="F59" i="6"/>
  <c r="E59" i="6"/>
  <c r="A113" i="6" l="1"/>
  <c r="C112" i="6"/>
  <c r="D112" i="6"/>
  <c r="G60" i="6"/>
  <c r="A114" i="6" l="1"/>
  <c r="C113" i="6"/>
  <c r="D113" i="6"/>
  <c r="E60" i="6"/>
  <c r="F60" i="6"/>
  <c r="A115" i="6" l="1"/>
  <c r="C114" i="6"/>
  <c r="D114" i="6"/>
  <c r="G61" i="6"/>
  <c r="A116" i="6" l="1"/>
  <c r="C115" i="6"/>
  <c r="D115" i="6"/>
  <c r="F61" i="6"/>
  <c r="E61" i="6"/>
  <c r="A117" i="6" l="1"/>
  <c r="D116" i="6"/>
  <c r="C116" i="6"/>
  <c r="G62" i="6"/>
  <c r="A118" i="6" l="1"/>
  <c r="D117" i="6"/>
  <c r="C117" i="6"/>
  <c r="F62" i="6"/>
  <c r="E62" i="6"/>
  <c r="A119" i="6" l="1"/>
  <c r="D118" i="6"/>
  <c r="C118" i="6"/>
  <c r="G63" i="6"/>
  <c r="A120" i="6" l="1"/>
  <c r="C119" i="6"/>
  <c r="D119" i="6"/>
  <c r="F63" i="6"/>
  <c r="E63" i="6"/>
  <c r="A121" i="6" l="1"/>
  <c r="C120" i="6"/>
  <c r="D120" i="6"/>
  <c r="G64" i="6"/>
  <c r="A122" i="6" l="1"/>
  <c r="C121" i="6"/>
  <c r="D121" i="6"/>
  <c r="F64" i="6"/>
  <c r="E64" i="6"/>
  <c r="A123" i="6" l="1"/>
  <c r="C122" i="6"/>
  <c r="D122" i="6"/>
  <c r="G65" i="6"/>
  <c r="A124" i="6" l="1"/>
  <c r="C123" i="6"/>
  <c r="D123" i="6"/>
  <c r="E65" i="6"/>
  <c r="F65" i="6"/>
  <c r="A125" i="6" l="1"/>
  <c r="D124" i="6"/>
  <c r="C124" i="6"/>
  <c r="G66" i="6"/>
  <c r="A126" i="6" l="1"/>
  <c r="D125" i="6"/>
  <c r="C125" i="6"/>
  <c r="F66" i="6"/>
  <c r="E66" i="6"/>
  <c r="A127" i="6" l="1"/>
  <c r="D126" i="6"/>
  <c r="C126" i="6"/>
  <c r="G67" i="6"/>
  <c r="A128" i="6" l="1"/>
  <c r="D127" i="6"/>
  <c r="C127" i="6"/>
  <c r="F67" i="6"/>
  <c r="E67" i="6"/>
  <c r="A129" i="6" l="1"/>
  <c r="C128" i="6"/>
  <c r="D128" i="6"/>
  <c r="G68" i="6"/>
  <c r="A130" i="6" l="1"/>
  <c r="C129" i="6"/>
  <c r="D129" i="6"/>
  <c r="F68" i="6"/>
  <c r="E68" i="6"/>
  <c r="A131" i="6" l="1"/>
  <c r="C130" i="6"/>
  <c r="D130" i="6"/>
  <c r="G69" i="6"/>
  <c r="A132" i="6" l="1"/>
  <c r="C131" i="6"/>
  <c r="D131" i="6"/>
  <c r="F69" i="6"/>
  <c r="E69" i="6"/>
  <c r="A133" i="6" l="1"/>
  <c r="D132" i="6"/>
  <c r="C132" i="6"/>
  <c r="G70" i="6"/>
  <c r="A134" i="6" l="1"/>
  <c r="D133" i="6"/>
  <c r="C133" i="6"/>
  <c r="F70" i="6"/>
  <c r="E70" i="6"/>
  <c r="A135" i="6" l="1"/>
  <c r="D134" i="6"/>
  <c r="C134" i="6"/>
  <c r="G71" i="6"/>
  <c r="A136" i="6" l="1"/>
  <c r="C135" i="6"/>
  <c r="D135" i="6"/>
  <c r="F71" i="6"/>
  <c r="E71" i="6"/>
  <c r="A137" i="6" l="1"/>
  <c r="C136" i="6"/>
  <c r="D136" i="6"/>
  <c r="G72" i="6"/>
  <c r="A138" i="6" l="1"/>
  <c r="C137" i="6"/>
  <c r="D137" i="6"/>
  <c r="E72" i="6"/>
  <c r="F72" i="6"/>
  <c r="A139" i="6" l="1"/>
  <c r="C138" i="6"/>
  <c r="D138" i="6"/>
  <c r="G73" i="6"/>
  <c r="A140" i="6" l="1"/>
  <c r="C139" i="6"/>
  <c r="D139" i="6"/>
  <c r="F73" i="6"/>
  <c r="E73" i="6"/>
  <c r="A141" i="6" l="1"/>
  <c r="D140" i="6"/>
  <c r="C140" i="6"/>
  <c r="G74" i="6"/>
  <c r="A142" i="6" l="1"/>
  <c r="D141" i="6"/>
  <c r="C141" i="6"/>
  <c r="F74" i="6"/>
  <c r="E74" i="6"/>
  <c r="A143" i="6" l="1"/>
  <c r="D142" i="6"/>
  <c r="C142" i="6"/>
  <c r="G75" i="6"/>
  <c r="A144" i="6" l="1"/>
  <c r="D143" i="6"/>
  <c r="C143" i="6"/>
  <c r="F75" i="6"/>
  <c r="E75" i="6"/>
  <c r="A145" i="6" l="1"/>
  <c r="C144" i="6"/>
  <c r="D144" i="6"/>
  <c r="G76" i="6"/>
  <c r="A146" i="6" l="1"/>
  <c r="C145" i="6"/>
  <c r="D145" i="6"/>
  <c r="F76" i="6"/>
  <c r="E76" i="6"/>
  <c r="A147" i="6" l="1"/>
  <c r="C146" i="6"/>
  <c r="D146" i="6"/>
  <c r="G77" i="6"/>
  <c r="A148" i="6" l="1"/>
  <c r="C147" i="6"/>
  <c r="D147" i="6"/>
  <c r="E77" i="6"/>
  <c r="F77" i="6"/>
  <c r="A149" i="6" l="1"/>
  <c r="D148" i="6"/>
  <c r="C148" i="6"/>
  <c r="G78" i="6"/>
  <c r="A150" i="6" l="1"/>
  <c r="D149" i="6"/>
  <c r="C149" i="6"/>
  <c r="F78" i="6"/>
  <c r="E78" i="6"/>
  <c r="A151" i="6" l="1"/>
  <c r="D150" i="6"/>
  <c r="C150" i="6"/>
  <c r="G79" i="6"/>
  <c r="A152" i="6" l="1"/>
  <c r="D151" i="6"/>
  <c r="C151" i="6"/>
  <c r="F79" i="6"/>
  <c r="E79" i="6"/>
  <c r="A153" i="6" l="1"/>
  <c r="C152" i="6"/>
  <c r="D152" i="6"/>
  <c r="G80" i="6"/>
  <c r="A154" i="6" l="1"/>
  <c r="C153" i="6"/>
  <c r="D153" i="6"/>
  <c r="F80" i="6"/>
  <c r="E80" i="6"/>
  <c r="A155" i="6" l="1"/>
  <c r="C154" i="6"/>
  <c r="D154" i="6"/>
  <c r="G81" i="6"/>
  <c r="A156" i="6" l="1"/>
  <c r="C155" i="6"/>
  <c r="D155" i="6"/>
  <c r="F81" i="6"/>
  <c r="E81" i="6"/>
  <c r="A157" i="6" l="1"/>
  <c r="D156" i="6"/>
  <c r="C156" i="6"/>
  <c r="G82" i="6"/>
  <c r="A158" i="6" l="1"/>
  <c r="D157" i="6"/>
  <c r="C157" i="6"/>
  <c r="F82" i="6"/>
  <c r="E82" i="6"/>
  <c r="A159" i="6" l="1"/>
  <c r="D158" i="6"/>
  <c r="C158" i="6"/>
  <c r="G83" i="6"/>
  <c r="A160" i="6" l="1"/>
  <c r="C159" i="6"/>
  <c r="D159" i="6"/>
  <c r="F83" i="6"/>
  <c r="E83" i="6"/>
  <c r="A161" i="6" l="1"/>
  <c r="C160" i="6"/>
  <c r="D160" i="6"/>
  <c r="G84" i="6"/>
  <c r="A162" i="6" l="1"/>
  <c r="C161" i="6"/>
  <c r="D161" i="6"/>
  <c r="E84" i="6"/>
  <c r="F84" i="6"/>
  <c r="A163" i="6" l="1"/>
  <c r="C162" i="6"/>
  <c r="D162" i="6"/>
  <c r="G85" i="6"/>
  <c r="A164" i="6" l="1"/>
  <c r="C163" i="6"/>
  <c r="D163" i="6"/>
  <c r="F85" i="6"/>
  <c r="E85" i="6"/>
  <c r="A165" i="6" l="1"/>
  <c r="D164" i="6"/>
  <c r="C164" i="6"/>
  <c r="G86" i="6"/>
  <c r="A166" i="6" l="1"/>
  <c r="D165" i="6"/>
  <c r="C165" i="6"/>
  <c r="F86" i="6"/>
  <c r="E86" i="6"/>
  <c r="A167" i="6" l="1"/>
  <c r="D166" i="6"/>
  <c r="C166" i="6"/>
  <c r="G87" i="6"/>
  <c r="A168" i="6" l="1"/>
  <c r="D167" i="6"/>
  <c r="C167" i="6"/>
  <c r="F87" i="6"/>
  <c r="E87" i="6"/>
  <c r="A169" i="6" l="1"/>
  <c r="C168" i="6"/>
  <c r="D168" i="6"/>
  <c r="G88" i="6"/>
  <c r="A170" i="6" l="1"/>
  <c r="C169" i="6"/>
  <c r="D169" i="6"/>
  <c r="F88" i="6"/>
  <c r="E88" i="6"/>
  <c r="A171" i="6" l="1"/>
  <c r="C170" i="6"/>
  <c r="D170" i="6"/>
  <c r="G89" i="6"/>
  <c r="A172" i="6" l="1"/>
  <c r="C171" i="6"/>
  <c r="D171" i="6"/>
  <c r="E89" i="6"/>
  <c r="F89" i="6"/>
  <c r="A173" i="6" l="1"/>
  <c r="D172" i="6"/>
  <c r="C172" i="6"/>
  <c r="G90" i="6"/>
  <c r="A174" i="6" l="1"/>
  <c r="D173" i="6"/>
  <c r="C173" i="6"/>
  <c r="F90" i="6"/>
  <c r="E90" i="6"/>
  <c r="A175" i="6" l="1"/>
  <c r="D174" i="6"/>
  <c r="C174" i="6"/>
  <c r="G91" i="6"/>
  <c r="A176" i="6" l="1"/>
  <c r="D175" i="6"/>
  <c r="C175" i="6"/>
  <c r="F91" i="6"/>
  <c r="E91" i="6"/>
  <c r="A177" i="6" l="1"/>
  <c r="C176" i="6"/>
  <c r="D176" i="6"/>
  <c r="G92" i="6"/>
  <c r="A178" i="6" l="1"/>
  <c r="C177" i="6"/>
  <c r="D177" i="6"/>
  <c r="F92" i="6"/>
  <c r="E92" i="6"/>
  <c r="A179" i="6" l="1"/>
  <c r="C178" i="6"/>
  <c r="D178" i="6"/>
  <c r="G93" i="6"/>
  <c r="A180" i="6" l="1"/>
  <c r="D179" i="6"/>
  <c r="C179" i="6"/>
  <c r="F93" i="6"/>
  <c r="E93" i="6"/>
  <c r="A181" i="6" l="1"/>
  <c r="D180" i="6"/>
  <c r="C180" i="6"/>
  <c r="G94" i="6"/>
  <c r="A182" i="6" l="1"/>
  <c r="D181" i="6"/>
  <c r="C181" i="6"/>
  <c r="F94" i="6"/>
  <c r="E94" i="6"/>
  <c r="A183" i="6" l="1"/>
  <c r="D182" i="6"/>
  <c r="C182" i="6"/>
  <c r="G95" i="6"/>
  <c r="A184" i="6" l="1"/>
  <c r="C183" i="6"/>
  <c r="D183" i="6"/>
  <c r="F95" i="6"/>
  <c r="E95" i="6"/>
  <c r="A185" i="6" l="1"/>
  <c r="C184" i="6"/>
  <c r="D184" i="6"/>
  <c r="G96" i="6"/>
  <c r="A186" i="6" l="1"/>
  <c r="C185" i="6"/>
  <c r="D185" i="6"/>
  <c r="E96" i="6"/>
  <c r="F96" i="6"/>
  <c r="A187" i="6" l="1"/>
  <c r="C186" i="6"/>
  <c r="D186" i="6"/>
  <c r="G97" i="6"/>
  <c r="A188" i="6" l="1"/>
  <c r="D187" i="6"/>
  <c r="C187" i="6"/>
  <c r="F97" i="6"/>
  <c r="E97" i="6"/>
  <c r="A189" i="6" l="1"/>
  <c r="D188" i="6"/>
  <c r="C188" i="6"/>
  <c r="G98" i="6"/>
  <c r="A190" i="6" l="1"/>
  <c r="D189" i="6"/>
  <c r="C189" i="6"/>
  <c r="F98" i="6"/>
  <c r="E98" i="6"/>
  <c r="A191" i="6" l="1"/>
  <c r="D190" i="6"/>
  <c r="C190" i="6"/>
  <c r="G99" i="6"/>
  <c r="A192" i="6" l="1"/>
  <c r="D191" i="6"/>
  <c r="C191" i="6"/>
  <c r="F99" i="6"/>
  <c r="E99" i="6"/>
  <c r="A193" i="6" l="1"/>
  <c r="C192" i="6"/>
  <c r="D192" i="6"/>
  <c r="G100" i="6"/>
  <c r="A194" i="6" l="1"/>
  <c r="C193" i="6"/>
  <c r="D193" i="6"/>
  <c r="F100" i="6"/>
  <c r="E100" i="6"/>
  <c r="A195" i="6" l="1"/>
  <c r="C194" i="6"/>
  <c r="D194" i="6"/>
  <c r="G101" i="6"/>
  <c r="A196" i="6" l="1"/>
  <c r="C195" i="6"/>
  <c r="D195" i="6"/>
  <c r="E101" i="6"/>
  <c r="F101" i="6"/>
  <c r="A197" i="6" l="1"/>
  <c r="D196" i="6"/>
  <c r="C196" i="6"/>
  <c r="G102" i="6"/>
  <c r="A198" i="6" l="1"/>
  <c r="D197" i="6"/>
  <c r="C197" i="6"/>
  <c r="F102" i="6"/>
  <c r="E102" i="6"/>
  <c r="D198" i="6" l="1"/>
  <c r="C198" i="6"/>
  <c r="G103" i="6"/>
  <c r="F103" i="6" l="1"/>
  <c r="E103" i="6"/>
  <c r="G104" i="6" l="1"/>
  <c r="F104" i="6" l="1"/>
  <c r="E104" i="6"/>
  <c r="G105" i="6" l="1"/>
  <c r="F105" i="6" l="1"/>
  <c r="E105" i="6"/>
  <c r="G106" i="6" l="1"/>
  <c r="F106" i="6" l="1"/>
  <c r="E106" i="6"/>
  <c r="G107" i="6" l="1"/>
  <c r="F107" i="6" l="1"/>
  <c r="E107" i="6"/>
  <c r="G108" i="6" l="1"/>
  <c r="E108" i="6" l="1"/>
  <c r="F108" i="6"/>
  <c r="G109" i="6" l="1"/>
  <c r="F109" i="6" l="1"/>
  <c r="E109" i="6"/>
  <c r="G110" i="6" l="1"/>
  <c r="F110" i="6" l="1"/>
  <c r="E110" i="6"/>
  <c r="G111" i="6" l="1"/>
  <c r="F111" i="6" l="1"/>
  <c r="E111" i="6"/>
  <c r="G112" i="6" l="1"/>
  <c r="F112" i="6" l="1"/>
  <c r="E112" i="6"/>
  <c r="G113" i="6" l="1"/>
  <c r="E113" i="6" l="1"/>
  <c r="F113" i="6"/>
  <c r="G114" i="6" l="1"/>
  <c r="F114" i="6" l="1"/>
  <c r="E114" i="6"/>
  <c r="G115" i="6" l="1"/>
  <c r="F115" i="6" l="1"/>
  <c r="E115" i="6"/>
  <c r="G116" i="6" l="1"/>
  <c r="F116" i="6" l="1"/>
  <c r="E116" i="6"/>
  <c r="G117" i="6" l="1"/>
  <c r="F117" i="6" l="1"/>
  <c r="E117" i="6"/>
  <c r="G118" i="6" l="1"/>
  <c r="F118" i="6" l="1"/>
  <c r="E118" i="6"/>
  <c r="G119" i="6" l="1"/>
  <c r="F119" i="6" l="1"/>
  <c r="E119" i="6"/>
  <c r="G120" i="6" l="1"/>
  <c r="E120" i="6" l="1"/>
  <c r="F120" i="6"/>
  <c r="G121" i="6" l="1"/>
  <c r="F121" i="6" l="1"/>
  <c r="E121" i="6"/>
  <c r="G122" i="6" l="1"/>
  <c r="F122" i="6" l="1"/>
  <c r="E122" i="6"/>
  <c r="G123" i="6" l="1"/>
  <c r="F123" i="6" l="1"/>
  <c r="E123" i="6"/>
  <c r="G124" i="6" l="1"/>
  <c r="F124" i="6" l="1"/>
  <c r="E124" i="6"/>
  <c r="G125" i="6" l="1"/>
  <c r="E125" i="6" l="1"/>
  <c r="F125" i="6"/>
  <c r="G126" i="6" l="1"/>
  <c r="F126" i="6" l="1"/>
  <c r="E126" i="6"/>
  <c r="G127" i="6" l="1"/>
  <c r="F127" i="6" l="1"/>
  <c r="E127" i="6"/>
  <c r="G128" i="6" l="1"/>
  <c r="F128" i="6" l="1"/>
  <c r="E128" i="6"/>
  <c r="G129" i="6" l="1"/>
  <c r="F129" i="6" l="1"/>
  <c r="E129" i="6"/>
  <c r="G130" i="6" l="1"/>
  <c r="F130" i="6" l="1"/>
  <c r="E130" i="6"/>
  <c r="G131" i="6" l="1"/>
  <c r="F131" i="6" l="1"/>
  <c r="E131" i="6"/>
  <c r="G132" i="6" l="1"/>
  <c r="E132" i="6" l="1"/>
  <c r="F132" i="6"/>
  <c r="G133" i="6" l="1"/>
  <c r="F133" i="6" l="1"/>
  <c r="E133" i="6"/>
  <c r="G134" i="6" l="1"/>
  <c r="F134" i="6" l="1"/>
  <c r="E134" i="6"/>
  <c r="G135" i="6" l="1"/>
  <c r="F135" i="6" l="1"/>
  <c r="E135" i="6"/>
  <c r="G136" i="6" l="1"/>
  <c r="F136" i="6" l="1"/>
  <c r="E136" i="6"/>
  <c r="G137" i="6" l="1"/>
  <c r="E137" i="6" l="1"/>
  <c r="F137" i="6"/>
  <c r="G138" i="6" l="1"/>
  <c r="F138" i="6" l="1"/>
  <c r="E138" i="6"/>
  <c r="G139" i="6" l="1"/>
  <c r="F139" i="6" l="1"/>
  <c r="E139" i="6"/>
  <c r="G140" i="6" l="1"/>
  <c r="F140" i="6" l="1"/>
  <c r="E140" i="6"/>
  <c r="G141" i="6" l="1"/>
  <c r="E141" i="6" l="1"/>
  <c r="F141" i="6"/>
  <c r="G142" i="6" l="1"/>
  <c r="F142" i="6" l="1"/>
  <c r="E142" i="6"/>
  <c r="G143" i="6" l="1"/>
  <c r="F143" i="6" l="1"/>
  <c r="E143" i="6"/>
  <c r="G144" i="6" l="1"/>
  <c r="E144" i="6" l="1"/>
  <c r="F144" i="6"/>
  <c r="G145" i="6" l="1"/>
  <c r="F145" i="6" l="1"/>
  <c r="E145" i="6"/>
  <c r="G146" i="6" l="1"/>
  <c r="E146" i="6" l="1"/>
  <c r="F146" i="6"/>
  <c r="G147" i="6" l="1"/>
  <c r="F147" i="6" l="1"/>
  <c r="E147" i="6"/>
  <c r="G148" i="6" l="1"/>
  <c r="F148" i="6" l="1"/>
  <c r="E148" i="6"/>
  <c r="G149" i="6" l="1"/>
  <c r="E149" i="6" l="1"/>
  <c r="F149" i="6"/>
  <c r="G150" i="6" l="1"/>
  <c r="F150" i="6" l="1"/>
  <c r="E150" i="6"/>
  <c r="G151" i="6" l="1"/>
  <c r="F151" i="6" l="1"/>
  <c r="E151" i="6"/>
  <c r="G152" i="6" l="1"/>
  <c r="F152" i="6" l="1"/>
  <c r="E152" i="6"/>
  <c r="G153" i="6" l="1"/>
  <c r="E153" i="6" l="1"/>
  <c r="F153" i="6"/>
  <c r="G154" i="6" l="1"/>
  <c r="F154" i="6" l="1"/>
  <c r="E154" i="6"/>
  <c r="G155" i="6" l="1"/>
  <c r="F155" i="6" l="1"/>
  <c r="E155" i="6"/>
  <c r="G156" i="6" l="1"/>
  <c r="E156" i="6" l="1"/>
  <c r="F156" i="6"/>
  <c r="G157" i="6" l="1"/>
  <c r="F157" i="6" l="1"/>
  <c r="E157" i="6"/>
  <c r="G158" i="6" l="1"/>
  <c r="F158" i="6" l="1"/>
  <c r="E158" i="6"/>
  <c r="G159" i="6" l="1"/>
  <c r="F159" i="6" l="1"/>
  <c r="E159" i="6"/>
  <c r="G160" i="6" l="1"/>
  <c r="E160" i="6" l="1"/>
  <c r="F160" i="6"/>
  <c r="G161" i="6" l="1"/>
  <c r="E161" i="6" l="1"/>
  <c r="F161" i="6"/>
  <c r="G162" i="6" l="1"/>
  <c r="F162" i="6" l="1"/>
  <c r="E162" i="6"/>
  <c r="G163" i="6" l="1"/>
  <c r="F163" i="6" l="1"/>
  <c r="E163" i="6"/>
  <c r="G164" i="6" l="1"/>
  <c r="F164" i="6" l="1"/>
  <c r="E164" i="6"/>
  <c r="G165" i="6" l="1"/>
  <c r="F165" i="6" l="1"/>
  <c r="E165" i="6"/>
  <c r="G166" i="6" l="1"/>
  <c r="F166" i="6" l="1"/>
  <c r="E166" i="6"/>
  <c r="G167" i="6" l="1"/>
  <c r="F167" i="6" l="1"/>
  <c r="E167" i="6"/>
  <c r="G168" i="6" l="1"/>
  <c r="E168" i="6" l="1"/>
  <c r="F168" i="6"/>
  <c r="G169" i="6" l="1"/>
  <c r="F169" i="6" l="1"/>
  <c r="E169" i="6"/>
  <c r="G170" i="6" l="1"/>
  <c r="F170" i="6" l="1"/>
  <c r="E170" i="6"/>
  <c r="G171" i="6" l="1"/>
  <c r="E171" i="6" l="1"/>
  <c r="F171" i="6"/>
  <c r="G172" i="6" l="1"/>
  <c r="E172" i="6" l="1"/>
  <c r="F172" i="6"/>
  <c r="G173" i="6" l="1"/>
  <c r="E173" i="6" l="1"/>
  <c r="F173" i="6"/>
  <c r="G174" i="6" l="1"/>
  <c r="F174" i="6" l="1"/>
  <c r="E174" i="6"/>
  <c r="G175" i="6" l="1"/>
  <c r="F175" i="6" l="1"/>
  <c r="E175" i="6"/>
  <c r="G176" i="6" l="1"/>
  <c r="F176" i="6" l="1"/>
  <c r="E176" i="6"/>
  <c r="G177" i="6" l="1"/>
  <c r="F177" i="6" l="1"/>
  <c r="E177" i="6"/>
  <c r="G178" i="6" l="1"/>
  <c r="F178" i="6" l="1"/>
  <c r="E178" i="6"/>
  <c r="G179" i="6" l="1"/>
  <c r="F179" i="6" l="1"/>
  <c r="E179" i="6"/>
  <c r="G180" i="6" l="1"/>
  <c r="F180" i="6" l="1"/>
  <c r="E180" i="6"/>
  <c r="G181" i="6" l="1"/>
  <c r="F181" i="6" l="1"/>
  <c r="E181" i="6"/>
  <c r="G182" i="6" l="1"/>
  <c r="E182" i="6" l="1"/>
  <c r="F182" i="6"/>
  <c r="G183" i="6" l="1"/>
  <c r="F183" i="6" l="1"/>
  <c r="E183" i="6"/>
  <c r="G184" i="6" l="1"/>
  <c r="F184" i="6" l="1"/>
  <c r="E184" i="6"/>
  <c r="G185" i="6" l="1"/>
  <c r="F185" i="6" l="1"/>
  <c r="E185" i="6"/>
  <c r="G186" i="6" l="1"/>
  <c r="E186" i="6" l="1"/>
  <c r="F186" i="6"/>
  <c r="G187" i="6" l="1"/>
  <c r="E187" i="6" l="1"/>
  <c r="F187" i="6"/>
  <c r="G188" i="6" l="1"/>
  <c r="F188" i="6" l="1"/>
  <c r="E188" i="6"/>
  <c r="G189" i="6" l="1"/>
  <c r="E189" i="6" l="1"/>
  <c r="F189" i="6"/>
  <c r="G190" i="6" l="1"/>
  <c r="F190" i="6" l="1"/>
  <c r="E190" i="6"/>
  <c r="G191" i="6" l="1"/>
  <c r="E191" i="6" l="1"/>
  <c r="F191" i="6"/>
  <c r="G192" i="6" l="1"/>
  <c r="F192" i="6" l="1"/>
  <c r="E192" i="6"/>
  <c r="G193" i="6" l="1"/>
  <c r="F193" i="6" l="1"/>
  <c r="E193" i="6"/>
  <c r="G194" i="6" l="1"/>
  <c r="E194" i="6" l="1"/>
  <c r="F194" i="6"/>
  <c r="G195" i="6" l="1"/>
  <c r="E195" i="6" l="1"/>
  <c r="F195" i="6"/>
  <c r="G196" i="6" l="1"/>
  <c r="F196" i="6" l="1"/>
  <c r="E196" i="6"/>
  <c r="G197" i="6" l="1"/>
  <c r="F197" i="6" l="1"/>
  <c r="E197" i="6"/>
  <c r="G198" i="6" l="1"/>
  <c r="D13" i="6" s="1"/>
  <c r="F198" i="6" l="1"/>
  <c r="D14" i="6" s="1"/>
  <c r="E198" i="6"/>
</calcChain>
</file>

<file path=xl/sharedStrings.xml><?xml version="1.0" encoding="utf-8"?>
<sst xmlns="http://schemas.openxmlformats.org/spreadsheetml/2006/main" count="81" uniqueCount="59">
  <si>
    <t>Year</t>
  </si>
  <si>
    <t>Age</t>
  </si>
  <si>
    <t>Initial Salary</t>
  </si>
  <si>
    <t>Savings Rate</t>
  </si>
  <si>
    <t>Annual Raise</t>
  </si>
  <si>
    <t>%</t>
  </si>
  <si>
    <t>Annual Savings, $</t>
  </si>
  <si>
    <t>Salary, $</t>
  </si>
  <si>
    <t>Investment Annual Return</t>
  </si>
  <si>
    <t>Initial Savings</t>
  </si>
  <si>
    <t xml:space="preserve"> </t>
  </si>
  <si>
    <t>Cost of Daily Habit</t>
  </si>
  <si>
    <t>Total Cost Per Year</t>
  </si>
  <si>
    <t>Days per Week</t>
  </si>
  <si>
    <t>Annual Cost, $</t>
  </si>
  <si>
    <t>The Million Dollar Habit!</t>
  </si>
  <si>
    <t>&lt; 35</t>
  </si>
  <si>
    <t>35-44</t>
  </si>
  <si>
    <t>45-54</t>
  </si>
  <si>
    <t>44-64</t>
  </si>
  <si>
    <t>65-74</t>
  </si>
  <si>
    <t>Median Net Worth</t>
  </si>
  <si>
    <t>Average Net Worth</t>
  </si>
  <si>
    <t>75+</t>
  </si>
  <si>
    <t>Net Worth</t>
  </si>
  <si>
    <t>Percentile in US</t>
  </si>
  <si>
    <t>Net Worth, $</t>
  </si>
  <si>
    <t>Amount of Loan</t>
  </si>
  <si>
    <t>Annual Interest Rate</t>
  </si>
  <si>
    <t>Duration of loan</t>
  </si>
  <si>
    <t>months</t>
  </si>
  <si>
    <t>Month</t>
  </si>
  <si>
    <t>Interest, $</t>
  </si>
  <si>
    <t>Principle, $</t>
  </si>
  <si>
    <t>Payment, $</t>
  </si>
  <si>
    <t>Balance, $</t>
  </si>
  <si>
    <t>Cumulative Principle, $</t>
  </si>
  <si>
    <t>Cumulative Interest, $</t>
  </si>
  <si>
    <t>Loan Value Calculator</t>
  </si>
  <si>
    <t>Enter Loan Characteristics in the Table below</t>
  </si>
  <si>
    <t xml:space="preserve"> %</t>
  </si>
  <si>
    <t>Loan Summary</t>
  </si>
  <si>
    <t>Cumulative Interest</t>
  </si>
  <si>
    <t>Cumulative Principle</t>
  </si>
  <si>
    <t>Monthly Payment</t>
  </si>
  <si>
    <t>Input Costs</t>
  </si>
  <si>
    <t>Model Inputs</t>
  </si>
  <si>
    <t>Retirement Savings Calculator</t>
  </si>
  <si>
    <t>Delaying Retirement Savings</t>
  </si>
  <si>
    <t xml:space="preserve">What happens if you delay saving for retirement for a few years. </t>
  </si>
  <si>
    <t xml:space="preserve">Set the annual savings to 0 for a number of years and watch the </t>
  </si>
  <si>
    <t xml:space="preserve">change in cumulative savings at 65 years old. </t>
  </si>
  <si>
    <t>Enter the model inputs in the Table below and watch how retirement</t>
  </si>
  <si>
    <t>savings changes based on salary, savings rate and return on investment</t>
  </si>
  <si>
    <t>Enter the cost parameters for daily habits in the Table below. Watch</t>
  </si>
  <si>
    <t>how the cost of seemingly small daily habits can add up over many years.</t>
  </si>
  <si>
    <t>Enter the parameters of the loan in the Table below. Watch how interest rate influences cumulative</t>
  </si>
  <si>
    <t>interest paid on a loan. Note: If you change the duration of a loan, you will have to change the range</t>
  </si>
  <si>
    <t xml:space="preserve">for the lines on the graph.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</si>
</sst>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1" xfId="0" applyFont="1" applyBorder="1"/>
    <xf numFmtId="8" fontId="3" fillId="0" borderId="1" xfId="0" applyNumberFormat="1" applyFont="1" applyBorder="1"/>
    <xf numFmtId="165" fontId="3" fillId="0" borderId="1" xfId="0" applyNumberFormat="1" applyFont="1" applyBorder="1"/>
    <xf numFmtId="165" fontId="0" fillId="0" borderId="1" xfId="0" applyNumberFormat="1" applyBorder="1"/>
    <xf numFmtId="164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 for Different Investment</a:t>
            </a:r>
            <a:r>
              <a:rPr lang="en-US" baseline="0"/>
              <a:t> Returns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'Retirement Savings'!$E$13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'Retirement Savings'!$A$14:$A$58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'Retirement Savings'!$E$14:$E$58</c:f>
              <c:numCache>
                <c:formatCode>"$"#,##0</c:formatCode>
                <c:ptCount val="45"/>
                <c:pt idx="0">
                  <c:v>0</c:v>
                </c:pt>
                <c:pt idx="1">
                  <c:v>7875</c:v>
                </c:pt>
                <c:pt idx="2">
                  <c:v>16380</c:v>
                </c:pt>
                <c:pt idx="3">
                  <c:v>25553.587500000001</c:v>
                </c:pt>
                <c:pt idx="4">
                  <c:v>35436.492000000006</c:v>
                </c:pt>
                <c:pt idx="5">
                  <c:v>46071.698478750011</c:v>
                </c:pt>
                <c:pt idx="6">
                  <c:v>57504.566737800014</c:v>
                </c:pt>
                <c:pt idx="7">
                  <c:v>69782.956909855886</c:v>
                </c:pt>
                <c:pt idx="8">
                  <c:v>82957.361445569535</c:v>
                </c:pt>
                <c:pt idx="9">
                  <c:v>97081.043908775493</c:v>
                </c:pt>
                <c:pt idx="10">
                  <c:v>112210.18492686957</c:v>
                </c:pt>
                <c:pt idx="11">
                  <c:v>128404.035660548</c:v>
                </c:pt>
                <c:pt idx="12">
                  <c:v>145725.07917553044</c:v>
                </c:pt>
                <c:pt idx="13">
                  <c:v>164239.20011822064</c:v>
                </c:pt>
                <c:pt idx="14">
                  <c:v>184015.86311756275</c:v>
                </c:pt>
                <c:pt idx="15">
                  <c:v>205128.30035667491</c:v>
                </c:pt>
                <c:pt idx="16">
                  <c:v>227653.70878023971</c:v>
                </c:pt>
                <c:pt idx="17">
                  <c:v>251673.45742715467</c:v>
                </c:pt>
                <c:pt idx="18">
                  <c:v>277273.30540265248</c:v>
                </c:pt>
                <c:pt idx="19">
                  <c:v>304543.63103004941</c:v>
                </c:pt>
                <c:pt idx="20">
                  <c:v>333579.67274953407</c:v>
                </c:pt>
                <c:pt idx="21">
                  <c:v>364481.78236003238</c:v>
                </c:pt>
                <c:pt idx="22">
                  <c:v>397355.69123024627</c:v>
                </c:pt>
                <c:pt idx="23">
                  <c:v>432312.79013653722</c:v>
                </c:pt>
                <c:pt idx="24">
                  <c:v>469470.42341848608</c:v>
                </c:pt>
                <c:pt idx="25">
                  <c:v>508952.19817778608</c:v>
                </c:pt>
                <c:pt idx="26">
                  <c:v>550888.30928270239</c:v>
                </c:pt>
                <c:pt idx="27">
                  <c:v>595415.88097874529</c:v>
                </c:pt>
                <c:pt idx="28">
                  <c:v>642679.32594654756</c:v>
                </c:pt>
                <c:pt idx="29">
                  <c:v>692830.72269030602</c:v>
                </c:pt>
                <c:pt idx="30">
                  <c:v>746030.21218464524</c:v>
                </c:pt>
                <c:pt idx="31">
                  <c:v>802446.41475449607</c:v>
                </c:pt>
                <c:pt idx="32">
                  <c:v>862256.86821165809</c:v>
                </c:pt>
                <c:pt idx="33">
                  <c:v>925648.48832326138</c:v>
                </c:pt>
                <c:pt idx="34">
                  <c:v>992818.05274147529</c:v>
                </c:pt>
                <c:pt idx="35">
                  <c:v>1063972.7095806615</c:v>
                </c:pt>
                <c:pt idx="36">
                  <c:v>1139330.5118878705</c:v>
                </c:pt>
                <c:pt idx="37">
                  <c:v>1219120.9793152851</c:v>
                </c:pt>
                <c:pt idx="38">
                  <c:v>1303585.6883690611</c:v>
                </c:pt>
                <c:pt idx="39">
                  <c:v>1392978.892678166</c:v>
                </c:pt>
                <c:pt idx="40">
                  <c:v>1487568.174799446</c:v>
                </c:pt>
                <c:pt idx="41">
                  <c:v>1587635.1311514112</c:v>
                </c:pt>
                <c:pt idx="42">
                  <c:v>1693476.0917493345</c:v>
                </c:pt>
                <c:pt idx="43">
                  <c:v>1805402.8764983644</c:v>
                </c:pt>
                <c:pt idx="44">
                  <c:v>1923743.5898896926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F4-4617-B828-AB0503691719}"/>
            </c:ext>
          </c:extLst>
        </c:ser>
        <c:ser>
          <c:idx val="1"/>
          <c:order val="1"/>
          <c:tx>
            <c:strRef>
              <c:f>'Retirement Savings'!$F$13</c:f>
              <c:strCache>
                <c:ptCount val="1"/>
                <c:pt idx="0">
                  <c:v>8%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'Retirement Savings'!$A$14:$A$58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'Retirement Savings'!$F$14:$F$58</c:f>
              <c:numCache>
                <c:formatCode>"$"#,##0</c:formatCode>
                <c:ptCount val="45"/>
                <c:pt idx="0">
                  <c:v>0</c:v>
                </c:pt>
                <c:pt idx="1">
                  <c:v>8100.0000000000009</c:v>
                </c:pt>
                <c:pt idx="2">
                  <c:v>17091</c:v>
                </c:pt>
                <c:pt idx="3">
                  <c:v>27051.570000000003</c:v>
                </c:pt>
                <c:pt idx="4">
                  <c:v>38066.784300000007</c:v>
                </c:pt>
                <c:pt idx="5">
                  <c:v>50228.748405000013</c:v>
                </c:pt>
                <c:pt idx="6">
                  <c:v>63637.16827923002</c:v>
                </c:pt>
                <c:pt idx="7">
                  <c:v>78399.965343453325</c:v>
                </c:pt>
                <c:pt idx="8">
                  <c:v>94633.940880871043</c:v>
                </c:pt>
                <c:pt idx="9">
                  <c:v>112465.49381058042</c:v>
                </c:pt>
                <c:pt idx="10">
                  <c:v>132031.39610444373</c:v>
                </c:pt>
                <c:pt idx="11">
                  <c:v>153479.63046548664</c:v>
                </c:pt>
                <c:pt idx="12">
                  <c:v>176970.29525559358</c:v>
                </c:pt>
                <c:pt idx="13">
                  <c:v>202676.58205949512</c:v>
                </c:pt>
                <c:pt idx="14">
                  <c:v>230785.8317032124</c:v>
                </c:pt>
                <c:pt idx="15">
                  <c:v>261500.67501079582</c:v>
                </c:pt>
                <c:pt idx="16">
                  <c:v>295040.2650861257</c:v>
                </c:pt>
                <c:pt idx="17">
                  <c:v>331641.60844971595</c:v>
                </c:pt>
                <c:pt idx="18">
                  <c:v>371561.00294709444</c:v>
                </c:pt>
                <c:pt idx="19">
                  <c:v>415075.59097890527</c:v>
                </c:pt>
                <c:pt idx="20">
                  <c:v>462485.03728714224</c:v>
                </c:pt>
                <c:pt idx="21">
                  <c:v>514113.3412709359</c:v>
                </c:pt>
                <c:pt idx="22">
                  <c:v>570310.79460345779</c:v>
                </c:pt>
                <c:pt idx="23">
                  <c:v>631456.09578350687</c:v>
                </c:pt>
                <c:pt idx="24">
                  <c:v>697958.63418631302</c:v>
                </c:pt>
                <c:pt idx="25">
                  <c:v>770260.95718354743</c:v>
                </c:pt>
                <c:pt idx="26">
                  <c:v>848841.43498843047</c:v>
                </c:pt>
                <c:pt idx="27">
                  <c:v>934217.13905461016</c:v>
                </c:pt>
                <c:pt idx="28">
                  <c:v>1026946.9511240973</c:v>
                </c:pt>
                <c:pt idx="29">
                  <c:v>1127634.9213874971</c:v>
                </c:pt>
                <c:pt idx="30">
                  <c:v>1236933.895697173</c:v>
                </c:pt>
                <c:pt idx="31">
                  <c:v>1355549.4333695832</c:v>
                </c:pt>
                <c:pt idx="32">
                  <c:v>1484244.0388362855</c:v>
                </c:pt>
                <c:pt idx="33">
                  <c:v>1623841.7322642377</c:v>
                </c:pt>
                <c:pt idx="34">
                  <c:v>1775232.9862760578</c:v>
                </c:pt>
                <c:pt idx="35">
                  <c:v>1939380.0580717439</c:v>
                </c:pt>
                <c:pt idx="36">
                  <c:v>2117322.7485978929</c:v>
                </c:pt>
                <c:pt idx="37">
                  <c:v>2310184.6229425464</c:v>
                </c:pt>
                <c:pt idx="38">
                  <c:v>2519179.7288684766</c:v>
                </c:pt>
                <c:pt idx="39">
                  <c:v>2745619.8533511967</c:v>
                </c:pt>
                <c:pt idx="40">
                  <c:v>2990922.3601777321</c:v>
                </c:pt>
                <c:pt idx="41">
                  <c:v>3256618.6551071433</c:v>
                </c:pt>
                <c:pt idx="42">
                  <c:v>3544363.3288143631</c:v>
                </c:pt>
                <c:pt idx="43">
                  <c:v>3855944.0318571203</c:v>
                </c:pt>
                <c:pt idx="44">
                  <c:v>4193292.140245426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F4-4617-B828-AB0503691719}"/>
            </c:ext>
          </c:extLst>
        </c:ser>
        <c:ser>
          <c:idx val="2"/>
          <c:order val="2"/>
          <c:tx>
            <c:strRef>
              <c:f>'Retirement Savings'!$G$13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'Retirement Savings'!$A$14:$A$58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'Retirement Savings'!$G$14:$G$58</c:f>
              <c:numCache>
                <c:formatCode>"$"#,##0</c:formatCode>
                <c:ptCount val="45"/>
                <c:pt idx="0">
                  <c:v>0</c:v>
                </c:pt>
                <c:pt idx="1">
                  <c:v>8250</c:v>
                </c:pt>
                <c:pt idx="2">
                  <c:v>17572.5</c:v>
                </c:pt>
                <c:pt idx="3">
                  <c:v>28082.175000000003</c:v>
                </c:pt>
                <c:pt idx="4">
                  <c:v>39905.390250000004</c:v>
                </c:pt>
                <c:pt idx="5">
                  <c:v>53181.376957500011</c:v>
                </c:pt>
                <c:pt idx="6">
                  <c:v>68063.525766225022</c:v>
                </c:pt>
                <c:pt idx="7">
                  <c:v>84720.80978921178</c:v>
                </c:pt>
                <c:pt idx="8">
                  <c:v>103339.35015788816</c:v>
                </c:pt>
                <c:pt idx="9">
                  <c:v>124124.13834512481</c:v>
                </c:pt>
                <c:pt idx="10">
                  <c:v>147300.93094622856</c:v>
                </c:pt>
                <c:pt idx="11">
                  <c:v>173118.33417044044</c:v>
                </c:pt>
                <c:pt idx="12">
                  <c:v>201850.09702096117</c:v>
                </c:pt>
                <c:pt idx="13">
                  <c:v>233797.6340395383</c:v>
                </c:pt>
                <c:pt idx="14">
                  <c:v>269292.80057946756</c:v>
                </c:pt>
                <c:pt idx="15">
                  <c:v>308700.94586746901</c:v>
                </c:pt>
                <c:pt idx="16">
                  <c:v>352424.27164117224</c:v>
                </c:pt>
                <c:pt idx="17">
                  <c:v>400905.52692785446</c:v>
                </c:pt>
                <c:pt idx="18">
                  <c:v>454632.07258688187</c:v>
                </c:pt>
                <c:pt idx="19">
                  <c:v>514140.35260079935</c:v>
                </c:pt>
                <c:pt idx="20">
                  <c:v>580020.81279876537</c:v>
                </c:pt>
                <c:pt idx="21">
                  <c:v>652923.31176466472</c:v>
                </c:pt>
                <c:pt idx="22">
                  <c:v>733563.07315773459</c:v>
                </c:pt>
                <c:pt idx="23">
                  <c:v>822727.23359660956</c:v>
                </c:pt>
                <c:pt idx="24">
                  <c:v>921282.04567306512</c:v>
                </c:pt>
                <c:pt idx="25">
                  <c:v>1030180.8016186701</c:v>
                </c:pt>
                <c:pt idx="26">
                  <c:v>1150472.5497001845</c:v>
                </c:pt>
                <c:pt idx="27">
                  <c:v>1283311.6826274397</c:v>
                </c:pt>
                <c:pt idx="28">
                  <c:v>1429968.4851861375</c:v>
                </c:pt>
                <c:pt idx="29">
                  <c:v>1591840.7370295837</c:v>
                </c:pt>
                <c:pt idx="30">
                  <c:v>1770466.4761571195</c:v>
                </c:pt>
                <c:pt idx="31">
                  <c:v>1967538.0391601464</c:v>
                </c:pt>
                <c:pt idx="32">
                  <c:v>2184917.5059250952</c:v>
                </c:pt>
                <c:pt idx="33">
                  <c:v>2424653.6892520068</c:v>
                </c:pt>
                <c:pt idx="34">
                  <c:v>2689000.8238936416</c:v>
                </c:pt>
                <c:pt idx="35">
                  <c:v>2980439.124970933</c:v>
                </c:pt>
                <c:pt idx="36">
                  <c:v>3301697.4027165915</c:v>
                </c:pt>
                <c:pt idx="37">
                  <c:v>3655777.9391942732</c:v>
                </c:pt>
                <c:pt idx="38">
                  <c:v>4045983.8532059034</c:v>
                </c:pt>
                <c:pt idx="39">
                  <c:v>4475949.2022214625</c:v>
                </c:pt>
                <c:pt idx="40">
                  <c:v>4949672.0950494269</c:v>
                </c:pt>
                <c:pt idx="41">
                  <c:v>5471551.116338362</c:v>
                </c:pt>
                <c:pt idx="42">
                  <c:v>6046425.3941097111</c:v>
                </c:pt>
                <c:pt idx="43">
                  <c:v>6679618.6746423198</c:v>
                </c:pt>
                <c:pt idx="44">
                  <c:v>7376987.8054618388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F4-4617-B828-AB0503691719}"/>
            </c:ext>
          </c:extLst>
        </c:ser>
        <c:ser>
          <c:idx val="3"/>
          <c:order val="3"/>
          <c:tx>
            <c:strRef>
              <c:f>'Retirement Savings'!$H$13</c:f>
              <c:strCache>
                <c:ptCount val="1"/>
                <c:pt idx="0">
                  <c:v>12%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'Retirement Savings'!$A$14:$A$58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'Retirement Savings'!$H$14:$H$58</c:f>
              <c:numCache>
                <c:formatCode>"$"#,##0</c:formatCode>
                <c:ptCount val="45"/>
                <c:pt idx="0">
                  <c:v>0</c:v>
                </c:pt>
                <c:pt idx="1">
                  <c:v>8400</c:v>
                </c:pt>
                <c:pt idx="2">
                  <c:v>18060</c:v>
                </c:pt>
                <c:pt idx="3">
                  <c:v>29138.760000000002</c:v>
                </c:pt>
                <c:pt idx="4">
                  <c:v>41814.318000000007</c:v>
                </c:pt>
                <c:pt idx="5">
                  <c:v>56286.310164000017</c:v>
                </c:pt>
                <c:pt idx="6">
                  <c:v>72778.569607800033</c:v>
                </c:pt>
                <c:pt idx="7">
                  <c:v>91542.037251579648</c:v>
                </c:pt>
                <c:pt idx="8">
                  <c:v>112858.02219133812</c:v>
                </c:pt>
                <c:pt idx="9">
                  <c:v>137041.85353795468</c:v>
                </c:pt>
                <c:pt idx="10">
                  <c:v>164446.97070667491</c:v>
                </c:pt>
                <c:pt idx="11">
                  <c:v>195469.50477796653</c:v>
                </c:pt>
                <c:pt idx="12">
                  <c:v>230553.40986540788</c:v>
                </c:pt>
                <c:pt idx="13">
                  <c:v>270196.21049876476</c:v>
                </c:pt>
                <c:pt idx="14">
                  <c:v>314955.43895160971</c:v>
                </c:pt>
                <c:pt idx="15">
                  <c:v>365455.84531458584</c:v>
                </c:pt>
                <c:pt idx="16">
                  <c:v>422397.47305178264</c:v>
                </c:pt>
                <c:pt idx="17">
                  <c:v>486564.70390642638</c:v>
                </c:pt>
                <c:pt idx="18">
                  <c:v>558836.38848628034</c:v>
                </c:pt>
                <c:pt idx="19">
                  <c:v>640197.19281904923</c:v>
                </c:pt>
                <c:pt idx="20">
                  <c:v>731750.30680318293</c:v>
                </c:pt>
                <c:pt idx="21">
                  <c:v>834731.67799078813</c:v>
                </c:pt>
                <c:pt idx="22">
                  <c:v>950525.95375204249</c:v>
                </c:pt>
                <c:pt idx="23">
                  <c:v>1080684.3368367183</c:v>
                </c:pt>
                <c:pt idx="24">
                  <c:v>1226944.583950588</c:v>
                </c:pt>
                <c:pt idx="25">
                  <c:v>1391253.4045189261</c:v>
                </c:pt>
                <c:pt idx="26">
                  <c:v>1575791.5476702927</c:v>
                </c:pt>
                <c:pt idx="27">
                  <c:v>1783001.9000380964</c:v>
                </c:pt>
                <c:pt idx="28">
                  <c:v>2015620.9556894572</c:v>
                </c:pt>
                <c:pt idx="29">
                  <c:v>2276714.0628483854</c:v>
                </c:pt>
                <c:pt idx="30">
                  <c:v>2569714.9006406707</c:v>
                </c:pt>
                <c:pt idx="31">
                  <c:v>2898469.6934755445</c:v>
                </c:pt>
                <c:pt idx="32">
                  <c:v>3267286.731593343</c:v>
                </c:pt>
                <c:pt idx="33">
                  <c:v>3680991.8345322995</c:v>
                </c:pt>
                <c:pt idx="34">
                  <c:v>4144990.4706783635</c:v>
                </c:pt>
                <c:pt idx="35">
                  <c:v>4665337.3316420205</c:v>
                </c:pt>
                <c:pt idx="36">
                  <c:v>5248814.2560557844</c:v>
                </c:pt>
                <c:pt idx="37">
                  <c:v>5903017.5047377013</c:v>
                </c:pt>
                <c:pt idx="38">
                  <c:v>6636455.509400106</c:v>
                </c:pt>
                <c:pt idx="39">
                  <c:v>7458658.3517448157</c:v>
                </c:pt>
                <c:pt idx="40">
                  <c:v>8380300.3806073908</c:v>
                </c:pt>
                <c:pt idx="41">
                  <c:v>9413337.5437330715</c:v>
                </c:pt>
                <c:pt idx="42">
                  <c:v>10571161.199957417</c:v>
                </c:pt>
                <c:pt idx="43">
                  <c:v>11868770.389457976</c:v>
                </c:pt>
                <c:pt idx="44">
                  <c:v>13322964.777063772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F4-4617-B828-AB0503691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47968"/>
        <c:axId val="37180544"/>
      </c:scatterChart>
      <c:valAx>
        <c:axId val="361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0544"/>
        <c:crosses val="autoZero"/>
        <c:crossBetween val="midCat"/>
      </c:valAx>
      <c:valAx>
        <c:axId val="371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 for Different Investment</a:t>
            </a:r>
            <a:r>
              <a:rPr lang="en-US" baseline="0"/>
              <a:t> Returns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'Delaying Retirement Savings '!$E$12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'Delaying Retirement Savings '!$A$13:$A$57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'Delaying Retirement Savings '!$E$13:$E$57</c:f>
              <c:numCache>
                <c:formatCode>"$"#,##0</c:formatCode>
                <c:ptCount val="45"/>
                <c:pt idx="0">
                  <c:v>0</c:v>
                </c:pt>
                <c:pt idx="1">
                  <c:v>7875</c:v>
                </c:pt>
                <c:pt idx="2">
                  <c:v>16380</c:v>
                </c:pt>
                <c:pt idx="3">
                  <c:v>25553.587500000001</c:v>
                </c:pt>
                <c:pt idx="4">
                  <c:v>35436.492000000006</c:v>
                </c:pt>
                <c:pt idx="5">
                  <c:v>46071.698478750011</c:v>
                </c:pt>
                <c:pt idx="6">
                  <c:v>57504.566737800014</c:v>
                </c:pt>
                <c:pt idx="7">
                  <c:v>69782.956909855886</c:v>
                </c:pt>
                <c:pt idx="8">
                  <c:v>82957.361445569535</c:v>
                </c:pt>
                <c:pt idx="9">
                  <c:v>97081.043908775493</c:v>
                </c:pt>
                <c:pt idx="10">
                  <c:v>112210.18492686957</c:v>
                </c:pt>
                <c:pt idx="11">
                  <c:v>128404.035660548</c:v>
                </c:pt>
                <c:pt idx="12">
                  <c:v>145725.07917553044</c:v>
                </c:pt>
                <c:pt idx="13">
                  <c:v>164239.20011822064</c:v>
                </c:pt>
                <c:pt idx="14">
                  <c:v>184015.86311756275</c:v>
                </c:pt>
                <c:pt idx="15">
                  <c:v>205128.30035667491</c:v>
                </c:pt>
                <c:pt idx="16">
                  <c:v>227653.70878023971</c:v>
                </c:pt>
                <c:pt idx="17">
                  <c:v>251673.45742715467</c:v>
                </c:pt>
                <c:pt idx="18">
                  <c:v>277273.30540265248</c:v>
                </c:pt>
                <c:pt idx="19">
                  <c:v>304543.63103004941</c:v>
                </c:pt>
                <c:pt idx="20">
                  <c:v>333579.67274953407</c:v>
                </c:pt>
                <c:pt idx="21">
                  <c:v>364481.78236003238</c:v>
                </c:pt>
                <c:pt idx="22">
                  <c:v>397355.69123024627</c:v>
                </c:pt>
                <c:pt idx="23">
                  <c:v>432312.79013653722</c:v>
                </c:pt>
                <c:pt idx="24">
                  <c:v>469470.42341848608</c:v>
                </c:pt>
                <c:pt idx="25">
                  <c:v>508952.19817778608</c:v>
                </c:pt>
                <c:pt idx="26">
                  <c:v>550888.30928270239</c:v>
                </c:pt>
                <c:pt idx="27">
                  <c:v>595415.88097874529</c:v>
                </c:pt>
                <c:pt idx="28">
                  <c:v>642679.32594654756</c:v>
                </c:pt>
                <c:pt idx="29">
                  <c:v>692830.72269030602</c:v>
                </c:pt>
                <c:pt idx="30">
                  <c:v>746030.21218464524</c:v>
                </c:pt>
                <c:pt idx="31">
                  <c:v>802446.41475449607</c:v>
                </c:pt>
                <c:pt idx="32">
                  <c:v>862256.86821165809</c:v>
                </c:pt>
                <c:pt idx="33">
                  <c:v>925648.48832326138</c:v>
                </c:pt>
                <c:pt idx="34">
                  <c:v>992818.05274147529</c:v>
                </c:pt>
                <c:pt idx="35">
                  <c:v>1063972.7095806615</c:v>
                </c:pt>
                <c:pt idx="36">
                  <c:v>1139330.5118878705</c:v>
                </c:pt>
                <c:pt idx="37">
                  <c:v>1219120.9793152851</c:v>
                </c:pt>
                <c:pt idx="38">
                  <c:v>1303585.6883690611</c:v>
                </c:pt>
                <c:pt idx="39">
                  <c:v>1392978.892678166</c:v>
                </c:pt>
                <c:pt idx="40">
                  <c:v>1487568.174799446</c:v>
                </c:pt>
                <c:pt idx="41">
                  <c:v>1587635.1311514112</c:v>
                </c:pt>
                <c:pt idx="42">
                  <c:v>1693476.0917493345</c:v>
                </c:pt>
                <c:pt idx="43">
                  <c:v>1805402.8764983644</c:v>
                </c:pt>
                <c:pt idx="44">
                  <c:v>1923743.5898896926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1-4AAF-B2CB-75E3D0F80752}"/>
            </c:ext>
          </c:extLst>
        </c:ser>
        <c:ser>
          <c:idx val="1"/>
          <c:order val="1"/>
          <c:tx>
            <c:strRef>
              <c:f>'Delaying Retirement Savings '!$F$12</c:f>
              <c:strCache>
                <c:ptCount val="1"/>
                <c:pt idx="0">
                  <c:v>8%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'Delaying Retirement Savings '!$A$13:$A$57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'Delaying Retirement Savings '!$F$13:$F$57</c:f>
              <c:numCache>
                <c:formatCode>"$"#,##0</c:formatCode>
                <c:ptCount val="45"/>
                <c:pt idx="0">
                  <c:v>0</c:v>
                </c:pt>
                <c:pt idx="1">
                  <c:v>8100.0000000000009</c:v>
                </c:pt>
                <c:pt idx="2">
                  <c:v>17091</c:v>
                </c:pt>
                <c:pt idx="3">
                  <c:v>27051.570000000003</c:v>
                </c:pt>
                <c:pt idx="4">
                  <c:v>38066.784300000007</c:v>
                </c:pt>
                <c:pt idx="5">
                  <c:v>50228.748405000013</c:v>
                </c:pt>
                <c:pt idx="6">
                  <c:v>63637.16827923002</c:v>
                </c:pt>
                <c:pt idx="7">
                  <c:v>78399.965343453325</c:v>
                </c:pt>
                <c:pt idx="8">
                  <c:v>94633.940880871043</c:v>
                </c:pt>
                <c:pt idx="9">
                  <c:v>112465.49381058042</c:v>
                </c:pt>
                <c:pt idx="10">
                  <c:v>132031.39610444373</c:v>
                </c:pt>
                <c:pt idx="11">
                  <c:v>153479.63046548664</c:v>
                </c:pt>
                <c:pt idx="12">
                  <c:v>176970.29525559358</c:v>
                </c:pt>
                <c:pt idx="13">
                  <c:v>202676.58205949512</c:v>
                </c:pt>
                <c:pt idx="14">
                  <c:v>230785.8317032124</c:v>
                </c:pt>
                <c:pt idx="15">
                  <c:v>261500.67501079582</c:v>
                </c:pt>
                <c:pt idx="16">
                  <c:v>295040.2650861257</c:v>
                </c:pt>
                <c:pt idx="17">
                  <c:v>331641.60844971595</c:v>
                </c:pt>
                <c:pt idx="18">
                  <c:v>371561.00294709444</c:v>
                </c:pt>
                <c:pt idx="19">
                  <c:v>415075.59097890527</c:v>
                </c:pt>
                <c:pt idx="20">
                  <c:v>462485.03728714224</c:v>
                </c:pt>
                <c:pt idx="21">
                  <c:v>514113.3412709359</c:v>
                </c:pt>
                <c:pt idx="22">
                  <c:v>570310.79460345779</c:v>
                </c:pt>
                <c:pt idx="23">
                  <c:v>631456.09578350687</c:v>
                </c:pt>
                <c:pt idx="24">
                  <c:v>697958.63418631302</c:v>
                </c:pt>
                <c:pt idx="25">
                  <c:v>770260.95718354743</c:v>
                </c:pt>
                <c:pt idx="26">
                  <c:v>848841.43498843047</c:v>
                </c:pt>
                <c:pt idx="27">
                  <c:v>934217.13905461016</c:v>
                </c:pt>
                <c:pt idx="28">
                  <c:v>1026946.9511240973</c:v>
                </c:pt>
                <c:pt idx="29">
                  <c:v>1127634.9213874971</c:v>
                </c:pt>
                <c:pt idx="30">
                  <c:v>1236933.895697173</c:v>
                </c:pt>
                <c:pt idx="31">
                  <c:v>1355549.4333695832</c:v>
                </c:pt>
                <c:pt idx="32">
                  <c:v>1484244.0388362855</c:v>
                </c:pt>
                <c:pt idx="33">
                  <c:v>1623841.7322642377</c:v>
                </c:pt>
                <c:pt idx="34">
                  <c:v>1775232.9862760578</c:v>
                </c:pt>
                <c:pt idx="35">
                  <c:v>1939380.0580717439</c:v>
                </c:pt>
                <c:pt idx="36">
                  <c:v>2117322.7485978929</c:v>
                </c:pt>
                <c:pt idx="37">
                  <c:v>2310184.6229425464</c:v>
                </c:pt>
                <c:pt idx="38">
                  <c:v>2519179.7288684766</c:v>
                </c:pt>
                <c:pt idx="39">
                  <c:v>2745619.8533511967</c:v>
                </c:pt>
                <c:pt idx="40">
                  <c:v>2990922.3601777321</c:v>
                </c:pt>
                <c:pt idx="41">
                  <c:v>3256618.6551071433</c:v>
                </c:pt>
                <c:pt idx="42">
                  <c:v>3544363.3288143631</c:v>
                </c:pt>
                <c:pt idx="43">
                  <c:v>3855944.0318571203</c:v>
                </c:pt>
                <c:pt idx="44">
                  <c:v>4193292.140245426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91-4AAF-B2CB-75E3D0F80752}"/>
            </c:ext>
          </c:extLst>
        </c:ser>
        <c:ser>
          <c:idx val="2"/>
          <c:order val="2"/>
          <c:tx>
            <c:strRef>
              <c:f>'Delaying Retirement Savings '!$G$12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'Delaying Retirement Savings '!$A$13:$A$57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'Delaying Retirement Savings '!$G$13:$G$57</c:f>
              <c:numCache>
                <c:formatCode>"$"#,##0</c:formatCode>
                <c:ptCount val="45"/>
                <c:pt idx="0">
                  <c:v>0</c:v>
                </c:pt>
                <c:pt idx="1">
                  <c:v>8250</c:v>
                </c:pt>
                <c:pt idx="2">
                  <c:v>17572.5</c:v>
                </c:pt>
                <c:pt idx="3">
                  <c:v>28082.175000000003</c:v>
                </c:pt>
                <c:pt idx="4">
                  <c:v>39905.390250000004</c:v>
                </c:pt>
                <c:pt idx="5">
                  <c:v>53181.376957500011</c:v>
                </c:pt>
                <c:pt idx="6">
                  <c:v>68063.525766225022</c:v>
                </c:pt>
                <c:pt idx="7">
                  <c:v>84720.80978921178</c:v>
                </c:pt>
                <c:pt idx="8">
                  <c:v>103339.35015788816</c:v>
                </c:pt>
                <c:pt idx="9">
                  <c:v>124124.13834512481</c:v>
                </c:pt>
                <c:pt idx="10">
                  <c:v>147300.93094622856</c:v>
                </c:pt>
                <c:pt idx="11">
                  <c:v>173118.33417044044</c:v>
                </c:pt>
                <c:pt idx="12">
                  <c:v>201850.09702096117</c:v>
                </c:pt>
                <c:pt idx="13">
                  <c:v>233797.6340395383</c:v>
                </c:pt>
                <c:pt idx="14">
                  <c:v>269292.80057946756</c:v>
                </c:pt>
                <c:pt idx="15">
                  <c:v>308700.94586746901</c:v>
                </c:pt>
                <c:pt idx="16">
                  <c:v>352424.27164117224</c:v>
                </c:pt>
                <c:pt idx="17">
                  <c:v>400905.52692785446</c:v>
                </c:pt>
                <c:pt idx="18">
                  <c:v>454632.07258688187</c:v>
                </c:pt>
                <c:pt idx="19">
                  <c:v>514140.35260079935</c:v>
                </c:pt>
                <c:pt idx="20">
                  <c:v>580020.81279876537</c:v>
                </c:pt>
                <c:pt idx="21">
                  <c:v>652923.31176466472</c:v>
                </c:pt>
                <c:pt idx="22">
                  <c:v>733563.07315773459</c:v>
                </c:pt>
                <c:pt idx="23">
                  <c:v>822727.23359660956</c:v>
                </c:pt>
                <c:pt idx="24">
                  <c:v>921282.04567306512</c:v>
                </c:pt>
                <c:pt idx="25">
                  <c:v>1030180.8016186701</c:v>
                </c:pt>
                <c:pt idx="26">
                  <c:v>1150472.5497001845</c:v>
                </c:pt>
                <c:pt idx="27">
                  <c:v>1283311.6826274397</c:v>
                </c:pt>
                <c:pt idx="28">
                  <c:v>1429968.4851861375</c:v>
                </c:pt>
                <c:pt idx="29">
                  <c:v>1591840.7370295837</c:v>
                </c:pt>
                <c:pt idx="30">
                  <c:v>1770466.4761571195</c:v>
                </c:pt>
                <c:pt idx="31">
                  <c:v>1967538.0391601464</c:v>
                </c:pt>
                <c:pt idx="32">
                  <c:v>2184917.5059250952</c:v>
                </c:pt>
                <c:pt idx="33">
                  <c:v>2424653.6892520068</c:v>
                </c:pt>
                <c:pt idx="34">
                  <c:v>2689000.8238936416</c:v>
                </c:pt>
                <c:pt idx="35">
                  <c:v>2980439.124970933</c:v>
                </c:pt>
                <c:pt idx="36">
                  <c:v>3301697.4027165915</c:v>
                </c:pt>
                <c:pt idx="37">
                  <c:v>3655777.9391942732</c:v>
                </c:pt>
                <c:pt idx="38">
                  <c:v>4045983.8532059034</c:v>
                </c:pt>
                <c:pt idx="39">
                  <c:v>4475949.2022214625</c:v>
                </c:pt>
                <c:pt idx="40">
                  <c:v>4949672.0950494269</c:v>
                </c:pt>
                <c:pt idx="41">
                  <c:v>5471551.116338362</c:v>
                </c:pt>
                <c:pt idx="42">
                  <c:v>6046425.3941097111</c:v>
                </c:pt>
                <c:pt idx="43">
                  <c:v>6679618.6746423198</c:v>
                </c:pt>
                <c:pt idx="44">
                  <c:v>7376987.8054618388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1-4AAF-B2CB-75E3D0F80752}"/>
            </c:ext>
          </c:extLst>
        </c:ser>
        <c:ser>
          <c:idx val="3"/>
          <c:order val="3"/>
          <c:tx>
            <c:strRef>
              <c:f>'Delaying Retirement Savings '!$H$12</c:f>
              <c:strCache>
                <c:ptCount val="1"/>
                <c:pt idx="0">
                  <c:v>12%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'Delaying Retirement Savings '!$A$13:$A$57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'Delaying Retirement Savings '!$H$13:$H$57</c:f>
              <c:numCache>
                <c:formatCode>"$"#,##0</c:formatCode>
                <c:ptCount val="45"/>
                <c:pt idx="0">
                  <c:v>0</c:v>
                </c:pt>
                <c:pt idx="1">
                  <c:v>8400</c:v>
                </c:pt>
                <c:pt idx="2">
                  <c:v>18060</c:v>
                </c:pt>
                <c:pt idx="3">
                  <c:v>29138.760000000002</c:v>
                </c:pt>
                <c:pt idx="4">
                  <c:v>41814.318000000007</c:v>
                </c:pt>
                <c:pt idx="5">
                  <c:v>56286.310164000017</c:v>
                </c:pt>
                <c:pt idx="6">
                  <c:v>72778.569607800033</c:v>
                </c:pt>
                <c:pt idx="7">
                  <c:v>91542.037251579648</c:v>
                </c:pt>
                <c:pt idx="8">
                  <c:v>112858.02219133812</c:v>
                </c:pt>
                <c:pt idx="9">
                  <c:v>137041.85353795468</c:v>
                </c:pt>
                <c:pt idx="10">
                  <c:v>164446.97070667491</c:v>
                </c:pt>
                <c:pt idx="11">
                  <c:v>195469.50477796653</c:v>
                </c:pt>
                <c:pt idx="12">
                  <c:v>230553.40986540788</c:v>
                </c:pt>
                <c:pt idx="13">
                  <c:v>270196.21049876476</c:v>
                </c:pt>
                <c:pt idx="14">
                  <c:v>314955.43895160971</c:v>
                </c:pt>
                <c:pt idx="15">
                  <c:v>365455.84531458584</c:v>
                </c:pt>
                <c:pt idx="16">
                  <c:v>422397.47305178264</c:v>
                </c:pt>
                <c:pt idx="17">
                  <c:v>486564.70390642638</c:v>
                </c:pt>
                <c:pt idx="18">
                  <c:v>558836.38848628034</c:v>
                </c:pt>
                <c:pt idx="19">
                  <c:v>640197.19281904923</c:v>
                </c:pt>
                <c:pt idx="20">
                  <c:v>731750.30680318293</c:v>
                </c:pt>
                <c:pt idx="21">
                  <c:v>834731.67799078813</c:v>
                </c:pt>
                <c:pt idx="22">
                  <c:v>950525.95375204249</c:v>
                </c:pt>
                <c:pt idx="23">
                  <c:v>1080684.3368367183</c:v>
                </c:pt>
                <c:pt idx="24">
                  <c:v>1226944.583950588</c:v>
                </c:pt>
                <c:pt idx="25">
                  <c:v>1391253.4045189261</c:v>
                </c:pt>
                <c:pt idx="26">
                  <c:v>1575791.5476702927</c:v>
                </c:pt>
                <c:pt idx="27">
                  <c:v>1783001.9000380964</c:v>
                </c:pt>
                <c:pt idx="28">
                  <c:v>2015620.9556894572</c:v>
                </c:pt>
                <c:pt idx="29">
                  <c:v>2276714.0628483854</c:v>
                </c:pt>
                <c:pt idx="30">
                  <c:v>2569714.9006406707</c:v>
                </c:pt>
                <c:pt idx="31">
                  <c:v>2898469.6934755445</c:v>
                </c:pt>
                <c:pt idx="32">
                  <c:v>3267286.731593343</c:v>
                </c:pt>
                <c:pt idx="33">
                  <c:v>3680991.8345322995</c:v>
                </c:pt>
                <c:pt idx="34">
                  <c:v>4144990.4706783635</c:v>
                </c:pt>
                <c:pt idx="35">
                  <c:v>4665337.3316420205</c:v>
                </c:pt>
                <c:pt idx="36">
                  <c:v>5248814.2560557844</c:v>
                </c:pt>
                <c:pt idx="37">
                  <c:v>5903017.5047377013</c:v>
                </c:pt>
                <c:pt idx="38">
                  <c:v>6636455.509400106</c:v>
                </c:pt>
                <c:pt idx="39">
                  <c:v>7458658.3517448157</c:v>
                </c:pt>
                <c:pt idx="40">
                  <c:v>8380300.3806073908</c:v>
                </c:pt>
                <c:pt idx="41">
                  <c:v>9413337.5437330715</c:v>
                </c:pt>
                <c:pt idx="42">
                  <c:v>10571161.199957417</c:v>
                </c:pt>
                <c:pt idx="43">
                  <c:v>11868770.389457976</c:v>
                </c:pt>
                <c:pt idx="44">
                  <c:v>13322964.777063772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91-4AAF-B2CB-75E3D0F80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6752"/>
        <c:axId val="161069312"/>
      </c:scatterChart>
      <c:valAx>
        <c:axId val="15506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69312"/>
        <c:crosses val="autoZero"/>
        <c:crossBetween val="midCat"/>
      </c:valAx>
      <c:valAx>
        <c:axId val="1610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6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Cost of Daily Habits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of Habits'!$D$12</c:f>
              <c:strCache>
                <c:ptCount val="1"/>
                <c:pt idx="0">
                  <c:v>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'Cost of Habits'!$A$13:$A$57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'Cost of Habits'!$D$13:$D$57</c:f>
              <c:numCache>
                <c:formatCode>"$"#,##0</c:formatCode>
                <c:ptCount val="45"/>
                <c:pt idx="0">
                  <c:v>0</c:v>
                </c:pt>
                <c:pt idx="1">
                  <c:v>2730</c:v>
                </c:pt>
                <c:pt idx="2">
                  <c:v>5596.5</c:v>
                </c:pt>
                <c:pt idx="3">
                  <c:v>8606.3250000000007</c:v>
                </c:pt>
                <c:pt idx="4">
                  <c:v>11766.641250000001</c:v>
                </c:pt>
                <c:pt idx="5">
                  <c:v>15084.973312500002</c:v>
                </c:pt>
                <c:pt idx="6">
                  <c:v>18569.221978125002</c:v>
                </c:pt>
                <c:pt idx="7">
                  <c:v>22227.683077031252</c:v>
                </c:pt>
                <c:pt idx="8">
                  <c:v>26069.067230882814</c:v>
                </c:pt>
                <c:pt idx="9">
                  <c:v>30102.520592426958</c:v>
                </c:pt>
                <c:pt idx="10">
                  <c:v>34337.646622048305</c:v>
                </c:pt>
                <c:pt idx="11">
                  <c:v>38784.528953150722</c:v>
                </c:pt>
                <c:pt idx="12">
                  <c:v>43453.755400808259</c:v>
                </c:pt>
                <c:pt idx="13">
                  <c:v>48356.443170848674</c:v>
                </c:pt>
                <c:pt idx="14">
                  <c:v>53504.265329391106</c:v>
                </c:pt>
                <c:pt idx="15">
                  <c:v>58909.478595860666</c:v>
                </c:pt>
                <c:pt idx="16">
                  <c:v>64584.952525653702</c:v>
                </c:pt>
                <c:pt idx="17">
                  <c:v>70544.200151936384</c:v>
                </c:pt>
                <c:pt idx="18">
                  <c:v>76801.410159533203</c:v>
                </c:pt>
                <c:pt idx="19">
                  <c:v>83371.480667509866</c:v>
                </c:pt>
                <c:pt idx="20">
                  <c:v>90270.054700885361</c:v>
                </c:pt>
                <c:pt idx="21">
                  <c:v>97513.55743592963</c:v>
                </c:pt>
                <c:pt idx="22">
                  <c:v>105119.23530772612</c:v>
                </c:pt>
                <c:pt idx="23">
                  <c:v>113105.19707311243</c:v>
                </c:pt>
                <c:pt idx="24">
                  <c:v>121490.45692676806</c:v>
                </c:pt>
                <c:pt idx="25">
                  <c:v>130294.97977310648</c:v>
                </c:pt>
                <c:pt idx="26">
                  <c:v>139539.7287617618</c:v>
                </c:pt>
                <c:pt idx="27">
                  <c:v>149246.71519984989</c:v>
                </c:pt>
                <c:pt idx="28">
                  <c:v>159439.0509598424</c:v>
                </c:pt>
                <c:pt idx="29">
                  <c:v>170141.00350783451</c:v>
                </c:pt>
                <c:pt idx="30">
                  <c:v>181378.05368322623</c:v>
                </c:pt>
                <c:pt idx="31">
                  <c:v>193176.95636738755</c:v>
                </c:pt>
                <c:pt idx="32">
                  <c:v>205565.80418575695</c:v>
                </c:pt>
                <c:pt idx="33">
                  <c:v>218574.09439504481</c:v>
                </c:pt>
                <c:pt idx="34">
                  <c:v>232232.79911479706</c:v>
                </c:pt>
                <c:pt idx="35">
                  <c:v>246574.43907053693</c:v>
                </c:pt>
                <c:pt idx="36">
                  <c:v>261633.1610240638</c:v>
                </c:pt>
                <c:pt idx="37">
                  <c:v>277444.81907526701</c:v>
                </c:pt>
                <c:pt idx="38">
                  <c:v>294047.06002903037</c:v>
                </c:pt>
                <c:pt idx="39">
                  <c:v>311479.4130304819</c:v>
                </c:pt>
                <c:pt idx="40">
                  <c:v>329783.38368200598</c:v>
                </c:pt>
                <c:pt idx="41">
                  <c:v>349002.55286610627</c:v>
                </c:pt>
                <c:pt idx="42">
                  <c:v>369182.68050941161</c:v>
                </c:pt>
                <c:pt idx="43">
                  <c:v>390371.8145348822</c:v>
                </c:pt>
                <c:pt idx="44">
                  <c:v>412620.40526162635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2-423E-8D1C-E89FB924FCFC}"/>
            </c:ext>
          </c:extLst>
        </c:ser>
        <c:ser>
          <c:idx val="1"/>
          <c:order val="1"/>
          <c:tx>
            <c:strRef>
              <c:f>'Cost of Habits'!$E$12</c:f>
              <c:strCache>
                <c:ptCount val="1"/>
                <c:pt idx="0">
                  <c:v>8%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'Cost of Habits'!$A$13:$A$57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'Cost of Habits'!$E$13:$E$57</c:f>
              <c:numCache>
                <c:formatCode>"$"#,##0</c:formatCode>
                <c:ptCount val="45"/>
                <c:pt idx="0">
                  <c:v>0</c:v>
                </c:pt>
                <c:pt idx="1">
                  <c:v>2808</c:v>
                </c:pt>
                <c:pt idx="2">
                  <c:v>5840.64</c:v>
                </c:pt>
                <c:pt idx="3">
                  <c:v>9115.8912</c:v>
                </c:pt>
                <c:pt idx="4">
                  <c:v>12653.162496000001</c:v>
                </c:pt>
                <c:pt idx="5">
                  <c:v>16473.415495680001</c:v>
                </c:pt>
                <c:pt idx="6">
                  <c:v>20599.288735334401</c:v>
                </c:pt>
                <c:pt idx="7">
                  <c:v>25055.231834161154</c:v>
                </c:pt>
                <c:pt idx="8">
                  <c:v>29867.650380894047</c:v>
                </c:pt>
                <c:pt idx="9">
                  <c:v>35065.062411365572</c:v>
                </c:pt>
                <c:pt idx="10">
                  <c:v>40678.267404274819</c:v>
                </c:pt>
                <c:pt idx="11">
                  <c:v>46740.528796616811</c:v>
                </c:pt>
                <c:pt idx="12">
                  <c:v>53287.771100346159</c:v>
                </c:pt>
                <c:pt idx="13">
                  <c:v>60358.792788373859</c:v>
                </c:pt>
                <c:pt idx="14">
                  <c:v>67995.496211443766</c:v>
                </c:pt>
                <c:pt idx="15">
                  <c:v>76243.135908359269</c:v>
                </c:pt>
                <c:pt idx="16">
                  <c:v>85150.586781028018</c:v>
                </c:pt>
                <c:pt idx="17">
                  <c:v>94770.633723510269</c:v>
                </c:pt>
                <c:pt idx="18">
                  <c:v>105160.2844213911</c:v>
                </c:pt>
                <c:pt idx="19">
                  <c:v>116381.1071751024</c:v>
                </c:pt>
                <c:pt idx="20">
                  <c:v>128499.59574911059</c:v>
                </c:pt>
                <c:pt idx="21">
                  <c:v>141587.56340903946</c:v>
                </c:pt>
                <c:pt idx="22">
                  <c:v>155722.56848176263</c:v>
                </c:pt>
                <c:pt idx="23">
                  <c:v>170988.37396030367</c:v>
                </c:pt>
                <c:pt idx="24">
                  <c:v>187475.44387712798</c:v>
                </c:pt>
                <c:pt idx="25">
                  <c:v>205281.47938729823</c:v>
                </c:pt>
                <c:pt idx="26">
                  <c:v>224511.99773828211</c:v>
                </c:pt>
                <c:pt idx="27">
                  <c:v>245280.95755734469</c:v>
                </c:pt>
                <c:pt idx="28">
                  <c:v>267711.43416193227</c:v>
                </c:pt>
                <c:pt idx="29">
                  <c:v>291936.34889488685</c:v>
                </c:pt>
                <c:pt idx="30">
                  <c:v>318099.25680647779</c:v>
                </c:pt>
                <c:pt idx="31">
                  <c:v>346355.19735099602</c:v>
                </c:pt>
                <c:pt idx="32">
                  <c:v>376871.61313907575</c:v>
                </c:pt>
                <c:pt idx="33">
                  <c:v>409829.34219020186</c:v>
                </c:pt>
                <c:pt idx="34">
                  <c:v>445423.68956541806</c:v>
                </c:pt>
                <c:pt idx="35">
                  <c:v>483865.58473065152</c:v>
                </c:pt>
                <c:pt idx="36">
                  <c:v>525382.83150910365</c:v>
                </c:pt>
                <c:pt idx="37">
                  <c:v>570221.45802983199</c:v>
                </c:pt>
                <c:pt idx="38">
                  <c:v>618647.17467221862</c:v>
                </c:pt>
                <c:pt idx="39">
                  <c:v>670946.94864599616</c:v>
                </c:pt>
                <c:pt idx="40">
                  <c:v>727430.70453767595</c:v>
                </c:pt>
                <c:pt idx="41">
                  <c:v>788433.16090069013</c:v>
                </c:pt>
                <c:pt idx="42">
                  <c:v>854315.81377274543</c:v>
                </c:pt>
                <c:pt idx="43">
                  <c:v>925469.07887456508</c:v>
                </c:pt>
                <c:pt idx="44">
                  <c:v>1002314.6051845304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2-423E-8D1C-E89FB924FCFC}"/>
            </c:ext>
          </c:extLst>
        </c:ser>
        <c:ser>
          <c:idx val="2"/>
          <c:order val="2"/>
          <c:tx>
            <c:strRef>
              <c:f>'Cost of Habits'!$F$12</c:f>
              <c:strCache>
                <c:ptCount val="1"/>
                <c:pt idx="0">
                  <c:v>10%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'Cost of Habits'!$A$13:$A$57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'Cost of Habits'!$F$13:$F$57</c:f>
              <c:numCache>
                <c:formatCode>"$"#,##0</c:formatCode>
                <c:ptCount val="45"/>
                <c:pt idx="0">
                  <c:v>0</c:v>
                </c:pt>
                <c:pt idx="1">
                  <c:v>2860.0000000000005</c:v>
                </c:pt>
                <c:pt idx="2">
                  <c:v>6006.0000000000009</c:v>
                </c:pt>
                <c:pt idx="3">
                  <c:v>9466.6</c:v>
                </c:pt>
                <c:pt idx="4">
                  <c:v>13273.260000000002</c:v>
                </c:pt>
                <c:pt idx="5">
                  <c:v>17460.586000000003</c:v>
                </c:pt>
                <c:pt idx="6">
                  <c:v>22066.644600000003</c:v>
                </c:pt>
                <c:pt idx="7">
                  <c:v>27133.309060000007</c:v>
                </c:pt>
                <c:pt idx="8">
                  <c:v>32706.63996600001</c:v>
                </c:pt>
                <c:pt idx="9">
                  <c:v>38837.303962600017</c:v>
                </c:pt>
                <c:pt idx="10">
                  <c:v>45581.034358860023</c:v>
                </c:pt>
                <c:pt idx="11">
                  <c:v>52999.137794746028</c:v>
                </c:pt>
                <c:pt idx="12">
                  <c:v>61159.051574220633</c:v>
                </c:pt>
                <c:pt idx="13">
                  <c:v>70134.956731642698</c:v>
                </c:pt>
                <c:pt idx="14">
                  <c:v>80008.452404806972</c:v>
                </c:pt>
                <c:pt idx="15">
                  <c:v>90869.297645287676</c:v>
                </c:pt>
                <c:pt idx="16">
                  <c:v>102816.22740981645</c:v>
                </c:pt>
                <c:pt idx="17">
                  <c:v>115957.8501507981</c:v>
                </c:pt>
                <c:pt idx="18">
                  <c:v>130413.63516587792</c:v>
                </c:pt>
                <c:pt idx="19">
                  <c:v>146314.99868246572</c:v>
                </c:pt>
                <c:pt idx="20">
                  <c:v>163806.49855071231</c:v>
                </c:pt>
                <c:pt idx="21">
                  <c:v>183047.14840578355</c:v>
                </c:pt>
                <c:pt idx="22">
                  <c:v>204211.86324636193</c:v>
                </c:pt>
                <c:pt idx="23">
                  <c:v>227493.04957099815</c:v>
                </c:pt>
                <c:pt idx="24">
                  <c:v>253102.35452809799</c:v>
                </c:pt>
                <c:pt idx="25">
                  <c:v>281272.5899809078</c:v>
                </c:pt>
                <c:pt idx="26">
                  <c:v>312259.84897899861</c:v>
                </c:pt>
                <c:pt idx="27">
                  <c:v>346345.83387689851</c:v>
                </c:pt>
                <c:pt idx="28">
                  <c:v>383840.41726458841</c:v>
                </c:pt>
                <c:pt idx="29">
                  <c:v>425084.45899104729</c:v>
                </c:pt>
                <c:pt idx="30">
                  <c:v>470452.90489015204</c:v>
                </c:pt>
                <c:pt idx="31">
                  <c:v>520358.19537916727</c:v>
                </c:pt>
                <c:pt idx="32">
                  <c:v>575254.01491708402</c:v>
                </c:pt>
                <c:pt idx="33">
                  <c:v>635639.41640879249</c:v>
                </c:pt>
                <c:pt idx="34">
                  <c:v>702063.35804967175</c:v>
                </c:pt>
                <c:pt idx="35">
                  <c:v>775129.69385463896</c:v>
                </c:pt>
                <c:pt idx="36">
                  <c:v>855502.66324010293</c:v>
                </c:pt>
                <c:pt idx="37">
                  <c:v>943912.92956411326</c:v>
                </c:pt>
                <c:pt idx="38">
                  <c:v>1041164.2225205246</c:v>
                </c:pt>
                <c:pt idx="39">
                  <c:v>1148140.6447725771</c:v>
                </c:pt>
                <c:pt idx="40">
                  <c:v>1265814.709249835</c:v>
                </c:pt>
                <c:pt idx="41">
                  <c:v>1395256.1801748185</c:v>
                </c:pt>
                <c:pt idx="42">
                  <c:v>1537641.7981923004</c:v>
                </c:pt>
                <c:pt idx="43">
                  <c:v>1694265.9780115306</c:v>
                </c:pt>
                <c:pt idx="44">
                  <c:v>1866552.5758126839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2-423E-8D1C-E89FB924FCFC}"/>
            </c:ext>
          </c:extLst>
        </c:ser>
        <c:ser>
          <c:idx val="3"/>
          <c:order val="3"/>
          <c:tx>
            <c:strRef>
              <c:f>'Cost of Habits'!$G$12</c:f>
              <c:strCache>
                <c:ptCount val="1"/>
                <c:pt idx="0">
                  <c:v>12%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'Cost of Habits'!$A$13:$A$57</c:f>
              <c:numCache>
                <c:formatCode>General</c:formatCode>
                <c:ptCount val="4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  <c:pt idx="41">
                  <c:v>2061</c:v>
                </c:pt>
                <c:pt idx="42">
                  <c:v>2062</c:v>
                </c:pt>
                <c:pt idx="43">
                  <c:v>2063</c:v>
                </c:pt>
                <c:pt idx="44">
                  <c:v>2064</c:v>
                </c:pt>
              </c:numCache>
            </c:numRef>
          </c:xVal>
          <c:yVal>
            <c:numRef>
              <c:f>'Cost of Habits'!$G$13:$G$57</c:f>
              <c:numCache>
                <c:formatCode>"$"#,##0</c:formatCode>
                <c:ptCount val="45"/>
                <c:pt idx="0">
                  <c:v>0</c:v>
                </c:pt>
                <c:pt idx="1">
                  <c:v>2912.0000000000005</c:v>
                </c:pt>
                <c:pt idx="2">
                  <c:v>6173.4400000000005</c:v>
                </c:pt>
                <c:pt idx="3">
                  <c:v>9826.252800000002</c:v>
                </c:pt>
                <c:pt idx="4">
                  <c:v>13917.403136000004</c:v>
                </c:pt>
                <c:pt idx="5">
                  <c:v>18499.491512320008</c:v>
                </c:pt>
                <c:pt idx="6">
                  <c:v>23631.430493798412</c:v>
                </c:pt>
                <c:pt idx="7">
                  <c:v>29379.202153054226</c:v>
                </c:pt>
                <c:pt idx="8">
                  <c:v>35816.706411420739</c:v>
                </c:pt>
                <c:pt idx="9">
                  <c:v>43026.71118079123</c:v>
                </c:pt>
                <c:pt idx="10">
                  <c:v>51101.916522486179</c:v>
                </c:pt>
                <c:pt idx="11">
                  <c:v>60146.14650518453</c:v>
                </c:pt>
                <c:pt idx="12">
                  <c:v>70275.684085806686</c:v>
                </c:pt>
                <c:pt idx="13">
                  <c:v>81620.766176103498</c:v>
                </c:pt>
                <c:pt idx="14">
                  <c:v>94327.258117235921</c:v>
                </c:pt>
                <c:pt idx="15">
                  <c:v>108558.52909130424</c:v>
                </c:pt>
                <c:pt idx="16">
                  <c:v>124497.55258226076</c:v>
                </c:pt>
                <c:pt idx="17">
                  <c:v>142349.25889213206</c:v>
                </c:pt>
                <c:pt idx="18">
                  <c:v>162343.16995918792</c:v>
                </c:pt>
                <c:pt idx="19">
                  <c:v>184736.35035429048</c:v>
                </c:pt>
                <c:pt idx="20">
                  <c:v>209816.71239680535</c:v>
                </c:pt>
                <c:pt idx="21">
                  <c:v>237906.71788442202</c:v>
                </c:pt>
                <c:pt idx="22">
                  <c:v>269367.52403055271</c:v>
                </c:pt>
                <c:pt idx="23">
                  <c:v>304603.62691421906</c:v>
                </c:pt>
                <c:pt idx="24">
                  <c:v>344068.0621439254</c:v>
                </c:pt>
                <c:pt idx="25">
                  <c:v>388268.22960119648</c:v>
                </c:pt>
                <c:pt idx="26">
                  <c:v>437772.41715334012</c:v>
                </c:pt>
                <c:pt idx="27">
                  <c:v>493217.10721174098</c:v>
                </c:pt>
                <c:pt idx="28">
                  <c:v>555315.16007714998</c:v>
                </c:pt>
                <c:pt idx="29">
                  <c:v>624864.97928640805</c:v>
                </c:pt>
                <c:pt idx="30">
                  <c:v>702760.77680077706</c:v>
                </c:pt>
                <c:pt idx="31">
                  <c:v>790004.07001687039</c:v>
                </c:pt>
                <c:pt idx="32">
                  <c:v>887716.55841889489</c:v>
                </c:pt>
                <c:pt idx="33">
                  <c:v>997154.54542916233</c:v>
                </c:pt>
                <c:pt idx="34">
                  <c:v>1119725.090880662</c:v>
                </c:pt>
                <c:pt idx="35">
                  <c:v>1257004.1017863415</c:v>
                </c:pt>
                <c:pt idx="36">
                  <c:v>1410756.5940007027</c:v>
                </c:pt>
                <c:pt idx="37">
                  <c:v>1582959.3852807872</c:v>
                </c:pt>
                <c:pt idx="38">
                  <c:v>1775826.5115144819</c:v>
                </c:pt>
                <c:pt idx="39">
                  <c:v>1991837.6928962199</c:v>
                </c:pt>
                <c:pt idx="40">
                  <c:v>2233770.2160437666</c:v>
                </c:pt>
                <c:pt idx="41">
                  <c:v>2504734.6419690186</c:v>
                </c:pt>
                <c:pt idx="42">
                  <c:v>2808214.7990053012</c:v>
                </c:pt>
                <c:pt idx="43">
                  <c:v>3148112.5748859379</c:v>
                </c:pt>
                <c:pt idx="44">
                  <c:v>3528798.0838722507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2-423E-8D1C-E89FB924F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374336"/>
        <c:axId val="413667328"/>
      </c:scatterChart>
      <c:valAx>
        <c:axId val="4133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7328"/>
        <c:crosses val="autoZero"/>
        <c:crossBetween val="midCat"/>
      </c:valAx>
      <c:valAx>
        <c:axId val="4136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7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Loan Payment Finance Sheet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713732267237846"/>
          <c:y val="0.19480343756364146"/>
          <c:w val="0.78267804024496945"/>
          <c:h val="0.59104512977544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'Loan Payments'!$E$17</c:f>
              <c:strCache>
                <c:ptCount val="1"/>
                <c:pt idx="0">
                  <c:v>Balance, $</c:v>
                </c:pt>
              </c:strCache>
            </c:strRef>
          </c:tx>
          <c:marker>
            <c:symbol val="none"/>
          </c:marker>
          <c:xVal>
            <c:numRef>
              <c:f>'Loan Payments'!$A$18:$A$378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'Loan Payments'!$E$18:$E$378</c:f>
              <c:numCache>
                <c:formatCode>"$"#,##0.00_);[Red]\("$"#,##0.00\)</c:formatCode>
                <c:ptCount val="361"/>
                <c:pt idx="0" formatCode="&quot;$&quot;#,##0.00">
                  <c:v>300000</c:v>
                </c:pt>
                <c:pt idx="1">
                  <c:v>298664.99284209841</c:v>
                </c:pt>
                <c:pt idx="2">
                  <c:v>297326.78722954768</c:v>
                </c:pt>
                <c:pt idx="3">
                  <c:v>295985.37549938355</c:v>
                </c:pt>
                <c:pt idx="4">
                  <c:v>294640.74997028254</c:v>
                </c:pt>
                <c:pt idx="5">
                  <c:v>293292.90294251806</c:v>
                </c:pt>
                <c:pt idx="6">
                  <c:v>291941.82669791626</c:v>
                </c:pt>
                <c:pt idx="7">
                  <c:v>290587.51349981176</c:v>
                </c:pt>
                <c:pt idx="8">
                  <c:v>289229.95559300343</c:v>
                </c:pt>
                <c:pt idx="9">
                  <c:v>287869.14520371007</c:v>
                </c:pt>
                <c:pt idx="10">
                  <c:v>286505.07453952567</c:v>
                </c:pt>
                <c:pt idx="11">
                  <c:v>285137.73578937503</c:v>
                </c:pt>
                <c:pt idx="12">
                  <c:v>283767.12112346879</c:v>
                </c:pt>
                <c:pt idx="13">
                  <c:v>282393.22269325884</c:v>
                </c:pt>
                <c:pt idx="14">
                  <c:v>281016.03263139317</c:v>
                </c:pt>
                <c:pt idx="15">
                  <c:v>279635.54305167095</c:v>
                </c:pt>
                <c:pt idx="16">
                  <c:v>278251.74604899733</c:v>
                </c:pt>
                <c:pt idx="17">
                  <c:v>276864.63369933813</c:v>
                </c:pt>
                <c:pt idx="18">
                  <c:v>275474.19805967453</c:v>
                </c:pt>
                <c:pt idx="19">
                  <c:v>274080.43116795755</c:v>
                </c:pt>
                <c:pt idx="20">
                  <c:v>272683.3250430625</c:v>
                </c:pt>
                <c:pt idx="21">
                  <c:v>271282.87168474327</c:v>
                </c:pt>
                <c:pt idx="22">
                  <c:v>269879.06307358638</c:v>
                </c:pt>
                <c:pt idx="23">
                  <c:v>268471.89117096527</c:v>
                </c:pt>
                <c:pt idx="24">
                  <c:v>267061.34791899408</c:v>
                </c:pt>
                <c:pt idx="25">
                  <c:v>265647.42524048174</c:v>
                </c:pt>
                <c:pt idx="26">
                  <c:v>264230.11503888544</c:v>
                </c:pt>
                <c:pt idx="27">
                  <c:v>262809.40919826453</c:v>
                </c:pt>
                <c:pt idx="28">
                  <c:v>261385.29958323378</c:v>
                </c:pt>
                <c:pt idx="29">
                  <c:v>259957.77803891699</c:v>
                </c:pt>
                <c:pt idx="30">
                  <c:v>258526.83639090031</c:v>
                </c:pt>
                <c:pt idx="31">
                  <c:v>257092.46644518524</c:v>
                </c:pt>
                <c:pt idx="32">
                  <c:v>255654.65998814191</c:v>
                </c:pt>
                <c:pt idx="33">
                  <c:v>254213.40878646189</c:v>
                </c:pt>
                <c:pt idx="34">
                  <c:v>252768.70458711119</c:v>
                </c:pt>
                <c:pt idx="35">
                  <c:v>251320.53911728287</c:v>
                </c:pt>
                <c:pt idx="36">
                  <c:v>249868.90408434975</c:v>
                </c:pt>
                <c:pt idx="37">
                  <c:v>248413.79117581691</c:v>
                </c:pt>
                <c:pt idx="38">
                  <c:v>246955.19205927404</c:v>
                </c:pt>
                <c:pt idx="39">
                  <c:v>245493.09838234779</c:v>
                </c:pt>
                <c:pt idx="40">
                  <c:v>244027.50177265389</c:v>
                </c:pt>
                <c:pt idx="41">
                  <c:v>242558.39383774929</c:v>
                </c:pt>
                <c:pt idx="42">
                  <c:v>241085.76616508397</c:v>
                </c:pt>
                <c:pt idx="43">
                  <c:v>239609.61032195287</c:v>
                </c:pt>
                <c:pt idx="44">
                  <c:v>238129.91785544762</c:v>
                </c:pt>
                <c:pt idx="45">
                  <c:v>236646.68029240804</c:v>
                </c:pt>
                <c:pt idx="46">
                  <c:v>235159.88913937367</c:v>
                </c:pt>
                <c:pt idx="47">
                  <c:v>233669.53588253516</c:v>
                </c:pt>
                <c:pt idx="48">
                  <c:v>232175.61198768546</c:v>
                </c:pt>
                <c:pt idx="49">
                  <c:v>230678.10890017104</c:v>
                </c:pt>
                <c:pt idx="50">
                  <c:v>229177.01804484276</c:v>
                </c:pt>
                <c:pt idx="51">
                  <c:v>227672.33082600692</c:v>
                </c:pt>
                <c:pt idx="52">
                  <c:v>226164.03862737597</c:v>
                </c:pt>
                <c:pt idx="53">
                  <c:v>224652.13281201912</c:v>
                </c:pt>
                <c:pt idx="54">
                  <c:v>223136.60472231297</c:v>
                </c:pt>
                <c:pt idx="55">
                  <c:v>221617.44567989191</c:v>
                </c:pt>
                <c:pt idx="56">
                  <c:v>220094.64698559837</c:v>
                </c:pt>
                <c:pt idx="57">
                  <c:v>218568.1999194331</c:v>
                </c:pt>
                <c:pt idx="58">
                  <c:v>217038.09574050514</c:v>
                </c:pt>
                <c:pt idx="59">
                  <c:v>215504.32568698184</c:v>
                </c:pt>
                <c:pt idx="60">
                  <c:v>213966.88097603864</c:v>
                </c:pt>
                <c:pt idx="61">
                  <c:v>212425.75280380881</c:v>
                </c:pt>
                <c:pt idx="62">
                  <c:v>210880.93234533299</c:v>
                </c:pt>
                <c:pt idx="63">
                  <c:v>209332.41075450875</c:v>
                </c:pt>
                <c:pt idx="64">
                  <c:v>207780.17916403982</c:v>
                </c:pt>
                <c:pt idx="65">
                  <c:v>206224.2286853854</c:v>
                </c:pt>
                <c:pt idx="66">
                  <c:v>204664.55040870921</c:v>
                </c:pt>
                <c:pt idx="67">
                  <c:v>203101.13540282848</c:v>
                </c:pt>
                <c:pt idx="68">
                  <c:v>201533.97471516283</c:v>
                </c:pt>
                <c:pt idx="69">
                  <c:v>199963.05937168296</c:v>
                </c:pt>
                <c:pt idx="70">
                  <c:v>198388.38037685934</c:v>
                </c:pt>
                <c:pt idx="71">
                  <c:v>196809.92871361063</c:v>
                </c:pt>
                <c:pt idx="72">
                  <c:v>195227.69534325204</c:v>
                </c:pt>
                <c:pt idx="73">
                  <c:v>193641.67120544365</c:v>
                </c:pt>
                <c:pt idx="74">
                  <c:v>192051.84721813843</c:v>
                </c:pt>
                <c:pt idx="75">
                  <c:v>190458.21427753029</c:v>
                </c:pt>
                <c:pt idx="76">
                  <c:v>188860.76325800194</c:v>
                </c:pt>
                <c:pt idx="77">
                  <c:v>187259.48501207263</c:v>
                </c:pt>
                <c:pt idx="78">
                  <c:v>185654.3703703458</c:v>
                </c:pt>
                <c:pt idx="79">
                  <c:v>184045.41014145649</c:v>
                </c:pt>
                <c:pt idx="80">
                  <c:v>182432.59511201881</c:v>
                </c:pt>
                <c:pt idx="81">
                  <c:v>180815.91604657308</c:v>
                </c:pt>
                <c:pt idx="82">
                  <c:v>179195.36368753307</c:v>
                </c:pt>
                <c:pt idx="83">
                  <c:v>177570.92875513286</c:v>
                </c:pt>
                <c:pt idx="84">
                  <c:v>175942.60194737377</c:v>
                </c:pt>
                <c:pt idx="85">
                  <c:v>174310.37393997109</c:v>
                </c:pt>
                <c:pt idx="86">
                  <c:v>172674.23538630066</c:v>
                </c:pt>
                <c:pt idx="87">
                  <c:v>171034.17691734541</c:v>
                </c:pt>
                <c:pt idx="88">
                  <c:v>169390.1891416416</c:v>
                </c:pt>
                <c:pt idx="89">
                  <c:v>167742.26264522519</c:v>
                </c:pt>
                <c:pt idx="90">
                  <c:v>166090.38799157777</c:v>
                </c:pt>
                <c:pt idx="91">
                  <c:v>164434.55572157266</c:v>
                </c:pt>
                <c:pt idx="92">
                  <c:v>162774.75635342067</c:v>
                </c:pt>
                <c:pt idx="93">
                  <c:v>161110.98038261582</c:v>
                </c:pt>
                <c:pt idx="94">
                  <c:v>159443.21828188089</c:v>
                </c:pt>
                <c:pt idx="95">
                  <c:v>157771.46050111298</c:v>
                </c:pt>
                <c:pt idx="96">
                  <c:v>156095.69746732863</c:v>
                </c:pt>
                <c:pt idx="97">
                  <c:v>154415.91958460916</c:v>
                </c:pt>
                <c:pt idx="98">
                  <c:v>152732.1172340457</c:v>
                </c:pt>
                <c:pt idx="99">
                  <c:v>151044.280773684</c:v>
                </c:pt>
                <c:pt idx="100">
                  <c:v>149352.40053846934</c:v>
                </c:pt>
                <c:pt idx="101">
                  <c:v>147656.46684019116</c:v>
                </c:pt>
                <c:pt idx="102">
                  <c:v>145956.46996742752</c:v>
                </c:pt>
                <c:pt idx="103">
                  <c:v>144252.40018548953</c:v>
                </c:pt>
                <c:pt idx="104">
                  <c:v>142544.24773636565</c:v>
                </c:pt>
                <c:pt idx="105">
                  <c:v>140832.00283866577</c:v>
                </c:pt>
                <c:pt idx="106">
                  <c:v>139115.65568756513</c:v>
                </c:pt>
                <c:pt idx="107">
                  <c:v>137395.19645474831</c:v>
                </c:pt>
                <c:pt idx="108">
                  <c:v>135670.61528835288</c:v>
                </c:pt>
                <c:pt idx="109">
                  <c:v>133941.90231291295</c:v>
                </c:pt>
                <c:pt idx="110">
                  <c:v>132209.04762930269</c:v>
                </c:pt>
                <c:pt idx="111">
                  <c:v>130472.04131467962</c:v>
                </c:pt>
                <c:pt idx="112">
                  <c:v>128730.87342242777</c:v>
                </c:pt>
                <c:pt idx="113">
                  <c:v>126985.53398210074</c:v>
                </c:pt>
                <c:pt idx="114">
                  <c:v>125236.01299936458</c:v>
                </c:pt>
                <c:pt idx="115">
                  <c:v>123482.30045594063</c:v>
                </c:pt>
                <c:pt idx="116">
                  <c:v>121724.38630954805</c:v>
                </c:pt>
                <c:pt idx="117">
                  <c:v>119962.26049384641</c:v>
                </c:pt>
                <c:pt idx="118">
                  <c:v>118195.91291837797</c:v>
                </c:pt>
                <c:pt idx="119">
                  <c:v>116425.33346850998</c:v>
                </c:pt>
                <c:pt idx="120">
                  <c:v>114650.51200537669</c:v>
                </c:pt>
                <c:pt idx="121">
                  <c:v>112871.4383658213</c:v>
                </c:pt>
                <c:pt idx="122">
                  <c:v>111088.10236233781</c:v>
                </c:pt>
                <c:pt idx="123">
                  <c:v>109300.49378301264</c:v>
                </c:pt>
                <c:pt idx="124">
                  <c:v>107508.60239146618</c:v>
                </c:pt>
                <c:pt idx="125">
                  <c:v>105712.41792679414</c:v>
                </c:pt>
                <c:pt idx="126">
                  <c:v>103911.93010350881</c:v>
                </c:pt>
                <c:pt idx="127">
                  <c:v>102107.12861148021</c:v>
                </c:pt>
                <c:pt idx="128">
                  <c:v>100298.00311587694</c:v>
                </c:pt>
                <c:pt idx="129">
                  <c:v>98484.543257107129</c:v>
                </c:pt>
                <c:pt idx="130">
                  <c:v>96666.738650759013</c:v>
                </c:pt>
                <c:pt idx="131">
                  <c:v>94844.578887541516</c:v>
                </c:pt>
                <c:pt idx="132">
                  <c:v>93018.053533224651</c:v>
                </c:pt>
                <c:pt idx="133">
                  <c:v>91187.152128579735</c:v>
                </c:pt>
                <c:pt idx="134">
                  <c:v>89351.864189319516</c:v>
                </c:pt>
                <c:pt idx="135">
                  <c:v>87512.179206038156</c:v>
                </c:pt>
                <c:pt idx="136">
                  <c:v>85668.086644151015</c:v>
                </c:pt>
                <c:pt idx="137">
                  <c:v>83819.575943834352</c:v>
                </c:pt>
                <c:pt idx="138">
                  <c:v>81966.636519964857</c:v>
                </c:pt>
                <c:pt idx="139">
                  <c:v>80109.257762059002</c:v>
                </c:pt>
                <c:pt idx="140">
                  <c:v>78247.429034212328</c:v>
                </c:pt>
                <c:pt idx="141">
                  <c:v>76381.139675038532</c:v>
                </c:pt>
                <c:pt idx="142">
                  <c:v>74510.378997608379</c:v>
                </c:pt>
                <c:pt idx="143">
                  <c:v>72635.136289388553</c:v>
                </c:pt>
                <c:pt idx="144">
                  <c:v>70755.400812180276</c:v>
                </c:pt>
                <c:pt idx="145">
                  <c:v>68871.161802057861</c:v>
                </c:pt>
                <c:pt idx="146">
                  <c:v>66982.408469307018</c:v>
                </c:pt>
                <c:pt idx="147">
                  <c:v>65089.129998363132</c:v>
                </c:pt>
                <c:pt idx="148">
                  <c:v>63191.315547749276</c:v>
                </c:pt>
                <c:pt idx="149">
                  <c:v>61288.954250014154</c:v>
                </c:pt>
                <c:pt idx="150">
                  <c:v>59382.035211669878</c:v>
                </c:pt>
                <c:pt idx="151">
                  <c:v>57470.547513129568</c:v>
                </c:pt>
                <c:pt idx="152">
                  <c:v>55554.48020864484</c:v>
                </c:pt>
                <c:pt idx="153">
                  <c:v>53633.822326243113</c:v>
                </c:pt>
                <c:pt idx="154">
                  <c:v>51708.562867664798</c:v>
                </c:pt>
                <c:pt idx="155">
                  <c:v>49778.690808300307</c:v>
                </c:pt>
                <c:pt idx="156">
                  <c:v>47844.195097126925</c:v>
                </c:pt>
                <c:pt idx="157">
                  <c:v>45905.064656645525</c:v>
                </c:pt>
                <c:pt idx="158">
                  <c:v>43961.288382817133</c:v>
                </c:pt>
                <c:pt idx="159">
                  <c:v>42012.855144999361</c:v>
                </c:pt>
                <c:pt idx="160">
                  <c:v>40059.753785882654</c:v>
                </c:pt>
                <c:pt idx="161">
                  <c:v>38101.973121426396</c:v>
                </c:pt>
                <c:pt idx="162">
                  <c:v>36139.501940794878</c:v>
                </c:pt>
                <c:pt idx="163">
                  <c:v>34172.329006293097</c:v>
                </c:pt>
                <c:pt idx="164">
                  <c:v>32200.443053302406</c:v>
                </c:pt>
                <c:pt idx="165">
                  <c:v>30223.832790216005</c:v>
                </c:pt>
                <c:pt idx="166">
                  <c:v>28242.486898374296</c:v>
                </c:pt>
                <c:pt idx="167">
                  <c:v>26256.394032000047</c:v>
                </c:pt>
                <c:pt idx="168">
                  <c:v>24265.542818133446</c:v>
                </c:pt>
                <c:pt idx="169">
                  <c:v>22269.921856566954</c:v>
                </c:pt>
                <c:pt idx="170">
                  <c:v>20269.519719780044</c:v>
                </c:pt>
                <c:pt idx="171">
                  <c:v>18264.324952873747</c:v>
                </c:pt>
                <c:pt idx="172">
                  <c:v>16254.326073505072</c:v>
                </c:pt>
                <c:pt idx="173">
                  <c:v>14239.511571821242</c:v>
                </c:pt>
                <c:pt idx="174">
                  <c:v>12219.869910393794</c:v>
                </c:pt>
                <c:pt idx="175">
                  <c:v>10195.38952415251</c:v>
                </c:pt>
                <c:pt idx="176">
                  <c:v>8166.0588203191892</c:v>
                </c:pt>
                <c:pt idx="177">
                  <c:v>6131.8661783412681</c:v>
                </c:pt>
                <c:pt idx="178">
                  <c:v>4092.7999498252748</c:v>
                </c:pt>
                <c:pt idx="179">
                  <c:v>2048.8484584701282</c:v>
                </c:pt>
                <c:pt idx="180">
                  <c:v>2.7694113668985665E-10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5-4AE4-AC05-6F406A30EBA3}"/>
            </c:ext>
          </c:extLst>
        </c:ser>
        <c:ser>
          <c:idx val="1"/>
          <c:order val="1"/>
          <c:tx>
            <c:strRef>
              <c:f>'Loan Payments'!$F$17</c:f>
              <c:strCache>
                <c:ptCount val="1"/>
                <c:pt idx="0">
                  <c:v>Cumulative Principle, $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'Loan Payments'!$A$18:$A$378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'Loan Payments'!$F$18:$F$378</c:f>
              <c:numCache>
                <c:formatCode>"$"#,##0</c:formatCode>
                <c:ptCount val="361"/>
                <c:pt idx="1">
                  <c:v>1335.0071579016019</c:v>
                </c:pt>
                <c:pt idx="2">
                  <c:v>2673.2127704523427</c:v>
                </c:pt>
                <c:pt idx="3">
                  <c:v>4014.6245006164863</c:v>
                </c:pt>
                <c:pt idx="4">
                  <c:v>5359.250029717482</c:v>
                </c:pt>
                <c:pt idx="5">
                  <c:v>6707.0970574819485</c:v>
                </c:pt>
                <c:pt idx="6">
                  <c:v>8058.1733020837673</c:v>
                </c:pt>
                <c:pt idx="7">
                  <c:v>9412.486500188279</c:v>
                </c:pt>
                <c:pt idx="8">
                  <c:v>10770.044406996582</c:v>
                </c:pt>
                <c:pt idx="9">
                  <c:v>12130.854796289947</c:v>
                </c:pt>
                <c:pt idx="10">
                  <c:v>13494.925460474326</c:v>
                </c:pt>
                <c:pt idx="11">
                  <c:v>14862.26421062498</c:v>
                </c:pt>
                <c:pt idx="12">
                  <c:v>16232.878876531206</c:v>
                </c:pt>
                <c:pt idx="13">
                  <c:v>17606.777306741165</c:v>
                </c:pt>
                <c:pt idx="14">
                  <c:v>18983.967368606834</c:v>
                </c:pt>
                <c:pt idx="15">
                  <c:v>20364.456948329058</c:v>
                </c:pt>
                <c:pt idx="16">
                  <c:v>21748.253951002698</c:v>
                </c:pt>
                <c:pt idx="17">
                  <c:v>23135.36630066191</c:v>
                </c:pt>
                <c:pt idx="18">
                  <c:v>24525.801940325513</c:v>
                </c:pt>
                <c:pt idx="19">
                  <c:v>25919.568832042478</c:v>
                </c:pt>
                <c:pt idx="20">
                  <c:v>27316.674956937513</c:v>
                </c:pt>
                <c:pt idx="21">
                  <c:v>28717.128315256778</c:v>
                </c:pt>
                <c:pt idx="22">
                  <c:v>30120.936926413684</c:v>
                </c:pt>
                <c:pt idx="23">
                  <c:v>31528.10882903482</c:v>
                </c:pt>
                <c:pt idx="24">
                  <c:v>32938.652081005981</c:v>
                </c:pt>
                <c:pt idx="25">
                  <c:v>34352.574759518327</c:v>
                </c:pt>
                <c:pt idx="26">
                  <c:v>35769.884961114607</c:v>
                </c:pt>
                <c:pt idx="27">
                  <c:v>37190.590801735547</c:v>
                </c:pt>
                <c:pt idx="28">
                  <c:v>38614.700416766304</c:v>
                </c:pt>
                <c:pt idx="29">
                  <c:v>40042.221961083073</c:v>
                </c:pt>
                <c:pt idx="30">
                  <c:v>41473.163609099771</c:v>
                </c:pt>
                <c:pt idx="31">
                  <c:v>42907.533554814843</c:v>
                </c:pt>
                <c:pt idx="32">
                  <c:v>44345.340011858192</c:v>
                </c:pt>
                <c:pt idx="33">
                  <c:v>45786.591213538202</c:v>
                </c:pt>
                <c:pt idx="34">
                  <c:v>47231.295412888903</c:v>
                </c:pt>
                <c:pt idx="35">
                  <c:v>48679.46088271722</c:v>
                </c:pt>
                <c:pt idx="36">
                  <c:v>50131.09591565033</c:v>
                </c:pt>
                <c:pt idx="37">
                  <c:v>51586.208824183181</c:v>
                </c:pt>
                <c:pt idx="38">
                  <c:v>53044.807940726052</c:v>
                </c:pt>
                <c:pt idx="39">
                  <c:v>54506.901617652307</c:v>
                </c:pt>
                <c:pt idx="40">
                  <c:v>55972.498227346201</c:v>
                </c:pt>
                <c:pt idx="41">
                  <c:v>57441.60616225082</c:v>
                </c:pt>
                <c:pt idx="42">
                  <c:v>58914.233834916151</c:v>
                </c:pt>
                <c:pt idx="43">
                  <c:v>60390.389678047242</c:v>
                </c:pt>
                <c:pt idx="44">
                  <c:v>61870.0821445525</c:v>
                </c:pt>
                <c:pt idx="45">
                  <c:v>63353.319707592091</c:v>
                </c:pt>
                <c:pt idx="46">
                  <c:v>64840.110860626468</c:v>
                </c:pt>
                <c:pt idx="47">
                  <c:v>66330.464117464988</c:v>
                </c:pt>
                <c:pt idx="48">
                  <c:v>67824.388012314681</c:v>
                </c:pt>
                <c:pt idx="49">
                  <c:v>69321.891099829125</c:v>
                </c:pt>
                <c:pt idx="50">
                  <c:v>70822.981955157404</c:v>
                </c:pt>
                <c:pt idx="51">
                  <c:v>72327.669173993243</c:v>
                </c:pt>
                <c:pt idx="52">
                  <c:v>73835.96137262421</c:v>
                </c:pt>
                <c:pt idx="53">
                  <c:v>75347.867187981057</c:v>
                </c:pt>
                <c:pt idx="54">
                  <c:v>76863.395277687203</c:v>
                </c:pt>
                <c:pt idx="55">
                  <c:v>78382.554320108262</c:v>
                </c:pt>
                <c:pt idx="56">
                  <c:v>79905.353014401786</c:v>
                </c:pt>
                <c:pt idx="57">
                  <c:v>81431.80008056706</c:v>
                </c:pt>
                <c:pt idx="58">
                  <c:v>82961.904259495015</c:v>
                </c:pt>
                <c:pt idx="59">
                  <c:v>84495.674313018331</c:v>
                </c:pt>
                <c:pt idx="60">
                  <c:v>86033.119023961539</c:v>
                </c:pt>
                <c:pt idx="61">
                  <c:v>87574.247196191383</c:v>
                </c:pt>
                <c:pt idx="62">
                  <c:v>89119.067654667189</c:v>
                </c:pt>
                <c:pt idx="63">
                  <c:v>90667.589245491428</c:v>
                </c:pt>
                <c:pt idx="64">
                  <c:v>92219.82083596036</c:v>
                </c:pt>
                <c:pt idx="65">
                  <c:v>93775.771314614787</c:v>
                </c:pt>
                <c:pt idx="66">
                  <c:v>95335.449591290992</c:v>
                </c:pt>
                <c:pt idx="67">
                  <c:v>96898.864597171734</c:v>
                </c:pt>
                <c:pt idx="68">
                  <c:v>98466.025284837393</c:v>
                </c:pt>
                <c:pt idx="69">
                  <c:v>100036.94062831726</c:v>
                </c:pt>
                <c:pt idx="70">
                  <c:v>101611.61962314087</c:v>
                </c:pt>
                <c:pt idx="71">
                  <c:v>103190.07128638958</c:v>
                </c:pt>
                <c:pt idx="72">
                  <c:v>104772.30465674815</c:v>
                </c:pt>
                <c:pt idx="73">
                  <c:v>106358.32879455654</c:v>
                </c:pt>
                <c:pt idx="74">
                  <c:v>107948.15278186176</c:v>
                </c:pt>
                <c:pt idx="75">
                  <c:v>109541.78572246991</c:v>
                </c:pt>
                <c:pt idx="76">
                  <c:v>111139.23674199826</c:v>
                </c:pt>
                <c:pt idx="77">
                  <c:v>112740.51498792757</c:v>
                </c:pt>
                <c:pt idx="78">
                  <c:v>114345.62962965442</c:v>
                </c:pt>
                <c:pt idx="79">
                  <c:v>115954.58985854374</c:v>
                </c:pt>
                <c:pt idx="80">
                  <c:v>117567.40488798144</c:v>
                </c:pt>
                <c:pt idx="81">
                  <c:v>119184.08395342717</c:v>
                </c:pt>
                <c:pt idx="82">
                  <c:v>120804.63631246719</c:v>
                </c:pt>
                <c:pt idx="83">
                  <c:v>122429.07124486742</c:v>
                </c:pt>
                <c:pt idx="84">
                  <c:v>124057.39805262651</c:v>
                </c:pt>
                <c:pt idx="85">
                  <c:v>125689.6260600292</c:v>
                </c:pt>
                <c:pt idx="86">
                  <c:v>127325.76461369962</c:v>
                </c:pt>
                <c:pt idx="87">
                  <c:v>128965.82308265488</c:v>
                </c:pt>
                <c:pt idx="88">
                  <c:v>130609.81085835867</c:v>
                </c:pt>
                <c:pt idx="89">
                  <c:v>132257.7373547751</c:v>
                </c:pt>
                <c:pt idx="90">
                  <c:v>133909.61200842253</c:v>
                </c:pt>
                <c:pt idx="91">
                  <c:v>135565.44427842763</c:v>
                </c:pt>
                <c:pt idx="92">
                  <c:v>137225.24364657962</c:v>
                </c:pt>
                <c:pt idx="93">
                  <c:v>138889.01961738447</c:v>
                </c:pt>
                <c:pt idx="94">
                  <c:v>140556.7817181194</c:v>
                </c:pt>
                <c:pt idx="95">
                  <c:v>142228.53949888732</c:v>
                </c:pt>
                <c:pt idx="96">
                  <c:v>143904.30253267166</c:v>
                </c:pt>
                <c:pt idx="97">
                  <c:v>145584.08041539113</c:v>
                </c:pt>
                <c:pt idx="98">
                  <c:v>147267.88276595459</c:v>
                </c:pt>
                <c:pt idx="99">
                  <c:v>148955.71922631629</c:v>
                </c:pt>
                <c:pt idx="100">
                  <c:v>150647.59946153095</c:v>
                </c:pt>
                <c:pt idx="101">
                  <c:v>152343.53315980913</c:v>
                </c:pt>
                <c:pt idx="102">
                  <c:v>154043.53003257277</c:v>
                </c:pt>
                <c:pt idx="103">
                  <c:v>155747.59981451076</c:v>
                </c:pt>
                <c:pt idx="104">
                  <c:v>157455.75226363464</c:v>
                </c:pt>
                <c:pt idx="105">
                  <c:v>159167.99716133453</c:v>
                </c:pt>
                <c:pt idx="106">
                  <c:v>160884.34431243516</c:v>
                </c:pt>
                <c:pt idx="107">
                  <c:v>162604.80354525198</c:v>
                </c:pt>
                <c:pt idx="108">
                  <c:v>164329.38471164741</c:v>
                </c:pt>
                <c:pt idx="109">
                  <c:v>166058.09768708734</c:v>
                </c:pt>
                <c:pt idx="110">
                  <c:v>167790.9523706976</c:v>
                </c:pt>
                <c:pt idx="111">
                  <c:v>169527.95868532066</c:v>
                </c:pt>
                <c:pt idx="112">
                  <c:v>171269.12657757252</c:v>
                </c:pt>
                <c:pt idx="113">
                  <c:v>173014.46601789957</c:v>
                </c:pt>
                <c:pt idx="114">
                  <c:v>174763.98700063571</c:v>
                </c:pt>
                <c:pt idx="115">
                  <c:v>176517.69954405967</c:v>
                </c:pt>
                <c:pt idx="116">
                  <c:v>178275.61369045224</c:v>
                </c:pt>
                <c:pt idx="117">
                  <c:v>180037.73950615388</c:v>
                </c:pt>
                <c:pt idx="118">
                  <c:v>181804.0870816223</c:v>
                </c:pt>
                <c:pt idx="119">
                  <c:v>183574.66653149028</c:v>
                </c:pt>
                <c:pt idx="120">
                  <c:v>185349.48799462357</c:v>
                </c:pt>
                <c:pt idx="121">
                  <c:v>187128.56163417897</c:v>
                </c:pt>
                <c:pt idx="122">
                  <c:v>188911.89763766245</c:v>
                </c:pt>
                <c:pt idx="123">
                  <c:v>190699.50621698762</c:v>
                </c:pt>
                <c:pt idx="124">
                  <c:v>192491.39760853408</c:v>
                </c:pt>
                <c:pt idx="125">
                  <c:v>194287.58207320614</c:v>
                </c:pt>
                <c:pt idx="126">
                  <c:v>196088.06989649148</c:v>
                </c:pt>
                <c:pt idx="127">
                  <c:v>197892.87138852009</c:v>
                </c:pt>
                <c:pt idx="128">
                  <c:v>199701.99688412336</c:v>
                </c:pt>
                <c:pt idx="129">
                  <c:v>201515.45674289318</c:v>
                </c:pt>
                <c:pt idx="130">
                  <c:v>203333.26134924131</c:v>
                </c:pt>
                <c:pt idx="131">
                  <c:v>205155.4211124588</c:v>
                </c:pt>
                <c:pt idx="132">
                  <c:v>206981.94646677567</c:v>
                </c:pt>
                <c:pt idx="133">
                  <c:v>208812.84787142058</c:v>
                </c:pt>
                <c:pt idx="134">
                  <c:v>210648.1358106808</c:v>
                </c:pt>
                <c:pt idx="135">
                  <c:v>212487.82079396216</c:v>
                </c:pt>
                <c:pt idx="136">
                  <c:v>214331.9133558493</c:v>
                </c:pt>
                <c:pt idx="137">
                  <c:v>216180.42405616597</c:v>
                </c:pt>
                <c:pt idx="138">
                  <c:v>218033.36348003548</c:v>
                </c:pt>
                <c:pt idx="139">
                  <c:v>219890.74223794133</c:v>
                </c:pt>
                <c:pt idx="140">
                  <c:v>221752.57096578801</c:v>
                </c:pt>
                <c:pt idx="141">
                  <c:v>223618.8603249618</c:v>
                </c:pt>
                <c:pt idx="142">
                  <c:v>225489.62100239197</c:v>
                </c:pt>
                <c:pt idx="143">
                  <c:v>227364.8637106118</c:v>
                </c:pt>
                <c:pt idx="144">
                  <c:v>229244.59918782007</c:v>
                </c:pt>
                <c:pt idx="145">
                  <c:v>231128.8381979425</c:v>
                </c:pt>
                <c:pt idx="146">
                  <c:v>233017.59153069335</c:v>
                </c:pt>
                <c:pt idx="147">
                  <c:v>234910.87000163723</c:v>
                </c:pt>
                <c:pt idx="148">
                  <c:v>236808.68445225109</c:v>
                </c:pt>
                <c:pt idx="149">
                  <c:v>238711.04574998622</c:v>
                </c:pt>
                <c:pt idx="150">
                  <c:v>240617.96478833052</c:v>
                </c:pt>
                <c:pt idx="151">
                  <c:v>242529.45248687084</c:v>
                </c:pt>
                <c:pt idx="152">
                  <c:v>244445.51979135556</c:v>
                </c:pt>
                <c:pt idx="153">
                  <c:v>246366.17767375728</c:v>
                </c:pt>
                <c:pt idx="154">
                  <c:v>248291.43713233559</c:v>
                </c:pt>
                <c:pt idx="155">
                  <c:v>250221.30919170007</c:v>
                </c:pt>
                <c:pt idx="156">
                  <c:v>252155.80490287347</c:v>
                </c:pt>
                <c:pt idx="157">
                  <c:v>254094.93534335488</c:v>
                </c:pt>
                <c:pt idx="158">
                  <c:v>256038.71161718326</c:v>
                </c:pt>
                <c:pt idx="159">
                  <c:v>257987.14485500104</c:v>
                </c:pt>
                <c:pt idx="160">
                  <c:v>259940.24621411774</c:v>
                </c:pt>
                <c:pt idx="161">
                  <c:v>261898.02687857399</c:v>
                </c:pt>
                <c:pt idx="162">
                  <c:v>263860.49805920554</c:v>
                </c:pt>
                <c:pt idx="163">
                  <c:v>265827.67099370732</c:v>
                </c:pt>
                <c:pt idx="164">
                  <c:v>267799.55694669799</c:v>
                </c:pt>
                <c:pt idx="165">
                  <c:v>269776.16720978438</c:v>
                </c:pt>
                <c:pt idx="166">
                  <c:v>271757.51310162607</c:v>
                </c:pt>
                <c:pt idx="167">
                  <c:v>273743.60596800031</c:v>
                </c:pt>
                <c:pt idx="168">
                  <c:v>275734.45718186692</c:v>
                </c:pt>
                <c:pt idx="169">
                  <c:v>277730.07814343343</c:v>
                </c:pt>
                <c:pt idx="170">
                  <c:v>279730.48028022033</c:v>
                </c:pt>
                <c:pt idx="171">
                  <c:v>281735.67504712666</c:v>
                </c:pt>
                <c:pt idx="172">
                  <c:v>283745.67392649531</c:v>
                </c:pt>
                <c:pt idx="173">
                  <c:v>285760.48842817912</c:v>
                </c:pt>
                <c:pt idx="174">
                  <c:v>287780.13008960657</c:v>
                </c:pt>
                <c:pt idx="175">
                  <c:v>289804.61047584785</c:v>
                </c:pt>
                <c:pt idx="176">
                  <c:v>291833.94117968116</c:v>
                </c:pt>
                <c:pt idx="177">
                  <c:v>293868.13382165908</c:v>
                </c:pt>
                <c:pt idx="178">
                  <c:v>295907.20005017507</c:v>
                </c:pt>
                <c:pt idx="179">
                  <c:v>297951.15154153021</c:v>
                </c:pt>
                <c:pt idx="180">
                  <c:v>300000.00000000006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85-4AE4-AC05-6F406A30EBA3}"/>
            </c:ext>
          </c:extLst>
        </c:ser>
        <c:ser>
          <c:idx val="2"/>
          <c:order val="2"/>
          <c:tx>
            <c:strRef>
              <c:f>'Loan Payments'!$G$17</c:f>
              <c:strCache>
                <c:ptCount val="1"/>
                <c:pt idx="0">
                  <c:v>Cumulative Interest, $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'Loan Payments'!$A$18:$A$378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</c:numCache>
            </c:numRef>
          </c:xVal>
          <c:yVal>
            <c:numRef>
              <c:f>'Loan Payments'!$G$18:$G$378</c:f>
              <c:numCache>
                <c:formatCode>"$"#,##0</c:formatCode>
                <c:ptCount val="361"/>
                <c:pt idx="1">
                  <c:v>718.75000000000011</c:v>
                </c:pt>
                <c:pt idx="2">
                  <c:v>1434.301545350861</c:v>
                </c:pt>
                <c:pt idx="3">
                  <c:v>2146.6469730883191</c:v>
                </c:pt>
                <c:pt idx="4">
                  <c:v>2855.7786018889256</c:v>
                </c:pt>
                <c:pt idx="5">
                  <c:v>3561.6887320260607</c:v>
                </c:pt>
                <c:pt idx="6">
                  <c:v>4264.3696453258435</c:v>
                </c:pt>
                <c:pt idx="7">
                  <c:v>4963.8136051229349</c:v>
                </c:pt>
                <c:pt idx="8">
                  <c:v>5660.0128562162336</c:v>
                </c:pt>
                <c:pt idx="9">
                  <c:v>6352.9596248244707</c:v>
                </c:pt>
                <c:pt idx="10">
                  <c:v>7042.6461185416929</c:v>
                </c:pt>
                <c:pt idx="11">
                  <c:v>7729.06452629264</c:v>
                </c:pt>
                <c:pt idx="12">
                  <c:v>8412.2070182880179</c:v>
                </c:pt>
                <c:pt idx="13">
                  <c:v>9092.0657459796621</c:v>
                </c:pt>
                <c:pt idx="14">
                  <c:v>9768.6328420155951</c:v>
                </c:pt>
                <c:pt idx="15">
                  <c:v>10441.900420194976</c:v>
                </c:pt>
                <c:pt idx="16">
                  <c:v>11111.860575422937</c:v>
                </c:pt>
                <c:pt idx="17">
                  <c:v>11778.505383665326</c:v>
                </c:pt>
                <c:pt idx="18">
                  <c:v>12441.826901903323</c:v>
                </c:pt>
                <c:pt idx="19">
                  <c:v>13101.81716808796</c:v>
                </c:pt>
                <c:pt idx="20">
                  <c:v>13758.468201094525</c:v>
                </c:pt>
                <c:pt idx="21">
                  <c:v>14411.772000676863</c:v>
                </c:pt>
                <c:pt idx="22">
                  <c:v>15061.720547421561</c:v>
                </c:pt>
                <c:pt idx="23">
                  <c:v>15708.305802702029</c:v>
                </c:pt>
                <c:pt idx="24">
                  <c:v>16351.519708632466</c:v>
                </c:pt>
                <c:pt idx="25">
                  <c:v>16991.354188021724</c:v>
                </c:pt>
                <c:pt idx="26">
                  <c:v>17627.801144327044</c:v>
                </c:pt>
                <c:pt idx="27">
                  <c:v>18260.852461607708</c:v>
                </c:pt>
                <c:pt idx="28">
                  <c:v>18890.500004478552</c:v>
                </c:pt>
                <c:pt idx="29">
                  <c:v>19516.735618063383</c:v>
                </c:pt>
                <c:pt idx="30">
                  <c:v>20139.551127948289</c:v>
                </c:pt>
                <c:pt idx="31">
                  <c:v>20758.93834013482</c:v>
                </c:pt>
                <c:pt idx="32">
                  <c:v>21374.889040993075</c:v>
                </c:pt>
                <c:pt idx="33">
                  <c:v>21987.394997214666</c:v>
                </c:pt>
                <c:pt idx="34">
                  <c:v>22596.447955765565</c:v>
                </c:pt>
                <c:pt idx="35">
                  <c:v>23202.039643838852</c:v>
                </c:pt>
                <c:pt idx="36">
                  <c:v>23804.161768807342</c:v>
                </c:pt>
                <c:pt idx="37">
                  <c:v>24402.806018176096</c:v>
                </c:pt>
                <c:pt idx="38">
                  <c:v>24997.964059534825</c:v>
                </c:pt>
                <c:pt idx="39">
                  <c:v>25589.62754051017</c:v>
                </c:pt>
                <c:pt idx="40">
                  <c:v>26177.788088717876</c:v>
                </c:pt>
                <c:pt idx="41">
                  <c:v>26762.437311714861</c:v>
                </c:pt>
                <c:pt idx="42">
                  <c:v>27343.566796951134</c:v>
                </c:pt>
                <c:pt idx="43">
                  <c:v>27921.168111721647</c:v>
                </c:pt>
                <c:pt idx="44">
                  <c:v>28495.232803117993</c:v>
                </c:pt>
                <c:pt idx="45">
                  <c:v>29065.752397980003</c:v>
                </c:pt>
                <c:pt idx="46">
                  <c:v>29632.718402847229</c:v>
                </c:pt>
                <c:pt idx="47">
                  <c:v>30196.122303910313</c:v>
                </c:pt>
                <c:pt idx="48">
                  <c:v>30755.95556696222</c:v>
                </c:pt>
                <c:pt idx="49">
                  <c:v>31312.209637349384</c:v>
                </c:pt>
                <c:pt idx="50">
                  <c:v>31864.875939922709</c:v>
                </c:pt>
                <c:pt idx="51">
                  <c:v>32413.945878988477</c:v>
                </c:pt>
                <c:pt idx="52">
                  <c:v>32959.410838259122</c:v>
                </c:pt>
                <c:pt idx="53">
                  <c:v>33501.262180803875</c:v>
                </c:pt>
                <c:pt idx="54">
                  <c:v>34039.491248999337</c:v>
                </c:pt>
                <c:pt idx="55">
                  <c:v>34574.089364479878</c:v>
                </c:pt>
                <c:pt idx="56">
                  <c:v>35105.047828087954</c:v>
                </c:pt>
                <c:pt idx="57">
                  <c:v>35632.357919824281</c:v>
                </c:pt>
                <c:pt idx="58">
                  <c:v>36156.010898797926</c:v>
                </c:pt>
                <c:pt idx="59">
                  <c:v>36675.998003176217</c:v>
                </c:pt>
                <c:pt idx="60">
                  <c:v>37192.31045013461</c:v>
                </c:pt>
                <c:pt idx="61">
                  <c:v>37704.939435806366</c:v>
                </c:pt>
                <c:pt idx="62">
                  <c:v>38213.87613523216</c:v>
                </c:pt>
                <c:pt idx="63">
                  <c:v>38719.111702309521</c:v>
                </c:pt>
                <c:pt idx="64">
                  <c:v>39220.637269742198</c:v>
                </c:pt>
                <c:pt idx="65">
                  <c:v>39718.443948989378</c:v>
                </c:pt>
                <c:pt idx="66">
                  <c:v>40212.522830214781</c:v>
                </c:pt>
                <c:pt idx="67">
                  <c:v>40702.864982235646</c:v>
                </c:pt>
                <c:pt idx="68">
                  <c:v>41189.461452471587</c:v>
                </c:pt>
                <c:pt idx="69">
                  <c:v>41672.30326689333</c:v>
                </c:pt>
                <c:pt idx="70">
                  <c:v>42151.381429971319</c:v>
                </c:pt>
                <c:pt idx="71">
                  <c:v>42626.686924624213</c:v>
                </c:pt>
                <c:pt idx="72">
                  <c:v>43098.210712167238</c:v>
                </c:pt>
                <c:pt idx="73">
                  <c:v>43565.943732260443</c:v>
                </c:pt>
                <c:pt idx="74">
                  <c:v>44029.87690285682</c:v>
                </c:pt>
                <c:pt idx="75">
                  <c:v>44490.001120150278</c:v>
                </c:pt>
                <c:pt idx="76">
                  <c:v>44946.307258523528</c:v>
                </c:pt>
                <c:pt idx="77">
                  <c:v>45398.786170495827</c:v>
                </c:pt>
                <c:pt idx="78">
                  <c:v>45847.428686670581</c:v>
                </c:pt>
                <c:pt idx="79">
                  <c:v>46292.225615682866</c:v>
                </c:pt>
                <c:pt idx="80">
                  <c:v>46733.167744146769</c:v>
                </c:pt>
                <c:pt idx="81">
                  <c:v>47170.245836602648</c:v>
                </c:pt>
                <c:pt idx="82">
                  <c:v>47603.450635464229</c:v>
                </c:pt>
                <c:pt idx="83">
                  <c:v>48032.772860965611</c:v>
                </c:pt>
                <c:pt idx="84">
                  <c:v>48458.203211108113</c:v>
                </c:pt>
                <c:pt idx="85">
                  <c:v>48879.732361607028</c:v>
                </c:pt>
                <c:pt idx="86">
                  <c:v>49297.35096583821</c:v>
                </c:pt>
                <c:pt idx="87">
                  <c:v>49711.049654784554</c:v>
                </c:pt>
                <c:pt idx="88">
                  <c:v>50120.819036982357</c:v>
                </c:pt>
                <c:pt idx="89">
                  <c:v>50526.64969846754</c:v>
                </c:pt>
                <c:pt idx="90">
                  <c:v>50928.532202721726</c:v>
                </c:pt>
                <c:pt idx="91">
                  <c:v>51326.457090618213</c:v>
                </c:pt>
                <c:pt idx="92">
                  <c:v>51720.414880367811</c:v>
                </c:pt>
                <c:pt idx="93">
                  <c:v>52110.39606746455</c:v>
                </c:pt>
                <c:pt idx="94">
                  <c:v>52496.391124631235</c:v>
                </c:pt>
                <c:pt idx="95">
                  <c:v>52878.390501764909</c:v>
                </c:pt>
                <c:pt idx="96">
                  <c:v>53256.384625882158</c:v>
                </c:pt>
                <c:pt idx="97">
                  <c:v>53630.363901064302</c:v>
                </c:pt>
                <c:pt idx="98">
                  <c:v>54000.318708402425</c:v>
                </c:pt>
                <c:pt idx="99">
                  <c:v>54366.239405942324</c:v>
                </c:pt>
                <c:pt idx="100">
                  <c:v>54728.116328629272</c:v>
                </c:pt>
                <c:pt idx="101">
                  <c:v>55085.93978825269</c:v>
                </c:pt>
                <c:pt idx="102">
                  <c:v>55439.700073390646</c:v>
                </c:pt>
                <c:pt idx="103">
                  <c:v>55789.387449354275</c:v>
                </c:pt>
                <c:pt idx="104">
                  <c:v>56134.992158132009</c:v>
                </c:pt>
                <c:pt idx="105">
                  <c:v>56476.504418333716</c:v>
                </c:pt>
                <c:pt idx="106">
                  <c:v>56813.914425134688</c:v>
                </c:pt>
                <c:pt idx="107">
                  <c:v>57147.212350219481</c:v>
                </c:pt>
                <c:pt idx="108">
                  <c:v>57476.388341725651</c:v>
                </c:pt>
                <c:pt idx="109">
                  <c:v>57801.43252418733</c:v>
                </c:pt>
                <c:pt idx="110">
                  <c:v>58122.334998478684</c:v>
                </c:pt>
                <c:pt idx="111">
                  <c:v>58439.085841757224</c:v>
                </c:pt>
                <c:pt idx="112">
                  <c:v>58751.675107406976</c:v>
                </c:pt>
                <c:pt idx="113">
                  <c:v>59060.092824981541</c:v>
                </c:pt>
                <c:pt idx="114">
                  <c:v>59364.329000146987</c:v>
                </c:pt>
                <c:pt idx="115">
                  <c:v>59664.37361462463</c:v>
                </c:pt>
                <c:pt idx="116">
                  <c:v>59960.216626133653</c:v>
                </c:pt>
                <c:pt idx="117">
                  <c:v>60251.847968333612</c:v>
                </c:pt>
                <c:pt idx="118">
                  <c:v>60539.257550766786</c:v>
                </c:pt>
                <c:pt idx="119">
                  <c:v>60822.435258800397</c:v>
                </c:pt>
                <c:pt idx="120">
                  <c:v>61101.370953568701</c:v>
                </c:pt>
                <c:pt idx="121">
                  <c:v>61376.054471914918</c:v>
                </c:pt>
                <c:pt idx="122">
                  <c:v>61646.475626333035</c:v>
                </c:pt>
                <c:pt idx="123">
                  <c:v>61912.624204909465</c:v>
                </c:pt>
                <c:pt idx="124">
                  <c:v>62174.4899712646</c:v>
                </c:pt>
                <c:pt idx="125">
                  <c:v>62432.062664494151</c:v>
                </c:pt>
                <c:pt idx="126">
                  <c:v>62685.331999110429</c:v>
                </c:pt>
                <c:pt idx="127">
                  <c:v>62934.287664983422</c:v>
                </c:pt>
                <c:pt idx="128">
                  <c:v>63178.919327281757</c:v>
                </c:pt>
                <c:pt idx="129">
                  <c:v>63419.216626413545</c:v>
                </c:pt>
                <c:pt idx="130">
                  <c:v>63655.169177967029</c:v>
                </c:pt>
                <c:pt idx="131">
                  <c:v>63886.76657265114</c:v>
                </c:pt>
                <c:pt idx="132">
                  <c:v>64113.998376235875</c:v>
                </c:pt>
                <c:pt idx="133">
                  <c:v>64336.85412949256</c:v>
                </c:pt>
                <c:pt idx="134">
                  <c:v>64555.323348133948</c:v>
                </c:pt>
                <c:pt idx="135">
                  <c:v>64769.395522754196</c:v>
                </c:pt>
                <c:pt idx="136">
                  <c:v>64979.060118768663</c:v>
                </c:pt>
                <c:pt idx="137">
                  <c:v>65184.306576353607</c:v>
                </c:pt>
                <c:pt idx="138">
                  <c:v>65385.124310385712</c:v>
                </c:pt>
                <c:pt idx="139">
                  <c:v>65581.502710381465</c:v>
                </c:pt>
                <c:pt idx="140">
                  <c:v>65773.431140436398</c:v>
                </c:pt>
                <c:pt idx="141">
                  <c:v>65960.898939164195</c:v>
                </c:pt>
                <c:pt idx="142">
                  <c:v>66143.895419635635</c:v>
                </c:pt>
                <c:pt idx="143">
                  <c:v>66322.409869317402</c:v>
                </c:pt>
                <c:pt idx="144">
                  <c:v>66496.431550010733</c:v>
                </c:pt>
                <c:pt idx="145">
                  <c:v>66665.949697789911</c:v>
                </c:pt>
                <c:pt idx="146">
                  <c:v>66830.953522940676</c:v>
                </c:pt>
                <c:pt idx="147">
                  <c:v>66991.432209898383</c:v>
                </c:pt>
                <c:pt idx="148">
                  <c:v>67147.374917186127</c:v>
                </c:pt>
                <c:pt idx="149">
                  <c:v>67298.770777352605</c:v>
                </c:pt>
                <c:pt idx="150">
                  <c:v>67445.608896909936</c:v>
                </c:pt>
                <c:pt idx="151">
                  <c:v>67587.878356271234</c:v>
                </c:pt>
                <c:pt idx="152">
                  <c:v>67725.568209688106</c:v>
                </c:pt>
                <c:pt idx="153">
                  <c:v>67858.66748518798</c:v>
                </c:pt>
                <c:pt idx="154">
                  <c:v>67987.165184511265</c:v>
                </c:pt>
                <c:pt idx="155">
                  <c:v>68111.050283048375</c:v>
                </c:pt>
                <c:pt idx="156">
                  <c:v>68230.3117297766</c:v>
                </c:pt>
                <c:pt idx="157">
                  <c:v>68344.938447196793</c:v>
                </c:pt>
                <c:pt idx="158">
                  <c:v>68454.919331270008</c:v>
                </c:pt>
                <c:pt idx="159">
                  <c:v>68560.243251353837</c:v>
                </c:pt>
                <c:pt idx="160">
                  <c:v>68660.899050138731</c:v>
                </c:pt>
                <c:pt idx="161">
                  <c:v>68756.875543584072</c:v>
                </c:pt>
                <c:pt idx="162">
                  <c:v>68848.161520854163</c:v>
                </c:pt>
                <c:pt idx="163">
                  <c:v>68934.745744253989</c:v>
                </c:pt>
                <c:pt idx="164">
                  <c:v>69016.616949164905</c:v>
                </c:pt>
                <c:pt idx="165">
                  <c:v>69093.763843980109</c:v>
                </c:pt>
                <c:pt idx="166">
                  <c:v>69166.17511004</c:v>
                </c:pt>
                <c:pt idx="167">
                  <c:v>69233.839401567355</c:v>
                </c:pt>
                <c:pt idx="168">
                  <c:v>69296.74534560235</c:v>
                </c:pt>
                <c:pt idx="169">
                  <c:v>69354.881541937459</c:v>
                </c:pt>
                <c:pt idx="170">
                  <c:v>69408.236563052153</c:v>
                </c:pt>
                <c:pt idx="171">
                  <c:v>69456.798954047452</c:v>
                </c:pt>
                <c:pt idx="172">
                  <c:v>69500.557232580381</c:v>
                </c:pt>
                <c:pt idx="173">
                  <c:v>69539.499888798149</c:v>
                </c:pt>
                <c:pt idx="174">
                  <c:v>69573.615385272307</c:v>
                </c:pt>
                <c:pt idx="175">
                  <c:v>69602.892156932619</c:v>
                </c:pt>
                <c:pt idx="176">
                  <c:v>69627.318611000897</c:v>
                </c:pt>
                <c:pt idx="177">
                  <c:v>69646.883126924571</c:v>
                </c:pt>
                <c:pt idx="178">
                  <c:v>69661.574056310186</c:v>
                </c:pt>
                <c:pt idx="179">
                  <c:v>69671.37972285664</c:v>
                </c:pt>
                <c:pt idx="180">
                  <c:v>69676.288422288388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85-4AE4-AC05-6F406A30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260672"/>
        <c:axId val="419594624"/>
      </c:scatterChart>
      <c:valAx>
        <c:axId val="41926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crossAx val="419594624"/>
        <c:crosses val="autoZero"/>
        <c:crossBetween val="midCat"/>
      </c:valAx>
      <c:valAx>
        <c:axId val="41959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&quot;$&quot;#,##0" sourceLinked="0"/>
        <c:majorTickMark val="none"/>
        <c:minorTickMark val="none"/>
        <c:tickLblPos val="nextTo"/>
        <c:crossAx val="419260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855744461617715"/>
          <c:y val="0.18486210637120457"/>
          <c:w val="0.29278844008486576"/>
          <c:h val="0.1548897995018924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Net Worth (USA)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34973753280841"/>
          <c:y val="0.19480351414406533"/>
          <c:w val="0.75249759405074368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Median Net Worth</c:v>
                </c:pt>
              </c:strCache>
            </c:strRef>
          </c:tx>
          <c:invertIfNegative val="0"/>
          <c:cat>
            <c:strRef>
              <c:f>Sheet1!$A$6:$A$11</c:f>
              <c:strCache>
                <c:ptCount val="6"/>
                <c:pt idx="0">
                  <c:v>&lt; 35</c:v>
                </c:pt>
                <c:pt idx="1">
                  <c:v>35-44</c:v>
                </c:pt>
                <c:pt idx="2">
                  <c:v>45-54</c:v>
                </c:pt>
                <c:pt idx="3">
                  <c:v>44-64</c:v>
                </c:pt>
                <c:pt idx="4">
                  <c:v>65-74</c:v>
                </c:pt>
                <c:pt idx="5">
                  <c:v>75+</c:v>
                </c:pt>
              </c:strCache>
            </c:strRef>
          </c:cat>
          <c:val>
            <c:numRef>
              <c:f>Sheet1!$B$6:$B$11</c:f>
              <c:numCache>
                <c:formatCode>General</c:formatCode>
                <c:ptCount val="6"/>
                <c:pt idx="0">
                  <c:v>13900</c:v>
                </c:pt>
                <c:pt idx="1">
                  <c:v>91300</c:v>
                </c:pt>
                <c:pt idx="2">
                  <c:v>168600</c:v>
                </c:pt>
                <c:pt idx="3">
                  <c:v>212500</c:v>
                </c:pt>
                <c:pt idx="4">
                  <c:v>266400</c:v>
                </c:pt>
                <c:pt idx="5">
                  <c:v>254800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4-417A-B924-0E81455D3A08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Average Net Worth</c:v>
                </c:pt>
              </c:strCache>
            </c:strRef>
          </c:tx>
          <c:invertIfNegative val="0"/>
          <c:cat>
            <c:strRef>
              <c:f>Sheet1!$A$6:$A$11</c:f>
              <c:strCache>
                <c:ptCount val="6"/>
                <c:pt idx="0">
                  <c:v>&lt; 35</c:v>
                </c:pt>
                <c:pt idx="1">
                  <c:v>35-44</c:v>
                </c:pt>
                <c:pt idx="2">
                  <c:v>45-54</c:v>
                </c:pt>
                <c:pt idx="3">
                  <c:v>44-64</c:v>
                </c:pt>
                <c:pt idx="4">
                  <c:v>65-74</c:v>
                </c:pt>
                <c:pt idx="5">
                  <c:v>75+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76300</c:v>
                </c:pt>
                <c:pt idx="1">
                  <c:v>436200</c:v>
                </c:pt>
                <c:pt idx="2">
                  <c:v>833200</c:v>
                </c:pt>
                <c:pt idx="3">
                  <c:v>1175900</c:v>
                </c:pt>
                <c:pt idx="4">
                  <c:v>1217700</c:v>
                </c:pt>
                <c:pt idx="5">
                  <c:v>977600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4-417A-B924-0E81455D3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717184"/>
        <c:axId val="154718976"/>
      </c:barChart>
      <c:catAx>
        <c:axId val="154717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4718976"/>
        <c:crosses val="autoZero"/>
        <c:auto val="1"/>
        <c:lblAlgn val="ctr"/>
        <c:lblOffset val="100"/>
        <c:noMultiLvlLbl val="0"/>
      </c:catAx>
      <c:valAx>
        <c:axId val="154718976"/>
        <c:scaling>
          <c:orientation val="minMax"/>
        </c:scaling>
        <c:delete val="0"/>
        <c:axPos val="l"/>
        <c:majorGridlines/>
        <c:numFmt formatCode="&quot;$&quot;#,##0" sourceLinked="0"/>
        <c:majorTickMark val="none"/>
        <c:minorTickMark val="none"/>
        <c:tickLblPos val="nextTo"/>
        <c:crossAx val="154717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173622047244091"/>
          <c:y val="0.22409521726450865"/>
          <c:w val="0.2660415573053368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Worth</a:t>
            </a:r>
            <a:r>
              <a:rPr lang="en-US" baseline="0"/>
              <a:t> Required for Different Wealth Percentiles in the US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Net Worth, $</c:v>
                </c:pt>
              </c:strCache>
            </c:strRef>
          </c:tx>
          <c:marker>
            <c:symbol val="none"/>
          </c:marker>
          <c:xVal>
            <c:numRef>
              <c:f>Sheet1!$B$29:$B$40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28</c:v>
                </c:pt>
                <c:pt idx="4">
                  <c:v>50</c:v>
                </c:pt>
                <c:pt idx="5">
                  <c:v>86</c:v>
                </c:pt>
                <c:pt idx="6">
                  <c:v>95</c:v>
                </c:pt>
                <c:pt idx="7">
                  <c:v>97.5</c:v>
                </c:pt>
                <c:pt idx="8">
                  <c:v>98.5</c:v>
                </c:pt>
                <c:pt idx="9">
                  <c:v>98.5</c:v>
                </c:pt>
                <c:pt idx="10">
                  <c:v>98.7</c:v>
                </c:pt>
                <c:pt idx="11">
                  <c:v>99</c:v>
                </c:pt>
              </c:numCache>
            </c:numRef>
          </c:xVal>
          <c:yVal>
            <c:numRef>
              <c:f>Sheet1!$C$29:$C$40</c:f>
              <c:numCache>
                <c:formatCode>"$"#,##0</c:formatCode>
                <c:ptCount val="12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250000</c:v>
                </c:pt>
                <c:pt idx="4">
                  <c:v>500000</c:v>
                </c:pt>
                <c:pt idx="5">
                  <c:v>750000</c:v>
                </c:pt>
                <c:pt idx="6">
                  <c:v>1000000</c:v>
                </c:pt>
                <c:pt idx="7">
                  <c:v>2000000</c:v>
                </c:pt>
                <c:pt idx="8">
                  <c:v>3000000</c:v>
                </c:pt>
                <c:pt idx="9">
                  <c:v>4000000</c:v>
                </c:pt>
                <c:pt idx="10">
                  <c:v>8000000</c:v>
                </c:pt>
                <c:pt idx="11">
                  <c:v>10000000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00-45CC-AA6D-794F9C223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27552"/>
        <c:axId val="154729472"/>
      </c:scatterChart>
      <c:valAx>
        <c:axId val="15472755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Percentile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crossAx val="154729472"/>
        <c:crossesAt val="0"/>
        <c:crossBetween val="midCat"/>
        <c:majorUnit val="10"/>
        <c:minorUnit val="2"/>
      </c:valAx>
      <c:valAx>
        <c:axId val="15472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 Worth, $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crossAx val="154727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10</xdr:row>
      <xdr:rowOff>179070</xdr:rowOff>
    </xdr:from>
    <xdr:to>
      <xdr:col>16</xdr:col>
      <xdr:colOff>365760</xdr:colOff>
      <xdr:row>24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179070</xdr:rowOff>
    </xdr:from>
    <xdr:to>
      <xdr:col>16</xdr:col>
      <xdr:colOff>304800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9</xdr:row>
      <xdr:rowOff>3810</xdr:rowOff>
    </xdr:from>
    <xdr:to>
      <xdr:col>15</xdr:col>
      <xdr:colOff>182880</xdr:colOff>
      <xdr:row>23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474345</xdr:colOff>
      <xdr:row>15</xdr:row>
      <xdr:rowOff>167640</xdr:rowOff>
    </xdr:from>
    <xdr:to>
      <xdr:col>18</xdr:col>
      <xdr:colOff>472440</xdr:colOff>
      <xdr:row>41</xdr:row>
      <xdr:rowOff>101919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9</xdr:row>
      <xdr:rowOff>47625</xdr:rowOff>
    </xdr:from>
    <xdr:to>
      <xdr:col>12</xdr:col>
      <xdr:colOff>542925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561975</xdr:colOff>
      <xdr:row>27</xdr:row>
      <xdr:rowOff>28575</xdr:rowOff>
    </xdr:from>
    <xdr:to>
      <xdr:col>12</xdr:col>
      <xdr:colOff>257175</xdr:colOff>
      <xdr:row>41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8"/>
  <sheetViews>
    <sheetView workbookViewId="0">
      <selection activeCell="G5" sqref="G5"/>
    </sheetView>
  </sheetViews>
  <sheetFormatPr defaultRowHeight="14.4" x14ac:dyDescent="0.3"/>
  <cols>
    <col min="5" max="5" width="11" customWidth="1"/>
    <col min="6" max="6" width="10.6640625" customWidth="1"/>
    <col min="7" max="7" width="11.88671875" customWidth="1"/>
    <col min="8" max="8" width="12.88671875" customWidth="1"/>
  </cols>
  <sheetData>
    <row r="2" spans="1:8" ht="21" x14ac:dyDescent="0.4">
      <c r="A2" s="8" t="s">
        <v>47</v>
      </c>
    </row>
    <row r="3" spans="1:8" x14ac:dyDescent="0.3">
      <c r="G3" t="s">
        <v>52</v>
      </c>
    </row>
    <row r="4" spans="1:8" x14ac:dyDescent="0.3">
      <c r="G4" t="s">
        <v>53</v>
      </c>
    </row>
    <row r="5" spans="1:8" x14ac:dyDescent="0.3">
      <c r="A5" s="22" t="s">
        <v>46</v>
      </c>
      <c r="B5" s="22"/>
      <c r="C5" s="22"/>
      <c r="D5" s="22"/>
      <c r="E5" s="22"/>
    </row>
    <row r="6" spans="1:8" x14ac:dyDescent="0.3">
      <c r="A6" s="23" t="s">
        <v>2</v>
      </c>
      <c r="B6" s="23"/>
      <c r="C6" s="23"/>
      <c r="D6" s="21">
        <v>50000</v>
      </c>
      <c r="E6" s="13"/>
    </row>
    <row r="7" spans="1:8" x14ac:dyDescent="0.3">
      <c r="A7" s="23" t="s">
        <v>4</v>
      </c>
      <c r="B7" s="23"/>
      <c r="C7" s="23"/>
      <c r="D7" s="13">
        <v>0.03</v>
      </c>
      <c r="E7" s="13" t="s">
        <v>5</v>
      </c>
    </row>
    <row r="8" spans="1:8" x14ac:dyDescent="0.3">
      <c r="A8" s="23" t="s">
        <v>3</v>
      </c>
      <c r="B8" s="23"/>
      <c r="C8" s="23"/>
      <c r="D8" s="13">
        <v>0.15</v>
      </c>
      <c r="E8" s="13" t="s">
        <v>5</v>
      </c>
    </row>
    <row r="9" spans="1:8" x14ac:dyDescent="0.3">
      <c r="A9" s="23" t="s">
        <v>9</v>
      </c>
      <c r="B9" s="23"/>
      <c r="C9" s="23"/>
      <c r="D9" s="21">
        <v>0</v>
      </c>
      <c r="E9" s="13"/>
    </row>
    <row r="12" spans="1:8" x14ac:dyDescent="0.3">
      <c r="E12" s="24" t="s">
        <v>8</v>
      </c>
      <c r="F12" s="24"/>
      <c r="G12" s="24"/>
      <c r="H12" s="24"/>
    </row>
    <row r="13" spans="1:8" ht="28.8" x14ac:dyDescent="0.3">
      <c r="A13" t="s">
        <v>0</v>
      </c>
      <c r="B13" t="s">
        <v>1</v>
      </c>
      <c r="C13" t="s">
        <v>7</v>
      </c>
      <c r="D13" s="2" t="s">
        <v>6</v>
      </c>
      <c r="E13" s="3">
        <v>0.05</v>
      </c>
      <c r="F13" s="3">
        <v>0.08</v>
      </c>
      <c r="G13" s="3">
        <v>0.1</v>
      </c>
      <c r="H13" s="3">
        <v>0.12</v>
      </c>
    </row>
    <row r="14" spans="1:8" x14ac:dyDescent="0.3">
      <c r="A14">
        <v>2020</v>
      </c>
      <c r="D14" s="2"/>
      <c r="E14" s="1">
        <f>$D$9</f>
        <v>0</v>
      </c>
      <c r="F14" s="1">
        <f>$D$9</f>
        <v>0</v>
      </c>
      <c r="G14" s="1">
        <f>$D$9</f>
        <v>0</v>
      </c>
      <c r="H14" s="1">
        <f>$D$9</f>
        <v>0</v>
      </c>
    </row>
    <row r="15" spans="1:8" x14ac:dyDescent="0.3">
      <c r="A15">
        <v>2021</v>
      </c>
      <c r="B15">
        <v>23</v>
      </c>
      <c r="C15" s="1">
        <f>D6</f>
        <v>50000</v>
      </c>
      <c r="D15" s="1">
        <f>C15*D$8</f>
        <v>7500</v>
      </c>
      <c r="E15" s="1">
        <f>(E14+$D15)*(1+E$13)</f>
        <v>7875</v>
      </c>
      <c r="F15" s="1">
        <f>(F14+$D15)*(1+F$13)</f>
        <v>8100.0000000000009</v>
      </c>
      <c r="G15" s="1">
        <f>(G14+$D15)*(1+G$13)</f>
        <v>8250</v>
      </c>
      <c r="H15" s="1">
        <f>(H14+$D15)*(1+H$13)</f>
        <v>8400</v>
      </c>
    </row>
    <row r="16" spans="1:8" x14ac:dyDescent="0.3">
      <c r="A16">
        <f>A15+1</f>
        <v>2022</v>
      </c>
      <c r="B16">
        <f>B15+1</f>
        <v>24</v>
      </c>
      <c r="C16" s="1">
        <f>C15*(1+D$7)</f>
        <v>51500</v>
      </c>
      <c r="D16" s="1">
        <f t="shared" ref="D16:D58" si="0">C16*D$8</f>
        <v>7725</v>
      </c>
      <c r="E16" s="1">
        <f t="shared" ref="E16:E58" si="1">(E15+$D16)*(1+E$13)</f>
        <v>16380</v>
      </c>
      <c r="F16" s="1">
        <f t="shared" ref="F16:F58" si="2">(F15+$D16)*(1+F$13)</f>
        <v>17091</v>
      </c>
      <c r="G16" s="1">
        <f t="shared" ref="G16:G58" si="3">(G15+$D16)*(1+G$13)</f>
        <v>17572.5</v>
      </c>
      <c r="H16" s="1">
        <f t="shared" ref="H16:H58" si="4">(H15+$D16)*(1+H$13)</f>
        <v>18060</v>
      </c>
    </row>
    <row r="17" spans="1:8" x14ac:dyDescent="0.3">
      <c r="A17">
        <f t="shared" ref="A17:A54" si="5">A16+1</f>
        <v>2023</v>
      </c>
      <c r="B17">
        <f t="shared" ref="B17:B54" si="6">B16+1</f>
        <v>25</v>
      </c>
      <c r="C17" s="1">
        <f t="shared" ref="C17:C58" si="7">C16*(1+D$7)</f>
        <v>53045</v>
      </c>
      <c r="D17" s="1">
        <f t="shared" si="0"/>
        <v>7956.75</v>
      </c>
      <c r="E17" s="1">
        <f t="shared" si="1"/>
        <v>25553.587500000001</v>
      </c>
      <c r="F17" s="1">
        <f t="shared" si="2"/>
        <v>27051.570000000003</v>
      </c>
      <c r="G17" s="1">
        <f t="shared" si="3"/>
        <v>28082.175000000003</v>
      </c>
      <c r="H17" s="1">
        <f t="shared" si="4"/>
        <v>29138.760000000002</v>
      </c>
    </row>
    <row r="18" spans="1:8" x14ac:dyDescent="0.3">
      <c r="A18">
        <f t="shared" si="5"/>
        <v>2024</v>
      </c>
      <c r="B18">
        <f t="shared" si="6"/>
        <v>26</v>
      </c>
      <c r="C18" s="1">
        <f t="shared" si="7"/>
        <v>54636.35</v>
      </c>
      <c r="D18" s="1">
        <f t="shared" si="0"/>
        <v>8195.4524999999994</v>
      </c>
      <c r="E18" s="1">
        <f t="shared" si="1"/>
        <v>35436.492000000006</v>
      </c>
      <c r="F18" s="1">
        <f t="shared" si="2"/>
        <v>38066.784300000007</v>
      </c>
      <c r="G18" s="1">
        <f t="shared" si="3"/>
        <v>39905.390250000004</v>
      </c>
      <c r="H18" s="1">
        <f t="shared" si="4"/>
        <v>41814.318000000007</v>
      </c>
    </row>
    <row r="19" spans="1:8" x14ac:dyDescent="0.3">
      <c r="A19">
        <f t="shared" si="5"/>
        <v>2025</v>
      </c>
      <c r="B19">
        <f t="shared" si="6"/>
        <v>27</v>
      </c>
      <c r="C19" s="1">
        <f t="shared" si="7"/>
        <v>56275.440499999997</v>
      </c>
      <c r="D19" s="1">
        <f t="shared" si="0"/>
        <v>8441.3160749999988</v>
      </c>
      <c r="E19" s="1">
        <f t="shared" si="1"/>
        <v>46071.698478750011</v>
      </c>
      <c r="F19" s="1">
        <f t="shared" si="2"/>
        <v>50228.748405000013</v>
      </c>
      <c r="G19" s="1">
        <f t="shared" si="3"/>
        <v>53181.376957500011</v>
      </c>
      <c r="H19" s="1">
        <f t="shared" si="4"/>
        <v>56286.310164000017</v>
      </c>
    </row>
    <row r="20" spans="1:8" x14ac:dyDescent="0.3">
      <c r="A20">
        <f t="shared" si="5"/>
        <v>2026</v>
      </c>
      <c r="B20">
        <f t="shared" si="6"/>
        <v>28</v>
      </c>
      <c r="C20" s="1">
        <f t="shared" si="7"/>
        <v>57963.703714999996</v>
      </c>
      <c r="D20" s="1">
        <f t="shared" si="0"/>
        <v>8694.5555572499998</v>
      </c>
      <c r="E20" s="1">
        <f t="shared" si="1"/>
        <v>57504.566737800014</v>
      </c>
      <c r="F20" s="1">
        <f t="shared" si="2"/>
        <v>63637.16827923002</v>
      </c>
      <c r="G20" s="1">
        <f t="shared" si="3"/>
        <v>68063.525766225022</v>
      </c>
      <c r="H20" s="1">
        <f t="shared" si="4"/>
        <v>72778.569607800033</v>
      </c>
    </row>
    <row r="21" spans="1:8" x14ac:dyDescent="0.3">
      <c r="A21">
        <f t="shared" si="5"/>
        <v>2027</v>
      </c>
      <c r="B21">
        <f t="shared" si="6"/>
        <v>29</v>
      </c>
      <c r="C21" s="1">
        <f t="shared" si="7"/>
        <v>59702.614826450001</v>
      </c>
      <c r="D21" s="1">
        <f t="shared" si="0"/>
        <v>8955.3922239674994</v>
      </c>
      <c r="E21" s="1">
        <f t="shared" si="1"/>
        <v>69782.956909855886</v>
      </c>
      <c r="F21" s="1">
        <f t="shared" si="2"/>
        <v>78399.965343453325</v>
      </c>
      <c r="G21" s="1">
        <f t="shared" si="3"/>
        <v>84720.80978921178</v>
      </c>
      <c r="H21" s="1">
        <f t="shared" si="4"/>
        <v>91542.037251579648</v>
      </c>
    </row>
    <row r="22" spans="1:8" x14ac:dyDescent="0.3">
      <c r="A22">
        <f t="shared" si="5"/>
        <v>2028</v>
      </c>
      <c r="B22">
        <f t="shared" si="6"/>
        <v>30</v>
      </c>
      <c r="C22" s="1">
        <f t="shared" si="7"/>
        <v>61493.693271243501</v>
      </c>
      <c r="D22" s="1">
        <f t="shared" si="0"/>
        <v>9224.0539906865251</v>
      </c>
      <c r="E22" s="1">
        <f t="shared" si="1"/>
        <v>82957.361445569535</v>
      </c>
      <c r="F22" s="1">
        <f t="shared" si="2"/>
        <v>94633.940880871043</v>
      </c>
      <c r="G22" s="1">
        <f t="shared" si="3"/>
        <v>103339.35015788816</v>
      </c>
      <c r="H22" s="1">
        <f t="shared" si="4"/>
        <v>112858.02219133812</v>
      </c>
    </row>
    <row r="23" spans="1:8" x14ac:dyDescent="0.3">
      <c r="A23">
        <f t="shared" si="5"/>
        <v>2029</v>
      </c>
      <c r="B23">
        <f t="shared" si="6"/>
        <v>31</v>
      </c>
      <c r="C23" s="1">
        <f t="shared" si="7"/>
        <v>63338.504069380804</v>
      </c>
      <c r="D23" s="1">
        <f t="shared" si="0"/>
        <v>9500.7756104071195</v>
      </c>
      <c r="E23" s="1">
        <f t="shared" si="1"/>
        <v>97081.043908775493</v>
      </c>
      <c r="F23" s="1">
        <f t="shared" si="2"/>
        <v>112465.49381058042</v>
      </c>
      <c r="G23" s="1">
        <f t="shared" si="3"/>
        <v>124124.13834512481</v>
      </c>
      <c r="H23" s="1">
        <f t="shared" si="4"/>
        <v>137041.85353795468</v>
      </c>
    </row>
    <row r="24" spans="1:8" x14ac:dyDescent="0.3">
      <c r="A24">
        <f t="shared" si="5"/>
        <v>2030</v>
      </c>
      <c r="B24">
        <f t="shared" si="6"/>
        <v>32</v>
      </c>
      <c r="C24" s="1">
        <f t="shared" si="7"/>
        <v>65238.659191462233</v>
      </c>
      <c r="D24" s="1">
        <f t="shared" si="0"/>
        <v>9785.7988787193353</v>
      </c>
      <c r="E24" s="1">
        <f t="shared" si="1"/>
        <v>112210.18492686957</v>
      </c>
      <c r="F24" s="1">
        <f t="shared" si="2"/>
        <v>132031.39610444373</v>
      </c>
      <c r="G24" s="1">
        <f t="shared" si="3"/>
        <v>147300.93094622856</v>
      </c>
      <c r="H24" s="1">
        <f t="shared" si="4"/>
        <v>164446.97070667491</v>
      </c>
    </row>
    <row r="25" spans="1:8" x14ac:dyDescent="0.3">
      <c r="A25">
        <f t="shared" si="5"/>
        <v>2031</v>
      </c>
      <c r="B25">
        <f t="shared" si="6"/>
        <v>33</v>
      </c>
      <c r="C25" s="1">
        <f t="shared" si="7"/>
        <v>67195.818967206098</v>
      </c>
      <c r="D25" s="1">
        <f t="shared" si="0"/>
        <v>10079.372845080914</v>
      </c>
      <c r="E25" s="1">
        <f t="shared" si="1"/>
        <v>128404.035660548</v>
      </c>
      <c r="F25" s="1">
        <f t="shared" si="2"/>
        <v>153479.63046548664</v>
      </c>
      <c r="G25" s="1">
        <f t="shared" si="3"/>
        <v>173118.33417044044</v>
      </c>
      <c r="H25" s="1">
        <f t="shared" si="4"/>
        <v>195469.50477796653</v>
      </c>
    </row>
    <row r="26" spans="1:8" x14ac:dyDescent="0.3">
      <c r="A26">
        <f t="shared" si="5"/>
        <v>2032</v>
      </c>
      <c r="B26">
        <f t="shared" si="6"/>
        <v>34</v>
      </c>
      <c r="C26" s="1">
        <f t="shared" si="7"/>
        <v>69211.693536222287</v>
      </c>
      <c r="D26" s="1">
        <f t="shared" si="0"/>
        <v>10381.754030433343</v>
      </c>
      <c r="E26" s="1">
        <f t="shared" si="1"/>
        <v>145725.07917553044</v>
      </c>
      <c r="F26" s="1">
        <f t="shared" si="2"/>
        <v>176970.29525559358</v>
      </c>
      <c r="G26" s="1">
        <f t="shared" si="3"/>
        <v>201850.09702096117</v>
      </c>
      <c r="H26" s="1">
        <f t="shared" si="4"/>
        <v>230553.40986540788</v>
      </c>
    </row>
    <row r="27" spans="1:8" x14ac:dyDescent="0.3">
      <c r="A27">
        <f t="shared" si="5"/>
        <v>2033</v>
      </c>
      <c r="B27">
        <f t="shared" si="6"/>
        <v>35</v>
      </c>
      <c r="C27" s="1">
        <f t="shared" si="7"/>
        <v>71288.04434230896</v>
      </c>
      <c r="D27" s="1">
        <f t="shared" si="0"/>
        <v>10693.206651346343</v>
      </c>
      <c r="E27" s="1">
        <f t="shared" si="1"/>
        <v>164239.20011822064</v>
      </c>
      <c r="F27" s="1">
        <f t="shared" si="2"/>
        <v>202676.58205949512</v>
      </c>
      <c r="G27" s="1">
        <f t="shared" si="3"/>
        <v>233797.6340395383</v>
      </c>
      <c r="H27" s="1">
        <f t="shared" si="4"/>
        <v>270196.21049876476</v>
      </c>
    </row>
    <row r="28" spans="1:8" x14ac:dyDescent="0.3">
      <c r="A28">
        <f t="shared" si="5"/>
        <v>2034</v>
      </c>
      <c r="B28">
        <f t="shared" si="6"/>
        <v>36</v>
      </c>
      <c r="C28" s="1">
        <f t="shared" si="7"/>
        <v>73426.685672578227</v>
      </c>
      <c r="D28" s="1">
        <f t="shared" si="0"/>
        <v>11014.002850886734</v>
      </c>
      <c r="E28" s="1">
        <f t="shared" si="1"/>
        <v>184015.86311756275</v>
      </c>
      <c r="F28" s="1">
        <f t="shared" si="2"/>
        <v>230785.8317032124</v>
      </c>
      <c r="G28" s="1">
        <f t="shared" si="3"/>
        <v>269292.80057946756</v>
      </c>
      <c r="H28" s="1">
        <f t="shared" si="4"/>
        <v>314955.43895160971</v>
      </c>
    </row>
    <row r="29" spans="1:8" x14ac:dyDescent="0.3">
      <c r="A29">
        <f t="shared" si="5"/>
        <v>2035</v>
      </c>
      <c r="B29">
        <f t="shared" si="6"/>
        <v>37</v>
      </c>
      <c r="C29" s="1">
        <f t="shared" si="7"/>
        <v>75629.486242755578</v>
      </c>
      <c r="D29" s="1">
        <f t="shared" si="0"/>
        <v>11344.422936413337</v>
      </c>
      <c r="E29" s="1">
        <f t="shared" si="1"/>
        <v>205128.30035667491</v>
      </c>
      <c r="F29" s="1">
        <f t="shared" si="2"/>
        <v>261500.67501079582</v>
      </c>
      <c r="G29" s="1">
        <f t="shared" si="3"/>
        <v>308700.94586746901</v>
      </c>
      <c r="H29" s="1">
        <f t="shared" si="4"/>
        <v>365455.84531458584</v>
      </c>
    </row>
    <row r="30" spans="1:8" x14ac:dyDescent="0.3">
      <c r="A30">
        <f t="shared" si="5"/>
        <v>2036</v>
      </c>
      <c r="B30">
        <f t="shared" si="6"/>
        <v>38</v>
      </c>
      <c r="C30" s="1">
        <f t="shared" si="7"/>
        <v>77898.370830038242</v>
      </c>
      <c r="D30" s="1">
        <f t="shared" si="0"/>
        <v>11684.755624505737</v>
      </c>
      <c r="E30" s="1">
        <f t="shared" si="1"/>
        <v>227653.70878023971</v>
      </c>
      <c r="F30" s="1">
        <f t="shared" si="2"/>
        <v>295040.2650861257</v>
      </c>
      <c r="G30" s="1">
        <f t="shared" si="3"/>
        <v>352424.27164117224</v>
      </c>
      <c r="H30" s="1">
        <f t="shared" si="4"/>
        <v>422397.47305178264</v>
      </c>
    </row>
    <row r="31" spans="1:8" x14ac:dyDescent="0.3">
      <c r="A31">
        <f t="shared" si="5"/>
        <v>2037</v>
      </c>
      <c r="B31">
        <f t="shared" si="6"/>
        <v>39</v>
      </c>
      <c r="C31" s="1">
        <f t="shared" si="7"/>
        <v>80235.321954939398</v>
      </c>
      <c r="D31" s="1">
        <f t="shared" si="0"/>
        <v>12035.298293240909</v>
      </c>
      <c r="E31" s="1">
        <f t="shared" si="1"/>
        <v>251673.45742715467</v>
      </c>
      <c r="F31" s="1">
        <f t="shared" si="2"/>
        <v>331641.60844971595</v>
      </c>
      <c r="G31" s="1">
        <f t="shared" si="3"/>
        <v>400905.52692785446</v>
      </c>
      <c r="H31" s="1">
        <f t="shared" si="4"/>
        <v>486564.70390642638</v>
      </c>
    </row>
    <row r="32" spans="1:8" x14ac:dyDescent="0.3">
      <c r="A32">
        <f t="shared" si="5"/>
        <v>2038</v>
      </c>
      <c r="B32">
        <f t="shared" si="6"/>
        <v>40</v>
      </c>
      <c r="C32" s="1">
        <f t="shared" si="7"/>
        <v>82642.381613587582</v>
      </c>
      <c r="D32" s="1">
        <f t="shared" si="0"/>
        <v>12396.357242038137</v>
      </c>
      <c r="E32" s="1">
        <f t="shared" si="1"/>
        <v>277273.30540265248</v>
      </c>
      <c r="F32" s="1">
        <f t="shared" si="2"/>
        <v>371561.00294709444</v>
      </c>
      <c r="G32" s="1">
        <f t="shared" si="3"/>
        <v>454632.07258688187</v>
      </c>
      <c r="H32" s="1">
        <f t="shared" si="4"/>
        <v>558836.38848628034</v>
      </c>
    </row>
    <row r="33" spans="1:8" x14ac:dyDescent="0.3">
      <c r="A33">
        <f t="shared" si="5"/>
        <v>2039</v>
      </c>
      <c r="B33">
        <f t="shared" si="6"/>
        <v>41</v>
      </c>
      <c r="C33" s="1">
        <f t="shared" si="7"/>
        <v>85121.65306199521</v>
      </c>
      <c r="D33" s="1">
        <f t="shared" si="0"/>
        <v>12768.24795929928</v>
      </c>
      <c r="E33" s="1">
        <f t="shared" si="1"/>
        <v>304543.63103004941</v>
      </c>
      <c r="F33" s="1">
        <f t="shared" si="2"/>
        <v>415075.59097890527</v>
      </c>
      <c r="G33" s="1">
        <f t="shared" si="3"/>
        <v>514140.35260079935</v>
      </c>
      <c r="H33" s="1">
        <f t="shared" si="4"/>
        <v>640197.19281904923</v>
      </c>
    </row>
    <row r="34" spans="1:8" x14ac:dyDescent="0.3">
      <c r="A34">
        <f t="shared" si="5"/>
        <v>2040</v>
      </c>
      <c r="B34">
        <f t="shared" si="6"/>
        <v>42</v>
      </c>
      <c r="C34" s="1">
        <f t="shared" si="7"/>
        <v>87675.302653855062</v>
      </c>
      <c r="D34" s="1">
        <f t="shared" si="0"/>
        <v>13151.295398078259</v>
      </c>
      <c r="E34" s="1">
        <f t="shared" si="1"/>
        <v>333579.67274953407</v>
      </c>
      <c r="F34" s="1">
        <f t="shared" si="2"/>
        <v>462485.03728714224</v>
      </c>
      <c r="G34" s="1">
        <f t="shared" si="3"/>
        <v>580020.81279876537</v>
      </c>
      <c r="H34" s="1">
        <f t="shared" si="4"/>
        <v>731750.30680318293</v>
      </c>
    </row>
    <row r="35" spans="1:8" x14ac:dyDescent="0.3">
      <c r="A35">
        <f t="shared" si="5"/>
        <v>2041</v>
      </c>
      <c r="B35">
        <f t="shared" si="6"/>
        <v>43</v>
      </c>
      <c r="C35" s="1">
        <f t="shared" si="7"/>
        <v>90305.56173347072</v>
      </c>
      <c r="D35" s="1">
        <f t="shared" si="0"/>
        <v>13545.834260020607</v>
      </c>
      <c r="E35" s="1">
        <f t="shared" si="1"/>
        <v>364481.78236003238</v>
      </c>
      <c r="F35" s="1">
        <f t="shared" si="2"/>
        <v>514113.3412709359</v>
      </c>
      <c r="G35" s="1">
        <f t="shared" si="3"/>
        <v>652923.31176466472</v>
      </c>
      <c r="H35" s="1">
        <f t="shared" si="4"/>
        <v>834731.67799078813</v>
      </c>
    </row>
    <row r="36" spans="1:8" x14ac:dyDescent="0.3">
      <c r="A36">
        <f t="shared" si="5"/>
        <v>2042</v>
      </c>
      <c r="B36">
        <f t="shared" si="6"/>
        <v>44</v>
      </c>
      <c r="C36" s="1">
        <f t="shared" si="7"/>
        <v>93014.728585474848</v>
      </c>
      <c r="D36" s="1">
        <f t="shared" si="0"/>
        <v>13952.209287821226</v>
      </c>
      <c r="E36" s="1">
        <f t="shared" si="1"/>
        <v>397355.69123024627</v>
      </c>
      <c r="F36" s="1">
        <f t="shared" si="2"/>
        <v>570310.79460345779</v>
      </c>
      <c r="G36" s="1">
        <f t="shared" si="3"/>
        <v>733563.07315773459</v>
      </c>
      <c r="H36" s="1">
        <f t="shared" si="4"/>
        <v>950525.95375204249</v>
      </c>
    </row>
    <row r="37" spans="1:8" x14ac:dyDescent="0.3">
      <c r="A37">
        <f t="shared" si="5"/>
        <v>2043</v>
      </c>
      <c r="B37">
        <f t="shared" si="6"/>
        <v>45</v>
      </c>
      <c r="C37" s="1">
        <f t="shared" si="7"/>
        <v>95805.170443039096</v>
      </c>
      <c r="D37" s="1">
        <f t="shared" si="0"/>
        <v>14370.775566455864</v>
      </c>
      <c r="E37" s="1">
        <f t="shared" si="1"/>
        <v>432312.79013653722</v>
      </c>
      <c r="F37" s="1">
        <f t="shared" si="2"/>
        <v>631456.09578350687</v>
      </c>
      <c r="G37" s="1">
        <f t="shared" si="3"/>
        <v>822727.23359660956</v>
      </c>
      <c r="H37" s="1">
        <f t="shared" si="4"/>
        <v>1080684.3368367183</v>
      </c>
    </row>
    <row r="38" spans="1:8" x14ac:dyDescent="0.3">
      <c r="A38">
        <f t="shared" si="5"/>
        <v>2044</v>
      </c>
      <c r="B38">
        <f t="shared" si="6"/>
        <v>46</v>
      </c>
      <c r="C38" s="1">
        <f t="shared" si="7"/>
        <v>98679.325556330266</v>
      </c>
      <c r="D38" s="1">
        <f t="shared" si="0"/>
        <v>14801.898833449539</v>
      </c>
      <c r="E38" s="1">
        <f t="shared" si="1"/>
        <v>469470.42341848608</v>
      </c>
      <c r="F38" s="1">
        <f t="shared" si="2"/>
        <v>697958.63418631302</v>
      </c>
      <c r="G38" s="1">
        <f t="shared" si="3"/>
        <v>921282.04567306512</v>
      </c>
      <c r="H38" s="1">
        <f t="shared" si="4"/>
        <v>1226944.583950588</v>
      </c>
    </row>
    <row r="39" spans="1:8" x14ac:dyDescent="0.3">
      <c r="A39">
        <f t="shared" si="5"/>
        <v>2045</v>
      </c>
      <c r="B39">
        <f t="shared" si="6"/>
        <v>47</v>
      </c>
      <c r="C39" s="1">
        <f t="shared" si="7"/>
        <v>101639.70532302017</v>
      </c>
      <c r="D39" s="1">
        <f t="shared" si="0"/>
        <v>15245.955798453026</v>
      </c>
      <c r="E39" s="1">
        <f t="shared" si="1"/>
        <v>508952.19817778608</v>
      </c>
      <c r="F39" s="1">
        <f t="shared" si="2"/>
        <v>770260.95718354743</v>
      </c>
      <c r="G39" s="1">
        <f t="shared" si="3"/>
        <v>1030180.8016186701</v>
      </c>
      <c r="H39" s="1">
        <f t="shared" si="4"/>
        <v>1391253.4045189261</v>
      </c>
    </row>
    <row r="40" spans="1:8" x14ac:dyDescent="0.3">
      <c r="A40">
        <f t="shared" si="5"/>
        <v>2046</v>
      </c>
      <c r="B40">
        <f t="shared" si="6"/>
        <v>48</v>
      </c>
      <c r="C40" s="1">
        <f t="shared" si="7"/>
        <v>104688.89648271078</v>
      </c>
      <c r="D40" s="1">
        <f t="shared" si="0"/>
        <v>15703.334472406617</v>
      </c>
      <c r="E40" s="1">
        <f t="shared" si="1"/>
        <v>550888.30928270239</v>
      </c>
      <c r="F40" s="1">
        <f t="shared" si="2"/>
        <v>848841.43498843047</v>
      </c>
      <c r="G40" s="1">
        <f t="shared" si="3"/>
        <v>1150472.5497001845</v>
      </c>
      <c r="H40" s="1">
        <f t="shared" si="4"/>
        <v>1575791.5476702927</v>
      </c>
    </row>
    <row r="41" spans="1:8" x14ac:dyDescent="0.3">
      <c r="A41">
        <f t="shared" si="5"/>
        <v>2047</v>
      </c>
      <c r="B41">
        <f t="shared" si="6"/>
        <v>49</v>
      </c>
      <c r="C41" s="1">
        <f t="shared" si="7"/>
        <v>107829.56337719211</v>
      </c>
      <c r="D41" s="1">
        <f t="shared" si="0"/>
        <v>16174.434506578817</v>
      </c>
      <c r="E41" s="1">
        <f t="shared" si="1"/>
        <v>595415.88097874529</v>
      </c>
      <c r="F41" s="1">
        <f t="shared" si="2"/>
        <v>934217.13905461016</v>
      </c>
      <c r="G41" s="1">
        <f t="shared" si="3"/>
        <v>1283311.6826274397</v>
      </c>
      <c r="H41" s="1">
        <f t="shared" si="4"/>
        <v>1783001.9000380964</v>
      </c>
    </row>
    <row r="42" spans="1:8" x14ac:dyDescent="0.3">
      <c r="A42">
        <f t="shared" si="5"/>
        <v>2048</v>
      </c>
      <c r="B42">
        <f t="shared" si="6"/>
        <v>50</v>
      </c>
      <c r="C42" s="1">
        <f t="shared" si="7"/>
        <v>111064.45027850788</v>
      </c>
      <c r="D42" s="1">
        <f t="shared" si="0"/>
        <v>16659.66754177618</v>
      </c>
      <c r="E42" s="1">
        <f t="shared" si="1"/>
        <v>642679.32594654756</v>
      </c>
      <c r="F42" s="1">
        <f t="shared" si="2"/>
        <v>1026946.9511240973</v>
      </c>
      <c r="G42" s="1">
        <f t="shared" si="3"/>
        <v>1429968.4851861375</v>
      </c>
      <c r="H42" s="1">
        <f t="shared" si="4"/>
        <v>2015620.9556894572</v>
      </c>
    </row>
    <row r="43" spans="1:8" x14ac:dyDescent="0.3">
      <c r="A43">
        <f t="shared" si="5"/>
        <v>2049</v>
      </c>
      <c r="B43">
        <f t="shared" si="6"/>
        <v>51</v>
      </c>
      <c r="C43" s="1">
        <f t="shared" si="7"/>
        <v>114396.38378686312</v>
      </c>
      <c r="D43" s="1">
        <f t="shared" si="0"/>
        <v>17159.457568029469</v>
      </c>
      <c r="E43" s="1">
        <f t="shared" si="1"/>
        <v>692830.72269030602</v>
      </c>
      <c r="F43" s="1">
        <f t="shared" si="2"/>
        <v>1127634.9213874971</v>
      </c>
      <c r="G43" s="1">
        <f t="shared" si="3"/>
        <v>1591840.7370295837</v>
      </c>
      <c r="H43" s="1">
        <f t="shared" si="4"/>
        <v>2276714.0628483854</v>
      </c>
    </row>
    <row r="44" spans="1:8" x14ac:dyDescent="0.3">
      <c r="A44">
        <f t="shared" si="5"/>
        <v>2050</v>
      </c>
      <c r="B44">
        <f t="shared" si="6"/>
        <v>52</v>
      </c>
      <c r="C44" s="1">
        <f t="shared" si="7"/>
        <v>117828.27530046902</v>
      </c>
      <c r="D44" s="1">
        <f t="shared" si="0"/>
        <v>17674.241295070351</v>
      </c>
      <c r="E44" s="1">
        <f t="shared" si="1"/>
        <v>746030.21218464524</v>
      </c>
      <c r="F44" s="1">
        <f t="shared" si="2"/>
        <v>1236933.895697173</v>
      </c>
      <c r="G44" s="1">
        <f t="shared" si="3"/>
        <v>1770466.4761571195</v>
      </c>
      <c r="H44" s="1">
        <f t="shared" si="4"/>
        <v>2569714.9006406707</v>
      </c>
    </row>
    <row r="45" spans="1:8" x14ac:dyDescent="0.3">
      <c r="A45">
        <f t="shared" si="5"/>
        <v>2051</v>
      </c>
      <c r="B45">
        <f t="shared" si="6"/>
        <v>53</v>
      </c>
      <c r="C45" s="1">
        <f t="shared" si="7"/>
        <v>121363.12355948309</v>
      </c>
      <c r="D45" s="1">
        <f t="shared" si="0"/>
        <v>18204.468533922463</v>
      </c>
      <c r="E45" s="1">
        <f t="shared" si="1"/>
        <v>802446.41475449607</v>
      </c>
      <c r="F45" s="1">
        <f t="shared" si="2"/>
        <v>1355549.4333695832</v>
      </c>
      <c r="G45" s="1">
        <f t="shared" si="3"/>
        <v>1967538.0391601464</v>
      </c>
      <c r="H45" s="1">
        <f t="shared" si="4"/>
        <v>2898469.6934755445</v>
      </c>
    </row>
    <row r="46" spans="1:8" x14ac:dyDescent="0.3">
      <c r="A46">
        <f t="shared" si="5"/>
        <v>2052</v>
      </c>
      <c r="B46">
        <f t="shared" si="6"/>
        <v>54</v>
      </c>
      <c r="C46" s="1">
        <f t="shared" si="7"/>
        <v>125004.01726626759</v>
      </c>
      <c r="D46" s="1">
        <f t="shared" si="0"/>
        <v>18750.602589940139</v>
      </c>
      <c r="E46" s="1">
        <f t="shared" si="1"/>
        <v>862256.86821165809</v>
      </c>
      <c r="F46" s="1">
        <f t="shared" si="2"/>
        <v>1484244.0388362855</v>
      </c>
      <c r="G46" s="1">
        <f t="shared" si="3"/>
        <v>2184917.5059250952</v>
      </c>
      <c r="H46" s="1">
        <f t="shared" si="4"/>
        <v>3267286.731593343</v>
      </c>
    </row>
    <row r="47" spans="1:8" x14ac:dyDescent="0.3">
      <c r="A47">
        <f t="shared" si="5"/>
        <v>2053</v>
      </c>
      <c r="B47">
        <f t="shared" si="6"/>
        <v>55</v>
      </c>
      <c r="C47" s="1">
        <f t="shared" si="7"/>
        <v>128754.13778425562</v>
      </c>
      <c r="D47" s="1">
        <f t="shared" si="0"/>
        <v>19313.120667638344</v>
      </c>
      <c r="E47" s="1">
        <f t="shared" si="1"/>
        <v>925648.48832326138</v>
      </c>
      <c r="F47" s="1">
        <f t="shared" si="2"/>
        <v>1623841.7322642377</v>
      </c>
      <c r="G47" s="1">
        <f t="shared" si="3"/>
        <v>2424653.6892520068</v>
      </c>
      <c r="H47" s="1">
        <f t="shared" si="4"/>
        <v>3680991.8345322995</v>
      </c>
    </row>
    <row r="48" spans="1:8" x14ac:dyDescent="0.3">
      <c r="A48">
        <f t="shared" si="5"/>
        <v>2054</v>
      </c>
      <c r="B48">
        <f t="shared" si="6"/>
        <v>56</v>
      </c>
      <c r="C48" s="1">
        <f t="shared" si="7"/>
        <v>132616.7619177833</v>
      </c>
      <c r="D48" s="1">
        <f t="shared" si="0"/>
        <v>19892.514287667495</v>
      </c>
      <c r="E48" s="1">
        <f t="shared" si="1"/>
        <v>992818.05274147529</v>
      </c>
      <c r="F48" s="1">
        <f t="shared" si="2"/>
        <v>1775232.9862760578</v>
      </c>
      <c r="G48" s="1">
        <f t="shared" si="3"/>
        <v>2689000.8238936416</v>
      </c>
      <c r="H48" s="1">
        <f t="shared" si="4"/>
        <v>4144990.4706783635</v>
      </c>
    </row>
    <row r="49" spans="1:8" x14ac:dyDescent="0.3">
      <c r="A49">
        <f t="shared" si="5"/>
        <v>2055</v>
      </c>
      <c r="B49">
        <f t="shared" si="6"/>
        <v>57</v>
      </c>
      <c r="C49" s="1">
        <f t="shared" si="7"/>
        <v>136595.26477531681</v>
      </c>
      <c r="D49" s="1">
        <f t="shared" si="0"/>
        <v>20489.28971629752</v>
      </c>
      <c r="E49" s="1">
        <f t="shared" si="1"/>
        <v>1063972.7095806615</v>
      </c>
      <c r="F49" s="1">
        <f t="shared" si="2"/>
        <v>1939380.0580717439</v>
      </c>
      <c r="G49" s="1">
        <f t="shared" si="3"/>
        <v>2980439.124970933</v>
      </c>
      <c r="H49" s="1">
        <f t="shared" si="4"/>
        <v>4665337.3316420205</v>
      </c>
    </row>
    <row r="50" spans="1:8" x14ac:dyDescent="0.3">
      <c r="A50">
        <f t="shared" si="5"/>
        <v>2056</v>
      </c>
      <c r="B50">
        <f t="shared" si="6"/>
        <v>58</v>
      </c>
      <c r="C50" s="1">
        <f t="shared" si="7"/>
        <v>140693.12271857631</v>
      </c>
      <c r="D50" s="1">
        <f t="shared" si="0"/>
        <v>21103.968407786448</v>
      </c>
      <c r="E50" s="1">
        <f t="shared" si="1"/>
        <v>1139330.5118878705</v>
      </c>
      <c r="F50" s="1">
        <f t="shared" si="2"/>
        <v>2117322.7485978929</v>
      </c>
      <c r="G50" s="1">
        <f t="shared" si="3"/>
        <v>3301697.4027165915</v>
      </c>
      <c r="H50" s="1">
        <f t="shared" si="4"/>
        <v>5248814.2560557844</v>
      </c>
    </row>
    <row r="51" spans="1:8" x14ac:dyDescent="0.3">
      <c r="A51">
        <f t="shared" si="5"/>
        <v>2057</v>
      </c>
      <c r="B51">
        <f t="shared" si="6"/>
        <v>59</v>
      </c>
      <c r="C51" s="1">
        <f t="shared" si="7"/>
        <v>144913.9164001336</v>
      </c>
      <c r="D51" s="1">
        <f t="shared" si="0"/>
        <v>21737.08746002004</v>
      </c>
      <c r="E51" s="1">
        <f t="shared" si="1"/>
        <v>1219120.9793152851</v>
      </c>
      <c r="F51" s="1">
        <f t="shared" si="2"/>
        <v>2310184.6229425464</v>
      </c>
      <c r="G51" s="1">
        <f t="shared" si="3"/>
        <v>3655777.9391942732</v>
      </c>
      <c r="H51" s="1">
        <f t="shared" si="4"/>
        <v>5903017.5047377013</v>
      </c>
    </row>
    <row r="52" spans="1:8" x14ac:dyDescent="0.3">
      <c r="A52">
        <f t="shared" si="5"/>
        <v>2058</v>
      </c>
      <c r="B52">
        <f t="shared" si="6"/>
        <v>60</v>
      </c>
      <c r="C52" s="1">
        <f t="shared" si="7"/>
        <v>149261.33389213763</v>
      </c>
      <c r="D52" s="1">
        <f t="shared" si="0"/>
        <v>22389.200083820644</v>
      </c>
      <c r="E52" s="1">
        <f t="shared" si="1"/>
        <v>1303585.6883690611</v>
      </c>
      <c r="F52" s="1">
        <f t="shared" si="2"/>
        <v>2519179.7288684766</v>
      </c>
      <c r="G52" s="1">
        <f t="shared" si="3"/>
        <v>4045983.8532059034</v>
      </c>
      <c r="H52" s="1">
        <f t="shared" si="4"/>
        <v>6636455.509400106</v>
      </c>
    </row>
    <row r="53" spans="1:8" x14ac:dyDescent="0.3">
      <c r="A53">
        <f t="shared" si="5"/>
        <v>2059</v>
      </c>
      <c r="B53">
        <f t="shared" si="6"/>
        <v>61</v>
      </c>
      <c r="C53" s="1">
        <f t="shared" si="7"/>
        <v>153739.17390890175</v>
      </c>
      <c r="D53" s="1">
        <f t="shared" si="0"/>
        <v>23060.876086335262</v>
      </c>
      <c r="E53" s="1">
        <f t="shared" si="1"/>
        <v>1392978.892678166</v>
      </c>
      <c r="F53" s="1">
        <f t="shared" si="2"/>
        <v>2745619.8533511967</v>
      </c>
      <c r="G53" s="1">
        <f t="shared" si="3"/>
        <v>4475949.2022214625</v>
      </c>
      <c r="H53" s="1">
        <f t="shared" si="4"/>
        <v>7458658.3517448157</v>
      </c>
    </row>
    <row r="54" spans="1:8" x14ac:dyDescent="0.3">
      <c r="A54">
        <f t="shared" si="5"/>
        <v>2060</v>
      </c>
      <c r="B54">
        <f t="shared" si="6"/>
        <v>62</v>
      </c>
      <c r="C54" s="1">
        <f t="shared" si="7"/>
        <v>158351.34912616882</v>
      </c>
      <c r="D54" s="1">
        <f t="shared" si="0"/>
        <v>23752.702368925322</v>
      </c>
      <c r="E54" s="1">
        <f t="shared" si="1"/>
        <v>1487568.174799446</v>
      </c>
      <c r="F54" s="1">
        <f t="shared" si="2"/>
        <v>2990922.3601777321</v>
      </c>
      <c r="G54" s="1">
        <f t="shared" si="3"/>
        <v>4949672.0950494269</v>
      </c>
      <c r="H54" s="1">
        <f t="shared" si="4"/>
        <v>8380300.3806073908</v>
      </c>
    </row>
    <row r="55" spans="1:8" x14ac:dyDescent="0.3">
      <c r="A55">
        <f>A54+1</f>
        <v>2061</v>
      </c>
      <c r="B55">
        <f>B54+1</f>
        <v>63</v>
      </c>
      <c r="C55" s="1">
        <f t="shared" si="7"/>
        <v>163101.88959995389</v>
      </c>
      <c r="D55" s="1">
        <f t="shared" si="0"/>
        <v>24465.283439993083</v>
      </c>
      <c r="E55" s="1">
        <f t="shared" si="1"/>
        <v>1587635.1311514112</v>
      </c>
      <c r="F55" s="1">
        <f t="shared" si="2"/>
        <v>3256618.6551071433</v>
      </c>
      <c r="G55" s="1">
        <f t="shared" si="3"/>
        <v>5471551.116338362</v>
      </c>
      <c r="H55" s="1">
        <f t="shared" si="4"/>
        <v>9413337.5437330715</v>
      </c>
    </row>
    <row r="56" spans="1:8" x14ac:dyDescent="0.3">
      <c r="A56">
        <f t="shared" ref="A56:A58" si="8">A55+1</f>
        <v>2062</v>
      </c>
      <c r="B56">
        <f t="shared" ref="B56:B58" si="9">B55+1</f>
        <v>64</v>
      </c>
      <c r="C56" s="1">
        <f t="shared" si="7"/>
        <v>167994.94628795251</v>
      </c>
      <c r="D56" s="1">
        <f t="shared" si="0"/>
        <v>25199.241943192876</v>
      </c>
      <c r="E56" s="1">
        <f t="shared" si="1"/>
        <v>1693476.0917493345</v>
      </c>
      <c r="F56" s="1">
        <f t="shared" si="2"/>
        <v>3544363.3288143631</v>
      </c>
      <c r="G56" s="1">
        <f t="shared" si="3"/>
        <v>6046425.3941097111</v>
      </c>
      <c r="H56" s="1">
        <f t="shared" si="4"/>
        <v>10571161.199957417</v>
      </c>
    </row>
    <row r="57" spans="1:8" x14ac:dyDescent="0.3">
      <c r="A57">
        <f t="shared" si="8"/>
        <v>2063</v>
      </c>
      <c r="B57">
        <f t="shared" si="9"/>
        <v>65</v>
      </c>
      <c r="C57" s="1">
        <f t="shared" si="7"/>
        <v>173034.79467659109</v>
      </c>
      <c r="D57" s="1">
        <f t="shared" si="0"/>
        <v>25955.219201488664</v>
      </c>
      <c r="E57" s="1">
        <f t="shared" si="1"/>
        <v>1805402.8764983644</v>
      </c>
      <c r="F57" s="1">
        <f t="shared" si="2"/>
        <v>3855944.0318571203</v>
      </c>
      <c r="G57" s="1">
        <f t="shared" si="3"/>
        <v>6679618.6746423198</v>
      </c>
      <c r="H57" s="1">
        <f t="shared" si="4"/>
        <v>11868770.389457976</v>
      </c>
    </row>
    <row r="58" spans="1:8" x14ac:dyDescent="0.3">
      <c r="A58">
        <f t="shared" si="8"/>
        <v>2064</v>
      </c>
      <c r="B58">
        <f t="shared" si="9"/>
        <v>66</v>
      </c>
      <c r="C58" s="1">
        <f t="shared" si="7"/>
        <v>178225.83851688882</v>
      </c>
      <c r="D58" s="1">
        <f t="shared" si="0"/>
        <v>26733.875777533322</v>
      </c>
      <c r="E58" s="1">
        <f t="shared" si="1"/>
        <v>1923743.5898896926</v>
      </c>
      <c r="F58" s="1">
        <f t="shared" si="2"/>
        <v>4193292.140245426</v>
      </c>
      <c r="G58" s="1">
        <f t="shared" si="3"/>
        <v>7376987.8054618388</v>
      </c>
      <c r="H58" s="1">
        <f t="shared" si="4"/>
        <v>13322964.777063772</v>
      </c>
    </row>
  </sheetData>
  <mergeCells count="6">
    <mergeCell ref="A5:E5"/>
    <mergeCell ref="A6:C6"/>
    <mergeCell ref="A7:C7"/>
    <mergeCell ref="A8:C8"/>
    <mergeCell ref="E12:H12"/>
    <mergeCell ref="A9:C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workbookViewId="0">
      <selection activeCell="D5" sqref="D5"/>
    </sheetView>
  </sheetViews>
  <sheetFormatPr defaultRowHeight="14.4" x14ac:dyDescent="0.3"/>
  <cols>
    <col min="5" max="5" width="11" customWidth="1"/>
    <col min="6" max="6" width="10.6640625" customWidth="1"/>
    <col min="7" max="7" width="11.88671875" customWidth="1"/>
    <col min="8" max="8" width="12.88671875" customWidth="1"/>
  </cols>
  <sheetData>
    <row r="2" spans="1:8" ht="21" x14ac:dyDescent="0.4">
      <c r="A2" s="8" t="s">
        <v>48</v>
      </c>
      <c r="G2" t="s">
        <v>49</v>
      </c>
    </row>
    <row r="3" spans="1:8" ht="21" x14ac:dyDescent="0.4">
      <c r="A3" s="8"/>
      <c r="G3" t="s">
        <v>50</v>
      </c>
    </row>
    <row r="4" spans="1:8" x14ac:dyDescent="0.3">
      <c r="A4" s="25" t="s">
        <v>46</v>
      </c>
      <c r="B4" s="26"/>
      <c r="C4" s="26"/>
      <c r="D4" s="26"/>
      <c r="E4" s="27"/>
      <c r="G4" t="s">
        <v>51</v>
      </c>
    </row>
    <row r="5" spans="1:8" x14ac:dyDescent="0.3">
      <c r="A5" s="23" t="s">
        <v>2</v>
      </c>
      <c r="B5" s="23"/>
      <c r="C5" s="23"/>
      <c r="D5" s="21">
        <v>80000</v>
      </c>
      <c r="E5" s="13"/>
    </row>
    <row r="6" spans="1:8" x14ac:dyDescent="0.3">
      <c r="A6" s="23" t="s">
        <v>4</v>
      </c>
      <c r="B6" s="23"/>
      <c r="C6" s="23"/>
      <c r="D6" s="13">
        <v>0.03</v>
      </c>
      <c r="E6" s="13" t="s">
        <v>5</v>
      </c>
    </row>
    <row r="7" spans="1:8" x14ac:dyDescent="0.3">
      <c r="A7" s="23" t="s">
        <v>3</v>
      </c>
      <c r="B7" s="23"/>
      <c r="C7" s="23"/>
      <c r="D7" s="13">
        <v>0.15</v>
      </c>
      <c r="E7" s="13" t="s">
        <v>5</v>
      </c>
    </row>
    <row r="8" spans="1:8" x14ac:dyDescent="0.3">
      <c r="A8" s="23" t="s">
        <v>9</v>
      </c>
      <c r="B8" s="23"/>
      <c r="C8" s="23"/>
      <c r="D8" s="21">
        <v>0</v>
      </c>
      <c r="E8" s="13"/>
    </row>
    <row r="11" spans="1:8" x14ac:dyDescent="0.3">
      <c r="E11" s="24" t="s">
        <v>8</v>
      </c>
      <c r="F11" s="24"/>
      <c r="G11" s="24"/>
      <c r="H11" s="24"/>
    </row>
    <row r="12" spans="1:8" ht="28.8" x14ac:dyDescent="0.3">
      <c r="A12" t="s">
        <v>0</v>
      </c>
      <c r="B12" t="s">
        <v>1</v>
      </c>
      <c r="C12" t="s">
        <v>7</v>
      </c>
      <c r="D12" s="2" t="s">
        <v>6</v>
      </c>
      <c r="E12" s="3">
        <v>0.05</v>
      </c>
      <c r="F12" s="3">
        <v>0.08</v>
      </c>
      <c r="G12" s="3">
        <v>0.1</v>
      </c>
      <c r="H12" s="3">
        <v>0.12</v>
      </c>
    </row>
    <row r="13" spans="1:8" x14ac:dyDescent="0.3">
      <c r="A13">
        <v>2020</v>
      </c>
      <c r="D13" s="2"/>
      <c r="E13" s="1">
        <f>$D$8</f>
        <v>0</v>
      </c>
      <c r="F13" s="1">
        <f>$D$8</f>
        <v>0</v>
      </c>
      <c r="G13" s="1">
        <f>$D$8</f>
        <v>0</v>
      </c>
      <c r="H13" s="1">
        <f>$D$8</f>
        <v>0</v>
      </c>
    </row>
    <row r="14" spans="1:8" x14ac:dyDescent="0.3">
      <c r="A14">
        <v>2021</v>
      </c>
      <c r="B14">
        <v>23</v>
      </c>
      <c r="C14" s="1">
        <v>50000</v>
      </c>
      <c r="D14" s="1">
        <f t="shared" ref="D14:D31" si="0">C14*D$7</f>
        <v>7500</v>
      </c>
      <c r="E14" s="1">
        <f t="shared" ref="E14" si="1">(E13+$D14)*(1+E$12)</f>
        <v>7875</v>
      </c>
      <c r="F14" s="1">
        <f>(F13+$D14)*(1+F$12)</f>
        <v>8100.0000000000009</v>
      </c>
      <c r="G14" s="1">
        <f>(G13+$D14)*(1+G$12)</f>
        <v>8250</v>
      </c>
      <c r="H14" s="1">
        <f>(H13+$D14)*(1+H$12)</f>
        <v>8400</v>
      </c>
    </row>
    <row r="15" spans="1:8" x14ac:dyDescent="0.3">
      <c r="A15">
        <f>A14+1</f>
        <v>2022</v>
      </c>
      <c r="B15">
        <f>B14+1</f>
        <v>24</v>
      </c>
      <c r="C15" s="1">
        <f>C14*(1+D$6)</f>
        <v>51500</v>
      </c>
      <c r="D15" s="1">
        <f t="shared" si="0"/>
        <v>7725</v>
      </c>
      <c r="E15" s="1">
        <f t="shared" ref="E15" si="2">(E14+$D15)*(1+E$12)</f>
        <v>16380</v>
      </c>
      <c r="F15" s="1">
        <f t="shared" ref="E15:H57" si="3">(F14+$D15)*(1+F$12)</f>
        <v>17091</v>
      </c>
      <c r="G15" s="1">
        <f t="shared" si="3"/>
        <v>17572.5</v>
      </c>
      <c r="H15" s="1">
        <f t="shared" si="3"/>
        <v>18060</v>
      </c>
    </row>
    <row r="16" spans="1:8" x14ac:dyDescent="0.3">
      <c r="A16">
        <f t="shared" ref="A16:B53" si="4">A15+1</f>
        <v>2023</v>
      </c>
      <c r="B16">
        <f t="shared" si="4"/>
        <v>25</v>
      </c>
      <c r="C16" s="1">
        <f t="shared" ref="C16:C57" si="5">C15*(1+D$6)</f>
        <v>53045</v>
      </c>
      <c r="D16" s="1">
        <f t="shared" si="0"/>
        <v>7956.75</v>
      </c>
      <c r="E16" s="1">
        <f t="shared" ref="E16" si="6">(E15+$D16)*(1+E$12)</f>
        <v>25553.587500000001</v>
      </c>
      <c r="F16" s="1">
        <f t="shared" si="3"/>
        <v>27051.570000000003</v>
      </c>
      <c r="G16" s="1">
        <f t="shared" si="3"/>
        <v>28082.175000000003</v>
      </c>
      <c r="H16" s="1">
        <f t="shared" si="3"/>
        <v>29138.760000000002</v>
      </c>
    </row>
    <row r="17" spans="1:8" x14ac:dyDescent="0.3">
      <c r="A17">
        <f t="shared" si="4"/>
        <v>2024</v>
      </c>
      <c r="B17">
        <f t="shared" si="4"/>
        <v>26</v>
      </c>
      <c r="C17" s="1">
        <f t="shared" si="5"/>
        <v>54636.35</v>
      </c>
      <c r="D17" s="1">
        <f t="shared" si="0"/>
        <v>8195.4524999999994</v>
      </c>
      <c r="E17" s="1">
        <f t="shared" ref="E17" si="7">(E16+$D17)*(1+E$12)</f>
        <v>35436.492000000006</v>
      </c>
      <c r="F17" s="1">
        <f t="shared" si="3"/>
        <v>38066.784300000007</v>
      </c>
      <c r="G17" s="1">
        <f t="shared" si="3"/>
        <v>39905.390250000004</v>
      </c>
      <c r="H17" s="1">
        <f t="shared" si="3"/>
        <v>41814.318000000007</v>
      </c>
    </row>
    <row r="18" spans="1:8" x14ac:dyDescent="0.3">
      <c r="A18">
        <f t="shared" si="4"/>
        <v>2025</v>
      </c>
      <c r="B18">
        <f t="shared" si="4"/>
        <v>27</v>
      </c>
      <c r="C18" s="1">
        <f t="shared" si="5"/>
        <v>56275.440499999997</v>
      </c>
      <c r="D18" s="1">
        <f t="shared" si="0"/>
        <v>8441.3160749999988</v>
      </c>
      <c r="E18" s="1">
        <f t="shared" ref="E18" si="8">(E17+$D18)*(1+E$12)</f>
        <v>46071.698478750011</v>
      </c>
      <c r="F18" s="1">
        <f t="shared" si="3"/>
        <v>50228.748405000013</v>
      </c>
      <c r="G18" s="1">
        <f t="shared" si="3"/>
        <v>53181.376957500011</v>
      </c>
      <c r="H18" s="1">
        <f t="shared" si="3"/>
        <v>56286.310164000017</v>
      </c>
    </row>
    <row r="19" spans="1:8" x14ac:dyDescent="0.3">
      <c r="A19">
        <f t="shared" si="4"/>
        <v>2026</v>
      </c>
      <c r="B19">
        <f t="shared" si="4"/>
        <v>28</v>
      </c>
      <c r="C19" s="1">
        <f t="shared" si="5"/>
        <v>57963.703714999996</v>
      </c>
      <c r="D19" s="1">
        <f t="shared" si="0"/>
        <v>8694.5555572499998</v>
      </c>
      <c r="E19" s="1">
        <f t="shared" ref="E19" si="9">(E18+$D19)*(1+E$12)</f>
        <v>57504.566737800014</v>
      </c>
      <c r="F19" s="1">
        <f t="shared" si="3"/>
        <v>63637.16827923002</v>
      </c>
      <c r="G19" s="1">
        <f t="shared" si="3"/>
        <v>68063.525766225022</v>
      </c>
      <c r="H19" s="1">
        <f t="shared" si="3"/>
        <v>72778.569607800033</v>
      </c>
    </row>
    <row r="20" spans="1:8" x14ac:dyDescent="0.3">
      <c r="A20">
        <f t="shared" si="4"/>
        <v>2027</v>
      </c>
      <c r="B20">
        <f t="shared" si="4"/>
        <v>29</v>
      </c>
      <c r="C20" s="1">
        <f t="shared" si="5"/>
        <v>59702.614826450001</v>
      </c>
      <c r="D20" s="1">
        <f t="shared" si="0"/>
        <v>8955.3922239674994</v>
      </c>
      <c r="E20" s="1">
        <f t="shared" ref="E20" si="10">(E19+$D20)*(1+E$12)</f>
        <v>69782.956909855886</v>
      </c>
      <c r="F20" s="1">
        <f t="shared" si="3"/>
        <v>78399.965343453325</v>
      </c>
      <c r="G20" s="1">
        <f t="shared" si="3"/>
        <v>84720.80978921178</v>
      </c>
      <c r="H20" s="1">
        <f t="shared" si="3"/>
        <v>91542.037251579648</v>
      </c>
    </row>
    <row r="21" spans="1:8" x14ac:dyDescent="0.3">
      <c r="A21">
        <f t="shared" si="4"/>
        <v>2028</v>
      </c>
      <c r="B21">
        <f t="shared" si="4"/>
        <v>30</v>
      </c>
      <c r="C21" s="1">
        <f t="shared" si="5"/>
        <v>61493.693271243501</v>
      </c>
      <c r="D21" s="1">
        <f t="shared" si="0"/>
        <v>9224.0539906865251</v>
      </c>
      <c r="E21" s="1">
        <f t="shared" ref="E21" si="11">(E20+$D21)*(1+E$12)</f>
        <v>82957.361445569535</v>
      </c>
      <c r="F21" s="1">
        <f t="shared" si="3"/>
        <v>94633.940880871043</v>
      </c>
      <c r="G21" s="1">
        <f t="shared" si="3"/>
        <v>103339.35015788816</v>
      </c>
      <c r="H21" s="1">
        <f t="shared" si="3"/>
        <v>112858.02219133812</v>
      </c>
    </row>
    <row r="22" spans="1:8" x14ac:dyDescent="0.3">
      <c r="A22">
        <f t="shared" si="4"/>
        <v>2029</v>
      </c>
      <c r="B22">
        <f t="shared" si="4"/>
        <v>31</v>
      </c>
      <c r="C22" s="1">
        <f t="shared" si="5"/>
        <v>63338.504069380804</v>
      </c>
      <c r="D22" s="1">
        <f t="shared" si="0"/>
        <v>9500.7756104071195</v>
      </c>
      <c r="E22" s="1">
        <f t="shared" ref="E22" si="12">(E21+$D22)*(1+E$12)</f>
        <v>97081.043908775493</v>
      </c>
      <c r="F22" s="1">
        <f t="shared" si="3"/>
        <v>112465.49381058042</v>
      </c>
      <c r="G22" s="1">
        <f t="shared" si="3"/>
        <v>124124.13834512481</v>
      </c>
      <c r="H22" s="1">
        <f t="shared" si="3"/>
        <v>137041.85353795468</v>
      </c>
    </row>
    <row r="23" spans="1:8" x14ac:dyDescent="0.3">
      <c r="A23">
        <f t="shared" si="4"/>
        <v>2030</v>
      </c>
      <c r="B23">
        <f t="shared" si="4"/>
        <v>32</v>
      </c>
      <c r="C23" s="1">
        <f t="shared" si="5"/>
        <v>65238.659191462233</v>
      </c>
      <c r="D23" s="1">
        <f t="shared" si="0"/>
        <v>9785.7988787193353</v>
      </c>
      <c r="E23" s="1">
        <f t="shared" ref="E23" si="13">(E22+$D23)*(1+E$12)</f>
        <v>112210.18492686957</v>
      </c>
      <c r="F23" s="1">
        <f t="shared" si="3"/>
        <v>132031.39610444373</v>
      </c>
      <c r="G23" s="1">
        <f t="shared" si="3"/>
        <v>147300.93094622856</v>
      </c>
      <c r="H23" s="1">
        <f t="shared" si="3"/>
        <v>164446.97070667491</v>
      </c>
    </row>
    <row r="24" spans="1:8" x14ac:dyDescent="0.3">
      <c r="A24">
        <f t="shared" si="4"/>
        <v>2031</v>
      </c>
      <c r="B24">
        <f t="shared" si="4"/>
        <v>33</v>
      </c>
      <c r="C24" s="1">
        <f t="shared" si="5"/>
        <v>67195.818967206098</v>
      </c>
      <c r="D24" s="1">
        <f t="shared" si="0"/>
        <v>10079.372845080914</v>
      </c>
      <c r="E24" s="1">
        <f t="shared" ref="E24" si="14">(E23+$D24)*(1+E$12)</f>
        <v>128404.035660548</v>
      </c>
      <c r="F24" s="1">
        <f t="shared" si="3"/>
        <v>153479.63046548664</v>
      </c>
      <c r="G24" s="1">
        <f t="shared" si="3"/>
        <v>173118.33417044044</v>
      </c>
      <c r="H24" s="1">
        <f t="shared" si="3"/>
        <v>195469.50477796653</v>
      </c>
    </row>
    <row r="25" spans="1:8" x14ac:dyDescent="0.3">
      <c r="A25">
        <f t="shared" si="4"/>
        <v>2032</v>
      </c>
      <c r="B25">
        <f t="shared" si="4"/>
        <v>34</v>
      </c>
      <c r="C25" s="1">
        <f t="shared" si="5"/>
        <v>69211.693536222287</v>
      </c>
      <c r="D25" s="1">
        <f t="shared" si="0"/>
        <v>10381.754030433343</v>
      </c>
      <c r="E25" s="1">
        <f t="shared" ref="E25" si="15">(E24+$D25)*(1+E$12)</f>
        <v>145725.07917553044</v>
      </c>
      <c r="F25" s="1">
        <f t="shared" si="3"/>
        <v>176970.29525559358</v>
      </c>
      <c r="G25" s="1">
        <f t="shared" si="3"/>
        <v>201850.09702096117</v>
      </c>
      <c r="H25" s="1">
        <f t="shared" si="3"/>
        <v>230553.40986540788</v>
      </c>
    </row>
    <row r="26" spans="1:8" x14ac:dyDescent="0.3">
      <c r="A26">
        <f t="shared" si="4"/>
        <v>2033</v>
      </c>
      <c r="B26">
        <f t="shared" si="4"/>
        <v>35</v>
      </c>
      <c r="C26" s="1">
        <f t="shared" si="5"/>
        <v>71288.04434230896</v>
      </c>
      <c r="D26" s="1">
        <f t="shared" si="0"/>
        <v>10693.206651346343</v>
      </c>
      <c r="E26" s="1">
        <f t="shared" ref="E26" si="16">(E25+$D26)*(1+E$12)</f>
        <v>164239.20011822064</v>
      </c>
      <c r="F26" s="1">
        <f t="shared" si="3"/>
        <v>202676.58205949512</v>
      </c>
      <c r="G26" s="1">
        <f t="shared" si="3"/>
        <v>233797.6340395383</v>
      </c>
      <c r="H26" s="1">
        <f t="shared" si="3"/>
        <v>270196.21049876476</v>
      </c>
    </row>
    <row r="27" spans="1:8" x14ac:dyDescent="0.3">
      <c r="A27">
        <f t="shared" si="4"/>
        <v>2034</v>
      </c>
      <c r="B27">
        <f t="shared" si="4"/>
        <v>36</v>
      </c>
      <c r="C27" s="1">
        <f t="shared" si="5"/>
        <v>73426.685672578227</v>
      </c>
      <c r="D27" s="1">
        <f t="shared" si="0"/>
        <v>11014.002850886734</v>
      </c>
      <c r="E27" s="1">
        <f t="shared" ref="E27" si="17">(E26+$D27)*(1+E$12)</f>
        <v>184015.86311756275</v>
      </c>
      <c r="F27" s="1">
        <f t="shared" si="3"/>
        <v>230785.8317032124</v>
      </c>
      <c r="G27" s="1">
        <f t="shared" si="3"/>
        <v>269292.80057946756</v>
      </c>
      <c r="H27" s="1">
        <f t="shared" si="3"/>
        <v>314955.43895160971</v>
      </c>
    </row>
    <row r="28" spans="1:8" x14ac:dyDescent="0.3">
      <c r="A28">
        <f t="shared" si="4"/>
        <v>2035</v>
      </c>
      <c r="B28">
        <f t="shared" si="4"/>
        <v>37</v>
      </c>
      <c r="C28" s="1">
        <f t="shared" si="5"/>
        <v>75629.486242755578</v>
      </c>
      <c r="D28" s="1">
        <f t="shared" si="0"/>
        <v>11344.422936413337</v>
      </c>
      <c r="E28" s="1">
        <f t="shared" ref="E28" si="18">(E27+$D28)*(1+E$12)</f>
        <v>205128.30035667491</v>
      </c>
      <c r="F28" s="1">
        <f t="shared" si="3"/>
        <v>261500.67501079582</v>
      </c>
      <c r="G28" s="1">
        <f t="shared" si="3"/>
        <v>308700.94586746901</v>
      </c>
      <c r="H28" s="1">
        <f t="shared" si="3"/>
        <v>365455.84531458584</v>
      </c>
    </row>
    <row r="29" spans="1:8" x14ac:dyDescent="0.3">
      <c r="A29">
        <f t="shared" si="4"/>
        <v>2036</v>
      </c>
      <c r="B29">
        <f t="shared" si="4"/>
        <v>38</v>
      </c>
      <c r="C29" s="1">
        <f t="shared" si="5"/>
        <v>77898.370830038242</v>
      </c>
      <c r="D29" s="1">
        <f t="shared" si="0"/>
        <v>11684.755624505737</v>
      </c>
      <c r="E29" s="1">
        <f t="shared" ref="E29" si="19">(E28+$D29)*(1+E$12)</f>
        <v>227653.70878023971</v>
      </c>
      <c r="F29" s="1">
        <f t="shared" si="3"/>
        <v>295040.2650861257</v>
      </c>
      <c r="G29" s="1">
        <f t="shared" si="3"/>
        <v>352424.27164117224</v>
      </c>
      <c r="H29" s="1">
        <f t="shared" si="3"/>
        <v>422397.47305178264</v>
      </c>
    </row>
    <row r="30" spans="1:8" x14ac:dyDescent="0.3">
      <c r="A30">
        <f t="shared" si="4"/>
        <v>2037</v>
      </c>
      <c r="B30">
        <f t="shared" si="4"/>
        <v>39</v>
      </c>
      <c r="C30" s="1">
        <f t="shared" si="5"/>
        <v>80235.321954939398</v>
      </c>
      <c r="D30" s="1">
        <f t="shared" si="0"/>
        <v>12035.298293240909</v>
      </c>
      <c r="E30" s="1">
        <f t="shared" ref="E30" si="20">(E29+$D30)*(1+E$12)</f>
        <v>251673.45742715467</v>
      </c>
      <c r="F30" s="1">
        <f t="shared" si="3"/>
        <v>331641.60844971595</v>
      </c>
      <c r="G30" s="1">
        <f t="shared" si="3"/>
        <v>400905.52692785446</v>
      </c>
      <c r="H30" s="1">
        <f t="shared" si="3"/>
        <v>486564.70390642638</v>
      </c>
    </row>
    <row r="31" spans="1:8" x14ac:dyDescent="0.3">
      <c r="A31">
        <f t="shared" si="4"/>
        <v>2038</v>
      </c>
      <c r="B31">
        <f t="shared" si="4"/>
        <v>40</v>
      </c>
      <c r="C31" s="1">
        <f t="shared" si="5"/>
        <v>82642.381613587582</v>
      </c>
      <c r="D31" s="1">
        <f t="shared" si="0"/>
        <v>12396.357242038137</v>
      </c>
      <c r="E31" s="1">
        <f t="shared" ref="E31" si="21">(E30+$D31)*(1+E$12)</f>
        <v>277273.30540265248</v>
      </c>
      <c r="F31" s="1">
        <f t="shared" si="3"/>
        <v>371561.00294709444</v>
      </c>
      <c r="G31" s="1">
        <f t="shared" si="3"/>
        <v>454632.07258688187</v>
      </c>
      <c r="H31" s="1">
        <f t="shared" si="3"/>
        <v>558836.38848628034</v>
      </c>
    </row>
    <row r="32" spans="1:8" x14ac:dyDescent="0.3">
      <c r="A32">
        <f t="shared" si="4"/>
        <v>2039</v>
      </c>
      <c r="B32">
        <f t="shared" si="4"/>
        <v>41</v>
      </c>
      <c r="C32" s="1">
        <f t="shared" si="5"/>
        <v>85121.65306199521</v>
      </c>
      <c r="D32" s="1">
        <f>C32*D$7</f>
        <v>12768.24795929928</v>
      </c>
      <c r="E32" s="1">
        <f t="shared" si="3"/>
        <v>304543.63103004941</v>
      </c>
      <c r="F32" s="1">
        <f t="shared" si="3"/>
        <v>415075.59097890527</v>
      </c>
      <c r="G32" s="1">
        <f t="shared" si="3"/>
        <v>514140.35260079935</v>
      </c>
      <c r="H32" s="1">
        <f t="shared" si="3"/>
        <v>640197.19281904923</v>
      </c>
    </row>
    <row r="33" spans="1:8" x14ac:dyDescent="0.3">
      <c r="A33">
        <f t="shared" si="4"/>
        <v>2040</v>
      </c>
      <c r="B33">
        <f t="shared" si="4"/>
        <v>42</v>
      </c>
      <c r="C33" s="1">
        <f t="shared" si="5"/>
        <v>87675.302653855062</v>
      </c>
      <c r="D33" s="1">
        <f t="shared" ref="D33:D57" si="22">C33*D$7</f>
        <v>13151.295398078259</v>
      </c>
      <c r="E33" s="1">
        <f t="shared" si="3"/>
        <v>333579.67274953407</v>
      </c>
      <c r="F33" s="1">
        <f t="shared" si="3"/>
        <v>462485.03728714224</v>
      </c>
      <c r="G33" s="1">
        <f t="shared" si="3"/>
        <v>580020.81279876537</v>
      </c>
      <c r="H33" s="1">
        <f t="shared" si="3"/>
        <v>731750.30680318293</v>
      </c>
    </row>
    <row r="34" spans="1:8" x14ac:dyDescent="0.3">
      <c r="A34">
        <f t="shared" si="4"/>
        <v>2041</v>
      </c>
      <c r="B34">
        <f t="shared" si="4"/>
        <v>43</v>
      </c>
      <c r="C34" s="1">
        <f t="shared" si="5"/>
        <v>90305.56173347072</v>
      </c>
      <c r="D34" s="1">
        <f t="shared" si="22"/>
        <v>13545.834260020607</v>
      </c>
      <c r="E34" s="1">
        <f t="shared" si="3"/>
        <v>364481.78236003238</v>
      </c>
      <c r="F34" s="1">
        <f t="shared" si="3"/>
        <v>514113.3412709359</v>
      </c>
      <c r="G34" s="1">
        <f t="shared" si="3"/>
        <v>652923.31176466472</v>
      </c>
      <c r="H34" s="1">
        <f t="shared" si="3"/>
        <v>834731.67799078813</v>
      </c>
    </row>
    <row r="35" spans="1:8" x14ac:dyDescent="0.3">
      <c r="A35">
        <f t="shared" si="4"/>
        <v>2042</v>
      </c>
      <c r="B35">
        <f t="shared" si="4"/>
        <v>44</v>
      </c>
      <c r="C35" s="1">
        <f t="shared" si="5"/>
        <v>93014.728585474848</v>
      </c>
      <c r="D35" s="1">
        <f t="shared" si="22"/>
        <v>13952.209287821226</v>
      </c>
      <c r="E35" s="1">
        <f t="shared" si="3"/>
        <v>397355.69123024627</v>
      </c>
      <c r="F35" s="1">
        <f t="shared" si="3"/>
        <v>570310.79460345779</v>
      </c>
      <c r="G35" s="1">
        <f t="shared" si="3"/>
        <v>733563.07315773459</v>
      </c>
      <c r="H35" s="1">
        <f t="shared" si="3"/>
        <v>950525.95375204249</v>
      </c>
    </row>
    <row r="36" spans="1:8" x14ac:dyDescent="0.3">
      <c r="A36">
        <f t="shared" si="4"/>
        <v>2043</v>
      </c>
      <c r="B36">
        <f t="shared" si="4"/>
        <v>45</v>
      </c>
      <c r="C36" s="1">
        <f t="shared" si="5"/>
        <v>95805.170443039096</v>
      </c>
      <c r="D36" s="1">
        <f t="shared" si="22"/>
        <v>14370.775566455864</v>
      </c>
      <c r="E36" s="1">
        <f t="shared" si="3"/>
        <v>432312.79013653722</v>
      </c>
      <c r="F36" s="1">
        <f t="shared" si="3"/>
        <v>631456.09578350687</v>
      </c>
      <c r="G36" s="1">
        <f t="shared" si="3"/>
        <v>822727.23359660956</v>
      </c>
      <c r="H36" s="1">
        <f t="shared" si="3"/>
        <v>1080684.3368367183</v>
      </c>
    </row>
    <row r="37" spans="1:8" x14ac:dyDescent="0.3">
      <c r="A37">
        <f t="shared" si="4"/>
        <v>2044</v>
      </c>
      <c r="B37">
        <f t="shared" si="4"/>
        <v>46</v>
      </c>
      <c r="C37" s="1">
        <f t="shared" si="5"/>
        <v>98679.325556330266</v>
      </c>
      <c r="D37" s="1">
        <f t="shared" si="22"/>
        <v>14801.898833449539</v>
      </c>
      <c r="E37" s="1">
        <f t="shared" si="3"/>
        <v>469470.42341848608</v>
      </c>
      <c r="F37" s="1">
        <f t="shared" si="3"/>
        <v>697958.63418631302</v>
      </c>
      <c r="G37" s="1">
        <f t="shared" si="3"/>
        <v>921282.04567306512</v>
      </c>
      <c r="H37" s="1">
        <f t="shared" si="3"/>
        <v>1226944.583950588</v>
      </c>
    </row>
    <row r="38" spans="1:8" x14ac:dyDescent="0.3">
      <c r="A38">
        <f t="shared" si="4"/>
        <v>2045</v>
      </c>
      <c r="B38">
        <f t="shared" si="4"/>
        <v>47</v>
      </c>
      <c r="C38" s="1">
        <f t="shared" si="5"/>
        <v>101639.70532302017</v>
      </c>
      <c r="D38" s="1">
        <f t="shared" si="22"/>
        <v>15245.955798453026</v>
      </c>
      <c r="E38" s="1">
        <f t="shared" si="3"/>
        <v>508952.19817778608</v>
      </c>
      <c r="F38" s="1">
        <f t="shared" si="3"/>
        <v>770260.95718354743</v>
      </c>
      <c r="G38" s="1">
        <f t="shared" si="3"/>
        <v>1030180.8016186701</v>
      </c>
      <c r="H38" s="1">
        <f t="shared" si="3"/>
        <v>1391253.4045189261</v>
      </c>
    </row>
    <row r="39" spans="1:8" x14ac:dyDescent="0.3">
      <c r="A39">
        <f t="shared" si="4"/>
        <v>2046</v>
      </c>
      <c r="B39">
        <f t="shared" si="4"/>
        <v>48</v>
      </c>
      <c r="C39" s="1">
        <f t="shared" si="5"/>
        <v>104688.89648271078</v>
      </c>
      <c r="D39" s="1">
        <f t="shared" si="22"/>
        <v>15703.334472406617</v>
      </c>
      <c r="E39" s="1">
        <f t="shared" si="3"/>
        <v>550888.30928270239</v>
      </c>
      <c r="F39" s="1">
        <f t="shared" si="3"/>
        <v>848841.43498843047</v>
      </c>
      <c r="G39" s="1">
        <f t="shared" si="3"/>
        <v>1150472.5497001845</v>
      </c>
      <c r="H39" s="1">
        <f t="shared" si="3"/>
        <v>1575791.5476702927</v>
      </c>
    </row>
    <row r="40" spans="1:8" x14ac:dyDescent="0.3">
      <c r="A40">
        <f t="shared" si="4"/>
        <v>2047</v>
      </c>
      <c r="B40">
        <f t="shared" si="4"/>
        <v>49</v>
      </c>
      <c r="C40" s="1">
        <f t="shared" si="5"/>
        <v>107829.56337719211</v>
      </c>
      <c r="D40" s="1">
        <f t="shared" si="22"/>
        <v>16174.434506578817</v>
      </c>
      <c r="E40" s="1">
        <f t="shared" si="3"/>
        <v>595415.88097874529</v>
      </c>
      <c r="F40" s="1">
        <f t="shared" si="3"/>
        <v>934217.13905461016</v>
      </c>
      <c r="G40" s="1">
        <f t="shared" si="3"/>
        <v>1283311.6826274397</v>
      </c>
      <c r="H40" s="1">
        <f t="shared" si="3"/>
        <v>1783001.9000380964</v>
      </c>
    </row>
    <row r="41" spans="1:8" x14ac:dyDescent="0.3">
      <c r="A41">
        <f t="shared" si="4"/>
        <v>2048</v>
      </c>
      <c r="B41">
        <f t="shared" si="4"/>
        <v>50</v>
      </c>
      <c r="C41" s="1">
        <f t="shared" si="5"/>
        <v>111064.45027850788</v>
      </c>
      <c r="D41" s="1">
        <f t="shared" si="22"/>
        <v>16659.66754177618</v>
      </c>
      <c r="E41" s="1">
        <f t="shared" si="3"/>
        <v>642679.32594654756</v>
      </c>
      <c r="F41" s="1">
        <f t="shared" si="3"/>
        <v>1026946.9511240973</v>
      </c>
      <c r="G41" s="1">
        <f t="shared" si="3"/>
        <v>1429968.4851861375</v>
      </c>
      <c r="H41" s="1">
        <f t="shared" si="3"/>
        <v>2015620.9556894572</v>
      </c>
    </row>
    <row r="42" spans="1:8" x14ac:dyDescent="0.3">
      <c r="A42">
        <f t="shared" si="4"/>
        <v>2049</v>
      </c>
      <c r="B42">
        <f t="shared" si="4"/>
        <v>51</v>
      </c>
      <c r="C42" s="1">
        <f t="shared" si="5"/>
        <v>114396.38378686312</v>
      </c>
      <c r="D42" s="1">
        <f t="shared" si="22"/>
        <v>17159.457568029469</v>
      </c>
      <c r="E42" s="1">
        <f t="shared" si="3"/>
        <v>692830.72269030602</v>
      </c>
      <c r="F42" s="1">
        <f t="shared" si="3"/>
        <v>1127634.9213874971</v>
      </c>
      <c r="G42" s="1">
        <f t="shared" si="3"/>
        <v>1591840.7370295837</v>
      </c>
      <c r="H42" s="1">
        <f t="shared" si="3"/>
        <v>2276714.0628483854</v>
      </c>
    </row>
    <row r="43" spans="1:8" x14ac:dyDescent="0.3">
      <c r="A43">
        <f t="shared" si="4"/>
        <v>2050</v>
      </c>
      <c r="B43">
        <f t="shared" si="4"/>
        <v>52</v>
      </c>
      <c r="C43" s="1">
        <f t="shared" si="5"/>
        <v>117828.27530046902</v>
      </c>
      <c r="D43" s="1">
        <f t="shared" si="22"/>
        <v>17674.241295070351</v>
      </c>
      <c r="E43" s="1">
        <f t="shared" si="3"/>
        <v>746030.21218464524</v>
      </c>
      <c r="F43" s="1">
        <f t="shared" si="3"/>
        <v>1236933.895697173</v>
      </c>
      <c r="G43" s="1">
        <f t="shared" si="3"/>
        <v>1770466.4761571195</v>
      </c>
      <c r="H43" s="1">
        <f t="shared" si="3"/>
        <v>2569714.9006406707</v>
      </c>
    </row>
    <row r="44" spans="1:8" x14ac:dyDescent="0.3">
      <c r="A44">
        <f t="shared" si="4"/>
        <v>2051</v>
      </c>
      <c r="B44">
        <f t="shared" si="4"/>
        <v>53</v>
      </c>
      <c r="C44" s="1">
        <f t="shared" si="5"/>
        <v>121363.12355948309</v>
      </c>
      <c r="D44" s="1">
        <f t="shared" si="22"/>
        <v>18204.468533922463</v>
      </c>
      <c r="E44" s="1">
        <f t="shared" si="3"/>
        <v>802446.41475449607</v>
      </c>
      <c r="F44" s="1">
        <f t="shared" si="3"/>
        <v>1355549.4333695832</v>
      </c>
      <c r="G44" s="1">
        <f t="shared" si="3"/>
        <v>1967538.0391601464</v>
      </c>
      <c r="H44" s="1">
        <f t="shared" si="3"/>
        <v>2898469.6934755445</v>
      </c>
    </row>
    <row r="45" spans="1:8" x14ac:dyDescent="0.3">
      <c r="A45">
        <f t="shared" si="4"/>
        <v>2052</v>
      </c>
      <c r="B45">
        <f t="shared" si="4"/>
        <v>54</v>
      </c>
      <c r="C45" s="1">
        <f t="shared" si="5"/>
        <v>125004.01726626759</v>
      </c>
      <c r="D45" s="1">
        <f t="shared" si="22"/>
        <v>18750.602589940139</v>
      </c>
      <c r="E45" s="1">
        <f t="shared" si="3"/>
        <v>862256.86821165809</v>
      </c>
      <c r="F45" s="1">
        <f t="shared" si="3"/>
        <v>1484244.0388362855</v>
      </c>
      <c r="G45" s="1">
        <f t="shared" si="3"/>
        <v>2184917.5059250952</v>
      </c>
      <c r="H45" s="1">
        <f t="shared" si="3"/>
        <v>3267286.731593343</v>
      </c>
    </row>
    <row r="46" spans="1:8" x14ac:dyDescent="0.3">
      <c r="A46">
        <f t="shared" si="4"/>
        <v>2053</v>
      </c>
      <c r="B46">
        <f t="shared" si="4"/>
        <v>55</v>
      </c>
      <c r="C46" s="1">
        <f t="shared" si="5"/>
        <v>128754.13778425562</v>
      </c>
      <c r="D46" s="1">
        <f t="shared" si="22"/>
        <v>19313.120667638344</v>
      </c>
      <c r="E46" s="1">
        <f t="shared" si="3"/>
        <v>925648.48832326138</v>
      </c>
      <c r="F46" s="1">
        <f t="shared" si="3"/>
        <v>1623841.7322642377</v>
      </c>
      <c r="G46" s="1">
        <f t="shared" si="3"/>
        <v>2424653.6892520068</v>
      </c>
      <c r="H46" s="1">
        <f t="shared" si="3"/>
        <v>3680991.8345322995</v>
      </c>
    </row>
    <row r="47" spans="1:8" x14ac:dyDescent="0.3">
      <c r="A47">
        <f t="shared" si="4"/>
        <v>2054</v>
      </c>
      <c r="B47">
        <f t="shared" si="4"/>
        <v>56</v>
      </c>
      <c r="C47" s="1">
        <f t="shared" si="5"/>
        <v>132616.7619177833</v>
      </c>
      <c r="D47" s="1">
        <f t="shared" si="22"/>
        <v>19892.514287667495</v>
      </c>
      <c r="E47" s="1">
        <f t="shared" si="3"/>
        <v>992818.05274147529</v>
      </c>
      <c r="F47" s="1">
        <f t="shared" si="3"/>
        <v>1775232.9862760578</v>
      </c>
      <c r="G47" s="1">
        <f t="shared" si="3"/>
        <v>2689000.8238936416</v>
      </c>
      <c r="H47" s="1">
        <f t="shared" si="3"/>
        <v>4144990.4706783635</v>
      </c>
    </row>
    <row r="48" spans="1:8" x14ac:dyDescent="0.3">
      <c r="A48">
        <f t="shared" si="4"/>
        <v>2055</v>
      </c>
      <c r="B48">
        <f t="shared" si="4"/>
        <v>57</v>
      </c>
      <c r="C48" s="1">
        <f t="shared" si="5"/>
        <v>136595.26477531681</v>
      </c>
      <c r="D48" s="1">
        <f t="shared" si="22"/>
        <v>20489.28971629752</v>
      </c>
      <c r="E48" s="1">
        <f t="shared" si="3"/>
        <v>1063972.7095806615</v>
      </c>
      <c r="F48" s="1">
        <f t="shared" si="3"/>
        <v>1939380.0580717439</v>
      </c>
      <c r="G48" s="1">
        <f t="shared" si="3"/>
        <v>2980439.124970933</v>
      </c>
      <c r="H48" s="1">
        <f t="shared" si="3"/>
        <v>4665337.3316420205</v>
      </c>
    </row>
    <row r="49" spans="1:8" x14ac:dyDescent="0.3">
      <c r="A49">
        <f t="shared" si="4"/>
        <v>2056</v>
      </c>
      <c r="B49">
        <f t="shared" si="4"/>
        <v>58</v>
      </c>
      <c r="C49" s="1">
        <f t="shared" si="5"/>
        <v>140693.12271857631</v>
      </c>
      <c r="D49" s="1">
        <f t="shared" si="22"/>
        <v>21103.968407786448</v>
      </c>
      <c r="E49" s="1">
        <f t="shared" si="3"/>
        <v>1139330.5118878705</v>
      </c>
      <c r="F49" s="1">
        <f t="shared" si="3"/>
        <v>2117322.7485978929</v>
      </c>
      <c r="G49" s="1">
        <f t="shared" si="3"/>
        <v>3301697.4027165915</v>
      </c>
      <c r="H49" s="1">
        <f t="shared" si="3"/>
        <v>5248814.2560557844</v>
      </c>
    </row>
    <row r="50" spans="1:8" x14ac:dyDescent="0.3">
      <c r="A50">
        <f t="shared" si="4"/>
        <v>2057</v>
      </c>
      <c r="B50">
        <f t="shared" si="4"/>
        <v>59</v>
      </c>
      <c r="C50" s="1">
        <f t="shared" si="5"/>
        <v>144913.9164001336</v>
      </c>
      <c r="D50" s="1">
        <f t="shared" si="22"/>
        <v>21737.08746002004</v>
      </c>
      <c r="E50" s="1">
        <f t="shared" si="3"/>
        <v>1219120.9793152851</v>
      </c>
      <c r="F50" s="1">
        <f t="shared" si="3"/>
        <v>2310184.6229425464</v>
      </c>
      <c r="G50" s="1">
        <f t="shared" si="3"/>
        <v>3655777.9391942732</v>
      </c>
      <c r="H50" s="1">
        <f t="shared" si="3"/>
        <v>5903017.5047377013</v>
      </c>
    </row>
    <row r="51" spans="1:8" x14ac:dyDescent="0.3">
      <c r="A51">
        <f t="shared" si="4"/>
        <v>2058</v>
      </c>
      <c r="B51">
        <f t="shared" si="4"/>
        <v>60</v>
      </c>
      <c r="C51" s="1">
        <f t="shared" si="5"/>
        <v>149261.33389213763</v>
      </c>
      <c r="D51" s="1">
        <f t="shared" si="22"/>
        <v>22389.200083820644</v>
      </c>
      <c r="E51" s="1">
        <f t="shared" si="3"/>
        <v>1303585.6883690611</v>
      </c>
      <c r="F51" s="1">
        <f t="shared" si="3"/>
        <v>2519179.7288684766</v>
      </c>
      <c r="G51" s="1">
        <f t="shared" si="3"/>
        <v>4045983.8532059034</v>
      </c>
      <c r="H51" s="1">
        <f t="shared" si="3"/>
        <v>6636455.509400106</v>
      </c>
    </row>
    <row r="52" spans="1:8" x14ac:dyDescent="0.3">
      <c r="A52">
        <f t="shared" si="4"/>
        <v>2059</v>
      </c>
      <c r="B52">
        <f t="shared" si="4"/>
        <v>61</v>
      </c>
      <c r="C52" s="1">
        <f t="shared" si="5"/>
        <v>153739.17390890175</v>
      </c>
      <c r="D52" s="1">
        <f t="shared" si="22"/>
        <v>23060.876086335262</v>
      </c>
      <c r="E52" s="1">
        <f t="shared" si="3"/>
        <v>1392978.892678166</v>
      </c>
      <c r="F52" s="1">
        <f t="shared" si="3"/>
        <v>2745619.8533511967</v>
      </c>
      <c r="G52" s="1">
        <f t="shared" si="3"/>
        <v>4475949.2022214625</v>
      </c>
      <c r="H52" s="1">
        <f t="shared" si="3"/>
        <v>7458658.3517448157</v>
      </c>
    </row>
    <row r="53" spans="1:8" x14ac:dyDescent="0.3">
      <c r="A53">
        <f t="shared" si="4"/>
        <v>2060</v>
      </c>
      <c r="B53">
        <f t="shared" si="4"/>
        <v>62</v>
      </c>
      <c r="C53" s="1">
        <f t="shared" si="5"/>
        <v>158351.34912616882</v>
      </c>
      <c r="D53" s="1">
        <f t="shared" si="22"/>
        <v>23752.702368925322</v>
      </c>
      <c r="E53" s="1">
        <f t="shared" si="3"/>
        <v>1487568.174799446</v>
      </c>
      <c r="F53" s="1">
        <f t="shared" si="3"/>
        <v>2990922.3601777321</v>
      </c>
      <c r="G53" s="1">
        <f t="shared" si="3"/>
        <v>4949672.0950494269</v>
      </c>
      <c r="H53" s="1">
        <f t="shared" si="3"/>
        <v>8380300.3806073908</v>
      </c>
    </row>
    <row r="54" spans="1:8" x14ac:dyDescent="0.3">
      <c r="A54">
        <f>A53+1</f>
        <v>2061</v>
      </c>
      <c r="B54">
        <f>B53+1</f>
        <v>63</v>
      </c>
      <c r="C54" s="1">
        <f t="shared" si="5"/>
        <v>163101.88959995389</v>
      </c>
      <c r="D54" s="1">
        <f t="shared" si="22"/>
        <v>24465.283439993083</v>
      </c>
      <c r="E54" s="1">
        <f t="shared" si="3"/>
        <v>1587635.1311514112</v>
      </c>
      <c r="F54" s="1">
        <f t="shared" si="3"/>
        <v>3256618.6551071433</v>
      </c>
      <c r="G54" s="1">
        <f t="shared" si="3"/>
        <v>5471551.116338362</v>
      </c>
      <c r="H54" s="1">
        <f t="shared" si="3"/>
        <v>9413337.5437330715</v>
      </c>
    </row>
    <row r="55" spans="1:8" x14ac:dyDescent="0.3">
      <c r="A55">
        <f t="shared" ref="A55:B57" si="23">A54+1</f>
        <v>2062</v>
      </c>
      <c r="B55">
        <f t="shared" si="23"/>
        <v>64</v>
      </c>
      <c r="C55" s="1">
        <f t="shared" si="5"/>
        <v>167994.94628795251</v>
      </c>
      <c r="D55" s="1">
        <f t="shared" si="22"/>
        <v>25199.241943192876</v>
      </c>
      <c r="E55" s="1">
        <f t="shared" si="3"/>
        <v>1693476.0917493345</v>
      </c>
      <c r="F55" s="1">
        <f t="shared" si="3"/>
        <v>3544363.3288143631</v>
      </c>
      <c r="G55" s="1">
        <f t="shared" si="3"/>
        <v>6046425.3941097111</v>
      </c>
      <c r="H55" s="1">
        <f t="shared" si="3"/>
        <v>10571161.199957417</v>
      </c>
    </row>
    <row r="56" spans="1:8" x14ac:dyDescent="0.3">
      <c r="A56">
        <f t="shared" si="23"/>
        <v>2063</v>
      </c>
      <c r="B56">
        <f t="shared" si="23"/>
        <v>65</v>
      </c>
      <c r="C56" s="1">
        <f t="shared" si="5"/>
        <v>173034.79467659109</v>
      </c>
      <c r="D56" s="1">
        <f t="shared" si="22"/>
        <v>25955.219201488664</v>
      </c>
      <c r="E56" s="1">
        <f t="shared" si="3"/>
        <v>1805402.8764983644</v>
      </c>
      <c r="F56" s="1">
        <f t="shared" si="3"/>
        <v>3855944.0318571203</v>
      </c>
      <c r="G56" s="1">
        <f t="shared" si="3"/>
        <v>6679618.6746423198</v>
      </c>
      <c r="H56" s="1">
        <f t="shared" si="3"/>
        <v>11868770.389457976</v>
      </c>
    </row>
    <row r="57" spans="1:8" x14ac:dyDescent="0.3">
      <c r="A57">
        <f t="shared" si="23"/>
        <v>2064</v>
      </c>
      <c r="B57">
        <f t="shared" si="23"/>
        <v>66</v>
      </c>
      <c r="C57" s="1">
        <f t="shared" si="5"/>
        <v>178225.83851688882</v>
      </c>
      <c r="D57" s="1">
        <f t="shared" si="22"/>
        <v>26733.875777533322</v>
      </c>
      <c r="E57" s="1">
        <f t="shared" si="3"/>
        <v>1923743.5898896926</v>
      </c>
      <c r="F57" s="1">
        <f t="shared" si="3"/>
        <v>4193292.140245426</v>
      </c>
      <c r="G57" s="1">
        <f t="shared" si="3"/>
        <v>7376987.8054618388</v>
      </c>
      <c r="H57" s="1">
        <f t="shared" si="3"/>
        <v>13322964.777063772</v>
      </c>
    </row>
  </sheetData>
  <mergeCells count="6">
    <mergeCell ref="E11:H11"/>
    <mergeCell ref="A4:E4"/>
    <mergeCell ref="A5:C5"/>
    <mergeCell ref="A6:C6"/>
    <mergeCell ref="A7:C7"/>
    <mergeCell ref="A8:C8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workbookViewId="0">
      <selection activeCell="G5" sqref="G5"/>
    </sheetView>
  </sheetViews>
  <sheetFormatPr defaultRowHeight="14.4" x14ac:dyDescent="0.3"/>
  <cols>
    <col min="5" max="5" width="11" customWidth="1"/>
    <col min="6" max="6" width="10.6640625" customWidth="1"/>
    <col min="7" max="7" width="11.88671875" customWidth="1"/>
    <col min="8" max="8" width="12.88671875" customWidth="1"/>
  </cols>
  <sheetData>
    <row r="2" spans="1:8" ht="25.8" x14ac:dyDescent="0.5">
      <c r="A2" s="4" t="s">
        <v>15</v>
      </c>
    </row>
    <row r="3" spans="1:8" ht="25.8" x14ac:dyDescent="0.5">
      <c r="A3" s="4"/>
      <c r="G3" t="s">
        <v>54</v>
      </c>
    </row>
    <row r="4" spans="1:8" x14ac:dyDescent="0.3">
      <c r="A4" s="22" t="s">
        <v>45</v>
      </c>
      <c r="B4" s="22"/>
      <c r="C4" s="22"/>
      <c r="D4" s="22"/>
      <c r="E4" s="13"/>
      <c r="G4" t="s">
        <v>55</v>
      </c>
    </row>
    <row r="5" spans="1:8" x14ac:dyDescent="0.3">
      <c r="A5" s="23" t="s">
        <v>11</v>
      </c>
      <c r="B5" s="23"/>
      <c r="C5" s="23"/>
      <c r="D5" s="20">
        <v>10</v>
      </c>
      <c r="E5" s="13"/>
    </row>
    <row r="6" spans="1:8" x14ac:dyDescent="0.3">
      <c r="A6" s="23" t="s">
        <v>13</v>
      </c>
      <c r="B6" s="23"/>
      <c r="C6" s="23"/>
      <c r="D6" s="13">
        <v>5</v>
      </c>
      <c r="E6" s="13" t="s">
        <v>5</v>
      </c>
    </row>
    <row r="7" spans="1:8" x14ac:dyDescent="0.3">
      <c r="A7" s="23" t="s">
        <v>12</v>
      </c>
      <c r="B7" s="23"/>
      <c r="C7" s="23"/>
      <c r="D7" s="21">
        <f>D5*D6*52</f>
        <v>2600</v>
      </c>
      <c r="E7" s="13" t="s">
        <v>10</v>
      </c>
    </row>
    <row r="8" spans="1:8" x14ac:dyDescent="0.3">
      <c r="A8" s="24" t="s">
        <v>10</v>
      </c>
      <c r="B8" s="24"/>
      <c r="C8" s="24"/>
      <c r="D8" s="1" t="s">
        <v>10</v>
      </c>
    </row>
    <row r="11" spans="1:8" x14ac:dyDescent="0.3">
      <c r="E11" s="24" t="s">
        <v>8</v>
      </c>
      <c r="F11" s="24"/>
      <c r="G11" s="24"/>
      <c r="H11" s="24"/>
    </row>
    <row r="12" spans="1:8" ht="28.8" x14ac:dyDescent="0.3">
      <c r="A12" t="s">
        <v>0</v>
      </c>
      <c r="B12" t="s">
        <v>1</v>
      </c>
      <c r="C12" s="2" t="s">
        <v>14</v>
      </c>
      <c r="D12" s="3">
        <v>0.05</v>
      </c>
      <c r="E12" s="3">
        <v>0.08</v>
      </c>
      <c r="F12" s="3">
        <v>0.1</v>
      </c>
      <c r="G12" s="3">
        <v>0.12</v>
      </c>
    </row>
    <row r="13" spans="1:8" x14ac:dyDescent="0.3">
      <c r="A13">
        <v>2020</v>
      </c>
      <c r="C13" s="2"/>
      <c r="D13" s="1">
        <v>0</v>
      </c>
      <c r="E13" s="1">
        <v>0</v>
      </c>
      <c r="F13" s="1">
        <v>0</v>
      </c>
      <c r="G13" s="1">
        <v>0</v>
      </c>
    </row>
    <row r="14" spans="1:8" x14ac:dyDescent="0.3">
      <c r="A14">
        <v>2021</v>
      </c>
      <c r="B14">
        <v>23</v>
      </c>
      <c r="C14" s="1">
        <f>D$7</f>
        <v>2600</v>
      </c>
      <c r="D14" s="1">
        <f>(D13+$C14)*(1+D$12)</f>
        <v>2730</v>
      </c>
      <c r="E14" s="1">
        <f>(E13+$C14)*(1+E$12)</f>
        <v>2808</v>
      </c>
      <c r="F14" s="1">
        <f>(F13+$C14)*(1+F$12)</f>
        <v>2860.0000000000005</v>
      </c>
      <c r="G14" s="1">
        <f>(G13+$C14)*(1+G$12)</f>
        <v>2912.0000000000005</v>
      </c>
    </row>
    <row r="15" spans="1:8" x14ac:dyDescent="0.3">
      <c r="A15">
        <f>A14+1</f>
        <v>2022</v>
      </c>
      <c r="B15">
        <f>B14+1</f>
        <v>24</v>
      </c>
      <c r="C15" s="1">
        <f t="shared" ref="C15:C57" si="0">D$7</f>
        <v>2600</v>
      </c>
      <c r="D15" s="1">
        <f t="shared" ref="D15:G57" si="1">(D14+$C15)*(1+D$12)</f>
        <v>5596.5</v>
      </c>
      <c r="E15" s="1">
        <f t="shared" si="1"/>
        <v>5840.64</v>
      </c>
      <c r="F15" s="1">
        <f t="shared" si="1"/>
        <v>6006.0000000000009</v>
      </c>
      <c r="G15" s="1">
        <f t="shared" si="1"/>
        <v>6173.4400000000005</v>
      </c>
    </row>
    <row r="16" spans="1:8" x14ac:dyDescent="0.3">
      <c r="A16">
        <f t="shared" ref="A16:B53" si="2">A15+1</f>
        <v>2023</v>
      </c>
      <c r="B16">
        <f t="shared" si="2"/>
        <v>25</v>
      </c>
      <c r="C16" s="1">
        <f t="shared" si="0"/>
        <v>2600</v>
      </c>
      <c r="D16" s="1">
        <f t="shared" si="1"/>
        <v>8606.3250000000007</v>
      </c>
      <c r="E16" s="1">
        <f t="shared" si="1"/>
        <v>9115.8912</v>
      </c>
      <c r="F16" s="1">
        <f t="shared" si="1"/>
        <v>9466.6</v>
      </c>
      <c r="G16" s="1">
        <f t="shared" si="1"/>
        <v>9826.252800000002</v>
      </c>
    </row>
    <row r="17" spans="1:7" x14ac:dyDescent="0.3">
      <c r="A17">
        <f t="shared" si="2"/>
        <v>2024</v>
      </c>
      <c r="B17">
        <f t="shared" si="2"/>
        <v>26</v>
      </c>
      <c r="C17" s="1">
        <f t="shared" si="0"/>
        <v>2600</v>
      </c>
      <c r="D17" s="1">
        <f t="shared" si="1"/>
        <v>11766.641250000001</v>
      </c>
      <c r="E17" s="1">
        <f t="shared" si="1"/>
        <v>12653.162496000001</v>
      </c>
      <c r="F17" s="1">
        <f t="shared" si="1"/>
        <v>13273.260000000002</v>
      </c>
      <c r="G17" s="1">
        <f t="shared" si="1"/>
        <v>13917.403136000004</v>
      </c>
    </row>
    <row r="18" spans="1:7" x14ac:dyDescent="0.3">
      <c r="A18">
        <f t="shared" si="2"/>
        <v>2025</v>
      </c>
      <c r="B18">
        <f t="shared" si="2"/>
        <v>27</v>
      </c>
      <c r="C18" s="1">
        <f t="shared" si="0"/>
        <v>2600</v>
      </c>
      <c r="D18" s="1">
        <f t="shared" si="1"/>
        <v>15084.973312500002</v>
      </c>
      <c r="E18" s="1">
        <f t="shared" si="1"/>
        <v>16473.415495680001</v>
      </c>
      <c r="F18" s="1">
        <f t="shared" si="1"/>
        <v>17460.586000000003</v>
      </c>
      <c r="G18" s="1">
        <f t="shared" si="1"/>
        <v>18499.491512320008</v>
      </c>
    </row>
    <row r="19" spans="1:7" x14ac:dyDescent="0.3">
      <c r="A19">
        <f t="shared" si="2"/>
        <v>2026</v>
      </c>
      <c r="B19">
        <f t="shared" si="2"/>
        <v>28</v>
      </c>
      <c r="C19" s="1">
        <f t="shared" si="0"/>
        <v>2600</v>
      </c>
      <c r="D19" s="1">
        <f t="shared" si="1"/>
        <v>18569.221978125002</v>
      </c>
      <c r="E19" s="1">
        <f t="shared" si="1"/>
        <v>20599.288735334401</v>
      </c>
      <c r="F19" s="1">
        <f t="shared" si="1"/>
        <v>22066.644600000003</v>
      </c>
      <c r="G19" s="1">
        <f t="shared" si="1"/>
        <v>23631.430493798412</v>
      </c>
    </row>
    <row r="20" spans="1:7" x14ac:dyDescent="0.3">
      <c r="A20">
        <f t="shared" si="2"/>
        <v>2027</v>
      </c>
      <c r="B20">
        <f t="shared" si="2"/>
        <v>29</v>
      </c>
      <c r="C20" s="1">
        <f t="shared" si="0"/>
        <v>2600</v>
      </c>
      <c r="D20" s="1">
        <f t="shared" si="1"/>
        <v>22227.683077031252</v>
      </c>
      <c r="E20" s="1">
        <f t="shared" si="1"/>
        <v>25055.231834161154</v>
      </c>
      <c r="F20" s="1">
        <f t="shared" si="1"/>
        <v>27133.309060000007</v>
      </c>
      <c r="G20" s="1">
        <f t="shared" si="1"/>
        <v>29379.202153054226</v>
      </c>
    </row>
    <row r="21" spans="1:7" x14ac:dyDescent="0.3">
      <c r="A21">
        <f t="shared" si="2"/>
        <v>2028</v>
      </c>
      <c r="B21">
        <f t="shared" si="2"/>
        <v>30</v>
      </c>
      <c r="C21" s="1">
        <f t="shared" si="0"/>
        <v>2600</v>
      </c>
      <c r="D21" s="1">
        <f t="shared" si="1"/>
        <v>26069.067230882814</v>
      </c>
      <c r="E21" s="1">
        <f t="shared" si="1"/>
        <v>29867.650380894047</v>
      </c>
      <c r="F21" s="1">
        <f t="shared" si="1"/>
        <v>32706.63996600001</v>
      </c>
      <c r="G21" s="1">
        <f t="shared" si="1"/>
        <v>35816.706411420739</v>
      </c>
    </row>
    <row r="22" spans="1:7" x14ac:dyDescent="0.3">
      <c r="A22">
        <f t="shared" si="2"/>
        <v>2029</v>
      </c>
      <c r="B22">
        <f t="shared" si="2"/>
        <v>31</v>
      </c>
      <c r="C22" s="1">
        <f t="shared" si="0"/>
        <v>2600</v>
      </c>
      <c r="D22" s="1">
        <f t="shared" si="1"/>
        <v>30102.520592426958</v>
      </c>
      <c r="E22" s="1">
        <f t="shared" si="1"/>
        <v>35065.062411365572</v>
      </c>
      <c r="F22" s="1">
        <f t="shared" si="1"/>
        <v>38837.303962600017</v>
      </c>
      <c r="G22" s="1">
        <f t="shared" si="1"/>
        <v>43026.71118079123</v>
      </c>
    </row>
    <row r="23" spans="1:7" x14ac:dyDescent="0.3">
      <c r="A23">
        <f t="shared" si="2"/>
        <v>2030</v>
      </c>
      <c r="B23">
        <f t="shared" si="2"/>
        <v>32</v>
      </c>
      <c r="C23" s="1">
        <f t="shared" si="0"/>
        <v>2600</v>
      </c>
      <c r="D23" s="1">
        <f t="shared" si="1"/>
        <v>34337.646622048305</v>
      </c>
      <c r="E23" s="1">
        <f t="shared" si="1"/>
        <v>40678.267404274819</v>
      </c>
      <c r="F23" s="1">
        <f t="shared" si="1"/>
        <v>45581.034358860023</v>
      </c>
      <c r="G23" s="1">
        <f t="shared" si="1"/>
        <v>51101.916522486179</v>
      </c>
    </row>
    <row r="24" spans="1:7" x14ac:dyDescent="0.3">
      <c r="A24">
        <f t="shared" si="2"/>
        <v>2031</v>
      </c>
      <c r="B24">
        <f t="shared" si="2"/>
        <v>33</v>
      </c>
      <c r="C24" s="1">
        <f t="shared" si="0"/>
        <v>2600</v>
      </c>
      <c r="D24" s="1">
        <f t="shared" si="1"/>
        <v>38784.528953150722</v>
      </c>
      <c r="E24" s="1">
        <f t="shared" si="1"/>
        <v>46740.528796616811</v>
      </c>
      <c r="F24" s="1">
        <f t="shared" si="1"/>
        <v>52999.137794746028</v>
      </c>
      <c r="G24" s="1">
        <f t="shared" si="1"/>
        <v>60146.14650518453</v>
      </c>
    </row>
    <row r="25" spans="1:7" x14ac:dyDescent="0.3">
      <c r="A25">
        <f t="shared" si="2"/>
        <v>2032</v>
      </c>
      <c r="B25">
        <f t="shared" si="2"/>
        <v>34</v>
      </c>
      <c r="C25" s="1">
        <f t="shared" si="0"/>
        <v>2600</v>
      </c>
      <c r="D25" s="1">
        <f t="shared" si="1"/>
        <v>43453.755400808259</v>
      </c>
      <c r="E25" s="1">
        <f t="shared" si="1"/>
        <v>53287.771100346159</v>
      </c>
      <c r="F25" s="1">
        <f t="shared" si="1"/>
        <v>61159.051574220633</v>
      </c>
      <c r="G25" s="1">
        <f t="shared" si="1"/>
        <v>70275.684085806686</v>
      </c>
    </row>
    <row r="26" spans="1:7" x14ac:dyDescent="0.3">
      <c r="A26">
        <f t="shared" si="2"/>
        <v>2033</v>
      </c>
      <c r="B26">
        <f t="shared" si="2"/>
        <v>35</v>
      </c>
      <c r="C26" s="1">
        <f t="shared" si="0"/>
        <v>2600</v>
      </c>
      <c r="D26" s="1">
        <f t="shared" si="1"/>
        <v>48356.443170848674</v>
      </c>
      <c r="E26" s="1">
        <f t="shared" si="1"/>
        <v>60358.792788373859</v>
      </c>
      <c r="F26" s="1">
        <f t="shared" si="1"/>
        <v>70134.956731642698</v>
      </c>
      <c r="G26" s="1">
        <f t="shared" si="1"/>
        <v>81620.766176103498</v>
      </c>
    </row>
    <row r="27" spans="1:7" x14ac:dyDescent="0.3">
      <c r="A27">
        <f t="shared" si="2"/>
        <v>2034</v>
      </c>
      <c r="B27">
        <f t="shared" si="2"/>
        <v>36</v>
      </c>
      <c r="C27" s="1">
        <f t="shared" si="0"/>
        <v>2600</v>
      </c>
      <c r="D27" s="1">
        <f t="shared" si="1"/>
        <v>53504.265329391106</v>
      </c>
      <c r="E27" s="1">
        <f t="shared" si="1"/>
        <v>67995.496211443766</v>
      </c>
      <c r="F27" s="1">
        <f t="shared" si="1"/>
        <v>80008.452404806972</v>
      </c>
      <c r="G27" s="1">
        <f t="shared" si="1"/>
        <v>94327.258117235921</v>
      </c>
    </row>
    <row r="28" spans="1:7" x14ac:dyDescent="0.3">
      <c r="A28">
        <f t="shared" si="2"/>
        <v>2035</v>
      </c>
      <c r="B28">
        <f t="shared" si="2"/>
        <v>37</v>
      </c>
      <c r="C28" s="1">
        <f t="shared" si="0"/>
        <v>2600</v>
      </c>
      <c r="D28" s="1">
        <f t="shared" si="1"/>
        <v>58909.478595860666</v>
      </c>
      <c r="E28" s="1">
        <f t="shared" si="1"/>
        <v>76243.135908359269</v>
      </c>
      <c r="F28" s="1">
        <f t="shared" si="1"/>
        <v>90869.297645287676</v>
      </c>
      <c r="G28" s="1">
        <f t="shared" si="1"/>
        <v>108558.52909130424</v>
      </c>
    </row>
    <row r="29" spans="1:7" x14ac:dyDescent="0.3">
      <c r="A29">
        <f t="shared" si="2"/>
        <v>2036</v>
      </c>
      <c r="B29">
        <f t="shared" si="2"/>
        <v>38</v>
      </c>
      <c r="C29" s="1">
        <f t="shared" si="0"/>
        <v>2600</v>
      </c>
      <c r="D29" s="1">
        <f t="shared" si="1"/>
        <v>64584.952525653702</v>
      </c>
      <c r="E29" s="1">
        <f t="shared" si="1"/>
        <v>85150.586781028018</v>
      </c>
      <c r="F29" s="1">
        <f t="shared" si="1"/>
        <v>102816.22740981645</v>
      </c>
      <c r="G29" s="1">
        <f t="shared" si="1"/>
        <v>124497.55258226076</v>
      </c>
    </row>
    <row r="30" spans="1:7" x14ac:dyDescent="0.3">
      <c r="A30">
        <f t="shared" si="2"/>
        <v>2037</v>
      </c>
      <c r="B30">
        <f t="shared" si="2"/>
        <v>39</v>
      </c>
      <c r="C30" s="1">
        <f t="shared" si="0"/>
        <v>2600</v>
      </c>
      <c r="D30" s="1">
        <f t="shared" si="1"/>
        <v>70544.200151936384</v>
      </c>
      <c r="E30" s="1">
        <f t="shared" si="1"/>
        <v>94770.633723510269</v>
      </c>
      <c r="F30" s="1">
        <f t="shared" si="1"/>
        <v>115957.8501507981</v>
      </c>
      <c r="G30" s="1">
        <f t="shared" si="1"/>
        <v>142349.25889213206</v>
      </c>
    </row>
    <row r="31" spans="1:7" x14ac:dyDescent="0.3">
      <c r="A31">
        <f t="shared" si="2"/>
        <v>2038</v>
      </c>
      <c r="B31">
        <f t="shared" si="2"/>
        <v>40</v>
      </c>
      <c r="C31" s="1">
        <f t="shared" si="0"/>
        <v>2600</v>
      </c>
      <c r="D31" s="1">
        <f t="shared" si="1"/>
        <v>76801.410159533203</v>
      </c>
      <c r="E31" s="1">
        <f t="shared" si="1"/>
        <v>105160.2844213911</v>
      </c>
      <c r="F31" s="1">
        <f t="shared" si="1"/>
        <v>130413.63516587792</v>
      </c>
      <c r="G31" s="1">
        <f t="shared" si="1"/>
        <v>162343.16995918792</v>
      </c>
    </row>
    <row r="32" spans="1:7" x14ac:dyDescent="0.3">
      <c r="A32">
        <f t="shared" si="2"/>
        <v>2039</v>
      </c>
      <c r="B32">
        <f t="shared" si="2"/>
        <v>41</v>
      </c>
      <c r="C32" s="1">
        <f t="shared" si="0"/>
        <v>2600</v>
      </c>
      <c r="D32" s="1">
        <f t="shared" si="1"/>
        <v>83371.480667509866</v>
      </c>
      <c r="E32" s="1">
        <f t="shared" si="1"/>
        <v>116381.1071751024</v>
      </c>
      <c r="F32" s="1">
        <f t="shared" si="1"/>
        <v>146314.99868246572</v>
      </c>
      <c r="G32" s="1">
        <f t="shared" si="1"/>
        <v>184736.35035429048</v>
      </c>
    </row>
    <row r="33" spans="1:7" x14ac:dyDescent="0.3">
      <c r="A33">
        <f t="shared" si="2"/>
        <v>2040</v>
      </c>
      <c r="B33">
        <f t="shared" si="2"/>
        <v>42</v>
      </c>
      <c r="C33" s="1">
        <f t="shared" si="0"/>
        <v>2600</v>
      </c>
      <c r="D33" s="1">
        <f t="shared" si="1"/>
        <v>90270.054700885361</v>
      </c>
      <c r="E33" s="1">
        <f t="shared" si="1"/>
        <v>128499.59574911059</v>
      </c>
      <c r="F33" s="1">
        <f t="shared" si="1"/>
        <v>163806.49855071231</v>
      </c>
      <c r="G33" s="1">
        <f t="shared" si="1"/>
        <v>209816.71239680535</v>
      </c>
    </row>
    <row r="34" spans="1:7" x14ac:dyDescent="0.3">
      <c r="A34">
        <f t="shared" si="2"/>
        <v>2041</v>
      </c>
      <c r="B34">
        <f t="shared" si="2"/>
        <v>43</v>
      </c>
      <c r="C34" s="1">
        <f t="shared" si="0"/>
        <v>2600</v>
      </c>
      <c r="D34" s="1">
        <f t="shared" si="1"/>
        <v>97513.55743592963</v>
      </c>
      <c r="E34" s="1">
        <f t="shared" si="1"/>
        <v>141587.56340903946</v>
      </c>
      <c r="F34" s="1">
        <f t="shared" si="1"/>
        <v>183047.14840578355</v>
      </c>
      <c r="G34" s="1">
        <f t="shared" si="1"/>
        <v>237906.71788442202</v>
      </c>
    </row>
    <row r="35" spans="1:7" x14ac:dyDescent="0.3">
      <c r="A35">
        <f t="shared" si="2"/>
        <v>2042</v>
      </c>
      <c r="B35">
        <f t="shared" si="2"/>
        <v>44</v>
      </c>
      <c r="C35" s="1">
        <f t="shared" si="0"/>
        <v>2600</v>
      </c>
      <c r="D35" s="1">
        <f t="shared" si="1"/>
        <v>105119.23530772612</v>
      </c>
      <c r="E35" s="1">
        <f t="shared" si="1"/>
        <v>155722.56848176263</v>
      </c>
      <c r="F35" s="1">
        <f t="shared" si="1"/>
        <v>204211.86324636193</v>
      </c>
      <c r="G35" s="1">
        <f t="shared" si="1"/>
        <v>269367.52403055271</v>
      </c>
    </row>
    <row r="36" spans="1:7" x14ac:dyDescent="0.3">
      <c r="A36">
        <f t="shared" si="2"/>
        <v>2043</v>
      </c>
      <c r="B36">
        <f t="shared" si="2"/>
        <v>45</v>
      </c>
      <c r="C36" s="1">
        <f t="shared" si="0"/>
        <v>2600</v>
      </c>
      <c r="D36" s="1">
        <f t="shared" si="1"/>
        <v>113105.19707311243</v>
      </c>
      <c r="E36" s="1">
        <f t="shared" si="1"/>
        <v>170988.37396030367</v>
      </c>
      <c r="F36" s="1">
        <f t="shared" si="1"/>
        <v>227493.04957099815</v>
      </c>
      <c r="G36" s="1">
        <f t="shared" si="1"/>
        <v>304603.62691421906</v>
      </c>
    </row>
    <row r="37" spans="1:7" x14ac:dyDescent="0.3">
      <c r="A37">
        <f t="shared" si="2"/>
        <v>2044</v>
      </c>
      <c r="B37">
        <f t="shared" si="2"/>
        <v>46</v>
      </c>
      <c r="C37" s="1">
        <f t="shared" si="0"/>
        <v>2600</v>
      </c>
      <c r="D37" s="1">
        <f t="shared" si="1"/>
        <v>121490.45692676806</v>
      </c>
      <c r="E37" s="1">
        <f t="shared" si="1"/>
        <v>187475.44387712798</v>
      </c>
      <c r="F37" s="1">
        <f t="shared" si="1"/>
        <v>253102.35452809799</v>
      </c>
      <c r="G37" s="1">
        <f t="shared" si="1"/>
        <v>344068.0621439254</v>
      </c>
    </row>
    <row r="38" spans="1:7" x14ac:dyDescent="0.3">
      <c r="A38">
        <f t="shared" si="2"/>
        <v>2045</v>
      </c>
      <c r="B38">
        <f t="shared" si="2"/>
        <v>47</v>
      </c>
      <c r="C38" s="1">
        <f t="shared" si="0"/>
        <v>2600</v>
      </c>
      <c r="D38" s="1">
        <f t="shared" si="1"/>
        <v>130294.97977310648</v>
      </c>
      <c r="E38" s="1">
        <f t="shared" si="1"/>
        <v>205281.47938729823</v>
      </c>
      <c r="F38" s="1">
        <f t="shared" si="1"/>
        <v>281272.5899809078</v>
      </c>
      <c r="G38" s="1">
        <f t="shared" si="1"/>
        <v>388268.22960119648</v>
      </c>
    </row>
    <row r="39" spans="1:7" x14ac:dyDescent="0.3">
      <c r="A39">
        <f t="shared" si="2"/>
        <v>2046</v>
      </c>
      <c r="B39">
        <f t="shared" si="2"/>
        <v>48</v>
      </c>
      <c r="C39" s="1">
        <f t="shared" si="0"/>
        <v>2600</v>
      </c>
      <c r="D39" s="1">
        <f t="shared" si="1"/>
        <v>139539.7287617618</v>
      </c>
      <c r="E39" s="1">
        <f t="shared" si="1"/>
        <v>224511.99773828211</v>
      </c>
      <c r="F39" s="1">
        <f t="shared" si="1"/>
        <v>312259.84897899861</v>
      </c>
      <c r="G39" s="1">
        <f t="shared" si="1"/>
        <v>437772.41715334012</v>
      </c>
    </row>
    <row r="40" spans="1:7" x14ac:dyDescent="0.3">
      <c r="A40">
        <f t="shared" si="2"/>
        <v>2047</v>
      </c>
      <c r="B40">
        <f t="shared" si="2"/>
        <v>49</v>
      </c>
      <c r="C40" s="1">
        <f t="shared" si="0"/>
        <v>2600</v>
      </c>
      <c r="D40" s="1">
        <f t="shared" si="1"/>
        <v>149246.71519984989</v>
      </c>
      <c r="E40" s="1">
        <f t="shared" si="1"/>
        <v>245280.95755734469</v>
      </c>
      <c r="F40" s="1">
        <f t="shared" si="1"/>
        <v>346345.83387689851</v>
      </c>
      <c r="G40" s="1">
        <f t="shared" si="1"/>
        <v>493217.10721174098</v>
      </c>
    </row>
    <row r="41" spans="1:7" x14ac:dyDescent="0.3">
      <c r="A41">
        <f t="shared" si="2"/>
        <v>2048</v>
      </c>
      <c r="B41">
        <f t="shared" si="2"/>
        <v>50</v>
      </c>
      <c r="C41" s="1">
        <f t="shared" si="0"/>
        <v>2600</v>
      </c>
      <c r="D41" s="1">
        <f t="shared" si="1"/>
        <v>159439.0509598424</v>
      </c>
      <c r="E41" s="1">
        <f t="shared" si="1"/>
        <v>267711.43416193227</v>
      </c>
      <c r="F41" s="1">
        <f t="shared" si="1"/>
        <v>383840.41726458841</v>
      </c>
      <c r="G41" s="1">
        <f t="shared" si="1"/>
        <v>555315.16007714998</v>
      </c>
    </row>
    <row r="42" spans="1:7" x14ac:dyDescent="0.3">
      <c r="A42">
        <f t="shared" si="2"/>
        <v>2049</v>
      </c>
      <c r="B42">
        <f t="shared" si="2"/>
        <v>51</v>
      </c>
      <c r="C42" s="1">
        <f t="shared" si="0"/>
        <v>2600</v>
      </c>
      <c r="D42" s="1">
        <f t="shared" si="1"/>
        <v>170141.00350783451</v>
      </c>
      <c r="E42" s="1">
        <f t="shared" si="1"/>
        <v>291936.34889488685</v>
      </c>
      <c r="F42" s="1">
        <f t="shared" si="1"/>
        <v>425084.45899104729</v>
      </c>
      <c r="G42" s="1">
        <f t="shared" si="1"/>
        <v>624864.97928640805</v>
      </c>
    </row>
    <row r="43" spans="1:7" x14ac:dyDescent="0.3">
      <c r="A43">
        <f t="shared" si="2"/>
        <v>2050</v>
      </c>
      <c r="B43">
        <f t="shared" si="2"/>
        <v>52</v>
      </c>
      <c r="C43" s="1">
        <f t="shared" si="0"/>
        <v>2600</v>
      </c>
      <c r="D43" s="1">
        <f t="shared" si="1"/>
        <v>181378.05368322623</v>
      </c>
      <c r="E43" s="1">
        <f t="shared" si="1"/>
        <v>318099.25680647779</v>
      </c>
      <c r="F43" s="1">
        <f t="shared" si="1"/>
        <v>470452.90489015204</v>
      </c>
      <c r="G43" s="1">
        <f t="shared" si="1"/>
        <v>702760.77680077706</v>
      </c>
    </row>
    <row r="44" spans="1:7" x14ac:dyDescent="0.3">
      <c r="A44">
        <f t="shared" si="2"/>
        <v>2051</v>
      </c>
      <c r="B44">
        <f t="shared" si="2"/>
        <v>53</v>
      </c>
      <c r="C44" s="1">
        <f t="shared" si="0"/>
        <v>2600</v>
      </c>
      <c r="D44" s="1">
        <f t="shared" si="1"/>
        <v>193176.95636738755</v>
      </c>
      <c r="E44" s="1">
        <f t="shared" si="1"/>
        <v>346355.19735099602</v>
      </c>
      <c r="F44" s="1">
        <f t="shared" si="1"/>
        <v>520358.19537916727</v>
      </c>
      <c r="G44" s="1">
        <f t="shared" si="1"/>
        <v>790004.07001687039</v>
      </c>
    </row>
    <row r="45" spans="1:7" x14ac:dyDescent="0.3">
      <c r="A45">
        <f t="shared" si="2"/>
        <v>2052</v>
      </c>
      <c r="B45">
        <f t="shared" si="2"/>
        <v>54</v>
      </c>
      <c r="C45" s="1">
        <f t="shared" si="0"/>
        <v>2600</v>
      </c>
      <c r="D45" s="1">
        <f t="shared" si="1"/>
        <v>205565.80418575695</v>
      </c>
      <c r="E45" s="1">
        <f t="shared" si="1"/>
        <v>376871.61313907575</v>
      </c>
      <c r="F45" s="1">
        <f t="shared" si="1"/>
        <v>575254.01491708402</v>
      </c>
      <c r="G45" s="1">
        <f t="shared" si="1"/>
        <v>887716.55841889489</v>
      </c>
    </row>
    <row r="46" spans="1:7" x14ac:dyDescent="0.3">
      <c r="A46">
        <f t="shared" si="2"/>
        <v>2053</v>
      </c>
      <c r="B46">
        <f t="shared" si="2"/>
        <v>55</v>
      </c>
      <c r="C46" s="1">
        <f t="shared" si="0"/>
        <v>2600</v>
      </c>
      <c r="D46" s="1">
        <f t="shared" si="1"/>
        <v>218574.09439504481</v>
      </c>
      <c r="E46" s="1">
        <f t="shared" si="1"/>
        <v>409829.34219020186</v>
      </c>
      <c r="F46" s="1">
        <f t="shared" si="1"/>
        <v>635639.41640879249</v>
      </c>
      <c r="G46" s="1">
        <f t="shared" si="1"/>
        <v>997154.54542916233</v>
      </c>
    </row>
    <row r="47" spans="1:7" x14ac:dyDescent="0.3">
      <c r="A47">
        <f t="shared" si="2"/>
        <v>2054</v>
      </c>
      <c r="B47">
        <f t="shared" si="2"/>
        <v>56</v>
      </c>
      <c r="C47" s="1">
        <f t="shared" si="0"/>
        <v>2600</v>
      </c>
      <c r="D47" s="1">
        <f t="shared" si="1"/>
        <v>232232.79911479706</v>
      </c>
      <c r="E47" s="1">
        <f t="shared" si="1"/>
        <v>445423.68956541806</v>
      </c>
      <c r="F47" s="1">
        <f t="shared" si="1"/>
        <v>702063.35804967175</v>
      </c>
      <c r="G47" s="1">
        <f t="shared" si="1"/>
        <v>1119725.090880662</v>
      </c>
    </row>
    <row r="48" spans="1:7" x14ac:dyDescent="0.3">
      <c r="A48">
        <f t="shared" si="2"/>
        <v>2055</v>
      </c>
      <c r="B48">
        <f t="shared" si="2"/>
        <v>57</v>
      </c>
      <c r="C48" s="1">
        <f t="shared" si="0"/>
        <v>2600</v>
      </c>
      <c r="D48" s="1">
        <f t="shared" si="1"/>
        <v>246574.43907053693</v>
      </c>
      <c r="E48" s="1">
        <f t="shared" si="1"/>
        <v>483865.58473065152</v>
      </c>
      <c r="F48" s="1">
        <f t="shared" si="1"/>
        <v>775129.69385463896</v>
      </c>
      <c r="G48" s="1">
        <f t="shared" si="1"/>
        <v>1257004.1017863415</v>
      </c>
    </row>
    <row r="49" spans="1:7" x14ac:dyDescent="0.3">
      <c r="A49">
        <f t="shared" si="2"/>
        <v>2056</v>
      </c>
      <c r="B49">
        <f t="shared" si="2"/>
        <v>58</v>
      </c>
      <c r="C49" s="1">
        <f t="shared" si="0"/>
        <v>2600</v>
      </c>
      <c r="D49" s="1">
        <f t="shared" si="1"/>
        <v>261633.1610240638</v>
      </c>
      <c r="E49" s="1">
        <f t="shared" si="1"/>
        <v>525382.83150910365</v>
      </c>
      <c r="F49" s="1">
        <f t="shared" si="1"/>
        <v>855502.66324010293</v>
      </c>
      <c r="G49" s="1">
        <f t="shared" si="1"/>
        <v>1410756.5940007027</v>
      </c>
    </row>
    <row r="50" spans="1:7" x14ac:dyDescent="0.3">
      <c r="A50">
        <f t="shared" si="2"/>
        <v>2057</v>
      </c>
      <c r="B50">
        <f t="shared" si="2"/>
        <v>59</v>
      </c>
      <c r="C50" s="1">
        <f t="shared" si="0"/>
        <v>2600</v>
      </c>
      <c r="D50" s="1">
        <f t="shared" si="1"/>
        <v>277444.81907526701</v>
      </c>
      <c r="E50" s="1">
        <f t="shared" si="1"/>
        <v>570221.45802983199</v>
      </c>
      <c r="F50" s="1">
        <f t="shared" si="1"/>
        <v>943912.92956411326</v>
      </c>
      <c r="G50" s="1">
        <f t="shared" si="1"/>
        <v>1582959.3852807872</v>
      </c>
    </row>
    <row r="51" spans="1:7" x14ac:dyDescent="0.3">
      <c r="A51">
        <f t="shared" si="2"/>
        <v>2058</v>
      </c>
      <c r="B51">
        <f t="shared" si="2"/>
        <v>60</v>
      </c>
      <c r="C51" s="1">
        <f t="shared" si="0"/>
        <v>2600</v>
      </c>
      <c r="D51" s="1">
        <f t="shared" si="1"/>
        <v>294047.06002903037</v>
      </c>
      <c r="E51" s="1">
        <f t="shared" si="1"/>
        <v>618647.17467221862</v>
      </c>
      <c r="F51" s="1">
        <f t="shared" si="1"/>
        <v>1041164.2225205246</v>
      </c>
      <c r="G51" s="1">
        <f t="shared" si="1"/>
        <v>1775826.5115144819</v>
      </c>
    </row>
    <row r="52" spans="1:7" x14ac:dyDescent="0.3">
      <c r="A52">
        <f t="shared" si="2"/>
        <v>2059</v>
      </c>
      <c r="B52">
        <f t="shared" si="2"/>
        <v>61</v>
      </c>
      <c r="C52" s="1">
        <f t="shared" si="0"/>
        <v>2600</v>
      </c>
      <c r="D52" s="1">
        <f t="shared" si="1"/>
        <v>311479.4130304819</v>
      </c>
      <c r="E52" s="1">
        <f t="shared" si="1"/>
        <v>670946.94864599616</v>
      </c>
      <c r="F52" s="1">
        <f t="shared" si="1"/>
        <v>1148140.6447725771</v>
      </c>
      <c r="G52" s="1">
        <f t="shared" si="1"/>
        <v>1991837.6928962199</v>
      </c>
    </row>
    <row r="53" spans="1:7" x14ac:dyDescent="0.3">
      <c r="A53">
        <f t="shared" si="2"/>
        <v>2060</v>
      </c>
      <c r="B53">
        <f t="shared" si="2"/>
        <v>62</v>
      </c>
      <c r="C53" s="1">
        <f t="shared" si="0"/>
        <v>2600</v>
      </c>
      <c r="D53" s="1">
        <f t="shared" si="1"/>
        <v>329783.38368200598</v>
      </c>
      <c r="E53" s="1">
        <f t="shared" si="1"/>
        <v>727430.70453767595</v>
      </c>
      <c r="F53" s="1">
        <f t="shared" si="1"/>
        <v>1265814.709249835</v>
      </c>
      <c r="G53" s="1">
        <f t="shared" si="1"/>
        <v>2233770.2160437666</v>
      </c>
    </row>
    <row r="54" spans="1:7" x14ac:dyDescent="0.3">
      <c r="A54">
        <f>A53+1</f>
        <v>2061</v>
      </c>
      <c r="B54">
        <f>B53+1</f>
        <v>63</v>
      </c>
      <c r="C54" s="1">
        <f t="shared" si="0"/>
        <v>2600</v>
      </c>
      <c r="D54" s="1">
        <f t="shared" si="1"/>
        <v>349002.55286610627</v>
      </c>
      <c r="E54" s="1">
        <f t="shared" si="1"/>
        <v>788433.16090069013</v>
      </c>
      <c r="F54" s="1">
        <f t="shared" si="1"/>
        <v>1395256.1801748185</v>
      </c>
      <c r="G54" s="1">
        <f t="shared" si="1"/>
        <v>2504734.6419690186</v>
      </c>
    </row>
    <row r="55" spans="1:7" x14ac:dyDescent="0.3">
      <c r="A55">
        <f t="shared" ref="A55:B57" si="3">A54+1</f>
        <v>2062</v>
      </c>
      <c r="B55">
        <f t="shared" si="3"/>
        <v>64</v>
      </c>
      <c r="C55" s="1">
        <f t="shared" si="0"/>
        <v>2600</v>
      </c>
      <c r="D55" s="1">
        <f t="shared" si="1"/>
        <v>369182.68050941161</v>
      </c>
      <c r="E55" s="1">
        <f t="shared" si="1"/>
        <v>854315.81377274543</v>
      </c>
      <c r="F55" s="1">
        <f t="shared" si="1"/>
        <v>1537641.7981923004</v>
      </c>
      <c r="G55" s="1">
        <f t="shared" si="1"/>
        <v>2808214.7990053012</v>
      </c>
    </row>
    <row r="56" spans="1:7" x14ac:dyDescent="0.3">
      <c r="A56">
        <f t="shared" si="3"/>
        <v>2063</v>
      </c>
      <c r="B56">
        <f t="shared" si="3"/>
        <v>65</v>
      </c>
      <c r="C56" s="1">
        <f t="shared" si="0"/>
        <v>2600</v>
      </c>
      <c r="D56" s="1">
        <f t="shared" si="1"/>
        <v>390371.8145348822</v>
      </c>
      <c r="E56" s="1">
        <f t="shared" si="1"/>
        <v>925469.07887456508</v>
      </c>
      <c r="F56" s="1">
        <f t="shared" si="1"/>
        <v>1694265.9780115306</v>
      </c>
      <c r="G56" s="1">
        <f t="shared" si="1"/>
        <v>3148112.5748859379</v>
      </c>
    </row>
    <row r="57" spans="1:7" x14ac:dyDescent="0.3">
      <c r="A57">
        <f t="shared" si="3"/>
        <v>2064</v>
      </c>
      <c r="B57">
        <f t="shared" si="3"/>
        <v>66</v>
      </c>
      <c r="C57" s="1">
        <f t="shared" si="0"/>
        <v>2600</v>
      </c>
      <c r="D57" s="1">
        <f t="shared" si="1"/>
        <v>412620.40526162635</v>
      </c>
      <c r="E57" s="1">
        <f t="shared" si="1"/>
        <v>1002314.6051845304</v>
      </c>
      <c r="F57" s="1">
        <f t="shared" si="1"/>
        <v>1866552.5758126839</v>
      </c>
      <c r="G57" s="1">
        <f t="shared" si="1"/>
        <v>3528798.0838722507</v>
      </c>
    </row>
  </sheetData>
  <mergeCells count="6">
    <mergeCell ref="E11:H11"/>
    <mergeCell ref="A4:D4"/>
    <mergeCell ref="A5:C5"/>
    <mergeCell ref="A6:C6"/>
    <mergeCell ref="A7:C7"/>
    <mergeCell ref="A8:C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4"/>
  <sheetViews>
    <sheetView tabSelected="1" workbookViewId="0">
      <selection activeCell="A16" sqref="A16"/>
    </sheetView>
  </sheetViews>
  <sheetFormatPr defaultRowHeight="14.4" x14ac:dyDescent="0.3"/>
  <cols>
    <col min="2" max="2" width="10.5546875" bestFit="1" customWidth="1"/>
    <col min="4" max="4" width="14.33203125" customWidth="1"/>
    <col min="5" max="5" width="11.88671875" bestFit="1" customWidth="1"/>
    <col min="6" max="6" width="11.88671875" customWidth="1"/>
    <col min="7" max="7" width="11.33203125" customWidth="1"/>
    <col min="9" max="9" width="9.88671875" bestFit="1" customWidth="1"/>
  </cols>
  <sheetData>
    <row r="1" spans="1:7" ht="31.2" x14ac:dyDescent="0.6">
      <c r="A1" s="14" t="s">
        <v>38</v>
      </c>
    </row>
    <row r="4" spans="1:7" ht="21" x14ac:dyDescent="0.4">
      <c r="A4" s="16" t="s">
        <v>39</v>
      </c>
      <c r="G4" t="s">
        <v>56</v>
      </c>
    </row>
    <row r="5" spans="1:7" x14ac:dyDescent="0.3">
      <c r="G5" t="s">
        <v>57</v>
      </c>
    </row>
    <row r="6" spans="1:7" x14ac:dyDescent="0.3">
      <c r="A6" s="23" t="s">
        <v>27</v>
      </c>
      <c r="B6" s="23"/>
      <c r="C6" s="23"/>
      <c r="D6" s="19">
        <v>300000</v>
      </c>
      <c r="E6" s="13"/>
      <c r="G6" t="s">
        <v>58</v>
      </c>
    </row>
    <row r="7" spans="1:7" x14ac:dyDescent="0.3">
      <c r="A7" s="23" t="s">
        <v>28</v>
      </c>
      <c r="B7" s="23"/>
      <c r="C7" s="23"/>
      <c r="D7" s="17">
        <v>2.875</v>
      </c>
      <c r="E7" s="13" t="s">
        <v>40</v>
      </c>
    </row>
    <row r="8" spans="1:7" x14ac:dyDescent="0.3">
      <c r="A8" s="23" t="s">
        <v>29</v>
      </c>
      <c r="B8" s="23"/>
      <c r="C8" s="23"/>
      <c r="D8" s="17">
        <v>180</v>
      </c>
      <c r="E8" s="13" t="s">
        <v>30</v>
      </c>
    </row>
    <row r="9" spans="1:7" x14ac:dyDescent="0.3">
      <c r="A9" s="23" t="s">
        <v>44</v>
      </c>
      <c r="B9" s="23"/>
      <c r="C9" s="23"/>
      <c r="D9" s="18">
        <f>-PMT(D$7/12/100,D$8,D6)</f>
        <v>2053.7571579016021</v>
      </c>
      <c r="E9" s="13"/>
    </row>
    <row r="12" spans="1:7" ht="21" x14ac:dyDescent="0.4">
      <c r="A12" s="15" t="s">
        <v>41</v>
      </c>
    </row>
    <row r="13" spans="1:7" x14ac:dyDescent="0.3">
      <c r="A13" s="24" t="s">
        <v>42</v>
      </c>
      <c r="B13" s="24"/>
      <c r="C13" s="24"/>
      <c r="D13" s="1">
        <f>MAX(G19:G398)</f>
        <v>69676.288422288388</v>
      </c>
    </row>
    <row r="14" spans="1:7" x14ac:dyDescent="0.3">
      <c r="A14" s="24" t="s">
        <v>43</v>
      </c>
      <c r="B14" s="24"/>
      <c r="C14" s="24"/>
      <c r="D14" s="1">
        <f>MAX(F19:F398)</f>
        <v>300000.00000000006</v>
      </c>
    </row>
    <row r="17" spans="1:10" ht="28.8" x14ac:dyDescent="0.3">
      <c r="A17" t="s">
        <v>31</v>
      </c>
      <c r="B17" t="s">
        <v>34</v>
      </c>
      <c r="C17" t="s">
        <v>32</v>
      </c>
      <c r="D17" t="s">
        <v>33</v>
      </c>
      <c r="E17" t="s">
        <v>35</v>
      </c>
      <c r="F17" s="2" t="s">
        <v>36</v>
      </c>
      <c r="G17" s="2" t="s">
        <v>37</v>
      </c>
    </row>
    <row r="18" spans="1:10" x14ac:dyDescent="0.3">
      <c r="A18" s="7">
        <v>0</v>
      </c>
      <c r="B18" s="11"/>
      <c r="C18" s="7" t="s">
        <v>10</v>
      </c>
      <c r="D18" s="11" t="s">
        <v>10</v>
      </c>
      <c r="E18" s="12">
        <f>D6</f>
        <v>300000</v>
      </c>
    </row>
    <row r="19" spans="1:10" x14ac:dyDescent="0.3">
      <c r="A19" s="7">
        <f>A18+1</f>
        <v>1</v>
      </c>
      <c r="B19" s="11">
        <f>D$9</f>
        <v>2053.7571579016021</v>
      </c>
      <c r="C19" s="12">
        <f>IPMT(D$7/100/12,A19,D$8,-D$6)</f>
        <v>718.75000000000011</v>
      </c>
      <c r="D19" s="11">
        <f>PPMT(D$7/100/12,A19,D$8,-D$6)</f>
        <v>1335.0071579016019</v>
      </c>
      <c r="E19" s="11">
        <f>E18-D19</f>
        <v>298664.99284209841</v>
      </c>
      <c r="F19" s="1">
        <f>SUM(D19:D$19)</f>
        <v>1335.0071579016019</v>
      </c>
      <c r="G19" s="1">
        <f>SUM(C19:C$19)</f>
        <v>718.75000000000011</v>
      </c>
      <c r="I19" s="9"/>
      <c r="J19" s="9"/>
    </row>
    <row r="20" spans="1:10" x14ac:dyDescent="0.3">
      <c r="A20" s="7">
        <f t="shared" ref="A20:A83" si="0">A19+1</f>
        <v>2</v>
      </c>
      <c r="B20" s="11">
        <f t="shared" ref="B20:B83" si="1">D$9</f>
        <v>2053.7571579016021</v>
      </c>
      <c r="C20" s="12">
        <f t="shared" ref="C20:C83" si="2">IPMT(D$7/100/12,A20,D$8,-D$6)</f>
        <v>715.55154535086103</v>
      </c>
      <c r="D20" s="11">
        <f t="shared" ref="D20:D83" si="3">PPMT(D$7/100/12,A20,D$8,-D$6)</f>
        <v>1338.2056125507411</v>
      </c>
      <c r="E20" s="11">
        <f t="shared" ref="E20:E83" si="4">E19-D20</f>
        <v>297326.78722954768</v>
      </c>
      <c r="F20" s="1">
        <f>SUM(D$19:D20)</f>
        <v>2673.2127704523427</v>
      </c>
      <c r="G20" s="1">
        <f>SUM(C$19:C20)</f>
        <v>1434.301545350861</v>
      </c>
      <c r="I20" s="9"/>
      <c r="J20" s="9"/>
    </row>
    <row r="21" spans="1:10" x14ac:dyDescent="0.3">
      <c r="A21" s="7">
        <f t="shared" si="0"/>
        <v>3</v>
      </c>
      <c r="B21" s="11">
        <f t="shared" si="1"/>
        <v>2053.7571579016021</v>
      </c>
      <c r="C21" s="12">
        <f t="shared" si="2"/>
        <v>712.34542773745795</v>
      </c>
      <c r="D21" s="11">
        <f t="shared" si="3"/>
        <v>1341.4117301641438</v>
      </c>
      <c r="E21" s="11">
        <f t="shared" si="4"/>
        <v>295985.37549938355</v>
      </c>
      <c r="F21" s="1">
        <f>SUM(D$19:D21)</f>
        <v>4014.6245006164863</v>
      </c>
      <c r="G21" s="1">
        <f>SUM(C$19:C21)</f>
        <v>2146.6469730883191</v>
      </c>
      <c r="I21" s="9"/>
      <c r="J21" s="9"/>
    </row>
    <row r="22" spans="1:10" x14ac:dyDescent="0.3">
      <c r="A22" s="7">
        <f t="shared" si="0"/>
        <v>4</v>
      </c>
      <c r="B22" s="11">
        <f t="shared" si="1"/>
        <v>2053.7571579016021</v>
      </c>
      <c r="C22" s="12">
        <f t="shared" si="2"/>
        <v>709.13162880060645</v>
      </c>
      <c r="D22" s="11">
        <f t="shared" si="3"/>
        <v>1344.6255291009954</v>
      </c>
      <c r="E22" s="11">
        <f t="shared" si="4"/>
        <v>294640.74997028254</v>
      </c>
      <c r="F22" s="1">
        <f>SUM(D$19:D22)</f>
        <v>5359.250029717482</v>
      </c>
      <c r="G22" s="1">
        <f>SUM(C$19:C22)</f>
        <v>2855.7786018889256</v>
      </c>
      <c r="I22" s="9"/>
      <c r="J22" s="9"/>
    </row>
    <row r="23" spans="1:10" x14ac:dyDescent="0.3">
      <c r="A23" s="7">
        <f t="shared" si="0"/>
        <v>5</v>
      </c>
      <c r="B23" s="11">
        <f t="shared" si="1"/>
        <v>2053.7571579016021</v>
      </c>
      <c r="C23" s="12">
        <f t="shared" si="2"/>
        <v>705.9101301371353</v>
      </c>
      <c r="D23" s="11">
        <f t="shared" si="3"/>
        <v>1347.8470277644667</v>
      </c>
      <c r="E23" s="11">
        <f t="shared" si="4"/>
        <v>293292.90294251806</v>
      </c>
      <c r="F23" s="1">
        <f>SUM(D$19:D23)</f>
        <v>6707.0970574819485</v>
      </c>
      <c r="G23" s="1">
        <f>SUM(C$19:C23)</f>
        <v>3561.6887320260607</v>
      </c>
      <c r="I23" s="9"/>
    </row>
    <row r="24" spans="1:10" x14ac:dyDescent="0.3">
      <c r="A24" s="7">
        <f t="shared" si="0"/>
        <v>6</v>
      </c>
      <c r="B24" s="11">
        <f t="shared" si="1"/>
        <v>2053.7571579016021</v>
      </c>
      <c r="C24" s="12">
        <f t="shared" si="2"/>
        <v>702.6809132997829</v>
      </c>
      <c r="D24" s="11">
        <f t="shared" si="3"/>
        <v>1351.0762446018193</v>
      </c>
      <c r="E24" s="11">
        <f t="shared" si="4"/>
        <v>291941.82669791626</v>
      </c>
      <c r="F24" s="1">
        <f>SUM(D$19:D24)</f>
        <v>8058.1733020837673</v>
      </c>
      <c r="G24" s="1">
        <f>SUM(C$19:C24)</f>
        <v>4264.3696453258435</v>
      </c>
      <c r="I24" s="9"/>
    </row>
    <row r="25" spans="1:10" x14ac:dyDescent="0.3">
      <c r="A25" s="7">
        <f t="shared" si="0"/>
        <v>7</v>
      </c>
      <c r="B25" s="11">
        <f t="shared" si="1"/>
        <v>2053.7571579016021</v>
      </c>
      <c r="C25" s="12">
        <f t="shared" si="2"/>
        <v>699.443959797091</v>
      </c>
      <c r="D25" s="11">
        <f t="shared" si="3"/>
        <v>1354.313198104511</v>
      </c>
      <c r="E25" s="11">
        <f t="shared" si="4"/>
        <v>290587.51349981176</v>
      </c>
      <c r="F25" s="1">
        <f>SUM(D$19:D25)</f>
        <v>9412.486500188279</v>
      </c>
      <c r="G25" s="1">
        <f>SUM(C$19:C25)</f>
        <v>4963.8136051229349</v>
      </c>
      <c r="I25" s="9"/>
    </row>
    <row r="26" spans="1:10" x14ac:dyDescent="0.3">
      <c r="A26" s="7">
        <f t="shared" si="0"/>
        <v>8</v>
      </c>
      <c r="B26" s="11">
        <f t="shared" si="1"/>
        <v>2053.7571579016021</v>
      </c>
      <c r="C26" s="12">
        <f t="shared" si="2"/>
        <v>696.19925109329893</v>
      </c>
      <c r="D26" s="11">
        <f t="shared" si="3"/>
        <v>1357.557906808303</v>
      </c>
      <c r="E26" s="11">
        <f t="shared" si="4"/>
        <v>289229.95559300343</v>
      </c>
      <c r="F26" s="1">
        <f>SUM(D$19:D26)</f>
        <v>10770.044406996582</v>
      </c>
      <c r="G26" s="1">
        <f>SUM(C$19:C26)</f>
        <v>5660.0128562162336</v>
      </c>
      <c r="I26" s="9"/>
    </row>
    <row r="27" spans="1:10" x14ac:dyDescent="0.3">
      <c r="A27" s="7">
        <f t="shared" si="0"/>
        <v>9</v>
      </c>
      <c r="B27" s="11">
        <f t="shared" si="1"/>
        <v>2053.7571579016021</v>
      </c>
      <c r="C27" s="12">
        <f t="shared" si="2"/>
        <v>692.94676860823745</v>
      </c>
      <c r="D27" s="11">
        <f t="shared" si="3"/>
        <v>1360.8103892933646</v>
      </c>
      <c r="E27" s="11">
        <f t="shared" si="4"/>
        <v>287869.14520371007</v>
      </c>
      <c r="F27" s="1">
        <f>SUM(D$19:D27)</f>
        <v>12130.854796289947</v>
      </c>
      <c r="G27" s="1">
        <f>SUM(C$19:C27)</f>
        <v>6352.9596248244707</v>
      </c>
      <c r="I27" s="9"/>
    </row>
    <row r="28" spans="1:10" x14ac:dyDescent="0.3">
      <c r="A28" s="7">
        <f t="shared" si="0"/>
        <v>10</v>
      </c>
      <c r="B28" s="11">
        <f t="shared" si="1"/>
        <v>2053.7571579016021</v>
      </c>
      <c r="C28" s="12">
        <f t="shared" si="2"/>
        <v>689.68649371722211</v>
      </c>
      <c r="D28" s="11">
        <f t="shared" si="3"/>
        <v>1364.0706641843799</v>
      </c>
      <c r="E28" s="11">
        <f t="shared" si="4"/>
        <v>286505.07453952567</v>
      </c>
      <c r="F28" s="1">
        <f>SUM(D$19:D28)</f>
        <v>13494.925460474326</v>
      </c>
      <c r="G28" s="1">
        <f>SUM(C$19:C28)</f>
        <v>7042.6461185416929</v>
      </c>
      <c r="I28" s="9"/>
    </row>
    <row r="29" spans="1:10" x14ac:dyDescent="0.3">
      <c r="A29" s="7">
        <f t="shared" si="0"/>
        <v>11</v>
      </c>
      <c r="B29" s="11">
        <f t="shared" si="1"/>
        <v>2053.7571579016021</v>
      </c>
      <c r="C29" s="12">
        <f t="shared" si="2"/>
        <v>686.41840775094693</v>
      </c>
      <c r="D29" s="11">
        <f t="shared" si="3"/>
        <v>1367.338750150655</v>
      </c>
      <c r="E29" s="11">
        <f t="shared" si="4"/>
        <v>285137.73578937503</v>
      </c>
      <c r="F29" s="1">
        <f>SUM(D$19:D29)</f>
        <v>14862.26421062498</v>
      </c>
      <c r="G29" s="1">
        <f>SUM(C$19:C29)</f>
        <v>7729.06452629264</v>
      </c>
      <c r="I29" s="9"/>
    </row>
    <row r="30" spans="1:10" x14ac:dyDescent="0.3">
      <c r="A30" s="7">
        <f t="shared" si="0"/>
        <v>12</v>
      </c>
      <c r="B30" s="11">
        <f t="shared" si="1"/>
        <v>2053.7571579016021</v>
      </c>
      <c r="C30" s="12">
        <f t="shared" si="2"/>
        <v>683.14249199537755</v>
      </c>
      <c r="D30" s="11">
        <f t="shared" si="3"/>
        <v>1370.6146659062242</v>
      </c>
      <c r="E30" s="11">
        <f t="shared" si="4"/>
        <v>283767.12112346879</v>
      </c>
      <c r="F30" s="1">
        <f>SUM(D$19:D30)</f>
        <v>16232.878876531206</v>
      </c>
      <c r="G30" s="1">
        <f>SUM(C$19:C30)</f>
        <v>8412.2070182880179</v>
      </c>
      <c r="I30" s="9"/>
    </row>
    <row r="31" spans="1:10" x14ac:dyDescent="0.3">
      <c r="A31" s="7">
        <f t="shared" si="0"/>
        <v>13</v>
      </c>
      <c r="B31" s="11">
        <f t="shared" si="1"/>
        <v>2053.7571579016021</v>
      </c>
      <c r="C31" s="12">
        <f t="shared" si="2"/>
        <v>679.85872769164405</v>
      </c>
      <c r="D31" s="11">
        <f t="shared" si="3"/>
        <v>1373.8984302099582</v>
      </c>
      <c r="E31" s="11">
        <f t="shared" si="4"/>
        <v>282393.22269325884</v>
      </c>
      <c r="F31" s="1">
        <f>SUM(D$19:D31)</f>
        <v>17606.777306741165</v>
      </c>
      <c r="G31" s="1">
        <f>SUM(C$19:C31)</f>
        <v>9092.0657459796621</v>
      </c>
    </row>
    <row r="32" spans="1:10" x14ac:dyDescent="0.3">
      <c r="A32" s="7">
        <f t="shared" si="0"/>
        <v>14</v>
      </c>
      <c r="B32" s="11">
        <f t="shared" si="1"/>
        <v>2053.7571579016021</v>
      </c>
      <c r="C32" s="12">
        <f t="shared" si="2"/>
        <v>676.56709603593265</v>
      </c>
      <c r="D32" s="11">
        <f t="shared" si="3"/>
        <v>1377.1900618656691</v>
      </c>
      <c r="E32" s="11">
        <f t="shared" si="4"/>
        <v>281016.03263139317</v>
      </c>
      <c r="F32" s="1">
        <f>SUM(D$19:D32)</f>
        <v>18983.967368606834</v>
      </c>
      <c r="G32" s="1">
        <f>SUM(C$19:C32)</f>
        <v>9768.6328420155951</v>
      </c>
    </row>
    <row r="33" spans="1:7" x14ac:dyDescent="0.3">
      <c r="A33" s="7">
        <f t="shared" si="0"/>
        <v>15</v>
      </c>
      <c r="B33" s="11">
        <f t="shared" si="1"/>
        <v>2053.7571579016021</v>
      </c>
      <c r="C33" s="12">
        <f t="shared" si="2"/>
        <v>673.2675781793796</v>
      </c>
      <c r="D33" s="11">
        <f t="shared" si="3"/>
        <v>1380.4895797222225</v>
      </c>
      <c r="E33" s="11">
        <f t="shared" si="4"/>
        <v>279635.54305167095</v>
      </c>
      <c r="F33" s="1">
        <f>SUM(D$19:D33)</f>
        <v>20364.456948329058</v>
      </c>
      <c r="G33" s="1">
        <f>SUM(C$19:C33)</f>
        <v>10441.900420194976</v>
      </c>
    </row>
    <row r="34" spans="1:7" x14ac:dyDescent="0.3">
      <c r="A34" s="7">
        <f t="shared" si="0"/>
        <v>16</v>
      </c>
      <c r="B34" s="11">
        <f t="shared" si="1"/>
        <v>2053.7571579016021</v>
      </c>
      <c r="C34" s="12">
        <f t="shared" si="2"/>
        <v>669.96015522796176</v>
      </c>
      <c r="D34" s="11">
        <f t="shared" si="3"/>
        <v>1383.7970026736402</v>
      </c>
      <c r="E34" s="11">
        <f t="shared" si="4"/>
        <v>278251.74604899733</v>
      </c>
      <c r="F34" s="1">
        <f>SUM(D$19:D34)</f>
        <v>21748.253951002698</v>
      </c>
      <c r="G34" s="1">
        <f>SUM(C$19:C34)</f>
        <v>11111.860575422937</v>
      </c>
    </row>
    <row r="35" spans="1:7" x14ac:dyDescent="0.3">
      <c r="A35" s="7">
        <f t="shared" si="0"/>
        <v>17</v>
      </c>
      <c r="B35" s="11">
        <f t="shared" si="1"/>
        <v>2053.7571579016021</v>
      </c>
      <c r="C35" s="12">
        <f t="shared" si="2"/>
        <v>666.64480824238933</v>
      </c>
      <c r="D35" s="11">
        <f t="shared" si="3"/>
        <v>1387.1123496592127</v>
      </c>
      <c r="E35" s="11">
        <f t="shared" si="4"/>
        <v>276864.63369933813</v>
      </c>
      <c r="F35" s="1">
        <f>SUM(D$19:D35)</f>
        <v>23135.36630066191</v>
      </c>
      <c r="G35" s="1">
        <f>SUM(C$19:C35)</f>
        <v>11778.505383665326</v>
      </c>
    </row>
    <row r="36" spans="1:7" x14ac:dyDescent="0.3">
      <c r="A36" s="7">
        <f t="shared" si="0"/>
        <v>18</v>
      </c>
      <c r="B36" s="11">
        <f t="shared" si="1"/>
        <v>2053.7571579016021</v>
      </c>
      <c r="C36" s="12">
        <f t="shared" si="2"/>
        <v>663.32151823799768</v>
      </c>
      <c r="D36" s="11">
        <f t="shared" si="3"/>
        <v>1390.4356396636044</v>
      </c>
      <c r="E36" s="11">
        <f t="shared" si="4"/>
        <v>275474.19805967453</v>
      </c>
      <c r="F36" s="1">
        <f>SUM(D$19:D36)</f>
        <v>24525.801940325513</v>
      </c>
      <c r="G36" s="1">
        <f>SUM(C$19:C36)</f>
        <v>12441.826901903323</v>
      </c>
    </row>
    <row r="37" spans="1:7" x14ac:dyDescent="0.3">
      <c r="A37" s="7">
        <f t="shared" si="0"/>
        <v>19</v>
      </c>
      <c r="B37" s="11">
        <f t="shared" si="1"/>
        <v>2053.7571579016021</v>
      </c>
      <c r="C37" s="12">
        <f t="shared" si="2"/>
        <v>659.99026618463699</v>
      </c>
      <c r="D37" s="11">
        <f t="shared" si="3"/>
        <v>1393.7668917169651</v>
      </c>
      <c r="E37" s="11">
        <f t="shared" si="4"/>
        <v>274080.43116795755</v>
      </c>
      <c r="F37" s="1">
        <f>SUM(D$19:D37)</f>
        <v>25919.568832042478</v>
      </c>
      <c r="G37" s="1">
        <f>SUM(C$19:C37)</f>
        <v>13101.81716808796</v>
      </c>
    </row>
    <row r="38" spans="1:7" x14ac:dyDescent="0.3">
      <c r="A38" s="7">
        <f t="shared" si="0"/>
        <v>20</v>
      </c>
      <c r="B38" s="11">
        <f t="shared" si="1"/>
        <v>2053.7571579016021</v>
      </c>
      <c r="C38" s="12">
        <f t="shared" si="2"/>
        <v>656.65103300656483</v>
      </c>
      <c r="D38" s="11">
        <f t="shared" si="3"/>
        <v>1397.1061248950371</v>
      </c>
      <c r="E38" s="11">
        <f t="shared" si="4"/>
        <v>272683.3250430625</v>
      </c>
      <c r="F38" s="1">
        <f>SUM(D$19:D38)</f>
        <v>27316.674956937513</v>
      </c>
      <c r="G38" s="1">
        <f>SUM(C$19:C38)</f>
        <v>13758.468201094525</v>
      </c>
    </row>
    <row r="39" spans="1:7" x14ac:dyDescent="0.3">
      <c r="A39" s="7">
        <f t="shared" si="0"/>
        <v>21</v>
      </c>
      <c r="B39" s="11">
        <f t="shared" si="1"/>
        <v>2053.7571579016021</v>
      </c>
      <c r="C39" s="12">
        <f t="shared" si="2"/>
        <v>653.30379958233721</v>
      </c>
      <c r="D39" s="11">
        <f t="shared" si="3"/>
        <v>1400.4533583192649</v>
      </c>
      <c r="E39" s="11">
        <f t="shared" si="4"/>
        <v>271282.87168474327</v>
      </c>
      <c r="F39" s="1">
        <f>SUM(D$19:D39)</f>
        <v>28717.128315256778</v>
      </c>
      <c r="G39" s="1">
        <f>SUM(C$19:C39)</f>
        <v>14411.772000676863</v>
      </c>
    </row>
    <row r="40" spans="1:7" x14ac:dyDescent="0.3">
      <c r="A40" s="7">
        <f t="shared" si="0"/>
        <v>22</v>
      </c>
      <c r="B40" s="11">
        <f t="shared" si="1"/>
        <v>2053.7571579016021</v>
      </c>
      <c r="C40" s="12">
        <f t="shared" si="2"/>
        <v>649.9485467446973</v>
      </c>
      <c r="D40" s="11">
        <f t="shared" si="3"/>
        <v>1403.8086111569046</v>
      </c>
      <c r="E40" s="11">
        <f t="shared" si="4"/>
        <v>269879.06307358638</v>
      </c>
      <c r="F40" s="1">
        <f>SUM(D$19:D40)</f>
        <v>30120.936926413684</v>
      </c>
      <c r="G40" s="1">
        <f>SUM(C$19:C40)</f>
        <v>15061.720547421561</v>
      </c>
    </row>
    <row r="41" spans="1:7" x14ac:dyDescent="0.3">
      <c r="A41" s="7">
        <f t="shared" si="0"/>
        <v>23</v>
      </c>
      <c r="B41" s="11">
        <f t="shared" si="1"/>
        <v>2053.7571579016021</v>
      </c>
      <c r="C41" s="12">
        <f t="shared" si="2"/>
        <v>646.58525528046732</v>
      </c>
      <c r="D41" s="11">
        <f t="shared" si="3"/>
        <v>1407.1719026211347</v>
      </c>
      <c r="E41" s="11">
        <f t="shared" si="4"/>
        <v>268471.89117096527</v>
      </c>
      <c r="F41" s="1">
        <f>SUM(D$19:D41)</f>
        <v>31528.10882903482</v>
      </c>
      <c r="G41" s="1">
        <f>SUM(C$19:C41)</f>
        <v>15708.305802702029</v>
      </c>
    </row>
    <row r="42" spans="1:7" x14ac:dyDescent="0.3">
      <c r="A42" s="7">
        <f t="shared" si="0"/>
        <v>24</v>
      </c>
      <c r="B42" s="11">
        <f t="shared" si="1"/>
        <v>2053.7571579016021</v>
      </c>
      <c r="C42" s="12">
        <f t="shared" si="2"/>
        <v>643.21390593043759</v>
      </c>
      <c r="D42" s="11">
        <f t="shared" si="3"/>
        <v>1410.5432519711646</v>
      </c>
      <c r="E42" s="11">
        <f t="shared" si="4"/>
        <v>267061.34791899408</v>
      </c>
      <c r="F42" s="1">
        <f>SUM(D$19:D42)</f>
        <v>32938.652081005981</v>
      </c>
      <c r="G42" s="1">
        <f>SUM(C$19:C42)</f>
        <v>16351.519708632466</v>
      </c>
    </row>
    <row r="43" spans="1:7" x14ac:dyDescent="0.3">
      <c r="A43" s="7">
        <f t="shared" si="0"/>
        <v>25</v>
      </c>
      <c r="B43" s="11">
        <f t="shared" si="1"/>
        <v>2053.7571579016021</v>
      </c>
      <c r="C43" s="12">
        <f t="shared" si="2"/>
        <v>639.83447938925656</v>
      </c>
      <c r="D43" s="11">
        <f t="shared" si="3"/>
        <v>1413.9226785123456</v>
      </c>
      <c r="E43" s="11">
        <f t="shared" si="4"/>
        <v>265647.42524048174</v>
      </c>
      <c r="F43" s="1">
        <f>SUM(D$19:D43)</f>
        <v>34352.574759518327</v>
      </c>
      <c r="G43" s="1">
        <f>SUM(C$19:C43)</f>
        <v>16991.354188021724</v>
      </c>
    </row>
    <row r="44" spans="1:7" x14ac:dyDescent="0.3">
      <c r="A44" s="7">
        <f t="shared" si="0"/>
        <v>26</v>
      </c>
      <c r="B44" s="11">
        <f t="shared" si="1"/>
        <v>2053.7571579016021</v>
      </c>
      <c r="C44" s="12">
        <f t="shared" si="2"/>
        <v>636.44695630532078</v>
      </c>
      <c r="D44" s="11">
        <f t="shared" si="3"/>
        <v>1417.3102015962813</v>
      </c>
      <c r="E44" s="11">
        <f t="shared" si="4"/>
        <v>264230.11503888544</v>
      </c>
      <c r="F44" s="1">
        <f>SUM(D$19:D44)</f>
        <v>35769.884961114607</v>
      </c>
      <c r="G44" s="1">
        <f>SUM(C$19:C44)</f>
        <v>17627.801144327044</v>
      </c>
    </row>
    <row r="45" spans="1:7" x14ac:dyDescent="0.3">
      <c r="A45" s="7">
        <f t="shared" si="0"/>
        <v>27</v>
      </c>
      <c r="B45" s="11">
        <f t="shared" si="1"/>
        <v>2053.7571579016021</v>
      </c>
      <c r="C45" s="12">
        <f t="shared" si="2"/>
        <v>633.05131728066294</v>
      </c>
      <c r="D45" s="11">
        <f t="shared" si="3"/>
        <v>1420.7058406209392</v>
      </c>
      <c r="E45" s="11">
        <f t="shared" si="4"/>
        <v>262809.40919826453</v>
      </c>
      <c r="F45" s="1">
        <f>SUM(D$19:D45)</f>
        <v>37190.590801735547</v>
      </c>
      <c r="G45" s="1">
        <f>SUM(C$19:C45)</f>
        <v>18260.852461607708</v>
      </c>
    </row>
    <row r="46" spans="1:7" x14ac:dyDescent="0.3">
      <c r="A46" s="7">
        <f t="shared" si="0"/>
        <v>28</v>
      </c>
      <c r="B46" s="11">
        <f t="shared" si="1"/>
        <v>2053.7571579016021</v>
      </c>
      <c r="C46" s="12">
        <f t="shared" si="2"/>
        <v>629.6475428708419</v>
      </c>
      <c r="D46" s="11">
        <f t="shared" si="3"/>
        <v>1424.1096150307601</v>
      </c>
      <c r="E46" s="11">
        <f t="shared" si="4"/>
        <v>261385.29958323378</v>
      </c>
      <c r="F46" s="1">
        <f>SUM(D$19:D46)</f>
        <v>38614.700416766304</v>
      </c>
      <c r="G46" s="1">
        <f>SUM(C$19:C46)</f>
        <v>18890.500004478552</v>
      </c>
    </row>
    <row r="47" spans="1:7" x14ac:dyDescent="0.3">
      <c r="A47" s="7">
        <f t="shared" si="0"/>
        <v>29</v>
      </c>
      <c r="B47" s="11">
        <f t="shared" si="1"/>
        <v>2053.7571579016021</v>
      </c>
      <c r="C47" s="12">
        <f t="shared" si="2"/>
        <v>626.23561358483084</v>
      </c>
      <c r="D47" s="11">
        <f t="shared" si="3"/>
        <v>1427.5215443167713</v>
      </c>
      <c r="E47" s="11">
        <f t="shared" si="4"/>
        <v>259957.77803891699</v>
      </c>
      <c r="F47" s="1">
        <f>SUM(D$19:D47)</f>
        <v>40042.221961083073</v>
      </c>
      <c r="G47" s="1">
        <f>SUM(C$19:C47)</f>
        <v>19516.735618063383</v>
      </c>
    </row>
    <row r="48" spans="1:7" x14ac:dyDescent="0.3">
      <c r="A48" s="7">
        <f t="shared" si="0"/>
        <v>30</v>
      </c>
      <c r="B48" s="11">
        <f t="shared" si="1"/>
        <v>2053.7571579016021</v>
      </c>
      <c r="C48" s="12">
        <f t="shared" si="2"/>
        <v>622.81550988490517</v>
      </c>
      <c r="D48" s="11">
        <f t="shared" si="3"/>
        <v>1430.9416480166969</v>
      </c>
      <c r="E48" s="11">
        <f t="shared" si="4"/>
        <v>258526.83639090031</v>
      </c>
      <c r="F48" s="1">
        <f>SUM(D$19:D48)</f>
        <v>41473.163609099771</v>
      </c>
      <c r="G48" s="1">
        <f>SUM(C$19:C48)</f>
        <v>20139.551127948289</v>
      </c>
    </row>
    <row r="49" spans="1:7" x14ac:dyDescent="0.3">
      <c r="A49" s="7">
        <f t="shared" si="0"/>
        <v>31</v>
      </c>
      <c r="B49" s="11">
        <f t="shared" si="1"/>
        <v>2053.7571579016021</v>
      </c>
      <c r="C49" s="12">
        <f t="shared" si="2"/>
        <v>619.38721218653188</v>
      </c>
      <c r="D49" s="11">
        <f t="shared" si="3"/>
        <v>1434.3699457150703</v>
      </c>
      <c r="E49" s="11">
        <f t="shared" si="4"/>
        <v>257092.46644518524</v>
      </c>
      <c r="F49" s="1">
        <f>SUM(D$19:D49)</f>
        <v>42907.533554814843</v>
      </c>
      <c r="G49" s="1">
        <f>SUM(C$19:C49)</f>
        <v>20758.93834013482</v>
      </c>
    </row>
    <row r="50" spans="1:7" x14ac:dyDescent="0.3">
      <c r="A50" s="7">
        <f t="shared" si="0"/>
        <v>32</v>
      </c>
      <c r="B50" s="11">
        <f t="shared" si="1"/>
        <v>2053.7571579016021</v>
      </c>
      <c r="C50" s="12">
        <f t="shared" si="2"/>
        <v>615.95070085825614</v>
      </c>
      <c r="D50" s="11">
        <f t="shared" si="3"/>
        <v>1437.806457043346</v>
      </c>
      <c r="E50" s="11">
        <f t="shared" si="4"/>
        <v>255654.65998814191</v>
      </c>
      <c r="F50" s="1">
        <f>SUM(D$19:D50)</f>
        <v>44345.340011858192</v>
      </c>
      <c r="G50" s="1">
        <f>SUM(C$19:C50)</f>
        <v>21374.889040993075</v>
      </c>
    </row>
    <row r="51" spans="1:7" x14ac:dyDescent="0.3">
      <c r="A51" s="7">
        <f t="shared" si="0"/>
        <v>33</v>
      </c>
      <c r="B51" s="11">
        <f t="shared" si="1"/>
        <v>2053.7571579016021</v>
      </c>
      <c r="C51" s="12">
        <f t="shared" si="2"/>
        <v>612.50595622158983</v>
      </c>
      <c r="D51" s="11">
        <f t="shared" si="3"/>
        <v>1441.2512016800122</v>
      </c>
      <c r="E51" s="11">
        <f t="shared" si="4"/>
        <v>254213.40878646189</v>
      </c>
      <c r="F51" s="1">
        <f>SUM(D$19:D51)</f>
        <v>45786.591213538202</v>
      </c>
      <c r="G51" s="1">
        <f>SUM(C$19:C51)</f>
        <v>21987.394997214666</v>
      </c>
    </row>
    <row r="52" spans="1:7" x14ac:dyDescent="0.3">
      <c r="A52" s="7">
        <f t="shared" si="0"/>
        <v>34</v>
      </c>
      <c r="B52" s="11">
        <f t="shared" si="1"/>
        <v>2053.7571579016021</v>
      </c>
      <c r="C52" s="12">
        <f t="shared" si="2"/>
        <v>609.0529585508981</v>
      </c>
      <c r="D52" s="11">
        <f t="shared" si="3"/>
        <v>1444.7041993507039</v>
      </c>
      <c r="E52" s="11">
        <f t="shared" si="4"/>
        <v>252768.70458711119</v>
      </c>
      <c r="F52" s="1">
        <f>SUM(D$19:D52)</f>
        <v>47231.295412888903</v>
      </c>
      <c r="G52" s="1">
        <f>SUM(C$19:C52)</f>
        <v>22596.447955765565</v>
      </c>
    </row>
    <row r="53" spans="1:7" x14ac:dyDescent="0.3">
      <c r="A53" s="7">
        <f t="shared" si="0"/>
        <v>35</v>
      </c>
      <c r="B53" s="11">
        <f t="shared" si="1"/>
        <v>2053.7571579016021</v>
      </c>
      <c r="C53" s="12">
        <f t="shared" si="2"/>
        <v>605.59168807328695</v>
      </c>
      <c r="D53" s="11">
        <f t="shared" si="3"/>
        <v>1448.1654698283148</v>
      </c>
      <c r="E53" s="11">
        <f t="shared" si="4"/>
        <v>251320.53911728287</v>
      </c>
      <c r="F53" s="1">
        <f>SUM(D$19:D53)</f>
        <v>48679.46088271722</v>
      </c>
      <c r="G53" s="1">
        <f>SUM(C$19:C53)</f>
        <v>23202.039643838852</v>
      </c>
    </row>
    <row r="54" spans="1:7" x14ac:dyDescent="0.3">
      <c r="A54" s="7">
        <f t="shared" si="0"/>
        <v>36</v>
      </c>
      <c r="B54" s="11">
        <f t="shared" si="1"/>
        <v>2053.7571579016021</v>
      </c>
      <c r="C54" s="12">
        <f t="shared" si="2"/>
        <v>602.12212496848997</v>
      </c>
      <c r="D54" s="11">
        <f t="shared" si="3"/>
        <v>1451.6350329331119</v>
      </c>
      <c r="E54" s="11">
        <f t="shared" si="4"/>
        <v>249868.90408434975</v>
      </c>
      <c r="F54" s="1">
        <f>SUM(D$19:D54)</f>
        <v>50131.09591565033</v>
      </c>
      <c r="G54" s="1">
        <f>SUM(C$19:C54)</f>
        <v>23804.161768807342</v>
      </c>
    </row>
    <row r="55" spans="1:7" x14ac:dyDescent="0.3">
      <c r="A55" s="7">
        <f t="shared" si="0"/>
        <v>37</v>
      </c>
      <c r="B55" s="11">
        <f t="shared" si="1"/>
        <v>2053.7571579016021</v>
      </c>
      <c r="C55" s="12">
        <f t="shared" si="2"/>
        <v>598.64424936875446</v>
      </c>
      <c r="D55" s="11">
        <f t="shared" si="3"/>
        <v>1455.1129085328475</v>
      </c>
      <c r="E55" s="11">
        <f t="shared" si="4"/>
        <v>248413.79117581691</v>
      </c>
      <c r="F55" s="1">
        <f>SUM(D$19:D55)</f>
        <v>51586.208824183181</v>
      </c>
      <c r="G55" s="1">
        <f>SUM(C$19:C55)</f>
        <v>24402.806018176096</v>
      </c>
    </row>
    <row r="56" spans="1:7" x14ac:dyDescent="0.3">
      <c r="A56" s="7">
        <f t="shared" si="0"/>
        <v>38</v>
      </c>
      <c r="B56" s="11">
        <f t="shared" si="1"/>
        <v>2053.7571579016021</v>
      </c>
      <c r="C56" s="12">
        <f t="shared" si="2"/>
        <v>595.15804135872781</v>
      </c>
      <c r="D56" s="11">
        <f t="shared" si="3"/>
        <v>1458.5991165428743</v>
      </c>
      <c r="E56" s="11">
        <f t="shared" si="4"/>
        <v>246955.19205927404</v>
      </c>
      <c r="F56" s="1">
        <f>SUM(D$19:D56)</f>
        <v>53044.807940726052</v>
      </c>
      <c r="G56" s="1">
        <f>SUM(C$19:C56)</f>
        <v>24997.964059534825</v>
      </c>
    </row>
    <row r="57" spans="1:7" x14ac:dyDescent="0.3">
      <c r="A57" s="7">
        <f t="shared" si="0"/>
        <v>39</v>
      </c>
      <c r="B57" s="11">
        <f t="shared" si="1"/>
        <v>2053.7571579016021</v>
      </c>
      <c r="C57" s="12">
        <f t="shared" si="2"/>
        <v>591.66348097534387</v>
      </c>
      <c r="D57" s="11">
        <f t="shared" si="3"/>
        <v>1462.0936769262582</v>
      </c>
      <c r="E57" s="11">
        <f t="shared" si="4"/>
        <v>245493.09838234779</v>
      </c>
      <c r="F57" s="1">
        <f>SUM(D$19:D57)</f>
        <v>54506.901617652307</v>
      </c>
      <c r="G57" s="1">
        <f>SUM(C$19:C57)</f>
        <v>25589.62754051017</v>
      </c>
    </row>
    <row r="58" spans="1:7" x14ac:dyDescent="0.3">
      <c r="A58" s="7">
        <f t="shared" si="0"/>
        <v>40</v>
      </c>
      <c r="B58" s="11">
        <f t="shared" si="1"/>
        <v>2053.7571579016021</v>
      </c>
      <c r="C58" s="12">
        <f t="shared" si="2"/>
        <v>588.16054820770808</v>
      </c>
      <c r="D58" s="11">
        <f t="shared" si="3"/>
        <v>1465.5966096938939</v>
      </c>
      <c r="E58" s="11">
        <f t="shared" si="4"/>
        <v>244027.50177265389</v>
      </c>
      <c r="F58" s="1">
        <f>SUM(D$19:D58)</f>
        <v>55972.498227346201</v>
      </c>
      <c r="G58" s="1">
        <f>SUM(C$19:C58)</f>
        <v>26177.788088717876</v>
      </c>
    </row>
    <row r="59" spans="1:7" x14ac:dyDescent="0.3">
      <c r="A59" s="7">
        <f t="shared" si="0"/>
        <v>41</v>
      </c>
      <c r="B59" s="11">
        <f t="shared" si="1"/>
        <v>2053.7571579016021</v>
      </c>
      <c r="C59" s="12">
        <f t="shared" si="2"/>
        <v>584.6492229969831</v>
      </c>
      <c r="D59" s="11">
        <f t="shared" si="3"/>
        <v>1469.107934904619</v>
      </c>
      <c r="E59" s="11">
        <f t="shared" si="4"/>
        <v>242558.39383774929</v>
      </c>
      <c r="F59" s="1">
        <f>SUM(D$19:D59)</f>
        <v>57441.60616225082</v>
      </c>
      <c r="G59" s="1">
        <f>SUM(C$19:C59)</f>
        <v>26762.437311714861</v>
      </c>
    </row>
    <row r="60" spans="1:7" x14ac:dyDescent="0.3">
      <c r="A60" s="7">
        <f t="shared" si="0"/>
        <v>42</v>
      </c>
      <c r="B60" s="11">
        <f t="shared" si="1"/>
        <v>2053.7571579016021</v>
      </c>
      <c r="C60" s="12">
        <f t="shared" si="2"/>
        <v>581.12948523627404</v>
      </c>
      <c r="D60" s="11">
        <f t="shared" si="3"/>
        <v>1472.627672665328</v>
      </c>
      <c r="E60" s="11">
        <f t="shared" si="4"/>
        <v>241085.76616508397</v>
      </c>
      <c r="F60" s="1">
        <f>SUM(D$19:D60)</f>
        <v>58914.233834916151</v>
      </c>
      <c r="G60" s="1">
        <f>SUM(C$19:C60)</f>
        <v>27343.566796951134</v>
      </c>
    </row>
    <row r="61" spans="1:7" x14ac:dyDescent="0.3">
      <c r="A61" s="7">
        <f t="shared" si="0"/>
        <v>43</v>
      </c>
      <c r="B61" s="11">
        <f t="shared" si="1"/>
        <v>2053.7571579016021</v>
      </c>
      <c r="C61" s="12">
        <f t="shared" si="2"/>
        <v>577.60131477051334</v>
      </c>
      <c r="D61" s="11">
        <f t="shared" si="3"/>
        <v>1476.1558431310889</v>
      </c>
      <c r="E61" s="11">
        <f t="shared" si="4"/>
        <v>239609.61032195287</v>
      </c>
      <c r="F61" s="1">
        <f>SUM(D$19:D61)</f>
        <v>60390.389678047242</v>
      </c>
      <c r="G61" s="1">
        <f>SUM(C$19:C61)</f>
        <v>27921.168111721647</v>
      </c>
    </row>
    <row r="62" spans="1:7" x14ac:dyDescent="0.3">
      <c r="A62" s="7">
        <f t="shared" si="0"/>
        <v>44</v>
      </c>
      <c r="B62" s="11">
        <f t="shared" si="1"/>
        <v>2053.7571579016021</v>
      </c>
      <c r="C62" s="12">
        <f t="shared" si="2"/>
        <v>574.06469139634521</v>
      </c>
      <c r="D62" s="11">
        <f t="shared" si="3"/>
        <v>1479.6924665052568</v>
      </c>
      <c r="E62" s="11">
        <f t="shared" si="4"/>
        <v>238129.91785544762</v>
      </c>
      <c r="F62" s="1">
        <f>SUM(D$19:D62)</f>
        <v>61870.0821445525</v>
      </c>
      <c r="G62" s="1">
        <f>SUM(C$19:C62)</f>
        <v>28495.232803117993</v>
      </c>
    </row>
    <row r="63" spans="1:7" x14ac:dyDescent="0.3">
      <c r="A63" s="7">
        <f t="shared" si="0"/>
        <v>45</v>
      </c>
      <c r="B63" s="11">
        <f t="shared" si="1"/>
        <v>2053.7571579016021</v>
      </c>
      <c r="C63" s="12">
        <f t="shared" si="2"/>
        <v>570.51959486200974</v>
      </c>
      <c r="D63" s="11">
        <f t="shared" si="3"/>
        <v>1483.2375630395923</v>
      </c>
      <c r="E63" s="11">
        <f t="shared" si="4"/>
        <v>236646.68029240804</v>
      </c>
      <c r="F63" s="1">
        <f>SUM(D$19:D63)</f>
        <v>63353.319707592091</v>
      </c>
      <c r="G63" s="1">
        <f>SUM(C$19:C63)</f>
        <v>29065.752397980003</v>
      </c>
    </row>
    <row r="64" spans="1:7" x14ac:dyDescent="0.3">
      <c r="A64" s="7">
        <f t="shared" si="0"/>
        <v>46</v>
      </c>
      <c r="B64" s="11">
        <f t="shared" si="1"/>
        <v>2053.7571579016021</v>
      </c>
      <c r="C64" s="12">
        <f t="shared" si="2"/>
        <v>566.96600486722741</v>
      </c>
      <c r="D64" s="11">
        <f t="shared" si="3"/>
        <v>1486.7911530343747</v>
      </c>
      <c r="E64" s="11">
        <f t="shared" si="4"/>
        <v>235159.88913937367</v>
      </c>
      <c r="F64" s="1">
        <f>SUM(D$19:D64)</f>
        <v>64840.110860626468</v>
      </c>
      <c r="G64" s="1">
        <f>SUM(C$19:C64)</f>
        <v>29632.718402847229</v>
      </c>
    </row>
    <row r="65" spans="1:7" x14ac:dyDescent="0.3">
      <c r="A65" s="7">
        <f t="shared" si="0"/>
        <v>47</v>
      </c>
      <c r="B65" s="11">
        <f t="shared" si="1"/>
        <v>2053.7571579016021</v>
      </c>
      <c r="C65" s="12">
        <f t="shared" si="2"/>
        <v>563.40390106308246</v>
      </c>
      <c r="D65" s="11">
        <f t="shared" si="3"/>
        <v>1490.3532568385199</v>
      </c>
      <c r="E65" s="11">
        <f t="shared" si="4"/>
        <v>233669.53588253516</v>
      </c>
      <c r="F65" s="1">
        <f>SUM(D$19:D65)</f>
        <v>66330.464117464988</v>
      </c>
      <c r="G65" s="1">
        <f>SUM(C$19:C65)</f>
        <v>30196.122303910313</v>
      </c>
    </row>
    <row r="66" spans="1:7" x14ac:dyDescent="0.3">
      <c r="A66" s="7">
        <f t="shared" si="0"/>
        <v>48</v>
      </c>
      <c r="B66" s="11">
        <f t="shared" si="1"/>
        <v>2053.7571579016021</v>
      </c>
      <c r="C66" s="12">
        <f t="shared" si="2"/>
        <v>559.8332630519069</v>
      </c>
      <c r="D66" s="11">
        <f t="shared" si="3"/>
        <v>1493.9238948496952</v>
      </c>
      <c r="E66" s="11">
        <f t="shared" si="4"/>
        <v>232175.61198768546</v>
      </c>
      <c r="F66" s="1">
        <f>SUM(D$19:D66)</f>
        <v>67824.388012314681</v>
      </c>
      <c r="G66" s="1">
        <f>SUM(C$19:C66)</f>
        <v>30755.95556696222</v>
      </c>
    </row>
    <row r="67" spans="1:7" x14ac:dyDescent="0.3">
      <c r="A67" s="7">
        <f t="shared" si="0"/>
        <v>49</v>
      </c>
      <c r="B67" s="11">
        <f t="shared" si="1"/>
        <v>2053.7571579016021</v>
      </c>
      <c r="C67" s="12">
        <f t="shared" si="2"/>
        <v>556.25407038716276</v>
      </c>
      <c r="D67" s="11">
        <f t="shared" si="3"/>
        <v>1497.5030875144391</v>
      </c>
      <c r="E67" s="11">
        <f t="shared" si="4"/>
        <v>230678.10890017104</v>
      </c>
      <c r="F67" s="1">
        <f>SUM(D$19:D67)</f>
        <v>69321.891099829125</v>
      </c>
      <c r="G67" s="1">
        <f>SUM(C$19:C67)</f>
        <v>31312.209637349384</v>
      </c>
    </row>
    <row r="68" spans="1:7" x14ac:dyDescent="0.3">
      <c r="A68" s="7">
        <f t="shared" si="0"/>
        <v>50</v>
      </c>
      <c r="B68" s="11">
        <f t="shared" si="1"/>
        <v>2053.7571579016021</v>
      </c>
      <c r="C68" s="12">
        <f t="shared" si="2"/>
        <v>552.66630257332611</v>
      </c>
      <c r="D68" s="11">
        <f t="shared" si="3"/>
        <v>1501.0908553282759</v>
      </c>
      <c r="E68" s="11">
        <f t="shared" si="4"/>
        <v>229177.01804484276</v>
      </c>
      <c r="F68" s="1">
        <f>SUM(D$19:D68)</f>
        <v>70822.981955157404</v>
      </c>
      <c r="G68" s="1">
        <f>SUM(C$19:C68)</f>
        <v>31864.875939922709</v>
      </c>
    </row>
    <row r="69" spans="1:7" x14ac:dyDescent="0.3">
      <c r="A69" s="7">
        <f t="shared" si="0"/>
        <v>51</v>
      </c>
      <c r="B69" s="11">
        <f t="shared" si="1"/>
        <v>2053.7571579016021</v>
      </c>
      <c r="C69" s="12">
        <f t="shared" si="2"/>
        <v>549.06993906576872</v>
      </c>
      <c r="D69" s="11">
        <f t="shared" si="3"/>
        <v>1504.6872188358332</v>
      </c>
      <c r="E69" s="11">
        <f t="shared" si="4"/>
        <v>227672.33082600692</v>
      </c>
      <c r="F69" s="1">
        <f>SUM(D$19:D69)</f>
        <v>72327.669173993243</v>
      </c>
      <c r="G69" s="1">
        <f>SUM(C$19:C69)</f>
        <v>32413.945878988477</v>
      </c>
    </row>
    <row r="70" spans="1:7" x14ac:dyDescent="0.3">
      <c r="A70" s="7">
        <f t="shared" si="0"/>
        <v>52</v>
      </c>
      <c r="B70" s="11">
        <f t="shared" si="1"/>
        <v>2053.7571579016021</v>
      </c>
      <c r="C70" s="12">
        <f t="shared" si="2"/>
        <v>545.46495927064132</v>
      </c>
      <c r="D70" s="11">
        <f t="shared" si="3"/>
        <v>1508.2921986309607</v>
      </c>
      <c r="E70" s="11">
        <f t="shared" si="4"/>
        <v>226164.03862737597</v>
      </c>
      <c r="F70" s="1">
        <f>SUM(D$19:D70)</f>
        <v>73835.96137262421</v>
      </c>
      <c r="G70" s="1">
        <f>SUM(C$19:C70)</f>
        <v>32959.410838259122</v>
      </c>
    </row>
    <row r="71" spans="1:7" x14ac:dyDescent="0.3">
      <c r="A71" s="7">
        <f t="shared" si="0"/>
        <v>53</v>
      </c>
      <c r="B71" s="11">
        <f t="shared" si="1"/>
        <v>2053.7571579016021</v>
      </c>
      <c r="C71" s="12">
        <f t="shared" si="2"/>
        <v>541.85134254475463</v>
      </c>
      <c r="D71" s="11">
        <f t="shared" si="3"/>
        <v>1511.9058153568474</v>
      </c>
      <c r="E71" s="11">
        <f t="shared" si="4"/>
        <v>224652.13281201912</v>
      </c>
      <c r="F71" s="1">
        <f>SUM(D$19:D71)</f>
        <v>75347.867187981057</v>
      </c>
      <c r="G71" s="1">
        <f>SUM(C$19:C71)</f>
        <v>33501.262180803875</v>
      </c>
    </row>
    <row r="72" spans="1:7" x14ac:dyDescent="0.3">
      <c r="A72" s="7">
        <f t="shared" si="0"/>
        <v>54</v>
      </c>
      <c r="B72" s="11">
        <f t="shared" si="1"/>
        <v>2053.7571579016021</v>
      </c>
      <c r="C72" s="12">
        <f t="shared" si="2"/>
        <v>538.22906819546222</v>
      </c>
      <c r="D72" s="11">
        <f t="shared" si="3"/>
        <v>1515.5280897061398</v>
      </c>
      <c r="E72" s="11">
        <f t="shared" si="4"/>
        <v>223136.60472231297</v>
      </c>
      <c r="F72" s="1">
        <f>SUM(D$19:D72)</f>
        <v>76863.395277687203</v>
      </c>
      <c r="G72" s="1">
        <f>SUM(C$19:C72)</f>
        <v>34039.491248999337</v>
      </c>
    </row>
    <row r="73" spans="1:7" x14ac:dyDescent="0.3">
      <c r="A73" s="7">
        <f t="shared" si="0"/>
        <v>55</v>
      </c>
      <c r="B73" s="11">
        <f t="shared" si="1"/>
        <v>2053.7571579016021</v>
      </c>
      <c r="C73" s="12">
        <f t="shared" si="2"/>
        <v>534.5981154805412</v>
      </c>
      <c r="D73" s="11">
        <f t="shared" si="3"/>
        <v>1519.159042421061</v>
      </c>
      <c r="E73" s="11">
        <f t="shared" si="4"/>
        <v>221617.44567989191</v>
      </c>
      <c r="F73" s="1">
        <f>SUM(D$19:D73)</f>
        <v>78382.554320108262</v>
      </c>
      <c r="G73" s="1">
        <f>SUM(C$19:C73)</f>
        <v>34574.089364479878</v>
      </c>
    </row>
    <row r="74" spans="1:7" x14ac:dyDescent="0.3">
      <c r="A74" s="7">
        <f t="shared" si="0"/>
        <v>56</v>
      </c>
      <c r="B74" s="11">
        <f t="shared" si="1"/>
        <v>2053.7571579016021</v>
      </c>
      <c r="C74" s="12">
        <f t="shared" si="2"/>
        <v>530.95846360807411</v>
      </c>
      <c r="D74" s="11">
        <f t="shared" si="3"/>
        <v>1522.7986942935281</v>
      </c>
      <c r="E74" s="11">
        <f t="shared" si="4"/>
        <v>220094.64698559837</v>
      </c>
      <c r="F74" s="1">
        <f>SUM(D$19:D74)</f>
        <v>79905.353014401786</v>
      </c>
      <c r="G74" s="1">
        <f>SUM(C$19:C74)</f>
        <v>35105.047828087954</v>
      </c>
    </row>
    <row r="75" spans="1:7" x14ac:dyDescent="0.3">
      <c r="A75" s="7">
        <f t="shared" si="0"/>
        <v>57</v>
      </c>
      <c r="B75" s="11">
        <f t="shared" si="1"/>
        <v>2053.7571579016021</v>
      </c>
      <c r="C75" s="12">
        <f t="shared" si="2"/>
        <v>527.31009173632913</v>
      </c>
      <c r="D75" s="11">
        <f t="shared" si="3"/>
        <v>1526.4470661652729</v>
      </c>
      <c r="E75" s="11">
        <f t="shared" si="4"/>
        <v>218568.1999194331</v>
      </c>
      <c r="F75" s="1">
        <f>SUM(D$19:D75)</f>
        <v>81431.80008056706</v>
      </c>
      <c r="G75" s="1">
        <f>SUM(C$19:C75)</f>
        <v>35632.357919824281</v>
      </c>
    </row>
    <row r="76" spans="1:7" x14ac:dyDescent="0.3">
      <c r="A76" s="7">
        <f t="shared" si="0"/>
        <v>58</v>
      </c>
      <c r="B76" s="11">
        <f t="shared" si="1"/>
        <v>2053.7571579016021</v>
      </c>
      <c r="C76" s="12">
        <f t="shared" si="2"/>
        <v>523.65297897364155</v>
      </c>
      <c r="D76" s="11">
        <f t="shared" si="3"/>
        <v>1530.1041789279604</v>
      </c>
      <c r="E76" s="11">
        <f t="shared" si="4"/>
        <v>217038.09574050514</v>
      </c>
      <c r="F76" s="1">
        <f>SUM(D$19:D76)</f>
        <v>82961.904259495015</v>
      </c>
      <c r="G76" s="1">
        <f>SUM(C$19:C76)</f>
        <v>36156.010898797926</v>
      </c>
    </row>
    <row r="77" spans="1:7" x14ac:dyDescent="0.3">
      <c r="A77" s="7">
        <f t="shared" si="0"/>
        <v>59</v>
      </c>
      <c r="B77" s="11">
        <f t="shared" si="1"/>
        <v>2053.7571579016021</v>
      </c>
      <c r="C77" s="12">
        <f t="shared" si="2"/>
        <v>519.98710437829334</v>
      </c>
      <c r="D77" s="11">
        <f t="shared" si="3"/>
        <v>1533.7700535233089</v>
      </c>
      <c r="E77" s="11">
        <f t="shared" si="4"/>
        <v>215504.32568698184</v>
      </c>
      <c r="F77" s="1">
        <f>SUM(D$19:D77)</f>
        <v>84495.674313018331</v>
      </c>
      <c r="G77" s="1">
        <f>SUM(C$19:C77)</f>
        <v>36675.998003176217</v>
      </c>
    </row>
    <row r="78" spans="1:7" x14ac:dyDescent="0.3">
      <c r="A78" s="7">
        <f t="shared" si="0"/>
        <v>60</v>
      </c>
      <c r="B78" s="11">
        <f t="shared" si="1"/>
        <v>2053.7571579016021</v>
      </c>
      <c r="C78" s="12">
        <f t="shared" si="2"/>
        <v>516.31244695839371</v>
      </c>
      <c r="D78" s="11">
        <f t="shared" si="3"/>
        <v>1537.4447109432083</v>
      </c>
      <c r="E78" s="11">
        <f t="shared" si="4"/>
        <v>213966.88097603864</v>
      </c>
      <c r="F78" s="1">
        <f>SUM(D$19:D78)</f>
        <v>86033.119023961539</v>
      </c>
      <c r="G78" s="1">
        <f>SUM(C$19:C78)</f>
        <v>37192.31045013461</v>
      </c>
    </row>
    <row r="79" spans="1:7" x14ac:dyDescent="0.3">
      <c r="A79" s="7">
        <f t="shared" si="0"/>
        <v>61</v>
      </c>
      <c r="B79" s="11">
        <f t="shared" si="1"/>
        <v>2053.7571579016021</v>
      </c>
      <c r="C79" s="12">
        <f t="shared" si="2"/>
        <v>512.62898567175898</v>
      </c>
      <c r="D79" s="11">
        <f t="shared" si="3"/>
        <v>1541.1281722298434</v>
      </c>
      <c r="E79" s="11">
        <f t="shared" si="4"/>
        <v>212425.75280380881</v>
      </c>
      <c r="F79" s="1">
        <f>SUM(D$19:D79)</f>
        <v>87574.247196191383</v>
      </c>
      <c r="G79" s="1">
        <f>SUM(C$19:C79)</f>
        <v>37704.939435806366</v>
      </c>
    </row>
    <row r="80" spans="1:7" x14ac:dyDescent="0.3">
      <c r="A80" s="7">
        <f t="shared" si="0"/>
        <v>62</v>
      </c>
      <c r="B80" s="11">
        <f t="shared" si="1"/>
        <v>2053.7571579016021</v>
      </c>
      <c r="C80" s="12">
        <f t="shared" si="2"/>
        <v>508.93669942579157</v>
      </c>
      <c r="D80" s="11">
        <f t="shared" si="3"/>
        <v>1544.8204584758105</v>
      </c>
      <c r="E80" s="11">
        <f t="shared" si="4"/>
        <v>210880.93234533299</v>
      </c>
      <c r="F80" s="1">
        <f>SUM(D$19:D80)</f>
        <v>89119.067654667189</v>
      </c>
      <c r="G80" s="1">
        <f>SUM(C$19:C80)</f>
        <v>38213.87613523216</v>
      </c>
    </row>
    <row r="81" spans="1:7" x14ac:dyDescent="0.3">
      <c r="A81" s="7">
        <f t="shared" si="0"/>
        <v>63</v>
      </c>
      <c r="B81" s="11">
        <f t="shared" si="1"/>
        <v>2053.7571579016021</v>
      </c>
      <c r="C81" s="12">
        <f t="shared" si="2"/>
        <v>505.23556707735997</v>
      </c>
      <c r="D81" s="11">
        <f t="shared" si="3"/>
        <v>1548.5215908242421</v>
      </c>
      <c r="E81" s="11">
        <f t="shared" si="4"/>
        <v>209332.41075450875</v>
      </c>
      <c r="F81" s="1">
        <f>SUM(D$19:D81)</f>
        <v>90667.589245491428</v>
      </c>
      <c r="G81" s="1">
        <f>SUM(C$19:C81)</f>
        <v>38719.111702309521</v>
      </c>
    </row>
    <row r="82" spans="1:7" x14ac:dyDescent="0.3">
      <c r="A82" s="7">
        <f t="shared" si="0"/>
        <v>64</v>
      </c>
      <c r="B82" s="11">
        <f t="shared" si="1"/>
        <v>2053.7571579016021</v>
      </c>
      <c r="C82" s="12">
        <f t="shared" si="2"/>
        <v>501.52556743267689</v>
      </c>
      <c r="D82" s="11">
        <f t="shared" si="3"/>
        <v>1552.2315904689251</v>
      </c>
      <c r="E82" s="11">
        <f t="shared" si="4"/>
        <v>207780.17916403982</v>
      </c>
      <c r="F82" s="1">
        <f>SUM(D$19:D82)</f>
        <v>92219.82083596036</v>
      </c>
      <c r="G82" s="1">
        <f>SUM(C$19:C82)</f>
        <v>39220.637269742198</v>
      </c>
    </row>
    <row r="83" spans="1:7" x14ac:dyDescent="0.3">
      <c r="A83" s="7">
        <f t="shared" si="0"/>
        <v>65</v>
      </c>
      <c r="B83" s="11">
        <f t="shared" si="1"/>
        <v>2053.7571579016021</v>
      </c>
      <c r="C83" s="12">
        <f t="shared" si="2"/>
        <v>497.80667924717852</v>
      </c>
      <c r="D83" s="11">
        <f t="shared" si="3"/>
        <v>1555.9504786544237</v>
      </c>
      <c r="E83" s="11">
        <f t="shared" si="4"/>
        <v>206224.2286853854</v>
      </c>
      <c r="F83" s="1">
        <f>SUM(D$19:D83)</f>
        <v>93775.771314614787</v>
      </c>
      <c r="G83" s="1">
        <f>SUM(C$19:C83)</f>
        <v>39718.443948989378</v>
      </c>
    </row>
    <row r="84" spans="1:7" x14ac:dyDescent="0.3">
      <c r="A84" s="7">
        <f t="shared" ref="A84:A147" si="5">A83+1</f>
        <v>66</v>
      </c>
      <c r="B84" s="11">
        <f t="shared" ref="B84:B147" si="6">D$9</f>
        <v>2053.7571579016021</v>
      </c>
      <c r="C84" s="12">
        <f t="shared" ref="C84:C147" si="7">IPMT(D$7/100/12,A84,D$8,-D$6)</f>
        <v>494.07888122540226</v>
      </c>
      <c r="D84" s="11">
        <f t="shared" ref="D84:D147" si="8">PPMT(D$7/100/12,A84,D$8,-D$6)</f>
        <v>1559.6782766761999</v>
      </c>
      <c r="E84" s="11">
        <f t="shared" ref="E84:E147" si="9">E83-D84</f>
        <v>204664.55040870921</v>
      </c>
      <c r="F84" s="1">
        <f>SUM(D$19:D84)</f>
        <v>95335.449591290992</v>
      </c>
      <c r="G84" s="1">
        <f>SUM(C$19:C84)</f>
        <v>40212.522830214781</v>
      </c>
    </row>
    <row r="85" spans="1:7" x14ac:dyDescent="0.3">
      <c r="A85" s="7">
        <f t="shared" si="5"/>
        <v>67</v>
      </c>
      <c r="B85" s="11">
        <f t="shared" si="6"/>
        <v>2053.7571579016021</v>
      </c>
      <c r="C85" s="12">
        <f t="shared" si="7"/>
        <v>490.34215202086546</v>
      </c>
      <c r="D85" s="11">
        <f t="shared" si="8"/>
        <v>1563.4150058807368</v>
      </c>
      <c r="E85" s="11">
        <f t="shared" si="9"/>
        <v>203101.13540282848</v>
      </c>
      <c r="F85" s="1">
        <f>SUM(D$19:D85)</f>
        <v>96898.864597171734</v>
      </c>
      <c r="G85" s="1">
        <f>SUM(C$19:C85)</f>
        <v>40702.864982235646</v>
      </c>
    </row>
    <row r="86" spans="1:7" x14ac:dyDescent="0.3">
      <c r="A86" s="7">
        <f t="shared" si="5"/>
        <v>68</v>
      </c>
      <c r="B86" s="11">
        <f t="shared" si="6"/>
        <v>2053.7571579016021</v>
      </c>
      <c r="C86" s="12">
        <f t="shared" si="7"/>
        <v>486.59647023594283</v>
      </c>
      <c r="D86" s="11">
        <f t="shared" si="8"/>
        <v>1567.160687665659</v>
      </c>
      <c r="E86" s="11">
        <f t="shared" si="9"/>
        <v>201533.97471516283</v>
      </c>
      <c r="F86" s="1">
        <f>SUM(D$19:D86)</f>
        <v>98466.025284837393</v>
      </c>
      <c r="G86" s="1">
        <f>SUM(C$19:C86)</f>
        <v>41189.461452471587</v>
      </c>
    </row>
    <row r="87" spans="1:7" x14ac:dyDescent="0.3">
      <c r="A87" s="7">
        <f t="shared" si="5"/>
        <v>69</v>
      </c>
      <c r="B87" s="11">
        <f t="shared" si="6"/>
        <v>2053.7571579016021</v>
      </c>
      <c r="C87" s="12">
        <f t="shared" si="7"/>
        <v>482.84181442174395</v>
      </c>
      <c r="D87" s="11">
        <f t="shared" si="8"/>
        <v>1570.9153434798582</v>
      </c>
      <c r="E87" s="11">
        <f t="shared" si="9"/>
        <v>199963.05937168296</v>
      </c>
      <c r="F87" s="1">
        <f>SUM(D$19:D87)</f>
        <v>100036.94062831726</v>
      </c>
      <c r="G87" s="1">
        <f>SUM(C$19:C87)</f>
        <v>41672.30326689333</v>
      </c>
    </row>
    <row r="88" spans="1:7" x14ac:dyDescent="0.3">
      <c r="A88" s="7">
        <f t="shared" si="5"/>
        <v>70</v>
      </c>
      <c r="B88" s="11">
        <f t="shared" si="6"/>
        <v>2053.7571579016021</v>
      </c>
      <c r="C88" s="12">
        <f t="shared" si="7"/>
        <v>479.07816307799015</v>
      </c>
      <c r="D88" s="11">
        <f t="shared" si="8"/>
        <v>1574.6789948236119</v>
      </c>
      <c r="E88" s="11">
        <f t="shared" si="9"/>
        <v>198388.38037685934</v>
      </c>
      <c r="F88" s="1">
        <f>SUM(D$19:D88)</f>
        <v>101611.61962314087</v>
      </c>
      <c r="G88" s="1">
        <f>SUM(C$19:C88)</f>
        <v>42151.381429971319</v>
      </c>
    </row>
    <row r="89" spans="1:7" x14ac:dyDescent="0.3">
      <c r="A89" s="7">
        <f t="shared" si="5"/>
        <v>71</v>
      </c>
      <c r="B89" s="11">
        <f t="shared" si="6"/>
        <v>2053.7571579016021</v>
      </c>
      <c r="C89" s="12">
        <f t="shared" si="7"/>
        <v>475.30549465289181</v>
      </c>
      <c r="D89" s="11">
        <f t="shared" si="8"/>
        <v>1578.45166324871</v>
      </c>
      <c r="E89" s="11">
        <f t="shared" si="9"/>
        <v>196809.92871361063</v>
      </c>
      <c r="F89" s="1">
        <f>SUM(D$19:D89)</f>
        <v>103190.07128638958</v>
      </c>
      <c r="G89" s="1">
        <f>SUM(C$19:C89)</f>
        <v>42626.686924624213</v>
      </c>
    </row>
    <row r="90" spans="1:7" x14ac:dyDescent="0.3">
      <c r="A90" s="7">
        <f t="shared" si="5"/>
        <v>72</v>
      </c>
      <c r="B90" s="11">
        <f t="shared" si="6"/>
        <v>2053.7571579016021</v>
      </c>
      <c r="C90" s="12">
        <f t="shared" si="7"/>
        <v>471.52378754302504</v>
      </c>
      <c r="D90" s="11">
        <f t="shared" si="8"/>
        <v>1582.2333703585768</v>
      </c>
      <c r="E90" s="11">
        <f t="shared" si="9"/>
        <v>195227.69534325204</v>
      </c>
      <c r="F90" s="1">
        <f>SUM(D$19:D90)</f>
        <v>104772.30465674815</v>
      </c>
      <c r="G90" s="1">
        <f>SUM(C$19:C90)</f>
        <v>43098.210712167238</v>
      </c>
    </row>
    <row r="91" spans="1:7" x14ac:dyDescent="0.3">
      <c r="A91" s="7">
        <f t="shared" si="5"/>
        <v>73</v>
      </c>
      <c r="B91" s="11">
        <f t="shared" si="6"/>
        <v>2053.7571579016021</v>
      </c>
      <c r="C91" s="12">
        <f t="shared" si="7"/>
        <v>467.73302009320764</v>
      </c>
      <c r="D91" s="11">
        <f t="shared" si="8"/>
        <v>1586.0241378083945</v>
      </c>
      <c r="E91" s="11">
        <f t="shared" si="9"/>
        <v>193641.67120544365</v>
      </c>
      <c r="F91" s="1">
        <f>SUM(D$19:D91)</f>
        <v>106358.32879455654</v>
      </c>
      <c r="G91" s="1">
        <f>SUM(C$19:C91)</f>
        <v>43565.943732260443</v>
      </c>
    </row>
    <row r="92" spans="1:7" x14ac:dyDescent="0.3">
      <c r="A92" s="7">
        <f t="shared" si="5"/>
        <v>74</v>
      </c>
      <c r="B92" s="11">
        <f t="shared" si="6"/>
        <v>2053.7571579016021</v>
      </c>
      <c r="C92" s="12">
        <f t="shared" si="7"/>
        <v>463.93317059637502</v>
      </c>
      <c r="D92" s="11">
        <f t="shared" si="8"/>
        <v>1589.8239873052271</v>
      </c>
      <c r="E92" s="11">
        <f t="shared" si="9"/>
        <v>192051.84721813843</v>
      </c>
      <c r="F92" s="1">
        <f>SUM(D$19:D92)</f>
        <v>107948.15278186176</v>
      </c>
      <c r="G92" s="1">
        <f>SUM(C$19:C92)</f>
        <v>44029.87690285682</v>
      </c>
    </row>
    <row r="93" spans="1:7" x14ac:dyDescent="0.3">
      <c r="A93" s="7">
        <f t="shared" si="5"/>
        <v>75</v>
      </c>
      <c r="B93" s="11">
        <f t="shared" si="6"/>
        <v>2053.7571579016021</v>
      </c>
      <c r="C93" s="12">
        <f t="shared" si="7"/>
        <v>460.1242172934563</v>
      </c>
      <c r="D93" s="11">
        <f t="shared" si="8"/>
        <v>1593.6329406081456</v>
      </c>
      <c r="E93" s="11">
        <f t="shared" si="9"/>
        <v>190458.21427753029</v>
      </c>
      <c r="F93" s="1">
        <f>SUM(D$19:D93)</f>
        <v>109541.78572246991</v>
      </c>
      <c r="G93" s="1">
        <f>SUM(C$19:C93)</f>
        <v>44490.001120150278</v>
      </c>
    </row>
    <row r="94" spans="1:7" x14ac:dyDescent="0.3">
      <c r="A94" s="7">
        <f t="shared" si="5"/>
        <v>76</v>
      </c>
      <c r="B94" s="11">
        <f t="shared" si="6"/>
        <v>2053.7571579016021</v>
      </c>
      <c r="C94" s="12">
        <f t="shared" si="7"/>
        <v>456.30613837324927</v>
      </c>
      <c r="D94" s="11">
        <f t="shared" si="8"/>
        <v>1597.4510195283528</v>
      </c>
      <c r="E94" s="11">
        <f t="shared" si="9"/>
        <v>188860.76325800194</v>
      </c>
      <c r="F94" s="1">
        <f>SUM(D$19:D94)</f>
        <v>111139.23674199826</v>
      </c>
      <c r="G94" s="1">
        <f>SUM(C$19:C94)</f>
        <v>44946.307258523528</v>
      </c>
    </row>
    <row r="95" spans="1:7" x14ac:dyDescent="0.3">
      <c r="A95" s="7">
        <f t="shared" si="5"/>
        <v>77</v>
      </c>
      <c r="B95" s="11">
        <f t="shared" si="6"/>
        <v>2053.7571579016021</v>
      </c>
      <c r="C95" s="12">
        <f t="shared" si="7"/>
        <v>452.47891197229598</v>
      </c>
      <c r="D95" s="11">
        <f t="shared" si="8"/>
        <v>1601.2782459293062</v>
      </c>
      <c r="E95" s="11">
        <f t="shared" si="9"/>
        <v>187259.48501207263</v>
      </c>
      <c r="F95" s="1">
        <f>SUM(D$19:D95)</f>
        <v>112740.51498792757</v>
      </c>
      <c r="G95" s="1">
        <f>SUM(C$19:C95)</f>
        <v>45398.786170495827</v>
      </c>
    </row>
    <row r="96" spans="1:7" x14ac:dyDescent="0.3">
      <c r="A96" s="7">
        <f t="shared" si="5"/>
        <v>78</v>
      </c>
      <c r="B96" s="11">
        <f t="shared" si="6"/>
        <v>2053.7571579016021</v>
      </c>
      <c r="C96" s="12">
        <f t="shared" si="7"/>
        <v>448.64251617475696</v>
      </c>
      <c r="D96" s="11">
        <f t="shared" si="8"/>
        <v>1605.1146417268453</v>
      </c>
      <c r="E96" s="11">
        <f t="shared" si="9"/>
        <v>185654.3703703458</v>
      </c>
      <c r="F96" s="1">
        <f>SUM(D$19:D96)</f>
        <v>114345.62962965442</v>
      </c>
      <c r="G96" s="1">
        <f>SUM(C$19:C96)</f>
        <v>45847.428686670581</v>
      </c>
    </row>
    <row r="97" spans="1:7" x14ac:dyDescent="0.3">
      <c r="A97" s="7">
        <f t="shared" si="5"/>
        <v>79</v>
      </c>
      <c r="B97" s="11">
        <f t="shared" si="6"/>
        <v>2053.7571579016021</v>
      </c>
      <c r="C97" s="12">
        <f t="shared" si="7"/>
        <v>444.7969290122864</v>
      </c>
      <c r="D97" s="11">
        <f t="shared" si="8"/>
        <v>1608.9602288893159</v>
      </c>
      <c r="E97" s="11">
        <f t="shared" si="9"/>
        <v>184045.41014145649</v>
      </c>
      <c r="F97" s="1">
        <f>SUM(D$19:D97)</f>
        <v>115954.58985854374</v>
      </c>
      <c r="G97" s="1">
        <f>SUM(C$19:C97)</f>
        <v>46292.225615682866</v>
      </c>
    </row>
    <row r="98" spans="1:7" x14ac:dyDescent="0.3">
      <c r="A98" s="7">
        <f t="shared" si="5"/>
        <v>80</v>
      </c>
      <c r="B98" s="11">
        <f t="shared" si="6"/>
        <v>2053.7571579016021</v>
      </c>
      <c r="C98" s="12">
        <f t="shared" si="7"/>
        <v>440.94212846390582</v>
      </c>
      <c r="D98" s="11">
        <f t="shared" si="8"/>
        <v>1612.8150294376962</v>
      </c>
      <c r="E98" s="11">
        <f t="shared" si="9"/>
        <v>182432.59511201881</v>
      </c>
      <c r="F98" s="1">
        <f>SUM(D$19:D98)</f>
        <v>117567.40488798144</v>
      </c>
      <c r="G98" s="1">
        <f>SUM(C$19:C98)</f>
        <v>46733.167744146769</v>
      </c>
    </row>
    <row r="99" spans="1:7" x14ac:dyDescent="0.3">
      <c r="A99" s="7">
        <f t="shared" si="5"/>
        <v>81</v>
      </c>
      <c r="B99" s="11">
        <f t="shared" si="6"/>
        <v>2053.7571579016021</v>
      </c>
      <c r="C99" s="12">
        <f t="shared" si="7"/>
        <v>437.07809245587794</v>
      </c>
      <c r="D99" s="11">
        <f t="shared" si="8"/>
        <v>1616.6790654457241</v>
      </c>
      <c r="E99" s="11">
        <f t="shared" si="9"/>
        <v>180815.91604657308</v>
      </c>
      <c r="F99" s="1">
        <f>SUM(D$19:D99)</f>
        <v>119184.08395342717</v>
      </c>
      <c r="G99" s="1">
        <f>SUM(C$19:C99)</f>
        <v>47170.245836602648</v>
      </c>
    </row>
    <row r="100" spans="1:7" x14ac:dyDescent="0.3">
      <c r="A100" s="7">
        <f t="shared" si="5"/>
        <v>82</v>
      </c>
      <c r="B100" s="11">
        <f t="shared" si="6"/>
        <v>2053.7571579016021</v>
      </c>
      <c r="C100" s="12">
        <f t="shared" si="7"/>
        <v>433.20479886158091</v>
      </c>
      <c r="D100" s="11">
        <f t="shared" si="8"/>
        <v>1620.552359040021</v>
      </c>
      <c r="E100" s="11">
        <f t="shared" si="9"/>
        <v>179195.36368753307</v>
      </c>
      <c r="F100" s="1">
        <f>SUM(D$19:D100)</f>
        <v>120804.63631246719</v>
      </c>
      <c r="G100" s="1">
        <f>SUM(C$19:C100)</f>
        <v>47603.450635464229</v>
      </c>
    </row>
    <row r="101" spans="1:7" x14ac:dyDescent="0.3">
      <c r="A101" s="7">
        <f t="shared" si="5"/>
        <v>83</v>
      </c>
      <c r="B101" s="11">
        <f t="shared" si="6"/>
        <v>2053.7571579016021</v>
      </c>
      <c r="C101" s="12">
        <f t="shared" si="7"/>
        <v>429.32222550138079</v>
      </c>
      <c r="D101" s="11">
        <f t="shared" si="8"/>
        <v>1624.4349324002212</v>
      </c>
      <c r="E101" s="11">
        <f t="shared" si="9"/>
        <v>177570.92875513286</v>
      </c>
      <c r="F101" s="1">
        <f>SUM(D$19:D101)</f>
        <v>122429.07124486742</v>
      </c>
      <c r="G101" s="1">
        <f>SUM(C$19:C101)</f>
        <v>48032.772860965611</v>
      </c>
    </row>
    <row r="102" spans="1:7" x14ac:dyDescent="0.3">
      <c r="A102" s="7">
        <f t="shared" si="5"/>
        <v>84</v>
      </c>
      <c r="B102" s="11">
        <f t="shared" si="6"/>
        <v>2053.7571579016021</v>
      </c>
      <c r="C102" s="12">
        <f t="shared" si="7"/>
        <v>425.43035014250535</v>
      </c>
      <c r="D102" s="11">
        <f t="shared" si="8"/>
        <v>1628.3268077590967</v>
      </c>
      <c r="E102" s="11">
        <f t="shared" si="9"/>
        <v>175942.60194737377</v>
      </c>
      <c r="F102" s="1">
        <f>SUM(D$19:D102)</f>
        <v>124057.39805262651</v>
      </c>
      <c r="G102" s="1">
        <f>SUM(C$19:C102)</f>
        <v>48458.203211108113</v>
      </c>
    </row>
    <row r="103" spans="1:7" x14ac:dyDescent="0.3">
      <c r="A103" s="7">
        <f t="shared" si="5"/>
        <v>85</v>
      </c>
      <c r="B103" s="11">
        <f t="shared" si="6"/>
        <v>2053.7571579016021</v>
      </c>
      <c r="C103" s="12">
        <f t="shared" si="7"/>
        <v>421.52915049891578</v>
      </c>
      <c r="D103" s="11">
        <f t="shared" si="8"/>
        <v>1632.228007402686</v>
      </c>
      <c r="E103" s="11">
        <f t="shared" si="9"/>
        <v>174310.37393997109</v>
      </c>
      <c r="F103" s="1">
        <f>SUM(D$19:D103)</f>
        <v>125689.6260600292</v>
      </c>
      <c r="G103" s="1">
        <f>SUM(C$19:C103)</f>
        <v>48879.732361607028</v>
      </c>
    </row>
    <row r="104" spans="1:7" x14ac:dyDescent="0.3">
      <c r="A104" s="7">
        <f t="shared" si="5"/>
        <v>86</v>
      </c>
      <c r="B104" s="11">
        <f t="shared" si="6"/>
        <v>2053.7571579016021</v>
      </c>
      <c r="C104" s="12">
        <f t="shared" si="7"/>
        <v>417.61860423118014</v>
      </c>
      <c r="D104" s="11">
        <f t="shared" si="8"/>
        <v>1636.1385536704217</v>
      </c>
      <c r="E104" s="11">
        <f t="shared" si="9"/>
        <v>172674.23538630066</v>
      </c>
      <c r="F104" s="1">
        <f>SUM(D$19:D104)</f>
        <v>127325.76461369962</v>
      </c>
      <c r="G104" s="1">
        <f>SUM(C$19:C104)</f>
        <v>49297.35096583821</v>
      </c>
    </row>
    <row r="105" spans="1:7" x14ac:dyDescent="0.3">
      <c r="A105" s="7">
        <f t="shared" si="5"/>
        <v>87</v>
      </c>
      <c r="B105" s="11">
        <f t="shared" si="6"/>
        <v>2053.7571579016021</v>
      </c>
      <c r="C105" s="12">
        <f t="shared" si="7"/>
        <v>413.69868894634482</v>
      </c>
      <c r="D105" s="11">
        <f t="shared" si="8"/>
        <v>1640.0584689552575</v>
      </c>
      <c r="E105" s="11">
        <f t="shared" si="9"/>
        <v>171034.17691734541</v>
      </c>
      <c r="F105" s="1">
        <f>SUM(D$19:D105)</f>
        <v>128965.82308265488</v>
      </c>
      <c r="G105" s="1">
        <f>SUM(C$19:C105)</f>
        <v>49711.049654784554</v>
      </c>
    </row>
    <row r="106" spans="1:7" x14ac:dyDescent="0.3">
      <c r="A106" s="7">
        <f t="shared" si="5"/>
        <v>88</v>
      </c>
      <c r="B106" s="11">
        <f t="shared" si="6"/>
        <v>2053.7571579016021</v>
      </c>
      <c r="C106" s="12">
        <f t="shared" si="7"/>
        <v>409.76938219780618</v>
      </c>
      <c r="D106" s="11">
        <f t="shared" si="8"/>
        <v>1643.9877757037959</v>
      </c>
      <c r="E106" s="11">
        <f t="shared" si="9"/>
        <v>169390.1891416416</v>
      </c>
      <c r="F106" s="1">
        <f>SUM(D$19:D106)</f>
        <v>130609.81085835867</v>
      </c>
      <c r="G106" s="1">
        <f>SUM(C$19:C106)</f>
        <v>50120.819036982357</v>
      </c>
    </row>
    <row r="107" spans="1:7" x14ac:dyDescent="0.3">
      <c r="A107" s="7">
        <f t="shared" si="5"/>
        <v>89</v>
      </c>
      <c r="B107" s="11">
        <f t="shared" si="6"/>
        <v>2053.7571579016021</v>
      </c>
      <c r="C107" s="12">
        <f t="shared" si="7"/>
        <v>405.83066148518247</v>
      </c>
      <c r="D107" s="11">
        <f t="shared" si="8"/>
        <v>1647.9264964164195</v>
      </c>
      <c r="E107" s="11">
        <f t="shared" si="9"/>
        <v>167742.26264522519</v>
      </c>
      <c r="F107" s="1">
        <f>SUM(D$19:D107)</f>
        <v>132257.7373547751</v>
      </c>
      <c r="G107" s="1">
        <f>SUM(C$19:C107)</f>
        <v>50526.64969846754</v>
      </c>
    </row>
    <row r="108" spans="1:7" x14ac:dyDescent="0.3">
      <c r="A108" s="7">
        <f t="shared" si="5"/>
        <v>90</v>
      </c>
      <c r="B108" s="11">
        <f t="shared" si="6"/>
        <v>2053.7571579016021</v>
      </c>
      <c r="C108" s="12">
        <f t="shared" si="7"/>
        <v>401.88250425418477</v>
      </c>
      <c r="D108" s="11">
        <f t="shared" si="8"/>
        <v>1651.8746536474173</v>
      </c>
      <c r="E108" s="11">
        <f t="shared" si="9"/>
        <v>166090.38799157777</v>
      </c>
      <c r="F108" s="1">
        <f>SUM(D$19:D108)</f>
        <v>133909.61200842253</v>
      </c>
      <c r="G108" s="1">
        <f>SUM(C$19:C108)</f>
        <v>50928.532202721726</v>
      </c>
    </row>
    <row r="109" spans="1:7" x14ac:dyDescent="0.3">
      <c r="A109" s="7">
        <f t="shared" si="5"/>
        <v>91</v>
      </c>
      <c r="B109" s="11">
        <f t="shared" si="6"/>
        <v>2053.7571579016021</v>
      </c>
      <c r="C109" s="12">
        <f t="shared" si="7"/>
        <v>397.92488789648786</v>
      </c>
      <c r="D109" s="11">
        <f t="shared" si="8"/>
        <v>1655.8322700051142</v>
      </c>
      <c r="E109" s="11">
        <f t="shared" si="9"/>
        <v>164434.55572157266</v>
      </c>
      <c r="F109" s="1">
        <f>SUM(D$19:D109)</f>
        <v>135565.44427842763</v>
      </c>
      <c r="G109" s="1">
        <f>SUM(C$19:C109)</f>
        <v>51326.457090618213</v>
      </c>
    </row>
    <row r="110" spans="1:7" x14ac:dyDescent="0.3">
      <c r="A110" s="7">
        <f t="shared" si="5"/>
        <v>92</v>
      </c>
      <c r="B110" s="11">
        <f t="shared" si="6"/>
        <v>2053.7571579016021</v>
      </c>
      <c r="C110" s="12">
        <f t="shared" si="7"/>
        <v>393.95778974960064</v>
      </c>
      <c r="D110" s="11">
        <f t="shared" si="8"/>
        <v>1659.7993681520013</v>
      </c>
      <c r="E110" s="11">
        <f t="shared" si="9"/>
        <v>162774.75635342067</v>
      </c>
      <c r="F110" s="1">
        <f>SUM(D$19:D110)</f>
        <v>137225.24364657962</v>
      </c>
      <c r="G110" s="1">
        <f>SUM(C$19:C110)</f>
        <v>51720.414880367811</v>
      </c>
    </row>
    <row r="111" spans="1:7" x14ac:dyDescent="0.3">
      <c r="A111" s="7">
        <f t="shared" si="5"/>
        <v>93</v>
      </c>
      <c r="B111" s="11">
        <f t="shared" si="6"/>
        <v>2053.7571579016021</v>
      </c>
      <c r="C111" s="12">
        <f t="shared" si="7"/>
        <v>389.98118709673645</v>
      </c>
      <c r="D111" s="11">
        <f t="shared" si="8"/>
        <v>1663.7759708048654</v>
      </c>
      <c r="E111" s="11">
        <f t="shared" si="9"/>
        <v>161110.98038261582</v>
      </c>
      <c r="F111" s="1">
        <f>SUM(D$19:D111)</f>
        <v>138889.01961738447</v>
      </c>
      <c r="G111" s="1">
        <f>SUM(C$19:C111)</f>
        <v>52110.39606746455</v>
      </c>
    </row>
    <row r="112" spans="1:7" x14ac:dyDescent="0.3">
      <c r="A112" s="7">
        <f t="shared" si="5"/>
        <v>94</v>
      </c>
      <c r="B112" s="11">
        <f t="shared" si="6"/>
        <v>2053.7571579016021</v>
      </c>
      <c r="C112" s="12">
        <f t="shared" si="7"/>
        <v>385.99505716668313</v>
      </c>
      <c r="D112" s="11">
        <f t="shared" si="8"/>
        <v>1667.7621007349189</v>
      </c>
      <c r="E112" s="11">
        <f t="shared" si="9"/>
        <v>159443.21828188089</v>
      </c>
      <c r="F112" s="1">
        <f>SUM(D$19:D112)</f>
        <v>140556.7817181194</v>
      </c>
      <c r="G112" s="1">
        <f>SUM(C$19:C112)</f>
        <v>52496.391124631235</v>
      </c>
    </row>
    <row r="113" spans="1:7" x14ac:dyDescent="0.3">
      <c r="A113" s="7">
        <f t="shared" si="5"/>
        <v>95</v>
      </c>
      <c r="B113" s="11">
        <f t="shared" si="6"/>
        <v>2053.7571579016021</v>
      </c>
      <c r="C113" s="12">
        <f t="shared" si="7"/>
        <v>381.9993771336724</v>
      </c>
      <c r="D113" s="11">
        <f t="shared" si="8"/>
        <v>1671.7577807679297</v>
      </c>
      <c r="E113" s="11">
        <f t="shared" si="9"/>
        <v>157771.46050111298</v>
      </c>
      <c r="F113" s="1">
        <f>SUM(D$19:D113)</f>
        <v>142228.53949888732</v>
      </c>
      <c r="G113" s="1">
        <f>SUM(C$19:C113)</f>
        <v>52878.390501764909</v>
      </c>
    </row>
    <row r="114" spans="1:7" x14ac:dyDescent="0.3">
      <c r="A114" s="7">
        <f t="shared" si="5"/>
        <v>96</v>
      </c>
      <c r="B114" s="11">
        <f t="shared" si="6"/>
        <v>2053.7571579016021</v>
      </c>
      <c r="C114" s="12">
        <f t="shared" si="7"/>
        <v>377.99412411724927</v>
      </c>
      <c r="D114" s="11">
        <f t="shared" si="8"/>
        <v>1675.7630337843527</v>
      </c>
      <c r="E114" s="11">
        <f t="shared" si="9"/>
        <v>156095.69746732863</v>
      </c>
      <c r="F114" s="1">
        <f>SUM(D$19:D114)</f>
        <v>143904.30253267166</v>
      </c>
      <c r="G114" s="1">
        <f>SUM(C$19:C114)</f>
        <v>53256.384625882158</v>
      </c>
    </row>
    <row r="115" spans="1:7" x14ac:dyDescent="0.3">
      <c r="A115" s="7">
        <f t="shared" si="5"/>
        <v>97</v>
      </c>
      <c r="B115" s="11">
        <f t="shared" si="6"/>
        <v>2053.7571579016021</v>
      </c>
      <c r="C115" s="12">
        <f t="shared" si="7"/>
        <v>373.9792751821409</v>
      </c>
      <c r="D115" s="11">
        <f t="shared" si="8"/>
        <v>1679.7778827194611</v>
      </c>
      <c r="E115" s="11">
        <f t="shared" si="9"/>
        <v>154415.91958460916</v>
      </c>
      <c r="F115" s="1">
        <f>SUM(D$19:D115)</f>
        <v>145584.08041539113</v>
      </c>
      <c r="G115" s="1">
        <f>SUM(C$19:C115)</f>
        <v>53630.363901064302</v>
      </c>
    </row>
    <row r="116" spans="1:7" x14ac:dyDescent="0.3">
      <c r="A116" s="7">
        <f t="shared" si="5"/>
        <v>98</v>
      </c>
      <c r="B116" s="11">
        <f t="shared" si="6"/>
        <v>2053.7571579016021</v>
      </c>
      <c r="C116" s="12">
        <f t="shared" si="7"/>
        <v>369.95480733812548</v>
      </c>
      <c r="D116" s="11">
        <f t="shared" si="8"/>
        <v>1683.8023505634767</v>
      </c>
      <c r="E116" s="11">
        <f t="shared" si="9"/>
        <v>152732.1172340457</v>
      </c>
      <c r="F116" s="1">
        <f>SUM(D$19:D116)</f>
        <v>147267.88276595459</v>
      </c>
      <c r="G116" s="1">
        <f>SUM(C$19:C116)</f>
        <v>54000.318708402425</v>
      </c>
    </row>
    <row r="117" spans="1:7" x14ac:dyDescent="0.3">
      <c r="A117" s="7">
        <f t="shared" si="5"/>
        <v>99</v>
      </c>
      <c r="B117" s="11">
        <f t="shared" si="6"/>
        <v>2053.7571579016021</v>
      </c>
      <c r="C117" s="12">
        <f t="shared" si="7"/>
        <v>365.92069753990057</v>
      </c>
      <c r="D117" s="11">
        <f t="shared" si="8"/>
        <v>1687.8364603617015</v>
      </c>
      <c r="E117" s="11">
        <f t="shared" si="9"/>
        <v>151044.280773684</v>
      </c>
      <c r="F117" s="1">
        <f>SUM(D$19:D117)</f>
        <v>148955.71922631629</v>
      </c>
      <c r="G117" s="1">
        <f>SUM(C$19:C117)</f>
        <v>54366.239405942324</v>
      </c>
    </row>
    <row r="118" spans="1:7" x14ac:dyDescent="0.3">
      <c r="A118" s="7">
        <f t="shared" si="5"/>
        <v>100</v>
      </c>
      <c r="B118" s="11">
        <f t="shared" si="6"/>
        <v>2053.7571579016021</v>
      </c>
      <c r="C118" s="12">
        <f t="shared" si="7"/>
        <v>361.87692268695059</v>
      </c>
      <c r="D118" s="11">
        <f t="shared" si="8"/>
        <v>1691.8802352146515</v>
      </c>
      <c r="E118" s="11">
        <f t="shared" si="9"/>
        <v>149352.40053846934</v>
      </c>
      <c r="F118" s="1">
        <f>SUM(D$19:D118)</f>
        <v>150647.59946153095</v>
      </c>
      <c r="G118" s="1">
        <f>SUM(C$19:C118)</f>
        <v>54728.116328629272</v>
      </c>
    </row>
    <row r="119" spans="1:7" x14ac:dyDescent="0.3">
      <c r="A119" s="7">
        <f t="shared" si="5"/>
        <v>101</v>
      </c>
      <c r="B119" s="11">
        <f t="shared" si="6"/>
        <v>2053.7571579016021</v>
      </c>
      <c r="C119" s="12">
        <f t="shared" si="7"/>
        <v>357.82345962341549</v>
      </c>
      <c r="D119" s="11">
        <f t="shared" si="8"/>
        <v>1695.9336982781865</v>
      </c>
      <c r="E119" s="11">
        <f t="shared" si="9"/>
        <v>147656.46684019116</v>
      </c>
      <c r="F119" s="1">
        <f>SUM(D$19:D119)</f>
        <v>152343.53315980913</v>
      </c>
      <c r="G119" s="1">
        <f>SUM(C$19:C119)</f>
        <v>55085.93978825269</v>
      </c>
    </row>
    <row r="120" spans="1:7" x14ac:dyDescent="0.3">
      <c r="A120" s="7">
        <f t="shared" si="5"/>
        <v>102</v>
      </c>
      <c r="B120" s="11">
        <f t="shared" si="6"/>
        <v>2053.7571579016021</v>
      </c>
      <c r="C120" s="12">
        <f t="shared" si="7"/>
        <v>353.7602851379574</v>
      </c>
      <c r="D120" s="11">
        <f t="shared" si="8"/>
        <v>1699.9968727636449</v>
      </c>
      <c r="E120" s="11">
        <f t="shared" si="9"/>
        <v>145956.46996742752</v>
      </c>
      <c r="F120" s="1">
        <f>SUM(D$19:D120)</f>
        <v>154043.53003257277</v>
      </c>
      <c r="G120" s="1">
        <f>SUM(C$19:C120)</f>
        <v>55439.700073390646</v>
      </c>
    </row>
    <row r="121" spans="1:7" x14ac:dyDescent="0.3">
      <c r="A121" s="7">
        <f t="shared" si="5"/>
        <v>103</v>
      </c>
      <c r="B121" s="11">
        <f t="shared" si="6"/>
        <v>2053.7571579016021</v>
      </c>
      <c r="C121" s="12">
        <f t="shared" si="7"/>
        <v>349.68737596362786</v>
      </c>
      <c r="D121" s="11">
        <f t="shared" si="8"/>
        <v>1704.0697819379743</v>
      </c>
      <c r="E121" s="11">
        <f t="shared" si="9"/>
        <v>144252.40018548953</v>
      </c>
      <c r="F121" s="1">
        <f>SUM(D$19:D121)</f>
        <v>155747.59981451076</v>
      </c>
      <c r="G121" s="1">
        <f>SUM(C$19:C121)</f>
        <v>55789.387449354275</v>
      </c>
    </row>
    <row r="122" spans="1:7" x14ac:dyDescent="0.3">
      <c r="A122" s="7">
        <f t="shared" si="5"/>
        <v>104</v>
      </c>
      <c r="B122" s="11">
        <f t="shared" si="6"/>
        <v>2053.7571579016021</v>
      </c>
      <c r="C122" s="12">
        <f t="shared" si="7"/>
        <v>345.60470877773469</v>
      </c>
      <c r="D122" s="11">
        <f t="shared" si="8"/>
        <v>1708.1524491238674</v>
      </c>
      <c r="E122" s="11">
        <f t="shared" si="9"/>
        <v>142544.24773636565</v>
      </c>
      <c r="F122" s="1">
        <f>SUM(D$19:D122)</f>
        <v>157455.75226363464</v>
      </c>
      <c r="G122" s="1">
        <f>SUM(C$19:C122)</f>
        <v>56134.992158132009</v>
      </c>
    </row>
    <row r="123" spans="1:7" x14ac:dyDescent="0.3">
      <c r="A123" s="7">
        <f t="shared" si="5"/>
        <v>105</v>
      </c>
      <c r="B123" s="11">
        <f t="shared" si="6"/>
        <v>2053.7571579016021</v>
      </c>
      <c r="C123" s="12">
        <f t="shared" si="7"/>
        <v>341.51226020170878</v>
      </c>
      <c r="D123" s="11">
        <f t="shared" si="8"/>
        <v>1712.2448976998935</v>
      </c>
      <c r="E123" s="11">
        <f t="shared" si="9"/>
        <v>140832.00283866577</v>
      </c>
      <c r="F123" s="1">
        <f>SUM(D$19:D123)</f>
        <v>159167.99716133453</v>
      </c>
      <c r="G123" s="1">
        <f>SUM(C$19:C123)</f>
        <v>56476.504418333716</v>
      </c>
    </row>
    <row r="124" spans="1:7" x14ac:dyDescent="0.3">
      <c r="A124" s="7">
        <f t="shared" si="5"/>
        <v>106</v>
      </c>
      <c r="B124" s="11">
        <f t="shared" si="6"/>
        <v>2053.7571579016021</v>
      </c>
      <c r="C124" s="12">
        <f t="shared" si="7"/>
        <v>337.41000680096948</v>
      </c>
      <c r="D124" s="11">
        <f t="shared" si="8"/>
        <v>1716.3471511006326</v>
      </c>
      <c r="E124" s="11">
        <f t="shared" si="9"/>
        <v>139115.65568756513</v>
      </c>
      <c r="F124" s="1">
        <f>SUM(D$19:D124)</f>
        <v>160884.34431243516</v>
      </c>
      <c r="G124" s="1">
        <f>SUM(C$19:C124)</f>
        <v>56813.914425134688</v>
      </c>
    </row>
    <row r="125" spans="1:7" x14ac:dyDescent="0.3">
      <c r="A125" s="7">
        <f t="shared" si="5"/>
        <v>107</v>
      </c>
      <c r="B125" s="11">
        <f t="shared" si="6"/>
        <v>2053.7571579016021</v>
      </c>
      <c r="C125" s="12">
        <f t="shared" si="7"/>
        <v>333.29792508479085</v>
      </c>
      <c r="D125" s="11">
        <f t="shared" si="8"/>
        <v>1720.4592328168112</v>
      </c>
      <c r="E125" s="11">
        <f t="shared" si="9"/>
        <v>137395.19645474831</v>
      </c>
      <c r="F125" s="1">
        <f>SUM(D$19:D125)</f>
        <v>162604.80354525198</v>
      </c>
      <c r="G125" s="1">
        <f>SUM(C$19:C125)</f>
        <v>57147.212350219481</v>
      </c>
    </row>
    <row r="126" spans="1:7" x14ac:dyDescent="0.3">
      <c r="A126" s="7">
        <f t="shared" si="5"/>
        <v>108</v>
      </c>
      <c r="B126" s="11">
        <f t="shared" si="6"/>
        <v>2053.7571579016021</v>
      </c>
      <c r="C126" s="12">
        <f t="shared" si="7"/>
        <v>329.17599150616718</v>
      </c>
      <c r="D126" s="11">
        <f t="shared" si="8"/>
        <v>1724.5811663954348</v>
      </c>
      <c r="E126" s="11">
        <f t="shared" si="9"/>
        <v>135670.61528835288</v>
      </c>
      <c r="F126" s="1">
        <f>SUM(D$19:D126)</f>
        <v>164329.38471164741</v>
      </c>
      <c r="G126" s="1">
        <f>SUM(C$19:C126)</f>
        <v>57476.388341725651</v>
      </c>
    </row>
    <row r="127" spans="1:7" x14ac:dyDescent="0.3">
      <c r="A127" s="7">
        <f t="shared" si="5"/>
        <v>109</v>
      </c>
      <c r="B127" s="11">
        <f t="shared" si="6"/>
        <v>2053.7571579016021</v>
      </c>
      <c r="C127" s="12">
        <f t="shared" si="7"/>
        <v>325.04418246167813</v>
      </c>
      <c r="D127" s="11">
        <f t="shared" si="8"/>
        <v>1728.7129754399239</v>
      </c>
      <c r="E127" s="11">
        <f t="shared" si="9"/>
        <v>133941.90231291295</v>
      </c>
      <c r="F127" s="1">
        <f>SUM(D$19:D127)</f>
        <v>166058.09768708734</v>
      </c>
      <c r="G127" s="1">
        <f>SUM(C$19:C127)</f>
        <v>57801.43252418733</v>
      </c>
    </row>
    <row r="128" spans="1:7" x14ac:dyDescent="0.3">
      <c r="A128" s="7">
        <f t="shared" si="5"/>
        <v>110</v>
      </c>
      <c r="B128" s="11">
        <f t="shared" si="6"/>
        <v>2053.7571579016021</v>
      </c>
      <c r="C128" s="12">
        <f t="shared" si="7"/>
        <v>320.90247429135343</v>
      </c>
      <c r="D128" s="11">
        <f t="shared" si="8"/>
        <v>1732.8546836102485</v>
      </c>
      <c r="E128" s="11">
        <f t="shared" si="9"/>
        <v>132209.04762930269</v>
      </c>
      <c r="F128" s="1">
        <f>SUM(D$19:D128)</f>
        <v>167790.9523706976</v>
      </c>
      <c r="G128" s="1">
        <f>SUM(C$19:C128)</f>
        <v>58122.334998478684</v>
      </c>
    </row>
    <row r="129" spans="1:7" x14ac:dyDescent="0.3">
      <c r="A129" s="7">
        <f t="shared" si="5"/>
        <v>111</v>
      </c>
      <c r="B129" s="11">
        <f t="shared" si="6"/>
        <v>2053.7571579016021</v>
      </c>
      <c r="C129" s="12">
        <f t="shared" si="7"/>
        <v>316.75084327853716</v>
      </c>
      <c r="D129" s="11">
        <f t="shared" si="8"/>
        <v>1737.006314623065</v>
      </c>
      <c r="E129" s="11">
        <f t="shared" si="9"/>
        <v>130472.04131467962</v>
      </c>
      <c r="F129" s="1">
        <f>SUM(D$19:D129)</f>
        <v>169527.95868532066</v>
      </c>
      <c r="G129" s="1">
        <f>SUM(C$19:C129)</f>
        <v>58439.085841757224</v>
      </c>
    </row>
    <row r="130" spans="1:7" x14ac:dyDescent="0.3">
      <c r="A130" s="7">
        <f t="shared" si="5"/>
        <v>112</v>
      </c>
      <c r="B130" s="11">
        <f t="shared" si="6"/>
        <v>2053.7571579016021</v>
      </c>
      <c r="C130" s="12">
        <f t="shared" si="7"/>
        <v>312.58926564975269</v>
      </c>
      <c r="D130" s="11">
        <f t="shared" si="8"/>
        <v>1741.1678922518495</v>
      </c>
      <c r="E130" s="11">
        <f t="shared" si="9"/>
        <v>128730.87342242777</v>
      </c>
      <c r="F130" s="1">
        <f>SUM(D$19:D130)</f>
        <v>171269.12657757252</v>
      </c>
      <c r="G130" s="1">
        <f>SUM(C$19:C130)</f>
        <v>58751.675107406976</v>
      </c>
    </row>
    <row r="131" spans="1:7" x14ac:dyDescent="0.3">
      <c r="A131" s="7">
        <f t="shared" si="5"/>
        <v>113</v>
      </c>
      <c r="B131" s="11">
        <f t="shared" si="6"/>
        <v>2053.7571579016021</v>
      </c>
      <c r="C131" s="12">
        <f t="shared" si="7"/>
        <v>308.41771757456598</v>
      </c>
      <c r="D131" s="11">
        <f t="shared" si="8"/>
        <v>1745.3394403270363</v>
      </c>
      <c r="E131" s="11">
        <f t="shared" si="9"/>
        <v>126985.53398210074</v>
      </c>
      <c r="F131" s="1">
        <f>SUM(D$19:D131)</f>
        <v>173014.46601789957</v>
      </c>
      <c r="G131" s="1">
        <f>SUM(C$19:C131)</f>
        <v>59060.092824981541</v>
      </c>
    </row>
    <row r="132" spans="1:7" x14ac:dyDescent="0.3">
      <c r="A132" s="7">
        <f t="shared" si="5"/>
        <v>114</v>
      </c>
      <c r="B132" s="11">
        <f t="shared" si="6"/>
        <v>2053.7571579016021</v>
      </c>
      <c r="C132" s="12">
        <f t="shared" si="7"/>
        <v>304.23617516544914</v>
      </c>
      <c r="D132" s="11">
        <f t="shared" si="8"/>
        <v>1749.5209827361527</v>
      </c>
      <c r="E132" s="11">
        <f t="shared" si="9"/>
        <v>125236.01299936458</v>
      </c>
      <c r="F132" s="1">
        <f>SUM(D$19:D132)</f>
        <v>174763.98700063571</v>
      </c>
      <c r="G132" s="1">
        <f>SUM(C$19:C132)</f>
        <v>59364.329000146987</v>
      </c>
    </row>
    <row r="133" spans="1:7" x14ac:dyDescent="0.3">
      <c r="A133" s="7">
        <f t="shared" si="5"/>
        <v>115</v>
      </c>
      <c r="B133" s="11">
        <f t="shared" si="6"/>
        <v>2053.7571579016021</v>
      </c>
      <c r="C133" s="12">
        <f t="shared" si="7"/>
        <v>300.04461447764373</v>
      </c>
      <c r="D133" s="11">
        <f t="shared" si="8"/>
        <v>1753.7125434239583</v>
      </c>
      <c r="E133" s="11">
        <f t="shared" si="9"/>
        <v>123482.30045594063</v>
      </c>
      <c r="F133" s="1">
        <f>SUM(D$19:D133)</f>
        <v>176517.69954405967</v>
      </c>
      <c r="G133" s="1">
        <f>SUM(C$19:C133)</f>
        <v>59664.37361462463</v>
      </c>
    </row>
    <row r="134" spans="1:7" x14ac:dyDescent="0.3">
      <c r="A134" s="7">
        <f t="shared" si="5"/>
        <v>116</v>
      </c>
      <c r="B134" s="11">
        <f t="shared" si="6"/>
        <v>2053.7571579016021</v>
      </c>
      <c r="C134" s="12">
        <f t="shared" si="7"/>
        <v>295.84301150902382</v>
      </c>
      <c r="D134" s="11">
        <f t="shared" si="8"/>
        <v>1757.914146392578</v>
      </c>
      <c r="E134" s="11">
        <f t="shared" si="9"/>
        <v>121724.38630954805</v>
      </c>
      <c r="F134" s="1">
        <f>SUM(D$19:D134)</f>
        <v>178275.61369045224</v>
      </c>
      <c r="G134" s="1">
        <f>SUM(C$19:C134)</f>
        <v>59960.216626133653</v>
      </c>
    </row>
    <row r="135" spans="1:7" x14ac:dyDescent="0.3">
      <c r="A135" s="7">
        <f t="shared" si="5"/>
        <v>117</v>
      </c>
      <c r="B135" s="11">
        <f t="shared" si="6"/>
        <v>2053.7571579016021</v>
      </c>
      <c r="C135" s="12">
        <f t="shared" si="7"/>
        <v>291.63134219995828</v>
      </c>
      <c r="D135" s="11">
        <f t="shared" si="8"/>
        <v>1762.1258157016439</v>
      </c>
      <c r="E135" s="11">
        <f t="shared" si="9"/>
        <v>119962.26049384641</v>
      </c>
      <c r="F135" s="1">
        <f>SUM(D$19:D135)</f>
        <v>180037.73950615388</v>
      </c>
      <c r="G135" s="1">
        <f>SUM(C$19:C135)</f>
        <v>60251.847968333612</v>
      </c>
    </row>
    <row r="136" spans="1:7" x14ac:dyDescent="0.3">
      <c r="A136" s="7">
        <f t="shared" si="5"/>
        <v>118</v>
      </c>
      <c r="B136" s="11">
        <f t="shared" si="6"/>
        <v>2053.7571579016021</v>
      </c>
      <c r="C136" s="12">
        <f t="shared" si="7"/>
        <v>287.40958243317311</v>
      </c>
      <c r="D136" s="11">
        <f t="shared" si="8"/>
        <v>1766.3475754684289</v>
      </c>
      <c r="E136" s="11">
        <f t="shared" si="9"/>
        <v>118195.91291837797</v>
      </c>
      <c r="F136" s="1">
        <f>SUM(D$19:D136)</f>
        <v>181804.0870816223</v>
      </c>
      <c r="G136" s="1">
        <f>SUM(C$19:C136)</f>
        <v>60539.257550766786</v>
      </c>
    </row>
    <row r="137" spans="1:7" x14ac:dyDescent="0.3">
      <c r="A137" s="7">
        <f t="shared" si="5"/>
        <v>119</v>
      </c>
      <c r="B137" s="11">
        <f t="shared" si="6"/>
        <v>2053.7571579016021</v>
      </c>
      <c r="C137" s="12">
        <f t="shared" si="7"/>
        <v>283.17770803361327</v>
      </c>
      <c r="D137" s="11">
        <f t="shared" si="8"/>
        <v>1770.5794498679886</v>
      </c>
      <c r="E137" s="11">
        <f t="shared" si="9"/>
        <v>116425.33346850998</v>
      </c>
      <c r="F137" s="1">
        <f>SUM(D$19:D137)</f>
        <v>183574.66653149028</v>
      </c>
      <c r="G137" s="1">
        <f>SUM(C$19:C137)</f>
        <v>60822.435258800397</v>
      </c>
    </row>
    <row r="138" spans="1:7" x14ac:dyDescent="0.3">
      <c r="A138" s="7">
        <f t="shared" si="5"/>
        <v>120</v>
      </c>
      <c r="B138" s="11">
        <f t="shared" si="6"/>
        <v>2053.7571579016021</v>
      </c>
      <c r="C138" s="12">
        <f t="shared" si="7"/>
        <v>278.93569476830459</v>
      </c>
      <c r="D138" s="11">
        <f t="shared" si="8"/>
        <v>1774.8214631332974</v>
      </c>
      <c r="E138" s="11">
        <f t="shared" si="9"/>
        <v>114650.51200537669</v>
      </c>
      <c r="F138" s="1">
        <f>SUM(D$19:D138)</f>
        <v>185349.48799462357</v>
      </c>
      <c r="G138" s="1">
        <f>SUM(C$19:C138)</f>
        <v>61101.370953568701</v>
      </c>
    </row>
    <row r="139" spans="1:7" x14ac:dyDescent="0.3">
      <c r="A139" s="7">
        <f t="shared" si="5"/>
        <v>121</v>
      </c>
      <c r="B139" s="11">
        <f t="shared" si="6"/>
        <v>2053.7571579016021</v>
      </c>
      <c r="C139" s="12">
        <f t="shared" si="7"/>
        <v>274.68351834621444</v>
      </c>
      <c r="D139" s="11">
        <f t="shared" si="8"/>
        <v>1779.0736395553877</v>
      </c>
      <c r="E139" s="11">
        <f t="shared" si="9"/>
        <v>112871.4383658213</v>
      </c>
      <c r="F139" s="1">
        <f>SUM(D$19:D139)</f>
        <v>187128.56163417897</v>
      </c>
      <c r="G139" s="1">
        <f>SUM(C$19:C139)</f>
        <v>61376.054471914918</v>
      </c>
    </row>
    <row r="140" spans="1:7" x14ac:dyDescent="0.3">
      <c r="A140" s="7">
        <f t="shared" si="5"/>
        <v>122</v>
      </c>
      <c r="B140" s="11">
        <f t="shared" si="6"/>
        <v>2053.7571579016021</v>
      </c>
      <c r="C140" s="12">
        <f t="shared" si="7"/>
        <v>270.42115441811296</v>
      </c>
      <c r="D140" s="11">
        <f t="shared" si="8"/>
        <v>1783.3360034834891</v>
      </c>
      <c r="E140" s="11">
        <f t="shared" si="9"/>
        <v>111088.10236233781</v>
      </c>
      <c r="F140" s="1">
        <f>SUM(D$19:D140)</f>
        <v>188911.89763766245</v>
      </c>
      <c r="G140" s="1">
        <f>SUM(C$19:C140)</f>
        <v>61646.475626333035</v>
      </c>
    </row>
    <row r="141" spans="1:7" x14ac:dyDescent="0.3">
      <c r="A141" s="7">
        <f t="shared" si="5"/>
        <v>123</v>
      </c>
      <c r="B141" s="11">
        <f t="shared" si="6"/>
        <v>2053.7571579016021</v>
      </c>
      <c r="C141" s="12">
        <f t="shared" si="7"/>
        <v>266.14857857643375</v>
      </c>
      <c r="D141" s="11">
        <f t="shared" si="8"/>
        <v>1787.6085793251684</v>
      </c>
      <c r="E141" s="11">
        <f t="shared" si="9"/>
        <v>109300.49378301264</v>
      </c>
      <c r="F141" s="1">
        <f>SUM(D$19:D141)</f>
        <v>190699.50621698762</v>
      </c>
      <c r="G141" s="1">
        <f>SUM(C$19:C141)</f>
        <v>61912.624204909465</v>
      </c>
    </row>
    <row r="142" spans="1:7" x14ac:dyDescent="0.3">
      <c r="A142" s="7">
        <f t="shared" si="5"/>
        <v>124</v>
      </c>
      <c r="B142" s="11">
        <f t="shared" si="6"/>
        <v>2053.7571579016021</v>
      </c>
      <c r="C142" s="12">
        <f t="shared" si="7"/>
        <v>261.86576635513387</v>
      </c>
      <c r="D142" s="11">
        <f t="shared" si="8"/>
        <v>1791.8913915464682</v>
      </c>
      <c r="E142" s="11">
        <f t="shared" si="9"/>
        <v>107508.60239146618</v>
      </c>
      <c r="F142" s="1">
        <f>SUM(D$19:D142)</f>
        <v>192491.39760853408</v>
      </c>
      <c r="G142" s="1">
        <f>SUM(C$19:C142)</f>
        <v>62174.4899712646</v>
      </c>
    </row>
    <row r="143" spans="1:7" x14ac:dyDescent="0.3">
      <c r="A143" s="7">
        <f t="shared" si="5"/>
        <v>125</v>
      </c>
      <c r="B143" s="11">
        <f t="shared" si="6"/>
        <v>2053.7571579016021</v>
      </c>
      <c r="C143" s="12">
        <f t="shared" si="7"/>
        <v>257.57269322955381</v>
      </c>
      <c r="D143" s="11">
        <f t="shared" si="8"/>
        <v>1796.1844646720483</v>
      </c>
      <c r="E143" s="11">
        <f t="shared" si="9"/>
        <v>105712.41792679414</v>
      </c>
      <c r="F143" s="1">
        <f>SUM(D$19:D143)</f>
        <v>194287.58207320614</v>
      </c>
      <c r="G143" s="1">
        <f>SUM(C$19:C143)</f>
        <v>62432.062664494151</v>
      </c>
    </row>
    <row r="144" spans="1:7" x14ac:dyDescent="0.3">
      <c r="A144" s="7">
        <f t="shared" si="5"/>
        <v>126</v>
      </c>
      <c r="B144" s="11">
        <f t="shared" si="6"/>
        <v>2053.7571579016021</v>
      </c>
      <c r="C144" s="12">
        <f t="shared" si="7"/>
        <v>253.26933461627706</v>
      </c>
      <c r="D144" s="11">
        <f t="shared" si="8"/>
        <v>1800.4878232853252</v>
      </c>
      <c r="E144" s="11">
        <f t="shared" si="9"/>
        <v>103911.93010350881</v>
      </c>
      <c r="F144" s="1">
        <f>SUM(D$19:D144)</f>
        <v>196088.06989649148</v>
      </c>
      <c r="G144" s="1">
        <f>SUM(C$19:C144)</f>
        <v>62685.331999110429</v>
      </c>
    </row>
    <row r="145" spans="1:7" x14ac:dyDescent="0.3">
      <c r="A145" s="7">
        <f t="shared" si="5"/>
        <v>127</v>
      </c>
      <c r="B145" s="11">
        <f t="shared" si="6"/>
        <v>2053.7571579016021</v>
      </c>
      <c r="C145" s="12">
        <f t="shared" si="7"/>
        <v>248.95566587298927</v>
      </c>
      <c r="D145" s="11">
        <f t="shared" si="8"/>
        <v>1804.8014920286128</v>
      </c>
      <c r="E145" s="11">
        <f t="shared" si="9"/>
        <v>102107.12861148021</v>
      </c>
      <c r="F145" s="1">
        <f>SUM(D$19:D145)</f>
        <v>197892.87138852009</v>
      </c>
      <c r="G145" s="1">
        <f>SUM(C$19:C145)</f>
        <v>62934.287664983422</v>
      </c>
    </row>
    <row r="146" spans="1:7" x14ac:dyDescent="0.3">
      <c r="A146" s="7">
        <f t="shared" si="5"/>
        <v>128</v>
      </c>
      <c r="B146" s="11">
        <f t="shared" si="6"/>
        <v>2053.7571579016021</v>
      </c>
      <c r="C146" s="12">
        <f t="shared" si="7"/>
        <v>244.63166229833735</v>
      </c>
      <c r="D146" s="11">
        <f t="shared" si="8"/>
        <v>1809.1254956032644</v>
      </c>
      <c r="E146" s="11">
        <f t="shared" si="9"/>
        <v>100298.00311587694</v>
      </c>
      <c r="F146" s="1">
        <f>SUM(D$19:D146)</f>
        <v>199701.99688412336</v>
      </c>
      <c r="G146" s="1">
        <f>SUM(C$19:C146)</f>
        <v>63178.919327281757</v>
      </c>
    </row>
    <row r="147" spans="1:7" x14ac:dyDescent="0.3">
      <c r="A147" s="7">
        <f t="shared" si="5"/>
        <v>129</v>
      </c>
      <c r="B147" s="11">
        <f t="shared" si="6"/>
        <v>2053.7571579016021</v>
      </c>
      <c r="C147" s="12">
        <f t="shared" si="7"/>
        <v>240.2972991317879</v>
      </c>
      <c r="D147" s="11">
        <f t="shared" si="8"/>
        <v>1813.459858769814</v>
      </c>
      <c r="E147" s="11">
        <f t="shared" si="9"/>
        <v>98484.543257107129</v>
      </c>
      <c r="F147" s="1">
        <f>SUM(D$19:D147)</f>
        <v>201515.45674289318</v>
      </c>
      <c r="G147" s="1">
        <f>SUM(C$19:C147)</f>
        <v>63419.216626413545</v>
      </c>
    </row>
    <row r="148" spans="1:7" x14ac:dyDescent="0.3">
      <c r="A148" s="7">
        <f t="shared" ref="A148:A177" si="10">A147+1</f>
        <v>130</v>
      </c>
      <c r="B148" s="11">
        <f t="shared" ref="B148:B177" si="11">D$9</f>
        <v>2053.7571579016021</v>
      </c>
      <c r="C148" s="12">
        <f t="shared" ref="C148:C198" si="12">IPMT(D$7/100/12,A148,D$8,-D$6)</f>
        <v>235.95255155348522</v>
      </c>
      <c r="D148" s="11">
        <f t="shared" ref="D148:D198" si="13">PPMT(D$7/100/12,A148,D$8,-D$6)</f>
        <v>1817.804606348117</v>
      </c>
      <c r="E148" s="11">
        <f t="shared" ref="E148:E177" si="14">E147-D148</f>
        <v>96666.738650759013</v>
      </c>
      <c r="F148" s="1">
        <f>SUM(D$19:D148)</f>
        <v>203333.26134924131</v>
      </c>
      <c r="G148" s="1">
        <f>SUM(C$19:C148)</f>
        <v>63655.169177967029</v>
      </c>
    </row>
    <row r="149" spans="1:7" x14ac:dyDescent="0.3">
      <c r="A149" s="7">
        <f t="shared" si="10"/>
        <v>131</v>
      </c>
      <c r="B149" s="11">
        <f t="shared" si="11"/>
        <v>2053.7571579016021</v>
      </c>
      <c r="C149" s="12">
        <f t="shared" si="12"/>
        <v>231.59739468410953</v>
      </c>
      <c r="D149" s="11">
        <f t="shared" si="13"/>
        <v>1822.1597632174926</v>
      </c>
      <c r="E149" s="11">
        <f t="shared" si="14"/>
        <v>94844.578887541516</v>
      </c>
      <c r="F149" s="1">
        <f>SUM(D$19:D149)</f>
        <v>205155.4211124588</v>
      </c>
      <c r="G149" s="1">
        <f>SUM(C$19:C149)</f>
        <v>63886.76657265114</v>
      </c>
    </row>
    <row r="150" spans="1:7" x14ac:dyDescent="0.3">
      <c r="A150" s="7">
        <f t="shared" si="10"/>
        <v>132</v>
      </c>
      <c r="B150" s="11">
        <f t="shared" si="11"/>
        <v>2053.7571579016021</v>
      </c>
      <c r="C150" s="12">
        <f t="shared" si="12"/>
        <v>227.23180358473428</v>
      </c>
      <c r="D150" s="11">
        <f t="shared" si="13"/>
        <v>1826.5253543168678</v>
      </c>
      <c r="E150" s="11">
        <f t="shared" si="14"/>
        <v>93018.053533224651</v>
      </c>
      <c r="F150" s="1">
        <f>SUM(D$19:D150)</f>
        <v>206981.94646677567</v>
      </c>
      <c r="G150" s="1">
        <f>SUM(C$19:C150)</f>
        <v>64113.998376235875</v>
      </c>
    </row>
    <row r="151" spans="1:7" x14ac:dyDescent="0.3">
      <c r="A151" s="7">
        <f t="shared" si="10"/>
        <v>133</v>
      </c>
      <c r="B151" s="11">
        <f t="shared" si="11"/>
        <v>2053.7571579016021</v>
      </c>
      <c r="C151" s="12">
        <f t="shared" si="12"/>
        <v>222.85575325668344</v>
      </c>
      <c r="D151" s="11">
        <f t="shared" si="13"/>
        <v>1830.9014046449186</v>
      </c>
      <c r="E151" s="11">
        <f t="shared" si="14"/>
        <v>91187.152128579735</v>
      </c>
      <c r="F151" s="1">
        <f>SUM(D$19:D151)</f>
        <v>208812.84787142058</v>
      </c>
      <c r="G151" s="1">
        <f>SUM(C$19:C151)</f>
        <v>64336.85412949256</v>
      </c>
    </row>
    <row r="152" spans="1:7" x14ac:dyDescent="0.3">
      <c r="A152" s="7">
        <f t="shared" si="10"/>
        <v>134</v>
      </c>
      <c r="B152" s="11">
        <f t="shared" si="11"/>
        <v>2053.7571579016021</v>
      </c>
      <c r="C152" s="12">
        <f t="shared" si="12"/>
        <v>218.46921864138832</v>
      </c>
      <c r="D152" s="11">
        <f t="shared" si="13"/>
        <v>1835.2879392602135</v>
      </c>
      <c r="E152" s="11">
        <f t="shared" si="14"/>
        <v>89351.864189319516</v>
      </c>
      <c r="F152" s="1">
        <f>SUM(D$19:D152)</f>
        <v>210648.1358106808</v>
      </c>
      <c r="G152" s="1">
        <f>SUM(C$19:C152)</f>
        <v>64555.323348133948</v>
      </c>
    </row>
    <row r="153" spans="1:7" x14ac:dyDescent="0.3">
      <c r="A153" s="7">
        <f t="shared" si="10"/>
        <v>135</v>
      </c>
      <c r="B153" s="11">
        <f t="shared" si="11"/>
        <v>2053.7571579016021</v>
      </c>
      <c r="C153" s="12">
        <f t="shared" si="12"/>
        <v>214.07217462024403</v>
      </c>
      <c r="D153" s="11">
        <f t="shared" si="13"/>
        <v>1839.6849832813577</v>
      </c>
      <c r="E153" s="11">
        <f t="shared" si="14"/>
        <v>87512.179206038156</v>
      </c>
      <c r="F153" s="1">
        <f>SUM(D$19:D153)</f>
        <v>212487.82079396216</v>
      </c>
      <c r="G153" s="1">
        <f>SUM(C$19:C153)</f>
        <v>64769.395522754196</v>
      </c>
    </row>
    <row r="154" spans="1:7" x14ac:dyDescent="0.3">
      <c r="A154" s="7">
        <f t="shared" si="10"/>
        <v>136</v>
      </c>
      <c r="B154" s="11">
        <f t="shared" si="11"/>
        <v>2053.7571579016021</v>
      </c>
      <c r="C154" s="12">
        <f t="shared" si="12"/>
        <v>209.66459601446581</v>
      </c>
      <c r="D154" s="11">
        <f t="shared" si="13"/>
        <v>1844.0925618871363</v>
      </c>
      <c r="E154" s="11">
        <f t="shared" si="14"/>
        <v>85668.086644151015</v>
      </c>
      <c r="F154" s="1">
        <f>SUM(D$19:D154)</f>
        <v>214331.9133558493</v>
      </c>
      <c r="G154" s="1">
        <f>SUM(C$19:C154)</f>
        <v>64979.060118768663</v>
      </c>
    </row>
    <row r="155" spans="1:7" x14ac:dyDescent="0.3">
      <c r="A155" s="7">
        <f t="shared" si="10"/>
        <v>137</v>
      </c>
      <c r="B155" s="11">
        <f t="shared" si="11"/>
        <v>2053.7571579016021</v>
      </c>
      <c r="C155" s="12">
        <f t="shared" si="12"/>
        <v>205.24645758494452</v>
      </c>
      <c r="D155" s="11">
        <f t="shared" si="13"/>
        <v>1848.5107003166574</v>
      </c>
      <c r="E155" s="11">
        <f t="shared" si="14"/>
        <v>83819.575943834352</v>
      </c>
      <c r="F155" s="1">
        <f>SUM(D$19:D155)</f>
        <v>216180.42405616597</v>
      </c>
      <c r="G155" s="1">
        <f>SUM(C$19:C155)</f>
        <v>65184.306576353607</v>
      </c>
    </row>
    <row r="156" spans="1:7" x14ac:dyDescent="0.3">
      <c r="A156" s="7">
        <f t="shared" si="10"/>
        <v>138</v>
      </c>
      <c r="B156" s="11">
        <f t="shared" si="11"/>
        <v>2053.7571579016021</v>
      </c>
      <c r="C156" s="12">
        <f t="shared" si="12"/>
        <v>200.81773403210255</v>
      </c>
      <c r="D156" s="11">
        <f t="shared" si="13"/>
        <v>1852.9394238694997</v>
      </c>
      <c r="E156" s="11">
        <f t="shared" si="14"/>
        <v>81966.636519964857</v>
      </c>
      <c r="F156" s="1">
        <f>SUM(D$19:D156)</f>
        <v>218033.36348003548</v>
      </c>
      <c r="G156" s="1">
        <f>SUM(C$19:C156)</f>
        <v>65385.124310385712</v>
      </c>
    </row>
    <row r="157" spans="1:7" x14ac:dyDescent="0.3">
      <c r="A157" s="7">
        <f t="shared" si="10"/>
        <v>139</v>
      </c>
      <c r="B157" s="11">
        <f t="shared" si="11"/>
        <v>2053.7571579016021</v>
      </c>
      <c r="C157" s="12">
        <f t="shared" si="12"/>
        <v>196.37839999574854</v>
      </c>
      <c r="D157" s="11">
        <f t="shared" si="13"/>
        <v>1857.3787579058537</v>
      </c>
      <c r="E157" s="11">
        <f t="shared" si="14"/>
        <v>80109.257762059002</v>
      </c>
      <c r="F157" s="1">
        <f>SUM(D$19:D157)</f>
        <v>219890.74223794133</v>
      </c>
      <c r="G157" s="1">
        <f>SUM(C$19:C157)</f>
        <v>65581.502710381465</v>
      </c>
    </row>
    <row r="158" spans="1:7" x14ac:dyDescent="0.3">
      <c r="A158" s="7">
        <f t="shared" si="10"/>
        <v>140</v>
      </c>
      <c r="B158" s="11">
        <f t="shared" si="11"/>
        <v>2053.7571579016021</v>
      </c>
      <c r="C158" s="12">
        <f t="shared" si="12"/>
        <v>191.92843005493245</v>
      </c>
      <c r="D158" s="11">
        <f t="shared" si="13"/>
        <v>1861.8287278466696</v>
      </c>
      <c r="E158" s="11">
        <f t="shared" si="14"/>
        <v>78247.429034212328</v>
      </c>
      <c r="F158" s="1">
        <f>SUM(D$19:D158)</f>
        <v>221752.57096578801</v>
      </c>
      <c r="G158" s="1">
        <f>SUM(C$19:C158)</f>
        <v>65773.431140436398</v>
      </c>
    </row>
    <row r="159" spans="1:7" x14ac:dyDescent="0.3">
      <c r="A159" s="7">
        <f t="shared" si="10"/>
        <v>141</v>
      </c>
      <c r="B159" s="11">
        <f t="shared" si="11"/>
        <v>2053.7571579016021</v>
      </c>
      <c r="C159" s="12">
        <f t="shared" si="12"/>
        <v>187.46779872779976</v>
      </c>
      <c r="D159" s="11">
        <f t="shared" si="13"/>
        <v>1866.2893591738023</v>
      </c>
      <c r="E159" s="11">
        <f t="shared" si="14"/>
        <v>76381.139675038532</v>
      </c>
      <c r="F159" s="1">
        <f>SUM(D$19:D159)</f>
        <v>223618.8603249618</v>
      </c>
      <c r="G159" s="1">
        <f>SUM(C$19:C159)</f>
        <v>65960.898939164195</v>
      </c>
    </row>
    <row r="160" spans="1:7" x14ac:dyDescent="0.3">
      <c r="A160" s="7">
        <f t="shared" si="10"/>
        <v>142</v>
      </c>
      <c r="B160" s="11">
        <f t="shared" si="11"/>
        <v>2053.7571579016021</v>
      </c>
      <c r="C160" s="12">
        <f t="shared" si="12"/>
        <v>182.99648047144592</v>
      </c>
      <c r="D160" s="11">
        <f t="shared" si="13"/>
        <v>1870.7606774301562</v>
      </c>
      <c r="E160" s="11">
        <f t="shared" si="14"/>
        <v>74510.378997608379</v>
      </c>
      <c r="F160" s="1">
        <f>SUM(D$19:D160)</f>
        <v>225489.62100239197</v>
      </c>
      <c r="G160" s="1">
        <f>SUM(C$19:C160)</f>
        <v>66143.895419635635</v>
      </c>
    </row>
    <row r="161" spans="1:7" x14ac:dyDescent="0.3">
      <c r="A161" s="7">
        <f t="shared" si="10"/>
        <v>143</v>
      </c>
      <c r="B161" s="11">
        <f t="shared" si="11"/>
        <v>2053.7571579016021</v>
      </c>
      <c r="C161" s="12">
        <f t="shared" si="12"/>
        <v>178.51444968176946</v>
      </c>
      <c r="D161" s="11">
        <f t="shared" si="13"/>
        <v>1875.2427082198326</v>
      </c>
      <c r="E161" s="11">
        <f t="shared" si="14"/>
        <v>72635.136289388553</v>
      </c>
      <c r="F161" s="1">
        <f>SUM(D$19:D161)</f>
        <v>227364.8637106118</v>
      </c>
      <c r="G161" s="1">
        <f>SUM(C$19:C161)</f>
        <v>66322.409869317402</v>
      </c>
    </row>
    <row r="162" spans="1:7" x14ac:dyDescent="0.3">
      <c r="A162" s="7">
        <f t="shared" si="10"/>
        <v>144</v>
      </c>
      <c r="B162" s="11">
        <f t="shared" si="11"/>
        <v>2053.7571579016021</v>
      </c>
      <c r="C162" s="12">
        <f t="shared" si="12"/>
        <v>174.02168069332612</v>
      </c>
      <c r="D162" s="11">
        <f t="shared" si="13"/>
        <v>1879.7354772082758</v>
      </c>
      <c r="E162" s="11">
        <f t="shared" si="14"/>
        <v>70755.400812180276</v>
      </c>
      <c r="F162" s="1">
        <f>SUM(D$19:D162)</f>
        <v>229244.59918782007</v>
      </c>
      <c r="G162" s="1">
        <f>SUM(C$19:C162)</f>
        <v>66496.431550010733</v>
      </c>
    </row>
    <row r="163" spans="1:7" x14ac:dyDescent="0.3">
      <c r="A163" s="7">
        <f t="shared" si="10"/>
        <v>145</v>
      </c>
      <c r="B163" s="11">
        <f t="shared" si="11"/>
        <v>2053.7571579016021</v>
      </c>
      <c r="C163" s="12">
        <f t="shared" si="12"/>
        <v>169.51814777918128</v>
      </c>
      <c r="D163" s="11">
        <f t="shared" si="13"/>
        <v>1884.2390101224207</v>
      </c>
      <c r="E163" s="11">
        <f t="shared" si="14"/>
        <v>68871.161802057861</v>
      </c>
      <c r="F163" s="1">
        <f>SUM(D$19:D163)</f>
        <v>231128.8381979425</v>
      </c>
      <c r="G163" s="1">
        <f>SUM(C$19:C163)</f>
        <v>66665.949697789911</v>
      </c>
    </row>
    <row r="164" spans="1:7" x14ac:dyDescent="0.3">
      <c r="A164" s="7">
        <f t="shared" si="10"/>
        <v>146</v>
      </c>
      <c r="B164" s="11">
        <f t="shared" si="11"/>
        <v>2053.7571579016021</v>
      </c>
      <c r="C164" s="12">
        <f t="shared" si="12"/>
        <v>165.00382515076299</v>
      </c>
      <c r="D164" s="11">
        <f t="shared" si="13"/>
        <v>1888.7533327508388</v>
      </c>
      <c r="E164" s="11">
        <f t="shared" si="14"/>
        <v>66982.408469307018</v>
      </c>
      <c r="F164" s="1">
        <f>SUM(D$19:D164)</f>
        <v>233017.59153069335</v>
      </c>
      <c r="G164" s="1">
        <f>SUM(C$19:C164)</f>
        <v>66830.953522940676</v>
      </c>
    </row>
    <row r="165" spans="1:7" x14ac:dyDescent="0.3">
      <c r="A165" s="7">
        <f t="shared" si="10"/>
        <v>147</v>
      </c>
      <c r="B165" s="11">
        <f t="shared" si="11"/>
        <v>2053.7571579016021</v>
      </c>
      <c r="C165" s="12">
        <f t="shared" si="12"/>
        <v>160.47868695771413</v>
      </c>
      <c r="D165" s="11">
        <f t="shared" si="13"/>
        <v>1893.2784709438881</v>
      </c>
      <c r="E165" s="11">
        <f t="shared" si="14"/>
        <v>65089.129998363132</v>
      </c>
      <c r="F165" s="1">
        <f>SUM(D$19:D165)</f>
        <v>234910.87000163723</v>
      </c>
      <c r="G165" s="1">
        <f>SUM(C$19:C165)</f>
        <v>66991.432209898383</v>
      </c>
    </row>
    <row r="166" spans="1:7" x14ac:dyDescent="0.3">
      <c r="A166" s="7">
        <f t="shared" si="10"/>
        <v>148</v>
      </c>
      <c r="B166" s="11">
        <f t="shared" si="11"/>
        <v>2053.7571579016021</v>
      </c>
      <c r="C166" s="12">
        <f t="shared" si="12"/>
        <v>155.94270728774438</v>
      </c>
      <c r="D166" s="11">
        <f t="shared" si="13"/>
        <v>1897.8144506138576</v>
      </c>
      <c r="E166" s="11">
        <f t="shared" si="14"/>
        <v>63191.315547749276</v>
      </c>
      <c r="F166" s="1">
        <f>SUM(D$19:D166)</f>
        <v>236808.68445225109</v>
      </c>
      <c r="G166" s="1">
        <f>SUM(C$19:C166)</f>
        <v>67147.374917186127</v>
      </c>
    </row>
    <row r="167" spans="1:7" x14ac:dyDescent="0.3">
      <c r="A167" s="7">
        <f t="shared" si="10"/>
        <v>149</v>
      </c>
      <c r="B167" s="11">
        <f t="shared" si="11"/>
        <v>2053.7571579016021</v>
      </c>
      <c r="C167" s="12">
        <f t="shared" si="12"/>
        <v>151.39586016648198</v>
      </c>
      <c r="D167" s="11">
        <f t="shared" si="13"/>
        <v>1902.3612977351199</v>
      </c>
      <c r="E167" s="11">
        <f t="shared" si="14"/>
        <v>61288.954250014154</v>
      </c>
      <c r="F167" s="1">
        <f>SUM(D$19:D167)</f>
        <v>238711.04574998622</v>
      </c>
      <c r="G167" s="1">
        <f>SUM(C$19:C167)</f>
        <v>67298.770777352605</v>
      </c>
    </row>
    <row r="168" spans="1:7" x14ac:dyDescent="0.3">
      <c r="A168" s="7">
        <f t="shared" si="10"/>
        <v>150</v>
      </c>
      <c r="B168" s="11">
        <f t="shared" si="11"/>
        <v>2053.7571579016021</v>
      </c>
      <c r="C168" s="12">
        <f t="shared" si="12"/>
        <v>146.83811955732492</v>
      </c>
      <c r="D168" s="11">
        <f t="shared" si="13"/>
        <v>1906.9190383442772</v>
      </c>
      <c r="E168" s="11">
        <f t="shared" si="14"/>
        <v>59382.035211669878</v>
      </c>
      <c r="F168" s="1">
        <f>SUM(D$19:D168)</f>
        <v>240617.96478833052</v>
      </c>
      <c r="G168" s="1">
        <f>SUM(C$19:C168)</f>
        <v>67445.608896909936</v>
      </c>
    </row>
    <row r="169" spans="1:7" x14ac:dyDescent="0.3">
      <c r="A169" s="7">
        <f t="shared" si="10"/>
        <v>151</v>
      </c>
      <c r="B169" s="11">
        <f t="shared" si="11"/>
        <v>2053.7571579016021</v>
      </c>
      <c r="C169" s="12">
        <f t="shared" si="12"/>
        <v>142.26945936129178</v>
      </c>
      <c r="D169" s="11">
        <f t="shared" si="13"/>
        <v>1911.4876985403102</v>
      </c>
      <c r="E169" s="11">
        <f t="shared" si="14"/>
        <v>57470.547513129568</v>
      </c>
      <c r="F169" s="1">
        <f>SUM(D$19:D169)</f>
        <v>242529.45248687084</v>
      </c>
      <c r="G169" s="1">
        <f>SUM(C$19:C169)</f>
        <v>67587.878356271234</v>
      </c>
    </row>
    <row r="170" spans="1:7" x14ac:dyDescent="0.3">
      <c r="A170" s="7">
        <f t="shared" si="10"/>
        <v>152</v>
      </c>
      <c r="B170" s="11">
        <f t="shared" si="11"/>
        <v>2053.7571579016021</v>
      </c>
      <c r="C170" s="12">
        <f t="shared" si="12"/>
        <v>137.68985341687227</v>
      </c>
      <c r="D170" s="11">
        <f t="shared" si="13"/>
        <v>1916.0673044847297</v>
      </c>
      <c r="E170" s="11">
        <f t="shared" si="14"/>
        <v>55554.48020864484</v>
      </c>
      <c r="F170" s="1">
        <f>SUM(D$19:D170)</f>
        <v>244445.51979135556</v>
      </c>
      <c r="G170" s="1">
        <f>SUM(C$19:C170)</f>
        <v>67725.568209688106</v>
      </c>
    </row>
    <row r="171" spans="1:7" x14ac:dyDescent="0.3">
      <c r="A171" s="7">
        <f t="shared" si="10"/>
        <v>153</v>
      </c>
      <c r="B171" s="11">
        <f t="shared" si="11"/>
        <v>2053.7571579016021</v>
      </c>
      <c r="C171" s="12">
        <f t="shared" si="12"/>
        <v>133.09927549987762</v>
      </c>
      <c r="D171" s="11">
        <f t="shared" si="13"/>
        <v>1920.6578824017245</v>
      </c>
      <c r="E171" s="11">
        <f t="shared" si="14"/>
        <v>53633.822326243113</v>
      </c>
      <c r="F171" s="1">
        <f>SUM(D$19:D171)</f>
        <v>246366.17767375728</v>
      </c>
      <c r="G171" s="1">
        <f>SUM(C$19:C171)</f>
        <v>67858.66748518798</v>
      </c>
    </row>
    <row r="172" spans="1:7" x14ac:dyDescent="0.3">
      <c r="A172" s="7">
        <f t="shared" si="10"/>
        <v>154</v>
      </c>
      <c r="B172" s="11">
        <f t="shared" si="11"/>
        <v>2053.7571579016021</v>
      </c>
      <c r="C172" s="12">
        <f t="shared" si="12"/>
        <v>128.49769932329013</v>
      </c>
      <c r="D172" s="11">
        <f t="shared" si="13"/>
        <v>1925.259458578312</v>
      </c>
      <c r="E172" s="11">
        <f t="shared" si="14"/>
        <v>51708.562867664798</v>
      </c>
      <c r="F172" s="1">
        <f>SUM(D$19:D172)</f>
        <v>248291.43713233559</v>
      </c>
      <c r="G172" s="1">
        <f>SUM(C$19:C172)</f>
        <v>67987.165184511265</v>
      </c>
    </row>
    <row r="173" spans="1:7" x14ac:dyDescent="0.3">
      <c r="A173" s="7">
        <f t="shared" si="10"/>
        <v>155</v>
      </c>
      <c r="B173" s="11">
        <f t="shared" si="11"/>
        <v>2053.7571579016021</v>
      </c>
      <c r="C173" s="12">
        <f t="shared" si="12"/>
        <v>123.88509853711294</v>
      </c>
      <c r="D173" s="11">
        <f t="shared" si="13"/>
        <v>1929.8720593644889</v>
      </c>
      <c r="E173" s="11">
        <f t="shared" si="14"/>
        <v>49778.690808300307</v>
      </c>
      <c r="F173" s="1">
        <f>SUM(D$19:D173)</f>
        <v>250221.30919170007</v>
      </c>
      <c r="G173" s="1">
        <f>SUM(C$19:C173)</f>
        <v>68111.050283048375</v>
      </c>
    </row>
    <row r="174" spans="1:7" x14ac:dyDescent="0.3">
      <c r="A174" s="7">
        <f t="shared" si="10"/>
        <v>156</v>
      </c>
      <c r="B174" s="11">
        <f t="shared" si="11"/>
        <v>2053.7571579016021</v>
      </c>
      <c r="C174" s="12">
        <f t="shared" si="12"/>
        <v>119.26144672821886</v>
      </c>
      <c r="D174" s="11">
        <f t="shared" si="13"/>
        <v>1934.4957111733831</v>
      </c>
      <c r="E174" s="11">
        <f t="shared" si="14"/>
        <v>47844.195097126925</v>
      </c>
      <c r="F174" s="1">
        <f>SUM(D$19:D174)</f>
        <v>252155.80490287347</v>
      </c>
      <c r="G174" s="1">
        <f>SUM(C$19:C174)</f>
        <v>68230.3117297766</v>
      </c>
    </row>
    <row r="175" spans="1:7" x14ac:dyDescent="0.3">
      <c r="A175" s="7">
        <f t="shared" si="10"/>
        <v>157</v>
      </c>
      <c r="B175" s="11">
        <f t="shared" si="11"/>
        <v>2053.7571579016021</v>
      </c>
      <c r="C175" s="12">
        <f t="shared" si="12"/>
        <v>114.6267174201993</v>
      </c>
      <c r="D175" s="11">
        <f t="shared" si="13"/>
        <v>1939.1304404814027</v>
      </c>
      <c r="E175" s="11">
        <f t="shared" si="14"/>
        <v>45905.064656645525</v>
      </c>
      <c r="F175" s="1">
        <f>SUM(D$19:D175)</f>
        <v>254094.93534335488</v>
      </c>
      <c r="G175" s="1">
        <f>SUM(C$19:C175)</f>
        <v>68344.938447196793</v>
      </c>
    </row>
    <row r="176" spans="1:7" x14ac:dyDescent="0.3">
      <c r="A176" s="7">
        <f t="shared" si="10"/>
        <v>158</v>
      </c>
      <c r="B176" s="11">
        <f t="shared" si="11"/>
        <v>2053.7571579016021</v>
      </c>
      <c r="C176" s="12">
        <f t="shared" si="12"/>
        <v>109.98088407321259</v>
      </c>
      <c r="D176" s="11">
        <f t="shared" si="13"/>
        <v>1943.7762738283893</v>
      </c>
      <c r="E176" s="11">
        <f t="shared" si="14"/>
        <v>43961.288382817133</v>
      </c>
      <c r="F176" s="1">
        <f>SUM(D$19:D176)</f>
        <v>256038.71161718326</v>
      </c>
      <c r="G176" s="1">
        <f>SUM(C$19:C176)</f>
        <v>68454.919331270008</v>
      </c>
    </row>
    <row r="177" spans="1:7" x14ac:dyDescent="0.3">
      <c r="A177" s="7">
        <f t="shared" si="10"/>
        <v>159</v>
      </c>
      <c r="B177" s="11">
        <f t="shared" si="11"/>
        <v>2053.7571579016021</v>
      </c>
      <c r="C177" s="12">
        <f t="shared" si="12"/>
        <v>105.32392008383206</v>
      </c>
      <c r="D177" s="11">
        <f t="shared" si="13"/>
        <v>1948.4332378177701</v>
      </c>
      <c r="E177" s="11">
        <f t="shared" si="14"/>
        <v>42012.855144999361</v>
      </c>
      <c r="F177" s="1">
        <f>SUM(D$19:D177)</f>
        <v>257987.14485500104</v>
      </c>
      <c r="G177" s="1">
        <f>SUM(C$19:C177)</f>
        <v>68560.243251353837</v>
      </c>
    </row>
    <row r="178" spans="1:7" x14ac:dyDescent="0.3">
      <c r="A178" s="7">
        <f>A177+1</f>
        <v>160</v>
      </c>
      <c r="B178" s="11">
        <f>D$9</f>
        <v>2053.7571579016021</v>
      </c>
      <c r="C178" s="12">
        <f t="shared" si="12"/>
        <v>100.65579878489366</v>
      </c>
      <c r="D178" s="11">
        <f t="shared" si="13"/>
        <v>1953.1013591167084</v>
      </c>
      <c r="E178" s="11">
        <f>E177-D178</f>
        <v>40059.753785882654</v>
      </c>
      <c r="F178" s="1">
        <f>SUM(D$19:D178)</f>
        <v>259940.24621411774</v>
      </c>
      <c r="G178" s="1">
        <f>SUM(C$19:C178)</f>
        <v>68660.899050138731</v>
      </c>
    </row>
    <row r="179" spans="1:7" x14ac:dyDescent="0.3">
      <c r="A179" s="7">
        <f t="shared" ref="A179:A198" si="15">A178+1</f>
        <v>161</v>
      </c>
      <c r="B179" s="11">
        <f t="shared" ref="B179:B198" si="16">D$9</f>
        <v>2053.7571579016021</v>
      </c>
      <c r="C179" s="12">
        <f t="shared" si="12"/>
        <v>95.976493445343209</v>
      </c>
      <c r="D179" s="11">
        <f t="shared" si="13"/>
        <v>1957.7806644562588</v>
      </c>
      <c r="E179" s="11">
        <f t="shared" ref="E179:E198" si="17">E178-D179</f>
        <v>38101.973121426396</v>
      </c>
      <c r="F179" s="1">
        <f>SUM(D$19:D179)</f>
        <v>261898.02687857399</v>
      </c>
      <c r="G179" s="1">
        <f>SUM(C$19:C179)</f>
        <v>68756.875543584072</v>
      </c>
    </row>
    <row r="180" spans="1:7" x14ac:dyDescent="0.3">
      <c r="A180" s="7">
        <f t="shared" si="15"/>
        <v>162</v>
      </c>
      <c r="B180" s="11">
        <f t="shared" si="16"/>
        <v>2053.7571579016021</v>
      </c>
      <c r="C180" s="12">
        <f t="shared" si="12"/>
        <v>91.285977270083436</v>
      </c>
      <c r="D180" s="11">
        <f t="shared" si="13"/>
        <v>1962.4711806315188</v>
      </c>
      <c r="E180" s="11">
        <f t="shared" si="17"/>
        <v>36139.501940794878</v>
      </c>
      <c r="F180" s="1">
        <f>SUM(D$19:D180)</f>
        <v>263860.49805920554</v>
      </c>
      <c r="G180" s="1">
        <f>SUM(C$19:C180)</f>
        <v>68848.161520854163</v>
      </c>
    </row>
    <row r="181" spans="1:7" x14ac:dyDescent="0.3">
      <c r="A181" s="7">
        <f t="shared" si="15"/>
        <v>163</v>
      </c>
      <c r="B181" s="11">
        <f t="shared" si="16"/>
        <v>2053.7571579016021</v>
      </c>
      <c r="C181" s="12">
        <f t="shared" si="12"/>
        <v>86.584223399820431</v>
      </c>
      <c r="D181" s="11">
        <f t="shared" si="13"/>
        <v>1967.1729345017818</v>
      </c>
      <c r="E181" s="11">
        <f t="shared" si="17"/>
        <v>34172.329006293097</v>
      </c>
      <c r="F181" s="1">
        <f>SUM(D$19:D181)</f>
        <v>265827.67099370732</v>
      </c>
      <c r="G181" s="1">
        <f>SUM(C$19:C181)</f>
        <v>68934.745744253989</v>
      </c>
    </row>
    <row r="182" spans="1:7" x14ac:dyDescent="0.3">
      <c r="A182" s="7">
        <f t="shared" si="15"/>
        <v>164</v>
      </c>
      <c r="B182" s="11">
        <f t="shared" si="16"/>
        <v>2053.7571579016021</v>
      </c>
      <c r="C182" s="12">
        <f t="shared" si="12"/>
        <v>81.871204910909896</v>
      </c>
      <c r="D182" s="11">
        <f t="shared" si="13"/>
        <v>1971.8859529906924</v>
      </c>
      <c r="E182" s="11">
        <f t="shared" si="17"/>
        <v>32200.443053302406</v>
      </c>
      <c r="F182" s="1">
        <f>SUM(D$19:D182)</f>
        <v>267799.55694669799</v>
      </c>
      <c r="G182" s="1">
        <f>SUM(C$19:C182)</f>
        <v>69016.616949164905</v>
      </c>
    </row>
    <row r="183" spans="1:7" x14ac:dyDescent="0.3">
      <c r="A183" s="7">
        <f t="shared" si="15"/>
        <v>165</v>
      </c>
      <c r="B183" s="11">
        <f t="shared" si="16"/>
        <v>2053.7571579016021</v>
      </c>
      <c r="C183" s="12">
        <f t="shared" si="12"/>
        <v>77.146894815203041</v>
      </c>
      <c r="D183" s="11">
        <f t="shared" si="13"/>
        <v>1976.6102630863991</v>
      </c>
      <c r="E183" s="11">
        <f t="shared" si="17"/>
        <v>30223.832790216005</v>
      </c>
      <c r="F183" s="1">
        <f>SUM(D$19:D183)</f>
        <v>269776.16720978438</v>
      </c>
      <c r="G183" s="1">
        <f>SUM(C$19:C183)</f>
        <v>69093.763843980109</v>
      </c>
    </row>
    <row r="184" spans="1:7" x14ac:dyDescent="0.3">
      <c r="A184" s="7">
        <f t="shared" si="15"/>
        <v>166</v>
      </c>
      <c r="B184" s="11">
        <f t="shared" si="16"/>
        <v>2053.7571579016021</v>
      </c>
      <c r="C184" s="12">
        <f t="shared" si="12"/>
        <v>72.411266059891872</v>
      </c>
      <c r="D184" s="11">
        <f t="shared" si="13"/>
        <v>1981.3458918417102</v>
      </c>
      <c r="E184" s="11">
        <f t="shared" si="17"/>
        <v>28242.486898374296</v>
      </c>
      <c r="F184" s="1">
        <f>SUM(D$19:D184)</f>
        <v>271757.51310162607</v>
      </c>
      <c r="G184" s="1">
        <f>SUM(C$19:C184)</f>
        <v>69166.17511004</v>
      </c>
    </row>
    <row r="185" spans="1:7" x14ac:dyDescent="0.3">
      <c r="A185" s="7">
        <f t="shared" si="15"/>
        <v>167</v>
      </c>
      <c r="B185" s="11">
        <f t="shared" si="16"/>
        <v>2053.7571579016021</v>
      </c>
      <c r="C185" s="12">
        <f t="shared" si="12"/>
        <v>67.664291527354436</v>
      </c>
      <c r="D185" s="11">
        <f t="shared" si="13"/>
        <v>1986.0928663742479</v>
      </c>
      <c r="E185" s="11">
        <f t="shared" si="17"/>
        <v>26256.394032000047</v>
      </c>
      <c r="F185" s="1">
        <f>SUM(D$19:D185)</f>
        <v>273743.60596800031</v>
      </c>
      <c r="G185" s="1">
        <f>SUM(C$19:C185)</f>
        <v>69233.839401567355</v>
      </c>
    </row>
    <row r="186" spans="1:7" x14ac:dyDescent="0.3">
      <c r="A186" s="7">
        <f t="shared" si="15"/>
        <v>168</v>
      </c>
      <c r="B186" s="11">
        <f t="shared" si="16"/>
        <v>2053.7571579016021</v>
      </c>
      <c r="C186" s="12">
        <f t="shared" si="12"/>
        <v>62.905944034999465</v>
      </c>
      <c r="D186" s="11">
        <f t="shared" si="13"/>
        <v>1990.8512138666026</v>
      </c>
      <c r="E186" s="11">
        <f t="shared" si="17"/>
        <v>24265.542818133446</v>
      </c>
      <c r="F186" s="1">
        <f>SUM(D$19:D186)</f>
        <v>275734.45718186692</v>
      </c>
      <c r="G186" s="1">
        <f>SUM(C$19:C186)</f>
        <v>69296.74534560235</v>
      </c>
    </row>
    <row r="187" spans="1:7" x14ac:dyDescent="0.3">
      <c r="A187" s="7">
        <f t="shared" si="15"/>
        <v>169</v>
      </c>
      <c r="B187" s="11">
        <f t="shared" si="16"/>
        <v>2053.7571579016021</v>
      </c>
      <c r="C187" s="12">
        <f t="shared" si="12"/>
        <v>58.136196335110732</v>
      </c>
      <c r="D187" s="11">
        <f t="shared" si="13"/>
        <v>1995.6209615664914</v>
      </c>
      <c r="E187" s="11">
        <f t="shared" si="17"/>
        <v>22269.921856566954</v>
      </c>
      <c r="F187" s="1">
        <f>SUM(D$19:D187)</f>
        <v>277730.07814343343</v>
      </c>
      <c r="G187" s="1">
        <f>SUM(C$19:C187)</f>
        <v>69354.881541937459</v>
      </c>
    </row>
    <row r="188" spans="1:7" x14ac:dyDescent="0.3">
      <c r="A188" s="7">
        <f t="shared" si="15"/>
        <v>170</v>
      </c>
      <c r="B188" s="11">
        <f t="shared" si="16"/>
        <v>2053.7571579016021</v>
      </c>
      <c r="C188" s="12">
        <f t="shared" si="12"/>
        <v>53.355021114691006</v>
      </c>
      <c r="D188" s="11">
        <f t="shared" si="13"/>
        <v>2000.4021367869111</v>
      </c>
      <c r="E188" s="11">
        <f t="shared" si="17"/>
        <v>20269.519719780044</v>
      </c>
      <c r="F188" s="1">
        <f>SUM(D$19:D188)</f>
        <v>279730.48028022033</v>
      </c>
      <c r="G188" s="1">
        <f>SUM(C$19:C188)</f>
        <v>69408.236563052153</v>
      </c>
    </row>
    <row r="189" spans="1:7" x14ac:dyDescent="0.3">
      <c r="A189" s="7">
        <f t="shared" si="15"/>
        <v>171</v>
      </c>
      <c r="B189" s="11">
        <f t="shared" si="16"/>
        <v>2053.7571579016021</v>
      </c>
      <c r="C189" s="12">
        <f t="shared" si="12"/>
        <v>48.562390995305698</v>
      </c>
      <c r="D189" s="11">
        <f t="shared" si="13"/>
        <v>2005.1947669062965</v>
      </c>
      <c r="E189" s="11">
        <f t="shared" si="17"/>
        <v>18264.324952873747</v>
      </c>
      <c r="F189" s="1">
        <f>SUM(D$19:D189)</f>
        <v>281735.67504712666</v>
      </c>
      <c r="G189" s="1">
        <f>SUM(C$19:C189)</f>
        <v>69456.798954047452</v>
      </c>
    </row>
    <row r="190" spans="1:7" x14ac:dyDescent="0.3">
      <c r="A190" s="7">
        <f t="shared" si="15"/>
        <v>172</v>
      </c>
      <c r="B190" s="11">
        <f t="shared" si="16"/>
        <v>2053.7571579016021</v>
      </c>
      <c r="C190" s="12">
        <f t="shared" si="12"/>
        <v>43.758278532926028</v>
      </c>
      <c r="D190" s="11">
        <f t="shared" si="13"/>
        <v>2009.9988793686762</v>
      </c>
      <c r="E190" s="11">
        <f t="shared" si="17"/>
        <v>16254.326073505072</v>
      </c>
      <c r="F190" s="1">
        <f>SUM(D$19:D190)</f>
        <v>283745.67392649531</v>
      </c>
      <c r="G190" s="1">
        <f>SUM(C$19:C190)</f>
        <v>69500.557232580381</v>
      </c>
    </row>
    <row r="191" spans="1:7" x14ac:dyDescent="0.3">
      <c r="A191" s="7">
        <f t="shared" si="15"/>
        <v>173</v>
      </c>
      <c r="B191" s="11">
        <f t="shared" si="16"/>
        <v>2053.7571579016021</v>
      </c>
      <c r="C191" s="12">
        <f t="shared" si="12"/>
        <v>38.942656217771912</v>
      </c>
      <c r="D191" s="11">
        <f t="shared" si="13"/>
        <v>2014.8145016838303</v>
      </c>
      <c r="E191" s="11">
        <f t="shared" si="17"/>
        <v>14239.511571821242</v>
      </c>
      <c r="F191" s="1">
        <f>SUM(D$19:D191)</f>
        <v>285760.48842817912</v>
      </c>
      <c r="G191" s="1">
        <f>SUM(C$19:C191)</f>
        <v>69539.499888798149</v>
      </c>
    </row>
    <row r="192" spans="1:7" x14ac:dyDescent="0.3">
      <c r="A192" s="7">
        <f t="shared" si="15"/>
        <v>174</v>
      </c>
      <c r="B192" s="11">
        <f t="shared" si="16"/>
        <v>2053.7571579016021</v>
      </c>
      <c r="C192" s="12">
        <f t="shared" si="12"/>
        <v>34.115496474154398</v>
      </c>
      <c r="D192" s="11">
        <f t="shared" si="13"/>
        <v>2019.6416614274476</v>
      </c>
      <c r="E192" s="11">
        <f t="shared" si="17"/>
        <v>12219.869910393794</v>
      </c>
      <c r="F192" s="1">
        <f>SUM(D$19:D192)</f>
        <v>287780.13008960657</v>
      </c>
      <c r="G192" s="1">
        <f>SUM(C$19:C192)</f>
        <v>69573.615385272307</v>
      </c>
    </row>
    <row r="193" spans="1:7" x14ac:dyDescent="0.3">
      <c r="A193" s="7">
        <f t="shared" si="15"/>
        <v>175</v>
      </c>
      <c r="B193" s="11">
        <f t="shared" si="16"/>
        <v>2053.7571579016021</v>
      </c>
      <c r="C193" s="12">
        <f t="shared" si="12"/>
        <v>29.276771660317809</v>
      </c>
      <c r="D193" s="11">
        <f t="shared" si="13"/>
        <v>2024.4803862412844</v>
      </c>
      <c r="E193" s="11">
        <f t="shared" si="17"/>
        <v>10195.38952415251</v>
      </c>
      <c r="F193" s="1">
        <f>SUM(D$19:D193)</f>
        <v>289804.61047584785</v>
      </c>
      <c r="G193" s="1">
        <f>SUM(C$19:C193)</f>
        <v>69602.892156932619</v>
      </c>
    </row>
    <row r="194" spans="1:7" x14ac:dyDescent="0.3">
      <c r="A194" s="7">
        <f t="shared" si="15"/>
        <v>176</v>
      </c>
      <c r="B194" s="11">
        <f t="shared" si="16"/>
        <v>2053.7571579016021</v>
      </c>
      <c r="C194" s="12">
        <f t="shared" si="12"/>
        <v>24.426454068281394</v>
      </c>
      <c r="D194" s="11">
        <f t="shared" si="13"/>
        <v>2029.3307038333205</v>
      </c>
      <c r="E194" s="11">
        <f t="shared" si="17"/>
        <v>8166.0588203191892</v>
      </c>
      <c r="F194" s="1">
        <f>SUM(D$19:D194)</f>
        <v>291833.94117968116</v>
      </c>
      <c r="G194" s="1">
        <f>SUM(C$19:C194)</f>
        <v>69627.318611000897</v>
      </c>
    </row>
    <row r="195" spans="1:7" x14ac:dyDescent="0.3">
      <c r="A195" s="7">
        <f t="shared" si="15"/>
        <v>177</v>
      </c>
      <c r="B195" s="11">
        <f t="shared" si="16"/>
        <v>2053.7571579016021</v>
      </c>
      <c r="C195" s="12">
        <f t="shared" si="12"/>
        <v>19.564515923680734</v>
      </c>
      <c r="D195" s="11">
        <f t="shared" si="13"/>
        <v>2034.1926419779213</v>
      </c>
      <c r="E195" s="11">
        <f t="shared" si="17"/>
        <v>6131.8661783412681</v>
      </c>
      <c r="F195" s="1">
        <f>SUM(D$19:D195)</f>
        <v>293868.13382165908</v>
      </c>
      <c r="G195" s="1">
        <f>SUM(C$19:C195)</f>
        <v>69646.883126924571</v>
      </c>
    </row>
    <row r="196" spans="1:7" x14ac:dyDescent="0.3">
      <c r="A196" s="7">
        <f t="shared" si="15"/>
        <v>178</v>
      </c>
      <c r="B196" s="11">
        <f t="shared" si="16"/>
        <v>2053.7571579016021</v>
      </c>
      <c r="C196" s="12">
        <f t="shared" si="12"/>
        <v>14.69092938560863</v>
      </c>
      <c r="D196" s="11">
        <f t="shared" si="13"/>
        <v>2039.0662285159935</v>
      </c>
      <c r="E196" s="11">
        <f t="shared" si="17"/>
        <v>4092.7999498252748</v>
      </c>
      <c r="F196" s="1">
        <f>SUM(D$19:D196)</f>
        <v>295907.20005017507</v>
      </c>
      <c r="G196" s="1">
        <f>SUM(C$19:C196)</f>
        <v>69661.574056310186</v>
      </c>
    </row>
    <row r="197" spans="1:7" x14ac:dyDescent="0.3">
      <c r="A197" s="7">
        <f t="shared" si="15"/>
        <v>179</v>
      </c>
      <c r="B197" s="11">
        <f t="shared" si="16"/>
        <v>2053.7571579016021</v>
      </c>
      <c r="C197" s="12">
        <f t="shared" si="12"/>
        <v>9.8056665464557256</v>
      </c>
      <c r="D197" s="11">
        <f t="shared" si="13"/>
        <v>2043.9514913551466</v>
      </c>
      <c r="E197" s="11">
        <f t="shared" si="17"/>
        <v>2048.8484584701282</v>
      </c>
      <c r="F197" s="1">
        <f>SUM(D$19:D197)</f>
        <v>297951.15154153021</v>
      </c>
      <c r="G197" s="1">
        <f>SUM(C$19:C197)</f>
        <v>69671.37972285664</v>
      </c>
    </row>
    <row r="198" spans="1:7" x14ac:dyDescent="0.3">
      <c r="A198" s="7">
        <f t="shared" si="15"/>
        <v>180</v>
      </c>
      <c r="B198" s="11">
        <f t="shared" si="16"/>
        <v>2053.7571579016021</v>
      </c>
      <c r="C198" s="12">
        <f t="shared" si="12"/>
        <v>4.9086994317506871</v>
      </c>
      <c r="D198" s="11">
        <f t="shared" si="13"/>
        <v>2048.8484584698513</v>
      </c>
      <c r="E198" s="11">
        <f t="shared" si="17"/>
        <v>2.7694113668985665E-10</v>
      </c>
      <c r="F198" s="1">
        <f>SUM(D$19:D198)</f>
        <v>300000.00000000006</v>
      </c>
      <c r="G198" s="1">
        <f>SUM(C$19:C198)</f>
        <v>69676.288422288388</v>
      </c>
    </row>
    <row r="199" spans="1:7" x14ac:dyDescent="0.3">
      <c r="A199" s="10"/>
      <c r="B199" s="11"/>
      <c r="C199" s="12"/>
      <c r="D199" s="11"/>
      <c r="E199" s="11"/>
      <c r="F199" s="1"/>
      <c r="G199" s="1"/>
    </row>
    <row r="200" spans="1:7" x14ac:dyDescent="0.3">
      <c r="A200" s="10"/>
      <c r="B200" s="11"/>
      <c r="C200" s="12"/>
      <c r="D200" s="11"/>
      <c r="E200" s="11"/>
      <c r="F200" s="1"/>
      <c r="G200" s="1"/>
    </row>
    <row r="201" spans="1:7" x14ac:dyDescent="0.3">
      <c r="A201" s="10"/>
      <c r="B201" s="11"/>
      <c r="C201" s="12"/>
      <c r="D201" s="11"/>
      <c r="E201" s="11"/>
      <c r="F201" s="1"/>
      <c r="G201" s="1"/>
    </row>
    <row r="202" spans="1:7" x14ac:dyDescent="0.3">
      <c r="A202" s="10"/>
      <c r="B202" s="11"/>
      <c r="C202" s="12"/>
      <c r="D202" s="11"/>
      <c r="E202" s="11"/>
      <c r="F202" s="1"/>
      <c r="G202" s="1"/>
    </row>
    <row r="203" spans="1:7" x14ac:dyDescent="0.3">
      <c r="A203" s="10"/>
      <c r="B203" s="11"/>
      <c r="C203" s="12"/>
      <c r="D203" s="11"/>
      <c r="E203" s="11"/>
      <c r="F203" s="1"/>
      <c r="G203" s="1"/>
    </row>
    <row r="204" spans="1:7" x14ac:dyDescent="0.3">
      <c r="A204" s="10"/>
      <c r="B204" s="11"/>
      <c r="C204" s="12"/>
      <c r="D204" s="11"/>
      <c r="E204" s="11"/>
      <c r="F204" s="1"/>
      <c r="G204" s="1"/>
    </row>
    <row r="205" spans="1:7" x14ac:dyDescent="0.3">
      <c r="A205" s="10"/>
      <c r="B205" s="11"/>
      <c r="C205" s="12"/>
      <c r="D205" s="11"/>
      <c r="E205" s="11"/>
      <c r="F205" s="1"/>
      <c r="G205" s="1"/>
    </row>
    <row r="206" spans="1:7" x14ac:dyDescent="0.3">
      <c r="A206" s="10"/>
      <c r="B206" s="11"/>
      <c r="C206" s="12"/>
      <c r="D206" s="11"/>
      <c r="E206" s="11"/>
      <c r="F206" s="1"/>
      <c r="G206" s="1"/>
    </row>
    <row r="207" spans="1:7" x14ac:dyDescent="0.3">
      <c r="A207" s="10"/>
      <c r="B207" s="11"/>
      <c r="C207" s="12"/>
      <c r="D207" s="11"/>
      <c r="E207" s="11"/>
      <c r="F207" s="1"/>
      <c r="G207" s="1"/>
    </row>
    <row r="208" spans="1:7" x14ac:dyDescent="0.3">
      <c r="A208" s="10"/>
      <c r="B208" s="11"/>
      <c r="C208" s="12"/>
      <c r="D208" s="11"/>
      <c r="E208" s="11"/>
      <c r="F208" s="1"/>
      <c r="G208" s="1"/>
    </row>
    <row r="209" spans="1:7" x14ac:dyDescent="0.3">
      <c r="A209" s="10"/>
      <c r="B209" s="11"/>
      <c r="C209" s="12"/>
      <c r="D209" s="11"/>
      <c r="E209" s="11"/>
      <c r="F209" s="1"/>
      <c r="G209" s="1"/>
    </row>
    <row r="210" spans="1:7" x14ac:dyDescent="0.3">
      <c r="A210" s="10"/>
      <c r="B210" s="11"/>
      <c r="C210" s="12"/>
      <c r="D210" s="11"/>
      <c r="E210" s="11"/>
      <c r="F210" s="1"/>
      <c r="G210" s="1"/>
    </row>
    <row r="211" spans="1:7" x14ac:dyDescent="0.3">
      <c r="A211" s="10"/>
      <c r="B211" s="11"/>
      <c r="C211" s="12"/>
      <c r="D211" s="11"/>
      <c r="E211" s="11"/>
      <c r="F211" s="1"/>
      <c r="G211" s="1"/>
    </row>
    <row r="212" spans="1:7" x14ac:dyDescent="0.3">
      <c r="A212" s="10"/>
      <c r="B212" s="11"/>
      <c r="C212" s="12"/>
      <c r="D212" s="11"/>
      <c r="E212" s="11"/>
      <c r="F212" s="1"/>
      <c r="G212" s="1"/>
    </row>
    <row r="213" spans="1:7" x14ac:dyDescent="0.3">
      <c r="A213" s="10"/>
      <c r="B213" s="11"/>
      <c r="C213" s="12"/>
      <c r="D213" s="11"/>
      <c r="E213" s="11"/>
      <c r="F213" s="1"/>
      <c r="G213" s="1"/>
    </row>
    <row r="214" spans="1:7" x14ac:dyDescent="0.3">
      <c r="A214" s="10"/>
      <c r="B214" s="11"/>
      <c r="C214" s="12"/>
      <c r="D214" s="11"/>
      <c r="E214" s="11"/>
      <c r="F214" s="1"/>
      <c r="G214" s="1"/>
    </row>
    <row r="215" spans="1:7" x14ac:dyDescent="0.3">
      <c r="A215" s="10"/>
      <c r="B215" s="11"/>
      <c r="C215" s="12"/>
      <c r="D215" s="11"/>
      <c r="E215" s="11"/>
      <c r="F215" s="1"/>
      <c r="G215" s="1"/>
    </row>
    <row r="216" spans="1:7" x14ac:dyDescent="0.3">
      <c r="A216" s="10"/>
      <c r="B216" s="11"/>
      <c r="C216" s="12"/>
      <c r="D216" s="11"/>
      <c r="E216" s="11"/>
      <c r="F216" s="1"/>
      <c r="G216" s="1"/>
    </row>
    <row r="217" spans="1:7" x14ac:dyDescent="0.3">
      <c r="A217" s="10"/>
      <c r="B217" s="11"/>
      <c r="C217" s="12"/>
      <c r="D217" s="11"/>
      <c r="E217" s="11"/>
      <c r="F217" s="1"/>
      <c r="G217" s="1"/>
    </row>
    <row r="218" spans="1:7" x14ac:dyDescent="0.3">
      <c r="A218" s="10"/>
      <c r="B218" s="11"/>
      <c r="C218" s="12"/>
      <c r="D218" s="11"/>
      <c r="E218" s="11"/>
      <c r="F218" s="1"/>
      <c r="G218" s="1"/>
    </row>
    <row r="219" spans="1:7" x14ac:dyDescent="0.3">
      <c r="A219" s="10"/>
      <c r="B219" s="11"/>
      <c r="C219" s="12"/>
      <c r="D219" s="11"/>
      <c r="E219" s="11"/>
      <c r="F219" s="1"/>
      <c r="G219" s="1"/>
    </row>
    <row r="220" spans="1:7" x14ac:dyDescent="0.3">
      <c r="A220" s="10"/>
      <c r="B220" s="11"/>
      <c r="C220" s="12"/>
      <c r="D220" s="11"/>
      <c r="E220" s="11"/>
      <c r="F220" s="1"/>
      <c r="G220" s="1"/>
    </row>
    <row r="221" spans="1:7" x14ac:dyDescent="0.3">
      <c r="A221" s="10"/>
      <c r="B221" s="11"/>
      <c r="C221" s="12"/>
      <c r="D221" s="11"/>
      <c r="E221" s="11"/>
      <c r="F221" s="1"/>
      <c r="G221" s="1"/>
    </row>
    <row r="222" spans="1:7" x14ac:dyDescent="0.3">
      <c r="A222" s="10"/>
      <c r="B222" s="11"/>
      <c r="C222" s="12"/>
      <c r="D222" s="11"/>
      <c r="E222" s="11"/>
      <c r="F222" s="1"/>
      <c r="G222" s="1"/>
    </row>
    <row r="223" spans="1:7" x14ac:dyDescent="0.3">
      <c r="A223" s="10"/>
      <c r="B223" s="11"/>
      <c r="C223" s="12"/>
      <c r="D223" s="11"/>
      <c r="E223" s="11"/>
      <c r="F223" s="1"/>
      <c r="G223" s="1"/>
    </row>
    <row r="224" spans="1:7" x14ac:dyDescent="0.3">
      <c r="A224" s="10"/>
      <c r="B224" s="11"/>
      <c r="C224" s="12"/>
      <c r="D224" s="11"/>
      <c r="E224" s="11"/>
      <c r="F224" s="1"/>
      <c r="G224" s="1"/>
    </row>
    <row r="225" spans="1:7" x14ac:dyDescent="0.3">
      <c r="A225" s="10"/>
      <c r="B225" s="11"/>
      <c r="C225" s="12"/>
      <c r="D225" s="11"/>
      <c r="E225" s="11"/>
      <c r="F225" s="1"/>
      <c r="G225" s="1"/>
    </row>
    <row r="226" spans="1:7" x14ac:dyDescent="0.3">
      <c r="A226" s="10"/>
      <c r="B226" s="11"/>
      <c r="C226" s="12"/>
      <c r="D226" s="11"/>
      <c r="E226" s="11"/>
      <c r="F226" s="1"/>
      <c r="G226" s="1"/>
    </row>
    <row r="227" spans="1:7" x14ac:dyDescent="0.3">
      <c r="A227" s="10"/>
      <c r="B227" s="11"/>
      <c r="C227" s="12"/>
      <c r="D227" s="11"/>
      <c r="E227" s="11"/>
      <c r="F227" s="1"/>
      <c r="G227" s="1"/>
    </row>
    <row r="228" spans="1:7" x14ac:dyDescent="0.3">
      <c r="A228" s="10"/>
      <c r="B228" s="11"/>
      <c r="C228" s="12"/>
      <c r="D228" s="11"/>
      <c r="E228" s="11"/>
      <c r="F228" s="1"/>
      <c r="G228" s="1"/>
    </row>
    <row r="229" spans="1:7" x14ac:dyDescent="0.3">
      <c r="A229" s="10"/>
      <c r="B229" s="11"/>
      <c r="C229" s="12"/>
      <c r="D229" s="11"/>
      <c r="E229" s="11"/>
      <c r="F229" s="1"/>
      <c r="G229" s="1"/>
    </row>
    <row r="230" spans="1:7" x14ac:dyDescent="0.3">
      <c r="A230" s="10"/>
      <c r="B230" s="11"/>
      <c r="C230" s="12"/>
      <c r="D230" s="11"/>
      <c r="E230" s="11"/>
      <c r="F230" s="1"/>
      <c r="G230" s="1"/>
    </row>
    <row r="231" spans="1:7" x14ac:dyDescent="0.3">
      <c r="A231" s="10"/>
      <c r="B231" s="11"/>
      <c r="C231" s="12"/>
      <c r="D231" s="11"/>
      <c r="E231" s="11"/>
      <c r="F231" s="1"/>
      <c r="G231" s="1"/>
    </row>
    <row r="232" spans="1:7" x14ac:dyDescent="0.3">
      <c r="A232" s="10"/>
      <c r="B232" s="11"/>
      <c r="C232" s="12"/>
      <c r="D232" s="11"/>
      <c r="E232" s="11"/>
      <c r="F232" s="1"/>
      <c r="G232" s="1"/>
    </row>
    <row r="233" spans="1:7" x14ac:dyDescent="0.3">
      <c r="A233" s="10"/>
      <c r="B233" s="11"/>
      <c r="C233" s="12"/>
      <c r="D233" s="11"/>
      <c r="E233" s="11"/>
      <c r="F233" s="1"/>
      <c r="G233" s="1"/>
    </row>
    <row r="234" spans="1:7" x14ac:dyDescent="0.3">
      <c r="A234" s="10"/>
      <c r="B234" s="11"/>
      <c r="C234" s="12"/>
      <c r="D234" s="11"/>
      <c r="E234" s="11"/>
      <c r="F234" s="1"/>
      <c r="G234" s="1"/>
    </row>
    <row r="235" spans="1:7" x14ac:dyDescent="0.3">
      <c r="A235" s="10"/>
      <c r="B235" s="11"/>
      <c r="C235" s="12"/>
      <c r="D235" s="11"/>
      <c r="E235" s="11"/>
      <c r="F235" s="1"/>
      <c r="G235" s="1"/>
    </row>
    <row r="236" spans="1:7" x14ac:dyDescent="0.3">
      <c r="A236" s="10"/>
      <c r="B236" s="11"/>
      <c r="C236" s="12"/>
      <c r="D236" s="11"/>
      <c r="E236" s="11"/>
      <c r="F236" s="1"/>
      <c r="G236" s="1"/>
    </row>
    <row r="237" spans="1:7" x14ac:dyDescent="0.3">
      <c r="A237" s="10"/>
      <c r="B237" s="11"/>
      <c r="C237" s="12"/>
      <c r="D237" s="11"/>
      <c r="E237" s="11"/>
      <c r="F237" s="1"/>
      <c r="G237" s="1"/>
    </row>
    <row r="238" spans="1:7" x14ac:dyDescent="0.3">
      <c r="A238" s="10"/>
      <c r="B238" s="11"/>
      <c r="C238" s="12"/>
      <c r="D238" s="11"/>
      <c r="E238" s="11"/>
      <c r="F238" s="1"/>
      <c r="G238" s="1"/>
    </row>
    <row r="239" spans="1:7" x14ac:dyDescent="0.3">
      <c r="A239" s="10"/>
      <c r="B239" s="11"/>
      <c r="C239" s="12"/>
      <c r="D239" s="11"/>
      <c r="E239" s="11"/>
      <c r="F239" s="1"/>
      <c r="G239" s="1"/>
    </row>
    <row r="240" spans="1:7" x14ac:dyDescent="0.3">
      <c r="A240" s="10"/>
      <c r="B240" s="11"/>
      <c r="C240" s="12"/>
      <c r="D240" s="11"/>
      <c r="E240" s="11"/>
      <c r="F240" s="1"/>
      <c r="G240" s="1"/>
    </row>
    <row r="241" spans="1:7" x14ac:dyDescent="0.3">
      <c r="A241" s="10"/>
      <c r="B241" s="11"/>
      <c r="C241" s="12"/>
      <c r="D241" s="11"/>
      <c r="E241" s="11"/>
      <c r="F241" s="1"/>
      <c r="G241" s="1"/>
    </row>
    <row r="242" spans="1:7" x14ac:dyDescent="0.3">
      <c r="A242" s="10"/>
      <c r="B242" s="11"/>
      <c r="C242" s="12"/>
      <c r="D242" s="11"/>
      <c r="E242" s="11"/>
      <c r="F242" s="1"/>
      <c r="G242" s="1"/>
    </row>
    <row r="243" spans="1:7" x14ac:dyDescent="0.3">
      <c r="A243" s="10"/>
      <c r="B243" s="11"/>
      <c r="C243" s="12"/>
      <c r="D243" s="11"/>
      <c r="E243" s="11"/>
      <c r="F243" s="1"/>
      <c r="G243" s="1"/>
    </row>
    <row r="244" spans="1:7" x14ac:dyDescent="0.3">
      <c r="A244" s="10"/>
      <c r="B244" s="11"/>
      <c r="C244" s="12"/>
      <c r="D244" s="11"/>
      <c r="E244" s="11"/>
      <c r="F244" s="1"/>
      <c r="G244" s="1"/>
    </row>
    <row r="245" spans="1:7" x14ac:dyDescent="0.3">
      <c r="A245" s="10"/>
      <c r="B245" s="11"/>
      <c r="C245" s="12"/>
      <c r="D245" s="11"/>
      <c r="E245" s="11"/>
      <c r="F245" s="1"/>
      <c r="G245" s="1"/>
    </row>
    <row r="246" spans="1:7" x14ac:dyDescent="0.3">
      <c r="A246" s="10"/>
      <c r="B246" s="11"/>
      <c r="C246" s="12"/>
      <c r="D246" s="11"/>
      <c r="E246" s="11"/>
      <c r="F246" s="1"/>
      <c r="G246" s="1"/>
    </row>
    <row r="247" spans="1:7" x14ac:dyDescent="0.3">
      <c r="A247" s="10"/>
      <c r="B247" s="11"/>
      <c r="C247" s="12"/>
      <c r="D247" s="11"/>
      <c r="E247" s="11"/>
      <c r="F247" s="1"/>
      <c r="G247" s="1"/>
    </row>
    <row r="248" spans="1:7" x14ac:dyDescent="0.3">
      <c r="A248" s="10"/>
      <c r="B248" s="11"/>
      <c r="C248" s="12"/>
      <c r="D248" s="11"/>
      <c r="E248" s="11"/>
      <c r="F248" s="1"/>
      <c r="G248" s="1"/>
    </row>
    <row r="249" spans="1:7" x14ac:dyDescent="0.3">
      <c r="A249" s="10"/>
      <c r="B249" s="11"/>
      <c r="C249" s="12"/>
      <c r="D249" s="11"/>
      <c r="E249" s="11"/>
      <c r="F249" s="1"/>
      <c r="G249" s="1"/>
    </row>
    <row r="250" spans="1:7" x14ac:dyDescent="0.3">
      <c r="A250" s="10"/>
      <c r="B250" s="11"/>
      <c r="C250" s="12"/>
      <c r="D250" s="11"/>
      <c r="E250" s="11"/>
      <c r="F250" s="1"/>
      <c r="G250" s="1"/>
    </row>
    <row r="251" spans="1:7" x14ac:dyDescent="0.3">
      <c r="A251" s="10"/>
      <c r="B251" s="11"/>
      <c r="C251" s="12"/>
      <c r="D251" s="11"/>
      <c r="E251" s="11"/>
      <c r="F251" s="1"/>
      <c r="G251" s="1"/>
    </row>
    <row r="252" spans="1:7" x14ac:dyDescent="0.3">
      <c r="A252" s="10"/>
      <c r="B252" s="11"/>
      <c r="C252" s="12"/>
      <c r="D252" s="11"/>
      <c r="E252" s="11"/>
      <c r="F252" s="1"/>
      <c r="G252" s="1"/>
    </row>
    <row r="253" spans="1:7" x14ac:dyDescent="0.3">
      <c r="A253" s="10"/>
      <c r="B253" s="11"/>
      <c r="C253" s="12"/>
      <c r="D253" s="11"/>
      <c r="E253" s="11"/>
      <c r="F253" s="1"/>
      <c r="G253" s="1"/>
    </row>
    <row r="254" spans="1:7" x14ac:dyDescent="0.3">
      <c r="A254" s="10"/>
      <c r="B254" s="11"/>
      <c r="C254" s="12"/>
      <c r="D254" s="11"/>
      <c r="E254" s="11"/>
      <c r="F254" s="1"/>
      <c r="G254" s="1"/>
    </row>
    <row r="255" spans="1:7" x14ac:dyDescent="0.3">
      <c r="A255" s="10"/>
      <c r="B255" s="11"/>
      <c r="C255" s="12"/>
      <c r="D255" s="11"/>
      <c r="E255" s="11"/>
      <c r="F255" s="1"/>
      <c r="G255" s="1"/>
    </row>
    <row r="256" spans="1:7" x14ac:dyDescent="0.3">
      <c r="A256" s="10"/>
      <c r="B256" s="11"/>
      <c r="C256" s="12"/>
      <c r="D256" s="11"/>
      <c r="E256" s="11"/>
      <c r="F256" s="1"/>
      <c r="G256" s="1"/>
    </row>
    <row r="257" spans="1:7" x14ac:dyDescent="0.3">
      <c r="A257" s="10"/>
      <c r="B257" s="11"/>
      <c r="C257" s="12"/>
      <c r="D257" s="11"/>
      <c r="E257" s="11"/>
      <c r="F257" s="1"/>
      <c r="G257" s="1"/>
    </row>
    <row r="258" spans="1:7" x14ac:dyDescent="0.3">
      <c r="A258" s="10"/>
      <c r="B258" s="11"/>
      <c r="C258" s="12"/>
      <c r="D258" s="11"/>
      <c r="E258" s="11"/>
      <c r="F258" s="1"/>
      <c r="G258" s="1"/>
    </row>
    <row r="259" spans="1:7" x14ac:dyDescent="0.3">
      <c r="A259" s="10"/>
      <c r="B259" s="11"/>
      <c r="C259" s="12"/>
      <c r="D259" s="11"/>
      <c r="E259" s="11"/>
      <c r="F259" s="1"/>
      <c r="G259" s="1"/>
    </row>
    <row r="260" spans="1:7" x14ac:dyDescent="0.3">
      <c r="A260" s="10"/>
      <c r="B260" s="11"/>
      <c r="C260" s="12"/>
      <c r="D260" s="11"/>
      <c r="E260" s="11"/>
      <c r="F260" s="1"/>
      <c r="G260" s="1"/>
    </row>
    <row r="261" spans="1:7" x14ac:dyDescent="0.3">
      <c r="A261" s="10"/>
      <c r="B261" s="11"/>
      <c r="C261" s="12"/>
      <c r="D261" s="11"/>
      <c r="E261" s="11"/>
      <c r="F261" s="1"/>
      <c r="G261" s="1"/>
    </row>
    <row r="262" spans="1:7" x14ac:dyDescent="0.3">
      <c r="A262" s="10"/>
      <c r="B262" s="11"/>
      <c r="C262" s="12"/>
      <c r="D262" s="11"/>
      <c r="E262" s="11"/>
      <c r="F262" s="1"/>
      <c r="G262" s="1"/>
    </row>
    <row r="263" spans="1:7" x14ac:dyDescent="0.3">
      <c r="A263" s="10"/>
      <c r="B263" s="11"/>
      <c r="C263" s="12"/>
      <c r="D263" s="11"/>
      <c r="E263" s="11"/>
      <c r="F263" s="1"/>
      <c r="G263" s="1"/>
    </row>
    <row r="264" spans="1:7" x14ac:dyDescent="0.3">
      <c r="A264" s="10"/>
      <c r="B264" s="11"/>
      <c r="C264" s="12"/>
      <c r="D264" s="11"/>
      <c r="E264" s="11"/>
      <c r="F264" s="1"/>
      <c r="G264" s="1"/>
    </row>
    <row r="265" spans="1:7" x14ac:dyDescent="0.3">
      <c r="A265" s="10"/>
      <c r="B265" s="11"/>
      <c r="C265" s="12"/>
      <c r="D265" s="11"/>
      <c r="E265" s="11"/>
      <c r="F265" s="1"/>
      <c r="G265" s="1"/>
    </row>
    <row r="266" spans="1:7" x14ac:dyDescent="0.3">
      <c r="A266" s="10"/>
      <c r="B266" s="11"/>
      <c r="C266" s="12"/>
      <c r="D266" s="11"/>
      <c r="E266" s="11"/>
      <c r="F266" s="1"/>
      <c r="G266" s="1"/>
    </row>
    <row r="267" spans="1:7" x14ac:dyDescent="0.3">
      <c r="A267" s="10"/>
      <c r="B267" s="11"/>
      <c r="C267" s="12"/>
      <c r="D267" s="11"/>
      <c r="E267" s="11"/>
      <c r="F267" s="1"/>
      <c r="G267" s="1"/>
    </row>
    <row r="268" spans="1:7" x14ac:dyDescent="0.3">
      <c r="A268" s="10"/>
      <c r="B268" s="11"/>
      <c r="C268" s="12"/>
      <c r="D268" s="11"/>
      <c r="E268" s="11"/>
      <c r="F268" s="1"/>
      <c r="G268" s="1"/>
    </row>
    <row r="269" spans="1:7" x14ac:dyDescent="0.3">
      <c r="A269" s="10"/>
      <c r="B269" s="11"/>
      <c r="C269" s="12"/>
      <c r="D269" s="11"/>
      <c r="E269" s="11"/>
      <c r="F269" s="1"/>
      <c r="G269" s="1"/>
    </row>
    <row r="270" spans="1:7" x14ac:dyDescent="0.3">
      <c r="A270" s="10"/>
      <c r="B270" s="11"/>
      <c r="C270" s="12"/>
      <c r="D270" s="11"/>
      <c r="E270" s="11"/>
      <c r="F270" s="1"/>
      <c r="G270" s="1"/>
    </row>
    <row r="271" spans="1:7" x14ac:dyDescent="0.3">
      <c r="A271" s="10"/>
      <c r="B271" s="11"/>
      <c r="C271" s="12"/>
      <c r="D271" s="11"/>
      <c r="E271" s="11"/>
      <c r="F271" s="1"/>
      <c r="G271" s="1"/>
    </row>
    <row r="272" spans="1:7" x14ac:dyDescent="0.3">
      <c r="A272" s="10"/>
      <c r="B272" s="11"/>
      <c r="C272" s="12"/>
      <c r="D272" s="11"/>
      <c r="E272" s="11"/>
      <c r="F272" s="1"/>
      <c r="G272" s="1"/>
    </row>
    <row r="273" spans="1:7" x14ac:dyDescent="0.3">
      <c r="A273" s="10"/>
      <c r="B273" s="11"/>
      <c r="C273" s="12"/>
      <c r="D273" s="11"/>
      <c r="E273" s="11"/>
      <c r="F273" s="1"/>
      <c r="G273" s="1"/>
    </row>
    <row r="274" spans="1:7" x14ac:dyDescent="0.3">
      <c r="A274" s="10"/>
      <c r="B274" s="11"/>
      <c r="C274" s="12"/>
      <c r="D274" s="11"/>
      <c r="E274" s="11"/>
      <c r="F274" s="1"/>
      <c r="G274" s="1"/>
    </row>
    <row r="275" spans="1:7" x14ac:dyDescent="0.3">
      <c r="A275" s="10"/>
      <c r="B275" s="11"/>
      <c r="C275" s="12"/>
      <c r="D275" s="11"/>
      <c r="E275" s="11"/>
      <c r="F275" s="1"/>
      <c r="G275" s="1"/>
    </row>
    <row r="276" spans="1:7" x14ac:dyDescent="0.3">
      <c r="A276" s="10"/>
      <c r="B276" s="11"/>
      <c r="C276" s="12"/>
      <c r="D276" s="11"/>
      <c r="E276" s="11"/>
      <c r="F276" s="1"/>
      <c r="G276" s="1"/>
    </row>
    <row r="277" spans="1:7" x14ac:dyDescent="0.3">
      <c r="A277" s="10"/>
      <c r="B277" s="11"/>
      <c r="C277" s="12"/>
      <c r="D277" s="11"/>
      <c r="E277" s="11"/>
      <c r="F277" s="1"/>
      <c r="G277" s="1"/>
    </row>
    <row r="278" spans="1:7" x14ac:dyDescent="0.3">
      <c r="A278" s="10"/>
      <c r="B278" s="11"/>
      <c r="C278" s="12"/>
      <c r="D278" s="11"/>
      <c r="E278" s="11"/>
      <c r="F278" s="1"/>
      <c r="G278" s="1"/>
    </row>
    <row r="279" spans="1:7" x14ac:dyDescent="0.3">
      <c r="A279" s="10"/>
      <c r="B279" s="11"/>
      <c r="C279" s="12"/>
      <c r="D279" s="11"/>
      <c r="E279" s="11"/>
      <c r="F279" s="1"/>
      <c r="G279" s="1"/>
    </row>
    <row r="280" spans="1:7" x14ac:dyDescent="0.3">
      <c r="A280" s="10"/>
      <c r="B280" s="11"/>
      <c r="C280" s="12"/>
      <c r="D280" s="11"/>
      <c r="E280" s="11"/>
      <c r="F280" s="1"/>
      <c r="G280" s="1"/>
    </row>
    <row r="281" spans="1:7" x14ac:dyDescent="0.3">
      <c r="A281" s="10"/>
      <c r="B281" s="11"/>
      <c r="C281" s="12"/>
      <c r="D281" s="11"/>
      <c r="E281" s="11"/>
      <c r="F281" s="1"/>
      <c r="G281" s="1"/>
    </row>
    <row r="282" spans="1:7" x14ac:dyDescent="0.3">
      <c r="A282" s="10"/>
      <c r="B282" s="11"/>
      <c r="C282" s="12"/>
      <c r="D282" s="11"/>
      <c r="E282" s="11"/>
      <c r="F282" s="1"/>
      <c r="G282" s="1"/>
    </row>
    <row r="283" spans="1:7" x14ac:dyDescent="0.3">
      <c r="A283" s="10"/>
      <c r="B283" s="11"/>
      <c r="C283" s="12"/>
      <c r="D283" s="11"/>
      <c r="E283" s="11"/>
      <c r="F283" s="1"/>
      <c r="G283" s="1"/>
    </row>
    <row r="284" spans="1:7" x14ac:dyDescent="0.3">
      <c r="A284" s="10"/>
      <c r="B284" s="11"/>
      <c r="C284" s="12"/>
      <c r="D284" s="11"/>
      <c r="E284" s="11"/>
      <c r="F284" s="1"/>
      <c r="G284" s="1"/>
    </row>
    <row r="285" spans="1:7" x14ac:dyDescent="0.3">
      <c r="A285" s="10"/>
      <c r="B285" s="11"/>
      <c r="C285" s="12"/>
      <c r="D285" s="11"/>
      <c r="E285" s="11"/>
      <c r="F285" s="1"/>
      <c r="G285" s="1"/>
    </row>
    <row r="286" spans="1:7" x14ac:dyDescent="0.3">
      <c r="A286" s="10"/>
      <c r="B286" s="11"/>
      <c r="C286" s="12"/>
      <c r="D286" s="11"/>
      <c r="E286" s="11"/>
      <c r="F286" s="1"/>
      <c r="G286" s="1"/>
    </row>
    <row r="287" spans="1:7" x14ac:dyDescent="0.3">
      <c r="A287" s="10"/>
      <c r="B287" s="11"/>
      <c r="C287" s="12"/>
      <c r="D287" s="11"/>
      <c r="E287" s="11"/>
      <c r="F287" s="1"/>
      <c r="G287" s="1"/>
    </row>
    <row r="288" spans="1:7" x14ac:dyDescent="0.3">
      <c r="A288" s="10"/>
      <c r="B288" s="11"/>
      <c r="C288" s="12"/>
      <c r="D288" s="11"/>
      <c r="E288" s="11"/>
      <c r="F288" s="1"/>
      <c r="G288" s="1"/>
    </row>
    <row r="289" spans="1:7" x14ac:dyDescent="0.3">
      <c r="A289" s="10"/>
      <c r="B289" s="11"/>
      <c r="C289" s="12"/>
      <c r="D289" s="11"/>
      <c r="E289" s="11"/>
      <c r="F289" s="1"/>
      <c r="G289" s="1"/>
    </row>
    <row r="290" spans="1:7" x14ac:dyDescent="0.3">
      <c r="A290" s="10"/>
      <c r="B290" s="11"/>
      <c r="C290" s="12"/>
      <c r="D290" s="11"/>
      <c r="E290" s="11"/>
      <c r="F290" s="1"/>
      <c r="G290" s="1"/>
    </row>
    <row r="291" spans="1:7" x14ac:dyDescent="0.3">
      <c r="A291" s="10"/>
      <c r="B291" s="11"/>
      <c r="C291" s="12"/>
      <c r="D291" s="11"/>
      <c r="E291" s="11"/>
      <c r="F291" s="1"/>
      <c r="G291" s="1"/>
    </row>
    <row r="292" spans="1:7" x14ac:dyDescent="0.3">
      <c r="A292" s="10"/>
      <c r="B292" s="11"/>
      <c r="C292" s="12"/>
      <c r="D292" s="11"/>
      <c r="E292" s="11"/>
      <c r="F292" s="1"/>
      <c r="G292" s="1"/>
    </row>
    <row r="293" spans="1:7" x14ac:dyDescent="0.3">
      <c r="A293" s="10"/>
      <c r="B293" s="11"/>
      <c r="C293" s="12"/>
      <c r="D293" s="11"/>
      <c r="E293" s="11"/>
      <c r="F293" s="1"/>
      <c r="G293" s="1"/>
    </row>
    <row r="294" spans="1:7" x14ac:dyDescent="0.3">
      <c r="A294" s="10"/>
      <c r="B294" s="11"/>
      <c r="C294" s="12"/>
      <c r="D294" s="11"/>
      <c r="E294" s="11"/>
      <c r="F294" s="1"/>
      <c r="G294" s="1"/>
    </row>
    <row r="295" spans="1:7" x14ac:dyDescent="0.3">
      <c r="A295" s="10"/>
      <c r="B295" s="11"/>
      <c r="C295" s="12"/>
      <c r="D295" s="11"/>
      <c r="E295" s="11"/>
      <c r="F295" s="1"/>
      <c r="G295" s="1"/>
    </row>
    <row r="296" spans="1:7" x14ac:dyDescent="0.3">
      <c r="A296" s="10"/>
      <c r="B296" s="11"/>
      <c r="C296" s="12"/>
      <c r="D296" s="11"/>
      <c r="E296" s="11"/>
      <c r="F296" s="1"/>
      <c r="G296" s="1"/>
    </row>
    <row r="297" spans="1:7" x14ac:dyDescent="0.3">
      <c r="A297" s="10"/>
      <c r="B297" s="11"/>
      <c r="C297" s="12"/>
      <c r="D297" s="11"/>
      <c r="E297" s="11"/>
      <c r="F297" s="1"/>
      <c r="G297" s="1"/>
    </row>
    <row r="298" spans="1:7" x14ac:dyDescent="0.3">
      <c r="A298" s="10"/>
      <c r="B298" s="11"/>
      <c r="C298" s="12"/>
      <c r="D298" s="11"/>
      <c r="E298" s="11"/>
      <c r="F298" s="1"/>
      <c r="G298" s="1"/>
    </row>
    <row r="299" spans="1:7" x14ac:dyDescent="0.3">
      <c r="A299" s="10"/>
      <c r="B299" s="11"/>
      <c r="C299" s="12"/>
      <c r="D299" s="11"/>
      <c r="E299" s="11"/>
      <c r="F299" s="1"/>
      <c r="G299" s="1"/>
    </row>
    <row r="300" spans="1:7" x14ac:dyDescent="0.3">
      <c r="A300" s="10"/>
      <c r="B300" s="11"/>
      <c r="C300" s="12"/>
      <c r="D300" s="11"/>
      <c r="E300" s="11"/>
      <c r="F300" s="1"/>
      <c r="G300" s="1"/>
    </row>
    <row r="301" spans="1:7" x14ac:dyDescent="0.3">
      <c r="A301" s="10"/>
      <c r="B301" s="11"/>
      <c r="C301" s="12"/>
      <c r="D301" s="11"/>
      <c r="E301" s="11"/>
      <c r="F301" s="1"/>
      <c r="G301" s="1"/>
    </row>
    <row r="302" spans="1:7" x14ac:dyDescent="0.3">
      <c r="A302" s="10"/>
      <c r="B302" s="11"/>
      <c r="C302" s="12"/>
      <c r="D302" s="11"/>
      <c r="E302" s="11"/>
      <c r="F302" s="1"/>
      <c r="G302" s="1"/>
    </row>
    <row r="303" spans="1:7" x14ac:dyDescent="0.3">
      <c r="A303" s="10"/>
      <c r="B303" s="11"/>
      <c r="C303" s="12"/>
      <c r="D303" s="11"/>
      <c r="E303" s="11"/>
      <c r="F303" s="1"/>
      <c r="G303" s="1"/>
    </row>
    <row r="304" spans="1:7" x14ac:dyDescent="0.3">
      <c r="A304" s="10"/>
      <c r="B304" s="11"/>
      <c r="C304" s="12"/>
      <c r="D304" s="11"/>
      <c r="E304" s="11"/>
      <c r="F304" s="1"/>
      <c r="G304" s="1"/>
    </row>
    <row r="305" spans="1:7" x14ac:dyDescent="0.3">
      <c r="A305" s="10"/>
      <c r="B305" s="11"/>
      <c r="C305" s="12"/>
      <c r="D305" s="11"/>
      <c r="E305" s="11"/>
      <c r="F305" s="1"/>
      <c r="G305" s="1"/>
    </row>
    <row r="306" spans="1:7" x14ac:dyDescent="0.3">
      <c r="A306" s="10"/>
      <c r="B306" s="11"/>
      <c r="C306" s="12"/>
      <c r="D306" s="11"/>
      <c r="E306" s="11"/>
      <c r="F306" s="1"/>
      <c r="G306" s="1"/>
    </row>
    <row r="307" spans="1:7" x14ac:dyDescent="0.3">
      <c r="A307" s="10"/>
      <c r="B307" s="11"/>
      <c r="C307" s="12"/>
      <c r="D307" s="11"/>
      <c r="E307" s="11"/>
      <c r="F307" s="1"/>
      <c r="G307" s="1"/>
    </row>
    <row r="308" spans="1:7" x14ac:dyDescent="0.3">
      <c r="A308" s="10"/>
      <c r="B308" s="11"/>
      <c r="C308" s="12"/>
      <c r="D308" s="11"/>
      <c r="E308" s="11"/>
      <c r="F308" s="1"/>
      <c r="G308" s="1"/>
    </row>
    <row r="309" spans="1:7" x14ac:dyDescent="0.3">
      <c r="A309" s="10"/>
      <c r="B309" s="11"/>
      <c r="C309" s="12"/>
      <c r="D309" s="11"/>
      <c r="E309" s="11"/>
      <c r="F309" s="1"/>
      <c r="G309" s="1"/>
    </row>
    <row r="310" spans="1:7" x14ac:dyDescent="0.3">
      <c r="A310" s="10"/>
      <c r="B310" s="11"/>
      <c r="C310" s="12"/>
      <c r="D310" s="11"/>
      <c r="E310" s="11"/>
      <c r="F310" s="1"/>
      <c r="G310" s="1"/>
    </row>
    <row r="311" spans="1:7" x14ac:dyDescent="0.3">
      <c r="A311" s="10"/>
      <c r="B311" s="11"/>
      <c r="C311" s="12"/>
      <c r="D311" s="11"/>
      <c r="E311" s="11"/>
      <c r="F311" s="1"/>
      <c r="G311" s="1"/>
    </row>
    <row r="312" spans="1:7" x14ac:dyDescent="0.3">
      <c r="A312" s="10"/>
      <c r="B312" s="11"/>
      <c r="C312" s="12"/>
      <c r="D312" s="11"/>
      <c r="E312" s="11"/>
      <c r="F312" s="1"/>
      <c r="G312" s="1"/>
    </row>
    <row r="313" spans="1:7" x14ac:dyDescent="0.3">
      <c r="A313" s="10"/>
      <c r="B313" s="11"/>
      <c r="C313" s="12"/>
      <c r="D313" s="11"/>
      <c r="E313" s="11"/>
      <c r="F313" s="1"/>
      <c r="G313" s="1"/>
    </row>
    <row r="314" spans="1:7" x14ac:dyDescent="0.3">
      <c r="A314" s="10"/>
      <c r="B314" s="11"/>
      <c r="C314" s="12"/>
      <c r="D314" s="11"/>
      <c r="E314" s="11"/>
      <c r="F314" s="1"/>
      <c r="G314" s="1"/>
    </row>
    <row r="315" spans="1:7" x14ac:dyDescent="0.3">
      <c r="A315" s="10"/>
      <c r="B315" s="11"/>
      <c r="C315" s="12"/>
      <c r="D315" s="11"/>
      <c r="E315" s="11"/>
      <c r="F315" s="1"/>
      <c r="G315" s="1"/>
    </row>
    <row r="316" spans="1:7" x14ac:dyDescent="0.3">
      <c r="A316" s="10"/>
      <c r="B316" s="11"/>
      <c r="C316" s="12"/>
      <c r="D316" s="11"/>
      <c r="E316" s="11"/>
      <c r="F316" s="1"/>
      <c r="G316" s="1"/>
    </row>
    <row r="317" spans="1:7" x14ac:dyDescent="0.3">
      <c r="A317" s="10"/>
      <c r="B317" s="11"/>
      <c r="C317" s="12"/>
      <c r="D317" s="11"/>
      <c r="E317" s="11"/>
      <c r="F317" s="1"/>
      <c r="G317" s="1"/>
    </row>
    <row r="318" spans="1:7" x14ac:dyDescent="0.3">
      <c r="A318" s="10"/>
      <c r="B318" s="11"/>
      <c r="C318" s="12"/>
      <c r="D318" s="11"/>
      <c r="E318" s="11"/>
      <c r="F318" s="1"/>
      <c r="G318" s="1"/>
    </row>
    <row r="319" spans="1:7" x14ac:dyDescent="0.3">
      <c r="A319" s="10"/>
      <c r="B319" s="11"/>
      <c r="C319" s="12"/>
      <c r="D319" s="11"/>
      <c r="E319" s="11"/>
      <c r="F319" s="1"/>
      <c r="G319" s="1"/>
    </row>
    <row r="320" spans="1:7" x14ac:dyDescent="0.3">
      <c r="A320" s="10"/>
      <c r="B320" s="11"/>
      <c r="C320" s="12"/>
      <c r="D320" s="11"/>
      <c r="E320" s="11"/>
      <c r="F320" s="1"/>
      <c r="G320" s="1"/>
    </row>
    <row r="321" spans="1:7" x14ac:dyDescent="0.3">
      <c r="A321" s="10"/>
      <c r="B321" s="11"/>
      <c r="C321" s="12"/>
      <c r="D321" s="11"/>
      <c r="E321" s="11"/>
      <c r="F321" s="1"/>
      <c r="G321" s="1"/>
    </row>
    <row r="322" spans="1:7" x14ac:dyDescent="0.3">
      <c r="A322" s="10"/>
      <c r="B322" s="11"/>
      <c r="C322" s="12"/>
      <c r="D322" s="11"/>
      <c r="E322" s="11"/>
      <c r="F322" s="1"/>
      <c r="G322" s="1"/>
    </row>
    <row r="323" spans="1:7" x14ac:dyDescent="0.3">
      <c r="A323" s="10"/>
      <c r="B323" s="11"/>
      <c r="C323" s="12"/>
      <c r="D323" s="11"/>
      <c r="E323" s="11"/>
      <c r="F323" s="1"/>
      <c r="G323" s="1"/>
    </row>
    <row r="324" spans="1:7" x14ac:dyDescent="0.3">
      <c r="A324" s="10"/>
      <c r="B324" s="11"/>
      <c r="C324" s="12"/>
      <c r="D324" s="11"/>
      <c r="E324" s="11"/>
      <c r="F324" s="1"/>
      <c r="G324" s="1"/>
    </row>
    <row r="325" spans="1:7" x14ac:dyDescent="0.3">
      <c r="A325" s="10"/>
      <c r="B325" s="11"/>
      <c r="C325" s="12"/>
      <c r="D325" s="11"/>
      <c r="E325" s="11"/>
      <c r="F325" s="1"/>
      <c r="G325" s="1"/>
    </row>
    <row r="326" spans="1:7" x14ac:dyDescent="0.3">
      <c r="A326" s="10"/>
      <c r="B326" s="11"/>
      <c r="C326" s="12"/>
      <c r="D326" s="11"/>
      <c r="E326" s="11"/>
      <c r="F326" s="1"/>
      <c r="G326" s="1"/>
    </row>
    <row r="327" spans="1:7" x14ac:dyDescent="0.3">
      <c r="A327" s="10"/>
      <c r="B327" s="11"/>
      <c r="C327" s="12"/>
      <c r="D327" s="11"/>
      <c r="E327" s="11"/>
      <c r="F327" s="1"/>
      <c r="G327" s="1"/>
    </row>
    <row r="328" spans="1:7" x14ac:dyDescent="0.3">
      <c r="A328" s="10"/>
      <c r="B328" s="11"/>
      <c r="C328" s="12"/>
      <c r="D328" s="11"/>
      <c r="E328" s="11"/>
      <c r="F328" s="1"/>
      <c r="G328" s="1"/>
    </row>
    <row r="329" spans="1:7" x14ac:dyDescent="0.3">
      <c r="A329" s="10"/>
      <c r="B329" s="11"/>
      <c r="C329" s="12"/>
      <c r="D329" s="11"/>
      <c r="E329" s="11"/>
      <c r="F329" s="1"/>
      <c r="G329" s="1"/>
    </row>
    <row r="330" spans="1:7" x14ac:dyDescent="0.3">
      <c r="A330" s="10"/>
      <c r="B330" s="11"/>
      <c r="C330" s="12"/>
      <c r="D330" s="11"/>
      <c r="E330" s="11"/>
      <c r="F330" s="1"/>
      <c r="G330" s="1"/>
    </row>
    <row r="331" spans="1:7" x14ac:dyDescent="0.3">
      <c r="A331" s="10"/>
      <c r="B331" s="11"/>
      <c r="C331" s="12"/>
      <c r="D331" s="11"/>
      <c r="E331" s="11"/>
      <c r="F331" s="1"/>
      <c r="G331" s="1"/>
    </row>
    <row r="332" spans="1:7" x14ac:dyDescent="0.3">
      <c r="A332" s="10"/>
      <c r="B332" s="11"/>
      <c r="C332" s="12"/>
      <c r="D332" s="11"/>
      <c r="E332" s="11"/>
      <c r="F332" s="1"/>
      <c r="G332" s="1"/>
    </row>
    <row r="333" spans="1:7" x14ac:dyDescent="0.3">
      <c r="A333" s="10"/>
      <c r="B333" s="11"/>
      <c r="C333" s="12"/>
      <c r="D333" s="11"/>
      <c r="E333" s="11"/>
      <c r="F333" s="1"/>
      <c r="G333" s="1"/>
    </row>
    <row r="334" spans="1:7" x14ac:dyDescent="0.3">
      <c r="A334" s="10"/>
      <c r="B334" s="11"/>
      <c r="C334" s="12"/>
      <c r="D334" s="11"/>
      <c r="E334" s="11"/>
      <c r="F334" s="1"/>
      <c r="G334" s="1"/>
    </row>
    <row r="335" spans="1:7" x14ac:dyDescent="0.3">
      <c r="A335" s="10"/>
      <c r="B335" s="11"/>
      <c r="C335" s="12"/>
      <c r="D335" s="11"/>
      <c r="E335" s="11"/>
      <c r="F335" s="1"/>
      <c r="G335" s="1"/>
    </row>
    <row r="336" spans="1:7" x14ac:dyDescent="0.3">
      <c r="A336" s="10"/>
      <c r="B336" s="11"/>
      <c r="C336" s="12"/>
      <c r="D336" s="11"/>
      <c r="E336" s="11"/>
      <c r="F336" s="1"/>
      <c r="G336" s="1"/>
    </row>
    <row r="337" spans="1:7" x14ac:dyDescent="0.3">
      <c r="A337" s="10"/>
      <c r="B337" s="11"/>
      <c r="C337" s="12"/>
      <c r="D337" s="11"/>
      <c r="E337" s="11"/>
      <c r="F337" s="1"/>
      <c r="G337" s="1"/>
    </row>
    <row r="338" spans="1:7" x14ac:dyDescent="0.3">
      <c r="A338" s="10"/>
      <c r="B338" s="11"/>
      <c r="C338" s="12"/>
      <c r="D338" s="11"/>
      <c r="E338" s="11"/>
      <c r="F338" s="1"/>
      <c r="G338" s="1"/>
    </row>
    <row r="339" spans="1:7" x14ac:dyDescent="0.3">
      <c r="A339" s="10"/>
      <c r="B339" s="11"/>
      <c r="C339" s="12"/>
      <c r="D339" s="11"/>
      <c r="E339" s="11"/>
      <c r="F339" s="1"/>
      <c r="G339" s="1"/>
    </row>
    <row r="340" spans="1:7" x14ac:dyDescent="0.3">
      <c r="A340" s="10"/>
      <c r="B340" s="11"/>
      <c r="C340" s="12"/>
      <c r="D340" s="11"/>
      <c r="E340" s="11"/>
      <c r="F340" s="1"/>
      <c r="G340" s="1"/>
    </row>
    <row r="341" spans="1:7" x14ac:dyDescent="0.3">
      <c r="A341" s="10"/>
      <c r="B341" s="11"/>
      <c r="C341" s="12"/>
      <c r="D341" s="11"/>
      <c r="E341" s="11"/>
      <c r="F341" s="1"/>
      <c r="G341" s="1"/>
    </row>
    <row r="342" spans="1:7" x14ac:dyDescent="0.3">
      <c r="A342" s="10"/>
      <c r="B342" s="11"/>
      <c r="C342" s="12"/>
      <c r="D342" s="11"/>
      <c r="E342" s="11"/>
      <c r="F342" s="1"/>
      <c r="G342" s="1"/>
    </row>
    <row r="343" spans="1:7" x14ac:dyDescent="0.3">
      <c r="A343" s="10"/>
      <c r="B343" s="11"/>
      <c r="C343" s="12"/>
      <c r="D343" s="11"/>
      <c r="E343" s="11"/>
      <c r="F343" s="1"/>
      <c r="G343" s="1"/>
    </row>
    <row r="344" spans="1:7" x14ac:dyDescent="0.3">
      <c r="A344" s="10"/>
      <c r="B344" s="11"/>
      <c r="C344" s="12"/>
      <c r="D344" s="11"/>
      <c r="E344" s="11"/>
      <c r="F344" s="1"/>
      <c r="G344" s="1"/>
    </row>
    <row r="345" spans="1:7" x14ac:dyDescent="0.3">
      <c r="A345" s="10"/>
      <c r="B345" s="11"/>
      <c r="C345" s="12"/>
      <c r="D345" s="11"/>
      <c r="E345" s="11"/>
      <c r="F345" s="1"/>
      <c r="G345" s="1"/>
    </row>
    <row r="346" spans="1:7" x14ac:dyDescent="0.3">
      <c r="A346" s="10"/>
      <c r="B346" s="11"/>
      <c r="C346" s="12"/>
      <c r="D346" s="11"/>
      <c r="E346" s="11"/>
      <c r="F346" s="1"/>
      <c r="G346" s="1"/>
    </row>
    <row r="347" spans="1:7" x14ac:dyDescent="0.3">
      <c r="A347" s="10"/>
      <c r="B347" s="11"/>
      <c r="C347" s="12"/>
      <c r="D347" s="11"/>
      <c r="E347" s="11"/>
      <c r="F347" s="1"/>
      <c r="G347" s="1"/>
    </row>
    <row r="348" spans="1:7" x14ac:dyDescent="0.3">
      <c r="A348" s="10"/>
      <c r="B348" s="11"/>
      <c r="C348" s="12"/>
      <c r="D348" s="11"/>
      <c r="E348" s="11"/>
      <c r="F348" s="1"/>
      <c r="G348" s="1"/>
    </row>
    <row r="349" spans="1:7" x14ac:dyDescent="0.3">
      <c r="A349" s="10"/>
      <c r="B349" s="11"/>
      <c r="C349" s="12"/>
      <c r="D349" s="11"/>
      <c r="E349" s="11"/>
      <c r="F349" s="1"/>
      <c r="G349" s="1"/>
    </row>
    <row r="350" spans="1:7" x14ac:dyDescent="0.3">
      <c r="A350" s="10"/>
      <c r="B350" s="11"/>
      <c r="C350" s="12"/>
      <c r="D350" s="11"/>
      <c r="E350" s="11"/>
      <c r="F350" s="1"/>
      <c r="G350" s="1"/>
    </row>
    <row r="351" spans="1:7" x14ac:dyDescent="0.3">
      <c r="A351" s="10"/>
      <c r="B351" s="11"/>
      <c r="C351" s="12"/>
      <c r="D351" s="11"/>
      <c r="E351" s="11"/>
      <c r="F351" s="1"/>
      <c r="G351" s="1"/>
    </row>
    <row r="352" spans="1:7" x14ac:dyDescent="0.3">
      <c r="A352" s="10"/>
      <c r="B352" s="11"/>
      <c r="C352" s="12"/>
      <c r="D352" s="11"/>
      <c r="E352" s="11"/>
      <c r="F352" s="1"/>
      <c r="G352" s="1"/>
    </row>
    <row r="353" spans="1:7" x14ac:dyDescent="0.3">
      <c r="A353" s="10"/>
      <c r="B353" s="11"/>
      <c r="C353" s="12"/>
      <c r="D353" s="11"/>
      <c r="E353" s="11"/>
      <c r="F353" s="1"/>
      <c r="G353" s="1"/>
    </row>
    <row r="354" spans="1:7" x14ac:dyDescent="0.3">
      <c r="A354" s="10"/>
      <c r="B354" s="11"/>
      <c r="C354" s="12"/>
      <c r="D354" s="11"/>
      <c r="E354" s="11"/>
      <c r="F354" s="1"/>
      <c r="G354" s="1"/>
    </row>
    <row r="355" spans="1:7" x14ac:dyDescent="0.3">
      <c r="A355" s="10"/>
      <c r="B355" s="11"/>
      <c r="C355" s="12"/>
      <c r="D355" s="11"/>
      <c r="E355" s="11"/>
      <c r="F355" s="1"/>
      <c r="G355" s="1"/>
    </row>
    <row r="356" spans="1:7" x14ac:dyDescent="0.3">
      <c r="A356" s="10"/>
      <c r="B356" s="11"/>
      <c r="C356" s="12"/>
      <c r="D356" s="11"/>
      <c r="E356" s="11"/>
      <c r="F356" s="1"/>
      <c r="G356" s="1"/>
    </row>
    <row r="357" spans="1:7" x14ac:dyDescent="0.3">
      <c r="A357" s="10"/>
      <c r="B357" s="11"/>
      <c r="C357" s="12"/>
      <c r="D357" s="11"/>
      <c r="E357" s="11"/>
      <c r="F357" s="1"/>
      <c r="G357" s="1"/>
    </row>
    <row r="358" spans="1:7" x14ac:dyDescent="0.3">
      <c r="A358" s="10"/>
      <c r="B358" s="11"/>
      <c r="C358" s="12"/>
      <c r="D358" s="11"/>
      <c r="E358" s="11"/>
      <c r="F358" s="1"/>
      <c r="G358" s="1"/>
    </row>
    <row r="359" spans="1:7" x14ac:dyDescent="0.3">
      <c r="A359" s="10"/>
      <c r="B359" s="11"/>
      <c r="C359" s="12"/>
      <c r="D359" s="11"/>
      <c r="E359" s="11"/>
      <c r="F359" s="1"/>
      <c r="G359" s="1"/>
    </row>
    <row r="360" spans="1:7" x14ac:dyDescent="0.3">
      <c r="A360" s="10"/>
      <c r="B360" s="11"/>
      <c r="C360" s="12"/>
      <c r="D360" s="11"/>
      <c r="E360" s="11"/>
      <c r="F360" s="1"/>
      <c r="G360" s="1"/>
    </row>
    <row r="361" spans="1:7" x14ac:dyDescent="0.3">
      <c r="A361" s="10"/>
      <c r="B361" s="11"/>
      <c r="C361" s="12"/>
      <c r="D361" s="11"/>
      <c r="E361" s="11"/>
      <c r="F361" s="1"/>
      <c r="G361" s="1"/>
    </row>
    <row r="362" spans="1:7" x14ac:dyDescent="0.3">
      <c r="A362" s="10"/>
      <c r="B362" s="11"/>
      <c r="C362" s="12"/>
      <c r="D362" s="11"/>
      <c r="E362" s="11"/>
      <c r="F362" s="1"/>
      <c r="G362" s="1"/>
    </row>
    <row r="363" spans="1:7" x14ac:dyDescent="0.3">
      <c r="A363" s="10"/>
      <c r="B363" s="11"/>
      <c r="C363" s="12"/>
      <c r="D363" s="11"/>
      <c r="E363" s="11"/>
      <c r="F363" s="1"/>
      <c r="G363" s="1"/>
    </row>
    <row r="364" spans="1:7" x14ac:dyDescent="0.3">
      <c r="A364" s="10"/>
      <c r="B364" s="11"/>
      <c r="C364" s="12"/>
      <c r="D364" s="11"/>
      <c r="E364" s="11"/>
      <c r="F364" s="1"/>
      <c r="G364" s="1"/>
    </row>
    <row r="365" spans="1:7" x14ac:dyDescent="0.3">
      <c r="A365" s="10"/>
      <c r="B365" s="11"/>
      <c r="C365" s="12"/>
      <c r="D365" s="11"/>
      <c r="E365" s="11"/>
      <c r="F365" s="1"/>
      <c r="G365" s="1"/>
    </row>
    <row r="366" spans="1:7" x14ac:dyDescent="0.3">
      <c r="A366" s="10"/>
      <c r="B366" s="11"/>
      <c r="C366" s="12"/>
      <c r="D366" s="11"/>
      <c r="E366" s="11"/>
      <c r="F366" s="1"/>
      <c r="G366" s="1"/>
    </row>
    <row r="367" spans="1:7" x14ac:dyDescent="0.3">
      <c r="A367" s="10"/>
      <c r="B367" s="11"/>
      <c r="C367" s="12"/>
      <c r="D367" s="11"/>
      <c r="E367" s="11"/>
      <c r="F367" s="1"/>
      <c r="G367" s="1"/>
    </row>
    <row r="368" spans="1:7" x14ac:dyDescent="0.3">
      <c r="A368" s="10"/>
      <c r="B368" s="11"/>
      <c r="C368" s="12"/>
      <c r="D368" s="11"/>
      <c r="E368" s="11"/>
      <c r="F368" s="1"/>
      <c r="G368" s="1"/>
    </row>
    <row r="369" spans="1:7" x14ac:dyDescent="0.3">
      <c r="A369" s="10"/>
      <c r="B369" s="11"/>
      <c r="C369" s="12"/>
      <c r="D369" s="11"/>
      <c r="E369" s="11"/>
      <c r="F369" s="1"/>
      <c r="G369" s="1"/>
    </row>
    <row r="370" spans="1:7" x14ac:dyDescent="0.3">
      <c r="A370" s="10"/>
      <c r="B370" s="11"/>
      <c r="C370" s="12"/>
      <c r="D370" s="11"/>
      <c r="E370" s="11"/>
      <c r="F370" s="1"/>
      <c r="G370" s="1"/>
    </row>
    <row r="371" spans="1:7" x14ac:dyDescent="0.3">
      <c r="A371" s="10"/>
      <c r="B371" s="11"/>
      <c r="C371" s="12"/>
      <c r="D371" s="11"/>
      <c r="E371" s="11"/>
      <c r="F371" s="1"/>
      <c r="G371" s="1"/>
    </row>
    <row r="372" spans="1:7" x14ac:dyDescent="0.3">
      <c r="A372" s="10"/>
      <c r="B372" s="11"/>
      <c r="C372" s="12"/>
      <c r="D372" s="11"/>
      <c r="E372" s="11"/>
      <c r="F372" s="1"/>
      <c r="G372" s="1"/>
    </row>
    <row r="373" spans="1:7" x14ac:dyDescent="0.3">
      <c r="A373" s="10"/>
      <c r="B373" s="11"/>
      <c r="C373" s="12"/>
      <c r="D373" s="11"/>
      <c r="E373" s="11"/>
      <c r="F373" s="1"/>
      <c r="G373" s="1"/>
    </row>
    <row r="374" spans="1:7" x14ac:dyDescent="0.3">
      <c r="A374" s="10"/>
      <c r="B374" s="11"/>
      <c r="C374" s="12"/>
      <c r="D374" s="11"/>
      <c r="E374" s="11"/>
      <c r="F374" s="1"/>
      <c r="G374" s="1"/>
    </row>
    <row r="375" spans="1:7" x14ac:dyDescent="0.3">
      <c r="A375" s="10"/>
      <c r="B375" s="11"/>
      <c r="C375" s="12"/>
      <c r="D375" s="11"/>
      <c r="E375" s="11"/>
      <c r="F375" s="1"/>
      <c r="G375" s="1"/>
    </row>
    <row r="376" spans="1:7" x14ac:dyDescent="0.3">
      <c r="A376" s="10"/>
      <c r="B376" s="11"/>
      <c r="C376" s="12"/>
      <c r="D376" s="11"/>
      <c r="E376" s="11"/>
      <c r="F376" s="1"/>
      <c r="G376" s="1"/>
    </row>
    <row r="377" spans="1:7" x14ac:dyDescent="0.3">
      <c r="A377" s="10"/>
      <c r="B377" s="11"/>
      <c r="C377" s="12"/>
      <c r="D377" s="11"/>
      <c r="E377" s="11"/>
      <c r="F377" s="1"/>
      <c r="G377" s="1"/>
    </row>
    <row r="378" spans="1:7" x14ac:dyDescent="0.3">
      <c r="A378" s="10"/>
      <c r="B378" s="11"/>
      <c r="C378" s="12"/>
      <c r="D378" s="11"/>
      <c r="E378" s="11"/>
      <c r="F378" s="1"/>
      <c r="G378" s="1"/>
    </row>
    <row r="379" spans="1:7" x14ac:dyDescent="0.3">
      <c r="A379" s="10"/>
      <c r="B379" s="11"/>
      <c r="C379" s="12"/>
      <c r="D379" s="11"/>
      <c r="E379" s="11"/>
      <c r="F379" s="1"/>
      <c r="G379" s="1"/>
    </row>
    <row r="380" spans="1:7" x14ac:dyDescent="0.3">
      <c r="A380" s="10"/>
      <c r="B380" s="11"/>
      <c r="C380" s="12"/>
      <c r="D380" s="11"/>
      <c r="E380" s="11"/>
      <c r="F380" s="1"/>
      <c r="G380" s="1"/>
    </row>
    <row r="381" spans="1:7" x14ac:dyDescent="0.3">
      <c r="A381" s="10"/>
      <c r="B381" s="11"/>
      <c r="C381" s="12"/>
      <c r="D381" s="11"/>
      <c r="E381" s="11"/>
      <c r="F381" s="1"/>
      <c r="G381" s="1"/>
    </row>
    <row r="382" spans="1:7" x14ac:dyDescent="0.3">
      <c r="A382" s="10"/>
      <c r="B382" s="11"/>
      <c r="C382" s="12"/>
      <c r="D382" s="11"/>
      <c r="E382" s="11"/>
      <c r="F382" s="1"/>
      <c r="G382" s="1"/>
    </row>
    <row r="383" spans="1:7" x14ac:dyDescent="0.3">
      <c r="A383" s="10"/>
      <c r="B383" s="11"/>
      <c r="C383" s="12"/>
      <c r="D383" s="11"/>
      <c r="E383" s="11"/>
      <c r="F383" s="1"/>
      <c r="G383" s="1"/>
    </row>
    <row r="384" spans="1:7" x14ac:dyDescent="0.3">
      <c r="A384" s="10"/>
      <c r="B384" s="11"/>
      <c r="C384" s="12"/>
      <c r="D384" s="11"/>
      <c r="E384" s="11"/>
      <c r="F384" s="1"/>
      <c r="G384" s="1"/>
    </row>
  </sheetData>
  <mergeCells count="6">
    <mergeCell ref="A14:C14"/>
    <mergeCell ref="A6:C6"/>
    <mergeCell ref="A7:C7"/>
    <mergeCell ref="A8:C8"/>
    <mergeCell ref="A9:C9"/>
    <mergeCell ref="A13:C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40"/>
  <sheetViews>
    <sheetView topLeftCell="A4" workbookViewId="0">
      <selection activeCell="P26" sqref="P26"/>
    </sheetView>
  </sheetViews>
  <sheetFormatPr defaultRowHeight="14.4" x14ac:dyDescent="0.3"/>
  <cols>
    <col min="2" max="2" width="10.44140625" customWidth="1"/>
    <col min="3" max="3" width="11.109375" bestFit="1" customWidth="1"/>
  </cols>
  <sheetData>
    <row r="5" spans="1:3" x14ac:dyDescent="0.3">
      <c r="A5" t="s">
        <v>1</v>
      </c>
      <c r="B5" t="s">
        <v>21</v>
      </c>
      <c r="C5" t="s">
        <v>22</v>
      </c>
    </row>
    <row r="6" spans="1:3" x14ac:dyDescent="0.3">
      <c r="A6" t="s">
        <v>16</v>
      </c>
      <c r="B6">
        <v>13900</v>
      </c>
      <c r="C6">
        <v>76300</v>
      </c>
    </row>
    <row r="7" spans="1:3" x14ac:dyDescent="0.3">
      <c r="A7" t="s">
        <v>17</v>
      </c>
      <c r="B7">
        <v>91300</v>
      </c>
      <c r="C7">
        <v>436200</v>
      </c>
    </row>
    <row r="8" spans="1:3" x14ac:dyDescent="0.3">
      <c r="A8" t="s">
        <v>18</v>
      </c>
      <c r="B8">
        <v>168600</v>
      </c>
      <c r="C8">
        <v>833200</v>
      </c>
    </row>
    <row r="9" spans="1:3" x14ac:dyDescent="0.3">
      <c r="A9" t="s">
        <v>19</v>
      </c>
      <c r="B9">
        <v>212500</v>
      </c>
      <c r="C9">
        <v>1175900</v>
      </c>
    </row>
    <row r="10" spans="1:3" x14ac:dyDescent="0.3">
      <c r="A10" t="s">
        <v>20</v>
      </c>
      <c r="B10">
        <v>266400</v>
      </c>
      <c r="C10">
        <v>1217700</v>
      </c>
    </row>
    <row r="11" spans="1:3" x14ac:dyDescent="0.3">
      <c r="A11" t="s">
        <v>23</v>
      </c>
      <c r="B11">
        <v>254800</v>
      </c>
      <c r="C11">
        <v>977600</v>
      </c>
    </row>
    <row r="28" spans="1:3" ht="28.8" x14ac:dyDescent="0.3">
      <c r="A28" t="s">
        <v>24</v>
      </c>
      <c r="B28" s="5" t="s">
        <v>25</v>
      </c>
      <c r="C28" s="5" t="s">
        <v>26</v>
      </c>
    </row>
    <row r="29" spans="1:3" x14ac:dyDescent="0.3">
      <c r="A29">
        <v>10000</v>
      </c>
      <c r="B29" s="6">
        <v>10</v>
      </c>
      <c r="C29" s="1">
        <v>10000</v>
      </c>
    </row>
    <row r="30" spans="1:3" x14ac:dyDescent="0.3">
      <c r="A30">
        <v>50000</v>
      </c>
      <c r="B30" s="6">
        <v>11</v>
      </c>
      <c r="C30" s="1">
        <v>50000</v>
      </c>
    </row>
    <row r="31" spans="1:3" x14ac:dyDescent="0.3">
      <c r="A31">
        <v>100000</v>
      </c>
      <c r="B31" s="6">
        <v>14</v>
      </c>
      <c r="C31" s="1">
        <v>100000</v>
      </c>
    </row>
    <row r="32" spans="1:3" x14ac:dyDescent="0.3">
      <c r="A32">
        <v>250000</v>
      </c>
      <c r="B32" s="6">
        <v>28</v>
      </c>
      <c r="C32" s="1">
        <v>250000</v>
      </c>
    </row>
    <row r="33" spans="1:3" x14ac:dyDescent="0.3">
      <c r="A33">
        <v>500000</v>
      </c>
      <c r="B33" s="6">
        <v>50</v>
      </c>
      <c r="C33" s="1">
        <v>500000</v>
      </c>
    </row>
    <row r="34" spans="1:3" x14ac:dyDescent="0.3">
      <c r="A34">
        <v>750000</v>
      </c>
      <c r="B34" s="6">
        <v>86</v>
      </c>
      <c r="C34" s="1">
        <v>750000</v>
      </c>
    </row>
    <row r="35" spans="1:3" x14ac:dyDescent="0.3">
      <c r="A35">
        <v>1000000</v>
      </c>
      <c r="B35" s="6">
        <v>95</v>
      </c>
      <c r="C35" s="1">
        <v>1000000</v>
      </c>
    </row>
    <row r="36" spans="1:3" x14ac:dyDescent="0.3">
      <c r="A36">
        <v>2000000</v>
      </c>
      <c r="B36" s="6">
        <v>97.5</v>
      </c>
      <c r="C36" s="1">
        <v>2000000</v>
      </c>
    </row>
    <row r="37" spans="1:3" x14ac:dyDescent="0.3">
      <c r="A37">
        <v>3000000</v>
      </c>
      <c r="B37" s="6">
        <v>98.5</v>
      </c>
      <c r="C37" s="1">
        <v>3000000</v>
      </c>
    </row>
    <row r="38" spans="1:3" x14ac:dyDescent="0.3">
      <c r="A38">
        <v>4000000</v>
      </c>
      <c r="B38" s="6">
        <v>98.5</v>
      </c>
      <c r="C38" s="1">
        <v>4000000</v>
      </c>
    </row>
    <row r="39" spans="1:3" x14ac:dyDescent="0.3">
      <c r="A39">
        <v>8000000</v>
      </c>
      <c r="B39" s="6">
        <v>98.7</v>
      </c>
      <c r="C39" s="1">
        <v>8000000</v>
      </c>
    </row>
    <row r="40" spans="1:3" x14ac:dyDescent="0.3">
      <c r="A40">
        <v>10000000</v>
      </c>
      <c r="B40" s="6">
        <v>99</v>
      </c>
      <c r="C40" s="1">
        <v>10000000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2"/>
  <sheetViews>
    <sheetView workbookViewId="0">
      <selection activeCell="C13" sqref="C13"/>
    </sheetView>
  </sheetViews>
  <sheetFormatPr defaultRowHeight="14.4" x14ac:dyDescent="0.3"/>
  <sheetData>
    <row r="5" spans="3:3" x14ac:dyDescent="0.3">
      <c r="C5">
        <f>20000000/340000000</f>
        <v>5.8823529411764705E-2</v>
      </c>
    </row>
    <row r="6" spans="3:3" x14ac:dyDescent="0.3">
      <c r="C6">
        <f>20/340</f>
        <v>5.8823529411764705E-2</v>
      </c>
    </row>
    <row r="12" spans="3:3" x14ac:dyDescent="0.3">
      <c r="C12" s="9">
        <f>PMT(0.06/12,72,60000)</f>
        <v>-994.37327360833217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Retirement Savings</vt:lpstr>
      <vt:lpstr>Delaying Retirement Savings </vt:lpstr>
      <vt:lpstr>Cost of Habits</vt:lpstr>
      <vt:lpstr>Loan Payments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Batchelor</dc:creator>
  <cp:lastModifiedBy>William Batchelor</cp:lastModifiedBy>
  <dcterms:created xsi:type="dcterms:W3CDTF">2021-11-01T15:51:12Z</dcterms:created>
  <dcterms:modified xsi:type="dcterms:W3CDTF">2021-11-08T15:20:35Z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fcb33675-51ea-4275-a7b8-959313c8fdb9</vt:lpwstr>
  </property>
</Properties>
</file>