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Thesis!\"/>
    </mc:Choice>
  </mc:AlternateContent>
  <xr:revisionPtr revIDLastSave="0" documentId="13_ncr:1_{1EA8C936-1684-4499-9C96-5BBF81C30BD5}" xr6:coauthVersionLast="47" xr6:coauthVersionMax="47" xr10:uidLastSave="{00000000-0000-0000-0000-000000000000}"/>
  <bookViews>
    <workbookView xWindow="-110" yWindow="-110" windowWidth="19420" windowHeight="11500" activeTab="3" xr2:uid="{00000000-000D-0000-FFFF-FFFF00000000}"/>
  </bookViews>
  <sheets>
    <sheet name="Notes" sheetId="7" r:id="rId1"/>
    <sheet name="Boxplot dataset (Dataset1)" sheetId="6" r:id="rId2"/>
    <sheet name="Final data set (dataset1a)" sheetId="3" r:id="rId3"/>
    <sheet name="Tot Carbon 2025-2045 (dataset7)"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F3" i="5" s="1"/>
  <c r="G3" i="5" s="1"/>
  <c r="H3" i="5" s="1"/>
  <c r="C4" i="5"/>
  <c r="C5" i="5"/>
  <c r="F5" i="5" s="1"/>
  <c r="G5" i="5" s="1"/>
  <c r="H5" i="5" s="1"/>
  <c r="C6" i="5"/>
  <c r="C7" i="5"/>
  <c r="F7" i="5" s="1"/>
  <c r="G7" i="5" s="1"/>
  <c r="H7" i="5" s="1"/>
  <c r="C8" i="5"/>
  <c r="F8" i="5" s="1"/>
  <c r="G8" i="5" s="1"/>
  <c r="H8" i="5" s="1"/>
  <c r="C9" i="5"/>
  <c r="F9" i="5" s="1"/>
  <c r="G9" i="5" s="1"/>
  <c r="H9" i="5" s="1"/>
  <c r="C10" i="5"/>
  <c r="F10" i="5" s="1"/>
  <c r="G10" i="5" s="1"/>
  <c r="H10" i="5" s="1"/>
  <c r="C11" i="5"/>
  <c r="F11" i="5" s="1"/>
  <c r="G11" i="5" s="1"/>
  <c r="H11" i="5" s="1"/>
  <c r="C12" i="5"/>
  <c r="F12" i="5" s="1"/>
  <c r="G12" i="5" s="1"/>
  <c r="H12" i="5" s="1"/>
  <c r="C13" i="5"/>
  <c r="F13" i="5" s="1"/>
  <c r="G13" i="5" s="1"/>
  <c r="H13" i="5" s="1"/>
  <c r="C14" i="5"/>
  <c r="F14" i="5" s="1"/>
  <c r="G14" i="5" s="1"/>
  <c r="H14" i="5" s="1"/>
  <c r="C15" i="5"/>
  <c r="F15" i="5" s="1"/>
  <c r="G15" i="5" s="1"/>
  <c r="H15" i="5" s="1"/>
  <c r="C16" i="5"/>
  <c r="C17" i="5"/>
  <c r="F17" i="5" s="1"/>
  <c r="G17" i="5" s="1"/>
  <c r="H17" i="5" s="1"/>
  <c r="C18" i="5"/>
  <c r="F18" i="5" s="1"/>
  <c r="G18" i="5" s="1"/>
  <c r="H18" i="5" s="1"/>
  <c r="C19" i="5"/>
  <c r="F19" i="5" s="1"/>
  <c r="G19" i="5" s="1"/>
  <c r="H19" i="5" s="1"/>
  <c r="C20" i="5"/>
  <c r="F20" i="5" s="1"/>
  <c r="G20" i="5" s="1"/>
  <c r="H20" i="5" s="1"/>
  <c r="C21" i="5"/>
  <c r="F21" i="5" s="1"/>
  <c r="G21" i="5" s="1"/>
  <c r="H21" i="5" s="1"/>
  <c r="C22" i="5"/>
  <c r="F22" i="5" s="1"/>
  <c r="G22" i="5" s="1"/>
  <c r="H22" i="5" s="1"/>
  <c r="C2" i="5"/>
  <c r="F2" i="5" s="1"/>
  <c r="G2" i="5" s="1"/>
  <c r="H2" i="5" s="1"/>
  <c r="D22" i="5"/>
  <c r="D21" i="5"/>
  <c r="D20" i="5"/>
  <c r="D19" i="5"/>
  <c r="D18" i="5"/>
  <c r="D17" i="5"/>
  <c r="D16" i="5"/>
  <c r="F16" i="5"/>
  <c r="G16" i="5" s="1"/>
  <c r="H16" i="5" s="1"/>
  <c r="D15" i="5"/>
  <c r="D14" i="5"/>
  <c r="D13" i="5"/>
  <c r="D12" i="5"/>
  <c r="D11" i="5"/>
  <c r="D10" i="5"/>
  <c r="D9" i="5"/>
  <c r="D8" i="5"/>
  <c r="D7" i="5"/>
  <c r="D6" i="5"/>
  <c r="F6" i="5"/>
  <c r="G6" i="5" s="1"/>
  <c r="H6" i="5" s="1"/>
  <c r="D5" i="5"/>
  <c r="D4" i="5"/>
  <c r="F4" i="5"/>
  <c r="G4" i="5" s="1"/>
  <c r="H4" i="5" s="1"/>
  <c r="D3" i="5"/>
  <c r="D2" i="5"/>
  <c r="Q76" i="3"/>
  <c r="Q3" i="3"/>
  <c r="Q57" i="3"/>
  <c r="Q58" i="3"/>
  <c r="Q73" i="3"/>
  <c r="Q59" i="3"/>
  <c r="Q71" i="3"/>
  <c r="Q4" i="3"/>
  <c r="Q60" i="3"/>
  <c r="Q61" i="3"/>
  <c r="Q74" i="3"/>
  <c r="Q62" i="3"/>
  <c r="Q63" i="3"/>
  <c r="Q42" i="3"/>
  <c r="Q43" i="3"/>
  <c r="Q44" i="3"/>
  <c r="Q45" i="3"/>
  <c r="Q11" i="3"/>
  <c r="Q12" i="3"/>
  <c r="Q5" i="3"/>
  <c r="Q31" i="3"/>
  <c r="Q32" i="3"/>
  <c r="Q33" i="3"/>
  <c r="Q40" i="3"/>
  <c r="Q41" i="3"/>
  <c r="Q34" i="3"/>
  <c r="Q35" i="3"/>
  <c r="Q36" i="3"/>
  <c r="Q21" i="3"/>
  <c r="Q37" i="3"/>
  <c r="Q38" i="3"/>
  <c r="Q39" i="3"/>
  <c r="Q75" i="3"/>
  <c r="Q64" i="3"/>
  <c r="Q26" i="3"/>
  <c r="Q27" i="3"/>
  <c r="Q28" i="3"/>
  <c r="Q29" i="3"/>
  <c r="Q6" i="3"/>
  <c r="Q13" i="3"/>
  <c r="Q14" i="3"/>
  <c r="Q30" i="3"/>
  <c r="Q67" i="3"/>
  <c r="Q15" i="3"/>
  <c r="Q16" i="3"/>
  <c r="Q24" i="3"/>
  <c r="Q46" i="3"/>
  <c r="Q77" i="3"/>
  <c r="Q10" i="3"/>
  <c r="Q78" i="3"/>
  <c r="Q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tc={3DBCAA55-1BA8-4A14-9389-B9EDCE365498}</author>
  </authors>
  <commentList>
    <comment ref="A2" authorId="0" shapeId="0" xr:uid="{3DBCAA55-1BA8-4A14-9389-B9EDCE365498}">
      <text>
        <t>[Threaded comment]
Your version of Excel allows you to read this threaded comment; however, any edits to it will get removed if the file is opened in a newer version of Excel. Learn more: https://go.microsoft.com/fwlink/?linkid=870924
Comment:
    Cumulated total Carbon stock loss over time per hectare since 2025</t>
      </text>
    </comment>
  </commentList>
</comments>
</file>

<file path=xl/sharedStrings.xml><?xml version="1.0" encoding="utf-8"?>
<sst xmlns="http://schemas.openxmlformats.org/spreadsheetml/2006/main" count="940" uniqueCount="96">
  <si>
    <t>Number</t>
  </si>
  <si>
    <t>Author</t>
  </si>
  <si>
    <t>Title</t>
  </si>
  <si>
    <t>Biome</t>
  </si>
  <si>
    <t>Region</t>
  </si>
  <si>
    <t>Bengt A. Olsson, Håkan Staaf, Heléne Lundkvist, Jan Bengtsson, Kaj Rosén</t>
  </si>
  <si>
    <t>Carbon and nitrogen in coniferous forest soils after clear-felling and harvests of different intensity</t>
  </si>
  <si>
    <t>Boreal</t>
  </si>
  <si>
    <t>Sweden</t>
  </si>
  <si>
    <t>Yes</t>
  </si>
  <si>
    <t>Matthias Peichl, Eduardo Martínez-García, Johan E. S. Fransson, Jörgen Wallerman, Hjalmar Laudon, Tomas Lundmark, Mats B. Nilsson</t>
  </si>
  <si>
    <t>Landscape-variability of the carbon balance across managed boreal forests</t>
  </si>
  <si>
    <t>Cheuk Hei Marcus Tong, Mats B. Nilsson, Andreas Drott, Matthias Peichl</t>
  </si>
  <si>
    <t>Drainage Ditch Cleaning Has No Impact on the Carbon and Greenhouse Gas Balances in a Recent Forest Clear-Cut in Boreal Sweden</t>
  </si>
  <si>
    <t>Old-growth forests as global carbon sinks</t>
  </si>
  <si>
    <t>Boreal and Temperate</t>
  </si>
  <si>
    <t>Global</t>
  </si>
  <si>
    <t>No</t>
  </si>
  <si>
    <t>Kurt S. Pregitzer, Eugénie S. Euskirchen</t>
  </si>
  <si>
    <t>Carbon cycling and storage in world forests: biome patterns related to forest age</t>
  </si>
  <si>
    <t>Marcus Larsson, Jenny Dahl, Tomas Lundmark, Michael J. Gundale, Hyungwoo Lim, Annika Nordin</t>
  </si>
  <si>
    <t>Conversion of unmanaged boreal forest to even-aged management has a stronger effect on carbon stocks in the organic layer than the mineral soil</t>
  </si>
  <si>
    <t>Tree age, disturbance history, and carbon stocks and fluxes in subalpine Rocky Mountain forests</t>
  </si>
  <si>
    <t>Sub-Alpine</t>
  </si>
  <si>
    <t>USA</t>
  </si>
  <si>
    <t>Jinshu Chi, Mats B. Nilsson, Natascha Kljun, Jörgen Wallerman, Johan E.S. Fransson, Hjalmar Laudon, Tomas Lundmark, Matthias Peichl</t>
  </si>
  <si>
    <t>The carbon balance of a managed boreal landscape measured from a tall tower in northern Sweden</t>
  </si>
  <si>
    <t>David Hadden, Achim Grelle</t>
  </si>
  <si>
    <t>Net CO2 emissions from a primary boreo-nemoral forest over a 10 year period</t>
  </si>
  <si>
    <t>Arnis Jurevics, Matthias Peichl, Bengt A. Olsson, Monika Strömgren, Gustaf Egnell</t>
  </si>
  <si>
    <t>Slash and stump harvest have no general impact on soil and tree biomass C pools after 32–39 years</t>
  </si>
  <si>
    <t>Anders Lindroth, Achim Grelle, Ann-Sofie Morén</t>
  </si>
  <si>
    <t>Long-term measurements of boreal forest carbon balance reveal large temperature sensitivity</t>
  </si>
  <si>
    <t>Monika Strömgren, Gustaf Egnell, Bengt A. Olsson</t>
  </si>
  <si>
    <t>Carbon stocks in four forest stands in Sweden 25 years after harvesting of slash and stumps</t>
  </si>
  <si>
    <t>Gustaf Egnell, Arnis Jurevics, Matthias Peichl</t>
  </si>
  <si>
    <t>Negative effects of stem and stump harvest and deep soil cultivation on the soil carbon and nitrogen pools are mitigated by enhanced tree growth</t>
  </si>
  <si>
    <t>J. B. Bradford, R. A. Birdsey, L. A. Joyce, M. G. Ryan</t>
  </si>
  <si>
    <t>Age</t>
  </si>
  <si>
    <t>Heather Keith, Zoltàn Kun, Sonia Hugh, Miroslav Svoboda, Martin Mikoláš, Dusan Adam, Dmitry Bernatski, Viorel Blujdea, Friedrich Bohn, Jesús Julio Camarero, László Demeter, Alfredo Di Filippo, Ioan Dutcă, Matteo Garbarino, Ferenc Horváth, Valery Ivkovich, Āris Jansons, Laura Ķēņina, Kamil Kral, Dario Martin-Benito, Juan Alberto Molina-Valero, Renzo Motta, Thomas A. Nagel, Momchil Panayotov, César Pérez-Cruzado, Gianluca Piovesan, Cătălin-Constantin Roibu, Pavel Šamonil, Ondřej Vostarek, Maxim Yermokhin, Tzvetan Zlatanov, Brendan Mackey</t>
  </si>
  <si>
    <t>Carbon carrying capacity in primary forests shows potential for mitigation achieving the European Green Deal 2030 target</t>
  </si>
  <si>
    <t>Finland</t>
  </si>
  <si>
    <t>Md. Rafikul Islam, Anna Maria Jönsson, John Bergkvist, Fredrik Lagergren, Mats Lindeskog, Meelis Mölder, Marko Scholze, Natascha Kljun</t>
  </si>
  <si>
    <t>Projected effects of climate change and forest management on carbon fluxes and biomass of a boreal forest</t>
  </si>
  <si>
    <t>Dominik Thom, Marina Golivets, Laura Edling, Garrett W. Meigs, Jesse D. Gourevitch, Laura J. Sonter, Gillian L. Galford, William S. Keeton</t>
  </si>
  <si>
    <t>The climate sensitivity of carbon, timber, and species richness covaries with forest age in boreal–temperate North America</t>
  </si>
  <si>
    <t>Carbon Pools in Old-Growth Scots Pine Stands in Hemiboreal Latvia</t>
  </si>
  <si>
    <t>Hemiboreal</t>
  </si>
  <si>
    <t>Latvia</t>
  </si>
  <si>
    <t>Russia</t>
  </si>
  <si>
    <t>Carbon Pools and Fluxes in Mixed Coniferous–Small-Leaved Forests and Clearcut Areas</t>
  </si>
  <si>
    <t>R. F. Grant, A. G. Barr, T. A. Black, D. Gaumont-Guay, H. Iwashita, J. Kidson, H. Mccaughey, K. Morgenstern, S. Murayama, Z. Nesic, N. Saigusa, A. Shashkov, T. Zha</t>
  </si>
  <si>
    <t>Net ecosystem productivity of boreal jack pine stands regenerating from clearcutting under current and future climates</t>
  </si>
  <si>
    <t>Canada</t>
  </si>
  <si>
    <t>R. F. Grant, A. G. Barr, T. A. Black, H. A. Margolis, J. H. McCaughey, J. A. Trofymow</t>
  </si>
  <si>
    <t>Net ecosystem productivity of temperate and boreal forests after clearcutting—a Fluxnet-Canada measurement and modelling synthesis</t>
  </si>
  <si>
    <t xml:space="preserve">Meelis Seedre, Anthony R. Taylor, Brian W. Brassard, Han Y. H. Chen, Kalev Jõgiste </t>
  </si>
  <si>
    <t>Recovery of Ecosystem Carbon Stocks in Young Boreal Forests: A Comparison of Harvesting and Wildfire Disturbance</t>
  </si>
  <si>
    <t>Sebastiaan Luyssaert, E. Detlef Schulze, Annett Börner, Alexander Knohl, Dominik Hessenmöller, Beverly E. Law, Philippe Ciais, John Grace</t>
  </si>
  <si>
    <t>Laura Ķēniņa, Ieva Jaunslaviete, Līga Liepa, Daiga Zute, Āris Jansons</t>
  </si>
  <si>
    <t xml:space="preserve">A. A. Dymov, A. F. Osipov, V. V. Startsev, N. M. Gorbach, D. A. Severgina, S. A. Ogorodnyaya, I. N. Kutyavin, A. V. Manov </t>
  </si>
  <si>
    <t>Publishing Year</t>
  </si>
  <si>
    <t>Sampling Year</t>
  </si>
  <si>
    <t>0-5</t>
  </si>
  <si>
    <t>6-15</t>
  </si>
  <si>
    <t>16-30</t>
  </si>
  <si>
    <t>31-100</t>
  </si>
  <si>
    <t>136+</t>
  </si>
  <si>
    <t>Managed</t>
  </si>
  <si>
    <t>CarbonStock</t>
  </si>
  <si>
    <t>CarbonFlux</t>
  </si>
  <si>
    <t>AgeClass</t>
  </si>
  <si>
    <t>IntCarbonStock</t>
  </si>
  <si>
    <t>AgeAdapted2</t>
  </si>
  <si>
    <t>AvIntCarbonStock</t>
  </si>
  <si>
    <t>Type</t>
  </si>
  <si>
    <t>cumcarbonflux</t>
  </si>
  <si>
    <t>Storage</t>
  </si>
  <si>
    <t>Estimated</t>
  </si>
  <si>
    <t>Stock</t>
  </si>
  <si>
    <t>Year</t>
  </si>
  <si>
    <t>YearlyForestcover</t>
  </si>
  <si>
    <t>arealossperyear</t>
  </si>
  <si>
    <t>Tuttiperyear</t>
  </si>
  <si>
    <t>Tuttiperyearpermio</t>
  </si>
  <si>
    <t>tuttighgperyearpermio</t>
  </si>
  <si>
    <t>carbonlossperyear</t>
  </si>
  <si>
    <t>Notes</t>
  </si>
  <si>
    <t>AgeAdapted2 is an adapted to fit the timeline in Figure 3 and 4</t>
  </si>
  <si>
    <t>IntCarbonStock is stockdata containing integrated flux data</t>
  </si>
  <si>
    <t>AvIntCarbonStock is IntCarbonStock but the carbon stock of old-growth is averaged</t>
  </si>
  <si>
    <t>cumcarbonflux is the cumulative flux data</t>
  </si>
  <si>
    <t>Tuttiperyear is the summed up carbon emissions per year</t>
  </si>
  <si>
    <t>tuttighgperyearpermio is the summed up CO2 emisions per year per million</t>
  </si>
  <si>
    <t>Dataset1a:</t>
  </si>
  <si>
    <t>Dataset7: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</si>
</sst>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0"/>
      <color rgb="FF000000"/>
      <name val="Arial"/>
      <scheme val="minor"/>
    </font>
    <font>
      <sz val="10"/>
      <color theme="1"/>
      <name val="Arial"/>
      <family val="2"/>
      <scheme val="minor"/>
    </font>
    <font>
      <sz val="10"/>
      <color rgb="FF222222"/>
      <name val="Arial"/>
      <family val="2"/>
    </font>
    <font>
      <sz val="10"/>
      <color theme="1"/>
      <name val="Arial"/>
      <family val="2"/>
      <scheme val="minor"/>
    </font>
    <font>
      <sz val="10"/>
      <color rgb="FF000000"/>
      <name val="Arial"/>
      <family val="2"/>
      <scheme val="minor"/>
    </font>
    <font>
      <sz val="10"/>
      <color rgb="FF1F1F1F"/>
      <name val="Arial"/>
      <family val="2"/>
      <scheme val="minor"/>
    </font>
    <font>
      <sz val="10"/>
      <color theme="1"/>
      <name val="Arial"/>
      <scheme val="minor"/>
    </font>
    <font>
      <sz val="10"/>
      <color rgb="FF222222"/>
      <name val="Arial"/>
    </font>
    <font>
      <b/>
      <sz val="10"/>
      <color rgb="FF000000"/>
      <name val="Arial"/>
      <family val="2"/>
      <scheme val="minor"/>
    </font>
  </fonts>
  <fills count="11">
    <fill>
      <patternFill patternType="none"/>
    </fill>
    <fill>
      <patternFill patternType="gray125"/>
    </fill>
    <fill>
      <patternFill patternType="solid">
        <fgColor rgb="FFDBF4AA"/>
        <bgColor indexed="64"/>
      </patternFill>
    </fill>
    <fill>
      <patternFill patternType="solid">
        <fgColor rgb="FFDBF4AA"/>
        <bgColor rgb="FFEBFFBE"/>
      </patternFill>
    </fill>
    <fill>
      <patternFill patternType="solid">
        <fgColor theme="4" tint="0.79998168889431442"/>
        <bgColor indexed="64"/>
      </patternFill>
    </fill>
    <fill>
      <patternFill patternType="solid">
        <fgColor theme="4" tint="0.79998168889431442"/>
        <bgColor rgb="FFEBFFBE"/>
      </patternFill>
    </fill>
    <fill>
      <patternFill patternType="solid">
        <fgColor theme="4" tint="0.79998168889431442"/>
        <bgColor rgb="FFC9DAF8"/>
      </patternFill>
    </fill>
    <fill>
      <patternFill patternType="solid">
        <fgColor theme="2" tint="-0.14999847407452621"/>
        <bgColor rgb="FFEBFFBE"/>
      </patternFill>
    </fill>
    <fill>
      <patternFill patternType="solid">
        <fgColor theme="2" tint="-0.14999847407452621"/>
        <bgColor indexed="64"/>
      </patternFill>
    </fill>
    <fill>
      <patternFill patternType="solid">
        <fgColor rgb="FFC9DAF8"/>
        <bgColor rgb="FFC9DAF8"/>
      </patternFill>
    </fill>
    <fill>
      <patternFill patternType="solid">
        <fgColor rgb="FFDBF4AA"/>
        <bgColor rgb="FFC9DAF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1" fillId="0" borderId="1" xfId="0" applyFont="1" applyBorder="1"/>
    <xf numFmtId="0" fontId="3" fillId="0" borderId="1" xfId="0" applyFont="1" applyBorder="1"/>
    <xf numFmtId="164" fontId="1" fillId="0" borderId="1" xfId="0" applyNumberFormat="1" applyFont="1" applyBorder="1"/>
    <xf numFmtId="164" fontId="0" fillId="0" borderId="0" xfId="0" applyNumberFormat="1"/>
    <xf numFmtId="165" fontId="3" fillId="0" borderId="1" xfId="0" applyNumberFormat="1" applyFont="1" applyBorder="1"/>
    <xf numFmtId="165" fontId="0" fillId="0" borderId="0" xfId="0" applyNumberFormat="1"/>
    <xf numFmtId="0" fontId="0" fillId="2" borderId="1" xfId="0" applyFill="1" applyBorder="1"/>
    <xf numFmtId="164" fontId="0" fillId="2" borderId="1" xfId="0" applyNumberFormat="1" applyFill="1" applyBorder="1"/>
    <xf numFmtId="165" fontId="0" fillId="2" borderId="1" xfId="0" applyNumberFormat="1" applyFill="1" applyBorder="1"/>
    <xf numFmtId="0" fontId="3" fillId="3" borderId="1" xfId="0" applyFont="1" applyFill="1" applyBorder="1"/>
    <xf numFmtId="0" fontId="4" fillId="2" borderId="1" xfId="0" applyFont="1" applyFill="1" applyBorder="1"/>
    <xf numFmtId="164" fontId="4" fillId="2" borderId="1" xfId="0" applyNumberFormat="1" applyFont="1" applyFill="1" applyBorder="1"/>
    <xf numFmtId="165" fontId="4" fillId="2" borderId="1" xfId="0" applyNumberFormat="1" applyFont="1" applyFill="1" applyBorder="1"/>
    <xf numFmtId="0" fontId="4" fillId="4" borderId="1" xfId="0" applyFont="1" applyFill="1" applyBorder="1"/>
    <xf numFmtId="164" fontId="4" fillId="4" borderId="1" xfId="0" applyNumberFormat="1" applyFont="1" applyFill="1" applyBorder="1"/>
    <xf numFmtId="165" fontId="4" fillId="4" borderId="1" xfId="0" applyNumberFormat="1" applyFont="1" applyFill="1" applyBorder="1"/>
    <xf numFmtId="0" fontId="0" fillId="4" borderId="1" xfId="0" applyFill="1" applyBorder="1"/>
    <xf numFmtId="0" fontId="3" fillId="5" borderId="1" xfId="0" applyFont="1" applyFill="1" applyBorder="1"/>
    <xf numFmtId="164" fontId="0" fillId="4" borderId="1" xfId="0" applyNumberFormat="1" applyFill="1" applyBorder="1"/>
    <xf numFmtId="165" fontId="0" fillId="4" borderId="1" xfId="0" applyNumberFormat="1" applyFill="1" applyBorder="1"/>
    <xf numFmtId="49" fontId="0" fillId="0" borderId="0" xfId="0" applyNumberFormat="1"/>
    <xf numFmtId="49" fontId="4" fillId="2" borderId="1" xfId="0" applyNumberFormat="1" applyFont="1" applyFill="1" applyBorder="1"/>
    <xf numFmtId="2" fontId="0" fillId="0" borderId="0" xfId="0" applyNumberFormat="1"/>
    <xf numFmtId="2" fontId="0" fillId="0" borderId="1" xfId="0" applyNumberFormat="1" applyBorder="1"/>
    <xf numFmtId="0" fontId="0" fillId="0" borderId="1" xfId="0" applyBorder="1"/>
    <xf numFmtId="2" fontId="0" fillId="4" borderId="1" xfId="0" applyNumberFormat="1" applyFill="1" applyBorder="1"/>
    <xf numFmtId="0" fontId="1" fillId="3" borderId="1" xfId="0" applyFont="1" applyFill="1" applyBorder="1"/>
    <xf numFmtId="164" fontId="1" fillId="3" borderId="1" xfId="0" applyNumberFormat="1" applyFont="1" applyFill="1" applyBorder="1"/>
    <xf numFmtId="165" fontId="1" fillId="3" borderId="1" xfId="0" applyNumberFormat="1" applyFont="1" applyFill="1" applyBorder="1"/>
    <xf numFmtId="49" fontId="1" fillId="3" borderId="1" xfId="0" applyNumberFormat="1" applyFont="1" applyFill="1" applyBorder="1"/>
    <xf numFmtId="2" fontId="1" fillId="3" borderId="1" xfId="0" applyNumberFormat="1" applyFont="1" applyFill="1" applyBorder="1"/>
    <xf numFmtId="0" fontId="1" fillId="6" borderId="1" xfId="0" applyFont="1" applyFill="1" applyBorder="1"/>
    <xf numFmtId="0" fontId="3" fillId="6" borderId="1" xfId="0" applyFont="1" applyFill="1" applyBorder="1"/>
    <xf numFmtId="164" fontId="1" fillId="6" borderId="1" xfId="0" applyNumberFormat="1" applyFont="1" applyFill="1" applyBorder="1"/>
    <xf numFmtId="165" fontId="1" fillId="6" borderId="1" xfId="0" applyNumberFormat="1" applyFont="1" applyFill="1" applyBorder="1"/>
    <xf numFmtId="49" fontId="1" fillId="6" borderId="1" xfId="0" applyNumberFormat="1" applyFont="1" applyFill="1" applyBorder="1"/>
    <xf numFmtId="0" fontId="2" fillId="3" borderId="1" xfId="0" applyFont="1" applyFill="1" applyBorder="1"/>
    <xf numFmtId="2" fontId="0" fillId="2" borderId="1" xfId="0" applyNumberFormat="1" applyFill="1" applyBorder="1"/>
    <xf numFmtId="2" fontId="1" fillId="5" borderId="1" xfId="0" applyNumberFormat="1" applyFont="1" applyFill="1" applyBorder="1"/>
    <xf numFmtId="49" fontId="0" fillId="0" borderId="1" xfId="0" applyNumberFormat="1" applyBorder="1"/>
    <xf numFmtId="164" fontId="1" fillId="7" borderId="1" xfId="0" applyNumberFormat="1" applyFont="1" applyFill="1" applyBorder="1"/>
    <xf numFmtId="0" fontId="0" fillId="8" borderId="1" xfId="0" applyFill="1" applyBorder="1"/>
    <xf numFmtId="2" fontId="0" fillId="8" borderId="1" xfId="0" applyNumberFormat="1" applyFill="1" applyBorder="1"/>
    <xf numFmtId="164" fontId="0" fillId="8" borderId="1" xfId="0" applyNumberFormat="1" applyFill="1" applyBorder="1"/>
    <xf numFmtId="49" fontId="4" fillId="8" borderId="1" xfId="0" applyNumberFormat="1" applyFont="1" applyFill="1" applyBorder="1"/>
    <xf numFmtId="164" fontId="4" fillId="8" borderId="1" xfId="0" applyNumberFormat="1" applyFont="1" applyFill="1" applyBorder="1"/>
    <xf numFmtId="165" fontId="0" fillId="8" borderId="1" xfId="0" applyNumberFormat="1" applyFill="1" applyBorder="1"/>
    <xf numFmtId="49" fontId="0" fillId="8" borderId="1" xfId="0" applyNumberFormat="1" applyFill="1" applyBorder="1"/>
    <xf numFmtId="0" fontId="4" fillId="8" borderId="1" xfId="0" applyFont="1" applyFill="1" applyBorder="1"/>
    <xf numFmtId="164" fontId="1" fillId="8" borderId="1" xfId="0" applyNumberFormat="1" applyFont="1" applyFill="1" applyBorder="1"/>
    <xf numFmtId="2" fontId="4" fillId="8" borderId="1" xfId="0" applyNumberFormat="1" applyFont="1" applyFill="1" applyBorder="1"/>
    <xf numFmtId="0" fontId="6" fillId="0" borderId="1" xfId="0" applyFont="1" applyBorder="1"/>
    <xf numFmtId="164" fontId="6" fillId="0" borderId="1" xfId="0" applyNumberFormat="1" applyFont="1" applyBorder="1"/>
    <xf numFmtId="165" fontId="1" fillId="0" borderId="1" xfId="0" applyNumberFormat="1" applyFont="1" applyBorder="1"/>
    <xf numFmtId="0" fontId="6" fillId="9" borderId="1" xfId="0" applyFont="1" applyFill="1" applyBorder="1"/>
    <xf numFmtId="0" fontId="1" fillId="9" borderId="1" xfId="0" applyFont="1" applyFill="1" applyBorder="1"/>
    <xf numFmtId="164" fontId="6" fillId="9" borderId="1" xfId="0" applyNumberFormat="1" applyFont="1" applyFill="1" applyBorder="1"/>
    <xf numFmtId="165" fontId="6" fillId="9" borderId="1" xfId="0" applyNumberFormat="1" applyFont="1" applyFill="1" applyBorder="1"/>
    <xf numFmtId="49" fontId="6" fillId="9" borderId="1" xfId="0" applyNumberFormat="1" applyFont="1" applyFill="1" applyBorder="1"/>
    <xf numFmtId="0" fontId="1" fillId="5" borderId="1" xfId="0" applyFont="1" applyFill="1" applyBorder="1"/>
    <xf numFmtId="0" fontId="6" fillId="10" borderId="1" xfId="0" applyFont="1" applyFill="1" applyBorder="1"/>
    <xf numFmtId="0" fontId="1" fillId="10" borderId="1" xfId="0" applyFont="1" applyFill="1" applyBorder="1"/>
    <xf numFmtId="164" fontId="6" fillId="10" borderId="1" xfId="0" applyNumberFormat="1" applyFont="1" applyFill="1" applyBorder="1"/>
    <xf numFmtId="165" fontId="6" fillId="10" borderId="1" xfId="0" applyNumberFormat="1" applyFont="1" applyFill="1" applyBorder="1"/>
    <xf numFmtId="49" fontId="6" fillId="10" borderId="1" xfId="0" applyNumberFormat="1" applyFont="1" applyFill="1" applyBorder="1"/>
    <xf numFmtId="0" fontId="6" fillId="5" borderId="1" xfId="0" applyFont="1" applyFill="1" applyBorder="1"/>
    <xf numFmtId="164" fontId="6" fillId="5" borderId="1" xfId="0" applyNumberFormat="1" applyFont="1" applyFill="1" applyBorder="1"/>
    <xf numFmtId="165" fontId="6" fillId="5" borderId="1" xfId="0" applyNumberFormat="1" applyFont="1" applyFill="1" applyBorder="1"/>
    <xf numFmtId="49" fontId="6" fillId="5" borderId="1" xfId="0" applyNumberFormat="1" applyFont="1" applyFill="1" applyBorder="1"/>
    <xf numFmtId="0" fontId="5" fillId="5" borderId="1" xfId="0" applyFont="1" applyFill="1" applyBorder="1"/>
    <xf numFmtId="49" fontId="6" fillId="4" borderId="1" xfId="0" applyNumberFormat="1" applyFont="1" applyFill="1" applyBorder="1"/>
    <xf numFmtId="164" fontId="1" fillId="5" borderId="1" xfId="0" applyNumberFormat="1" applyFont="1" applyFill="1" applyBorder="1"/>
    <xf numFmtId="165" fontId="1" fillId="5" borderId="1" xfId="0" applyNumberFormat="1" applyFont="1" applyFill="1" applyBorder="1"/>
    <xf numFmtId="164" fontId="1" fillId="10" borderId="1" xfId="0" applyNumberFormat="1" applyFont="1" applyFill="1" applyBorder="1"/>
    <xf numFmtId="165" fontId="1" fillId="10" borderId="1" xfId="0" applyNumberFormat="1" applyFont="1" applyFill="1" applyBorder="1"/>
    <xf numFmtId="49" fontId="4" fillId="4" borderId="1" xfId="0" applyNumberFormat="1" applyFont="1" applyFill="1" applyBorder="1"/>
    <xf numFmtId="49" fontId="0" fillId="2" borderId="1" xfId="0" applyNumberFormat="1" applyFill="1" applyBorder="1"/>
    <xf numFmtId="0" fontId="6" fillId="3" borderId="1" xfId="0" applyFont="1" applyFill="1" applyBorder="1"/>
    <xf numFmtId="164" fontId="6" fillId="3" borderId="1" xfId="0" applyNumberFormat="1" applyFont="1" applyFill="1" applyBorder="1"/>
    <xf numFmtId="165" fontId="6" fillId="3" borderId="1" xfId="0" applyNumberFormat="1" applyFont="1" applyFill="1" applyBorder="1"/>
    <xf numFmtId="49" fontId="6" fillId="3" borderId="1" xfId="0" applyNumberFormat="1" applyFont="1" applyFill="1" applyBorder="1"/>
    <xf numFmtId="0" fontId="7" fillId="3" borderId="1" xfId="0" applyFont="1" applyFill="1" applyBorder="1"/>
    <xf numFmtId="0" fontId="3" fillId="10" borderId="1" xfId="0" applyFont="1" applyFill="1" applyBorder="1"/>
    <xf numFmtId="49" fontId="1" fillId="10" borderId="1" xfId="0" applyNumberFormat="1" applyFont="1" applyFill="1" applyBorder="1"/>
    <xf numFmtId="49" fontId="1" fillId="5" borderId="1" xfId="0" applyNumberFormat="1" applyFont="1" applyFill="1" applyBorder="1"/>
    <xf numFmtId="49" fontId="1" fillId="4" borderId="1" xfId="0" applyNumberFormat="1" applyFont="1" applyFill="1" applyBorder="1"/>
    <xf numFmtId="164" fontId="3" fillId="5" borderId="1" xfId="0" applyNumberFormat="1" applyFont="1" applyFill="1" applyBorder="1"/>
    <xf numFmtId="165" fontId="3" fillId="5" borderId="1" xfId="0" applyNumberFormat="1" applyFont="1" applyFill="1" applyBorder="1"/>
    <xf numFmtId="164" fontId="3" fillId="10" borderId="1" xfId="0" applyNumberFormat="1" applyFont="1" applyFill="1" applyBorder="1"/>
    <xf numFmtId="165" fontId="3" fillId="10" borderId="1" xfId="0" applyNumberFormat="1" applyFont="1" applyFill="1" applyBorder="1"/>
    <xf numFmtId="0" fontId="8" fillId="0" borderId="0" xfId="0" applyFont="1"/>
  </cellXfs>
  <cellStyles count="1">
    <cellStyle name="Normal" xfId="0" builtinId="0"/>
  </cellStyles>
  <dxfs count="0"/>
  <tableStyles count="0" defaultTableStyle="TableStyleMedium2" defaultPivotStyle="PivotStyleLight16"/>
  <colors>
    <mruColors>
      <color rgb="FFDBF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oira Forsells" id="{88EE1B1C-2335-40A6-A11D-E87BEA37B002}" userId="8824681da78a2629"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5-06-03T14:59:14.93" personId="{88EE1B1C-2335-40A6-A11D-E87BEA37B002}" id="{3DBCAA55-1BA8-4A14-9389-B9EDCE365498}">
    <text>Cumulated total Carbon stock loss over time per hectare since 2025</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C5A58-E7A2-4D4E-8288-F1F9C5038B91}">
  <dimension ref="A1:A10"/>
  <sheetViews>
    <sheetView workbookViewId="0">
      <selection activeCell="A13" sqref="A13"/>
    </sheetView>
  </sheetViews>
  <sheetFormatPr defaultRowHeight="12.5" x14ac:dyDescent="0.25"/>
  <sheetData>
    <row r="1" spans="1:1" x14ac:dyDescent="0.25">
      <c r="A1" t="s">
        <v>87</v>
      </c>
    </row>
    <row r="2" spans="1:1" ht="13" x14ac:dyDescent="0.3">
      <c r="A2" s="91" t="s">
        <v>94</v>
      </c>
    </row>
    <row r="3" spans="1:1" x14ac:dyDescent="0.25">
      <c r="A3" t="s">
        <v>88</v>
      </c>
    </row>
    <row r="4" spans="1:1" x14ac:dyDescent="0.25">
      <c r="A4" t="s">
        <v>89</v>
      </c>
    </row>
    <row r="5" spans="1:1" x14ac:dyDescent="0.25">
      <c r="A5" t="s">
        <v>90</v>
      </c>
    </row>
    <row r="7" spans="1:1" ht="13" x14ac:dyDescent="0.3">
      <c r="A7" s="91" t="s">
        <v>95</v>
      </c>
    </row>
    <row r="8" spans="1:1" x14ac:dyDescent="0.25">
      <c r="A8" t="s">
        <v>91</v>
      </c>
    </row>
    <row r="9" spans="1:1" x14ac:dyDescent="0.25">
      <c r="A9" t="s">
        <v>92</v>
      </c>
    </row>
    <row r="10" spans="1:1" x14ac:dyDescent="0.25">
      <c r="A10"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CF6CA-C718-4FAC-89C8-35A9BE27DA1C}">
  <dimension ref="A1:L67"/>
  <sheetViews>
    <sheetView workbookViewId="0">
      <selection activeCell="M1" sqref="M1"/>
    </sheetView>
  </sheetViews>
  <sheetFormatPr defaultRowHeight="12.5" x14ac:dyDescent="0.25"/>
  <sheetData>
    <row r="1" spans="1:12" x14ac:dyDescent="0.25">
      <c r="A1" s="52" t="s">
        <v>0</v>
      </c>
      <c r="B1" s="1" t="s">
        <v>1</v>
      </c>
      <c r="C1" s="52" t="s">
        <v>2</v>
      </c>
      <c r="D1" s="52" t="s">
        <v>61</v>
      </c>
      <c r="E1" s="52" t="s">
        <v>3</v>
      </c>
      <c r="F1" s="52" t="s">
        <v>4</v>
      </c>
      <c r="G1" s="52" t="s">
        <v>68</v>
      </c>
      <c r="H1" s="53" t="s">
        <v>38</v>
      </c>
      <c r="I1" s="52" t="s">
        <v>62</v>
      </c>
      <c r="J1" s="53" t="s">
        <v>69</v>
      </c>
      <c r="K1" s="54" t="s">
        <v>70</v>
      </c>
      <c r="L1" s="21" t="s">
        <v>71</v>
      </c>
    </row>
    <row r="2" spans="1:12" x14ac:dyDescent="0.25">
      <c r="A2" s="78">
        <v>1</v>
      </c>
      <c r="B2" s="27" t="s">
        <v>5</v>
      </c>
      <c r="C2" s="78" t="s">
        <v>6</v>
      </c>
      <c r="D2" s="78">
        <v>1996</v>
      </c>
      <c r="E2" s="78" t="s">
        <v>7</v>
      </c>
      <c r="F2" s="78" t="s">
        <v>8</v>
      </c>
      <c r="G2" s="78" t="s">
        <v>9</v>
      </c>
      <c r="H2" s="79">
        <v>0</v>
      </c>
      <c r="I2" s="78">
        <v>1976</v>
      </c>
      <c r="J2" s="79">
        <v>41.5</v>
      </c>
      <c r="K2" s="80"/>
      <c r="L2" s="81" t="s">
        <v>63</v>
      </c>
    </row>
    <row r="3" spans="1:12" x14ac:dyDescent="0.25">
      <c r="A3" s="78">
        <v>1</v>
      </c>
      <c r="B3" s="27" t="s">
        <v>5</v>
      </c>
      <c r="C3" s="78" t="s">
        <v>6</v>
      </c>
      <c r="D3" s="78">
        <v>1996</v>
      </c>
      <c r="E3" s="78" t="s">
        <v>7</v>
      </c>
      <c r="F3" s="78" t="s">
        <v>8</v>
      </c>
      <c r="G3" s="78" t="s">
        <v>9</v>
      </c>
      <c r="H3" s="79">
        <v>0.6</v>
      </c>
      <c r="I3" s="78">
        <v>1975</v>
      </c>
      <c r="J3" s="79">
        <v>31.3</v>
      </c>
      <c r="K3" s="80"/>
      <c r="L3" s="81" t="s">
        <v>63</v>
      </c>
    </row>
    <row r="4" spans="1:12" x14ac:dyDescent="0.25">
      <c r="A4" s="55">
        <v>2</v>
      </c>
      <c r="B4" s="56" t="s">
        <v>10</v>
      </c>
      <c r="C4" s="55" t="s">
        <v>11</v>
      </c>
      <c r="D4" s="55">
        <v>2022</v>
      </c>
      <c r="E4" s="55" t="s">
        <v>7</v>
      </c>
      <c r="F4" s="55" t="s">
        <v>8</v>
      </c>
      <c r="G4" s="55" t="s">
        <v>9</v>
      </c>
      <c r="H4" s="57">
        <v>5</v>
      </c>
      <c r="I4" s="55">
        <v>2017</v>
      </c>
      <c r="J4" s="57"/>
      <c r="K4" s="58">
        <v>3.5999999999999997E-2</v>
      </c>
      <c r="L4" s="59" t="s">
        <v>63</v>
      </c>
    </row>
    <row r="5" spans="1:12" x14ac:dyDescent="0.25">
      <c r="A5" s="55">
        <v>2</v>
      </c>
      <c r="B5" s="56" t="s">
        <v>10</v>
      </c>
      <c r="C5" s="55" t="s">
        <v>11</v>
      </c>
      <c r="D5" s="55">
        <v>2022</v>
      </c>
      <c r="E5" s="55" t="s">
        <v>7</v>
      </c>
      <c r="F5" s="55" t="s">
        <v>8</v>
      </c>
      <c r="G5" s="55" t="s">
        <v>9</v>
      </c>
      <c r="H5" s="57">
        <v>16</v>
      </c>
      <c r="I5" s="55">
        <v>2017</v>
      </c>
      <c r="J5" s="57"/>
      <c r="K5" s="58">
        <v>0.55000000000000004</v>
      </c>
      <c r="L5" s="59" t="s">
        <v>65</v>
      </c>
    </row>
    <row r="6" spans="1:12" x14ac:dyDescent="0.25">
      <c r="A6" s="55">
        <v>2</v>
      </c>
      <c r="B6" s="56" t="s">
        <v>10</v>
      </c>
      <c r="C6" s="55" t="s">
        <v>11</v>
      </c>
      <c r="D6" s="55">
        <v>2022</v>
      </c>
      <c r="E6" s="55" t="s">
        <v>7</v>
      </c>
      <c r="F6" s="55" t="s">
        <v>8</v>
      </c>
      <c r="G6" s="55" t="s">
        <v>9</v>
      </c>
      <c r="H6" s="57">
        <v>44.5</v>
      </c>
      <c r="I6" s="55">
        <v>2017</v>
      </c>
      <c r="J6" s="57"/>
      <c r="K6" s="58">
        <v>1.401</v>
      </c>
      <c r="L6" s="59" t="s">
        <v>66</v>
      </c>
    </row>
    <row r="7" spans="1:12" x14ac:dyDescent="0.25">
      <c r="A7" s="55">
        <v>2</v>
      </c>
      <c r="B7" s="56" t="s">
        <v>10</v>
      </c>
      <c r="C7" s="55" t="s">
        <v>11</v>
      </c>
      <c r="D7" s="55">
        <v>2022</v>
      </c>
      <c r="E7" s="55" t="s">
        <v>7</v>
      </c>
      <c r="F7" s="55" t="s">
        <v>8</v>
      </c>
      <c r="G7" s="55" t="s">
        <v>17</v>
      </c>
      <c r="H7" s="57">
        <v>171</v>
      </c>
      <c r="I7" s="55">
        <v>2017</v>
      </c>
      <c r="J7" s="57"/>
      <c r="K7" s="58">
        <v>1.0049999999999999</v>
      </c>
      <c r="L7" s="59" t="s">
        <v>67</v>
      </c>
    </row>
    <row r="8" spans="1:12" x14ac:dyDescent="0.25">
      <c r="A8" s="78">
        <v>3</v>
      </c>
      <c r="B8" s="27" t="s">
        <v>12</v>
      </c>
      <c r="C8" s="78" t="s">
        <v>13</v>
      </c>
      <c r="D8" s="78">
        <v>2022</v>
      </c>
      <c r="E8" s="78" t="s">
        <v>7</v>
      </c>
      <c r="F8" s="78" t="s">
        <v>8</v>
      </c>
      <c r="G8" s="78" t="s">
        <v>9</v>
      </c>
      <c r="H8" s="79">
        <v>2</v>
      </c>
      <c r="I8" s="82">
        <v>2018</v>
      </c>
      <c r="J8" s="79"/>
      <c r="K8" s="80">
        <v>-6.7</v>
      </c>
      <c r="L8" s="81" t="s">
        <v>63</v>
      </c>
    </row>
    <row r="9" spans="1:12" x14ac:dyDescent="0.25">
      <c r="A9" s="78">
        <v>3</v>
      </c>
      <c r="B9" s="27" t="s">
        <v>12</v>
      </c>
      <c r="C9" s="78" t="s">
        <v>13</v>
      </c>
      <c r="D9" s="78">
        <v>2022</v>
      </c>
      <c r="E9" s="78" t="s">
        <v>7</v>
      </c>
      <c r="F9" s="78" t="s">
        <v>8</v>
      </c>
      <c r="G9" s="78" t="s">
        <v>9</v>
      </c>
      <c r="H9" s="79">
        <v>5</v>
      </c>
      <c r="I9" s="78">
        <v>2021</v>
      </c>
      <c r="J9" s="79"/>
      <c r="K9" s="80">
        <v>-1.6</v>
      </c>
      <c r="L9" s="81" t="s">
        <v>63</v>
      </c>
    </row>
    <row r="10" spans="1:12" x14ac:dyDescent="0.25">
      <c r="A10" s="55">
        <v>4</v>
      </c>
      <c r="B10" s="56" t="s">
        <v>58</v>
      </c>
      <c r="C10" s="55" t="s">
        <v>14</v>
      </c>
      <c r="D10" s="55">
        <v>2008</v>
      </c>
      <c r="E10" s="55" t="s">
        <v>15</v>
      </c>
      <c r="F10" s="55" t="s">
        <v>16</v>
      </c>
      <c r="G10" s="55" t="s">
        <v>17</v>
      </c>
      <c r="H10" s="57">
        <v>275</v>
      </c>
      <c r="I10" s="55"/>
      <c r="J10" s="57"/>
      <c r="K10" s="58">
        <v>2.4</v>
      </c>
      <c r="L10" s="59" t="s">
        <v>67</v>
      </c>
    </row>
    <row r="11" spans="1:12" x14ac:dyDescent="0.25">
      <c r="A11" s="78">
        <v>5</v>
      </c>
      <c r="B11" s="27" t="s">
        <v>18</v>
      </c>
      <c r="C11" s="78" t="s">
        <v>19</v>
      </c>
      <c r="D11" s="78">
        <v>2004</v>
      </c>
      <c r="E11" s="78" t="s">
        <v>7</v>
      </c>
      <c r="F11" s="78" t="s">
        <v>16</v>
      </c>
      <c r="G11" s="78" t="s">
        <v>9</v>
      </c>
      <c r="H11" s="79">
        <v>15</v>
      </c>
      <c r="I11" s="78"/>
      <c r="J11" s="79">
        <v>100</v>
      </c>
      <c r="K11" s="80">
        <v>-0.1</v>
      </c>
      <c r="L11" s="81" t="s">
        <v>64</v>
      </c>
    </row>
    <row r="12" spans="1:12" x14ac:dyDescent="0.25">
      <c r="A12" s="78">
        <v>5</v>
      </c>
      <c r="B12" s="27" t="s">
        <v>18</v>
      </c>
      <c r="C12" s="78" t="s">
        <v>19</v>
      </c>
      <c r="D12" s="78">
        <v>2004</v>
      </c>
      <c r="E12" s="78" t="s">
        <v>7</v>
      </c>
      <c r="F12" s="78" t="s">
        <v>16</v>
      </c>
      <c r="G12" s="78" t="s">
        <v>9</v>
      </c>
      <c r="H12" s="79">
        <v>50.5</v>
      </c>
      <c r="I12" s="78"/>
      <c r="J12" s="79">
        <v>125</v>
      </c>
      <c r="K12" s="80">
        <v>0.8</v>
      </c>
      <c r="L12" s="81" t="s">
        <v>66</v>
      </c>
    </row>
    <row r="13" spans="1:12" x14ac:dyDescent="0.25">
      <c r="A13" s="78">
        <v>5</v>
      </c>
      <c r="B13" s="27" t="s">
        <v>18</v>
      </c>
      <c r="C13" s="78" t="s">
        <v>19</v>
      </c>
      <c r="D13" s="78">
        <v>2004</v>
      </c>
      <c r="E13" s="78" t="s">
        <v>7</v>
      </c>
      <c r="F13" s="78" t="s">
        <v>16</v>
      </c>
      <c r="G13" s="78" t="s">
        <v>9</v>
      </c>
      <c r="H13" s="79">
        <v>95.5</v>
      </c>
      <c r="I13" s="78"/>
      <c r="J13" s="79">
        <v>150</v>
      </c>
      <c r="K13" s="80">
        <v>0.9</v>
      </c>
      <c r="L13" s="81" t="s">
        <v>66</v>
      </c>
    </row>
    <row r="14" spans="1:12" x14ac:dyDescent="0.25">
      <c r="A14" s="78">
        <v>5</v>
      </c>
      <c r="B14" s="27" t="s">
        <v>18</v>
      </c>
      <c r="C14" s="78" t="s">
        <v>19</v>
      </c>
      <c r="D14" s="78">
        <v>2004</v>
      </c>
      <c r="E14" s="78" t="s">
        <v>7</v>
      </c>
      <c r="F14" s="78" t="s">
        <v>16</v>
      </c>
      <c r="G14" s="78" t="s">
        <v>17</v>
      </c>
      <c r="H14" s="79">
        <v>160.5</v>
      </c>
      <c r="I14" s="78"/>
      <c r="J14" s="79">
        <v>150</v>
      </c>
      <c r="K14" s="80">
        <v>-0.9</v>
      </c>
      <c r="L14" s="22" t="s">
        <v>67</v>
      </c>
    </row>
    <row r="15" spans="1:12" x14ac:dyDescent="0.25">
      <c r="A15" s="78">
        <v>5</v>
      </c>
      <c r="B15" s="27" t="s">
        <v>18</v>
      </c>
      <c r="C15" s="78" t="s">
        <v>19</v>
      </c>
      <c r="D15" s="78">
        <v>2004</v>
      </c>
      <c r="E15" s="78" t="s">
        <v>7</v>
      </c>
      <c r="F15" s="78" t="s">
        <v>16</v>
      </c>
      <c r="G15" s="78" t="s">
        <v>17</v>
      </c>
      <c r="H15" s="79">
        <v>200</v>
      </c>
      <c r="I15" s="78"/>
      <c r="J15" s="79">
        <v>135</v>
      </c>
      <c r="K15" s="80">
        <v>0.7</v>
      </c>
      <c r="L15" s="22" t="s">
        <v>67</v>
      </c>
    </row>
    <row r="16" spans="1:12" x14ac:dyDescent="0.25">
      <c r="A16" s="55">
        <v>6</v>
      </c>
      <c r="B16" s="56" t="s">
        <v>20</v>
      </c>
      <c r="C16" s="55" t="s">
        <v>21</v>
      </c>
      <c r="D16" s="55">
        <v>2024</v>
      </c>
      <c r="E16" s="55" t="s">
        <v>7</v>
      </c>
      <c r="F16" s="55" t="s">
        <v>8</v>
      </c>
      <c r="G16" s="55" t="s">
        <v>9</v>
      </c>
      <c r="H16" s="57">
        <v>27</v>
      </c>
      <c r="I16" s="55">
        <v>2018</v>
      </c>
      <c r="J16" s="57">
        <v>69.5</v>
      </c>
      <c r="K16" s="58"/>
      <c r="L16" s="59" t="s">
        <v>65</v>
      </c>
    </row>
    <row r="17" spans="1:12" x14ac:dyDescent="0.25">
      <c r="A17" s="55">
        <v>6</v>
      </c>
      <c r="B17" s="56" t="s">
        <v>20</v>
      </c>
      <c r="C17" s="55" t="s">
        <v>21</v>
      </c>
      <c r="D17" s="55">
        <v>2024</v>
      </c>
      <c r="E17" s="55" t="s">
        <v>7</v>
      </c>
      <c r="F17" s="55" t="s">
        <v>8</v>
      </c>
      <c r="G17" s="55" t="s">
        <v>17</v>
      </c>
      <c r="H17" s="57">
        <v>163</v>
      </c>
      <c r="I17" s="55">
        <v>2018</v>
      </c>
      <c r="J17" s="57">
        <v>106.8</v>
      </c>
      <c r="K17" s="58"/>
      <c r="L17" s="59" t="s">
        <v>67</v>
      </c>
    </row>
    <row r="18" spans="1:12" x14ac:dyDescent="0.25">
      <c r="A18" s="61">
        <v>7</v>
      </c>
      <c r="B18" s="62" t="s">
        <v>37</v>
      </c>
      <c r="C18" s="61" t="s">
        <v>22</v>
      </c>
      <c r="D18" s="61">
        <v>2008</v>
      </c>
      <c r="E18" s="61" t="s">
        <v>23</v>
      </c>
      <c r="F18" s="61" t="s">
        <v>24</v>
      </c>
      <c r="G18" s="61" t="s">
        <v>17</v>
      </c>
      <c r="H18" s="63">
        <v>158</v>
      </c>
      <c r="I18" s="61">
        <v>2008</v>
      </c>
      <c r="J18" s="63">
        <v>287</v>
      </c>
      <c r="K18" s="64"/>
      <c r="L18" s="65" t="s">
        <v>67</v>
      </c>
    </row>
    <row r="19" spans="1:12" x14ac:dyDescent="0.25">
      <c r="A19" s="66">
        <v>8</v>
      </c>
      <c r="B19" s="60" t="s">
        <v>25</v>
      </c>
      <c r="C19" s="66" t="s">
        <v>26</v>
      </c>
      <c r="D19" s="66">
        <v>2019</v>
      </c>
      <c r="E19" s="66" t="s">
        <v>7</v>
      </c>
      <c r="F19" s="66" t="s">
        <v>8</v>
      </c>
      <c r="G19" s="66" t="s">
        <v>9</v>
      </c>
      <c r="H19" s="67">
        <v>100</v>
      </c>
      <c r="I19" s="66">
        <v>2016</v>
      </c>
      <c r="J19" s="67"/>
      <c r="K19" s="68">
        <v>1.97</v>
      </c>
      <c r="L19" s="69" t="s">
        <v>66</v>
      </c>
    </row>
    <row r="20" spans="1:12" x14ac:dyDescent="0.25">
      <c r="A20" s="61">
        <v>9</v>
      </c>
      <c r="B20" s="62" t="s">
        <v>27</v>
      </c>
      <c r="C20" s="61" t="s">
        <v>28</v>
      </c>
      <c r="D20" s="61">
        <v>2017</v>
      </c>
      <c r="E20" s="61" t="s">
        <v>7</v>
      </c>
      <c r="F20" s="61" t="s">
        <v>8</v>
      </c>
      <c r="G20" s="61" t="s">
        <v>17</v>
      </c>
      <c r="H20" s="63">
        <v>213</v>
      </c>
      <c r="I20" s="61">
        <v>2009</v>
      </c>
      <c r="J20" s="63"/>
      <c r="K20" s="64">
        <v>-0.68300000000000005</v>
      </c>
      <c r="L20" s="65" t="s">
        <v>67</v>
      </c>
    </row>
    <row r="21" spans="1:12" x14ac:dyDescent="0.25">
      <c r="A21" s="66">
        <v>10</v>
      </c>
      <c r="B21" s="60" t="s">
        <v>29</v>
      </c>
      <c r="C21" s="66" t="s">
        <v>30</v>
      </c>
      <c r="D21" s="66">
        <v>2016</v>
      </c>
      <c r="E21" s="66" t="s">
        <v>7</v>
      </c>
      <c r="F21" s="66" t="s">
        <v>8</v>
      </c>
      <c r="G21" s="66" t="s">
        <v>9</v>
      </c>
      <c r="H21" s="67">
        <v>35.5</v>
      </c>
      <c r="I21" s="66">
        <v>2013</v>
      </c>
      <c r="J21" s="67">
        <v>85</v>
      </c>
      <c r="K21" s="68"/>
      <c r="L21" s="69" t="s">
        <v>66</v>
      </c>
    </row>
    <row r="22" spans="1:12" x14ac:dyDescent="0.25">
      <c r="A22" s="66">
        <v>10</v>
      </c>
      <c r="B22" s="60" t="s">
        <v>29</v>
      </c>
      <c r="C22" s="66" t="s">
        <v>30</v>
      </c>
      <c r="D22" s="66">
        <v>2016</v>
      </c>
      <c r="E22" s="66" t="s">
        <v>7</v>
      </c>
      <c r="F22" s="66" t="s">
        <v>8</v>
      </c>
      <c r="G22" s="66" t="s">
        <v>9</v>
      </c>
      <c r="H22" s="67">
        <v>35.5</v>
      </c>
      <c r="I22" s="66">
        <v>2013</v>
      </c>
      <c r="J22" s="67">
        <v>91</v>
      </c>
      <c r="K22" s="68"/>
      <c r="L22" s="69" t="s">
        <v>66</v>
      </c>
    </row>
    <row r="23" spans="1:12" x14ac:dyDescent="0.25">
      <c r="A23" s="66">
        <v>10</v>
      </c>
      <c r="B23" s="60" t="s">
        <v>29</v>
      </c>
      <c r="C23" s="66" t="s">
        <v>30</v>
      </c>
      <c r="D23" s="66">
        <v>2016</v>
      </c>
      <c r="E23" s="66" t="s">
        <v>7</v>
      </c>
      <c r="F23" s="66" t="s">
        <v>8</v>
      </c>
      <c r="G23" s="66" t="s">
        <v>9</v>
      </c>
      <c r="H23" s="67">
        <v>35.5</v>
      </c>
      <c r="I23" s="66">
        <v>2013</v>
      </c>
      <c r="J23" s="67">
        <v>86</v>
      </c>
      <c r="K23" s="68"/>
      <c r="L23" s="69" t="s">
        <v>66</v>
      </c>
    </row>
    <row r="24" spans="1:12" x14ac:dyDescent="0.25">
      <c r="A24" s="66">
        <v>10</v>
      </c>
      <c r="B24" s="60" t="s">
        <v>29</v>
      </c>
      <c r="C24" s="66" t="s">
        <v>30</v>
      </c>
      <c r="D24" s="66">
        <v>2016</v>
      </c>
      <c r="E24" s="66" t="s">
        <v>7</v>
      </c>
      <c r="F24" s="66" t="s">
        <v>8</v>
      </c>
      <c r="G24" s="66" t="s">
        <v>9</v>
      </c>
      <c r="H24" s="67">
        <v>35.5</v>
      </c>
      <c r="I24" s="66">
        <v>2013</v>
      </c>
      <c r="J24" s="67">
        <v>84</v>
      </c>
      <c r="K24" s="68"/>
      <c r="L24" s="69" t="s">
        <v>66</v>
      </c>
    </row>
    <row r="25" spans="1:12" x14ac:dyDescent="0.25">
      <c r="A25" s="61">
        <v>11</v>
      </c>
      <c r="B25" s="62" t="s">
        <v>31</v>
      </c>
      <c r="C25" s="61" t="s">
        <v>32</v>
      </c>
      <c r="D25" s="61">
        <v>1998</v>
      </c>
      <c r="E25" s="61" t="s">
        <v>7</v>
      </c>
      <c r="F25" s="61" t="s">
        <v>8</v>
      </c>
      <c r="G25" s="61" t="s">
        <v>9</v>
      </c>
      <c r="H25" s="63">
        <v>73.75</v>
      </c>
      <c r="I25" s="61">
        <v>1996</v>
      </c>
      <c r="J25" s="63"/>
      <c r="K25" s="64">
        <v>-2.0699999999999998</v>
      </c>
      <c r="L25" s="65" t="s">
        <v>66</v>
      </c>
    </row>
    <row r="26" spans="1:12" x14ac:dyDescent="0.25">
      <c r="A26" s="66">
        <v>12</v>
      </c>
      <c r="B26" s="70" t="s">
        <v>33</v>
      </c>
      <c r="C26" s="66" t="s">
        <v>34</v>
      </c>
      <c r="D26" s="66">
        <v>2012</v>
      </c>
      <c r="E26" s="66" t="s">
        <v>7</v>
      </c>
      <c r="F26" s="66" t="s">
        <v>8</v>
      </c>
      <c r="G26" s="66" t="s">
        <v>9</v>
      </c>
      <c r="H26" s="67">
        <v>24</v>
      </c>
      <c r="I26" s="66">
        <v>2007</v>
      </c>
      <c r="J26" s="67">
        <v>45</v>
      </c>
      <c r="K26" s="68"/>
      <c r="L26" s="71" t="s">
        <v>65</v>
      </c>
    </row>
    <row r="27" spans="1:12" x14ac:dyDescent="0.25">
      <c r="A27" s="66">
        <v>12</v>
      </c>
      <c r="B27" s="70" t="s">
        <v>33</v>
      </c>
      <c r="C27" s="66" t="s">
        <v>34</v>
      </c>
      <c r="D27" s="66">
        <v>2012</v>
      </c>
      <c r="E27" s="66" t="s">
        <v>7</v>
      </c>
      <c r="F27" s="66" t="s">
        <v>8</v>
      </c>
      <c r="G27" s="66" t="s">
        <v>9</v>
      </c>
      <c r="H27" s="67">
        <v>24</v>
      </c>
      <c r="I27" s="66">
        <v>2007</v>
      </c>
      <c r="J27" s="67">
        <v>46</v>
      </c>
      <c r="K27" s="68"/>
      <c r="L27" s="71" t="s">
        <v>65</v>
      </c>
    </row>
    <row r="28" spans="1:12" x14ac:dyDescent="0.25">
      <c r="A28" s="66">
        <v>12</v>
      </c>
      <c r="B28" s="70" t="s">
        <v>33</v>
      </c>
      <c r="C28" s="66" t="s">
        <v>34</v>
      </c>
      <c r="D28" s="66">
        <v>2012</v>
      </c>
      <c r="E28" s="66" t="s">
        <v>7</v>
      </c>
      <c r="F28" s="66" t="s">
        <v>8</v>
      </c>
      <c r="G28" s="66" t="s">
        <v>9</v>
      </c>
      <c r="H28" s="67">
        <v>24</v>
      </c>
      <c r="I28" s="66">
        <v>2007</v>
      </c>
      <c r="J28" s="67">
        <v>46</v>
      </c>
      <c r="K28" s="68"/>
      <c r="L28" s="71" t="s">
        <v>65</v>
      </c>
    </row>
    <row r="29" spans="1:12" x14ac:dyDescent="0.25">
      <c r="A29" s="66">
        <v>12</v>
      </c>
      <c r="B29" s="70" t="s">
        <v>33</v>
      </c>
      <c r="C29" s="66" t="s">
        <v>34</v>
      </c>
      <c r="D29" s="66">
        <v>2012</v>
      </c>
      <c r="E29" s="66" t="s">
        <v>7</v>
      </c>
      <c r="F29" s="66" t="s">
        <v>8</v>
      </c>
      <c r="G29" s="66" t="s">
        <v>9</v>
      </c>
      <c r="H29" s="67">
        <v>26</v>
      </c>
      <c r="I29" s="66">
        <v>2007</v>
      </c>
      <c r="J29" s="67">
        <v>120</v>
      </c>
      <c r="K29" s="68"/>
      <c r="L29" s="71" t="s">
        <v>65</v>
      </c>
    </row>
    <row r="30" spans="1:12" x14ac:dyDescent="0.25">
      <c r="A30" s="66">
        <v>12</v>
      </c>
      <c r="B30" s="70" t="s">
        <v>33</v>
      </c>
      <c r="C30" s="66" t="s">
        <v>34</v>
      </c>
      <c r="D30" s="66">
        <v>2012</v>
      </c>
      <c r="E30" s="66" t="s">
        <v>7</v>
      </c>
      <c r="F30" s="66" t="s">
        <v>8</v>
      </c>
      <c r="G30" s="66" t="s">
        <v>9</v>
      </c>
      <c r="H30" s="67">
        <v>26</v>
      </c>
      <c r="I30" s="66">
        <v>2007</v>
      </c>
      <c r="J30" s="67">
        <v>106</v>
      </c>
      <c r="K30" s="68"/>
      <c r="L30" s="71" t="s">
        <v>65</v>
      </c>
    </row>
    <row r="31" spans="1:12" x14ac:dyDescent="0.25">
      <c r="A31" s="66">
        <v>12</v>
      </c>
      <c r="B31" s="70" t="s">
        <v>33</v>
      </c>
      <c r="C31" s="66" t="s">
        <v>34</v>
      </c>
      <c r="D31" s="66">
        <v>2012</v>
      </c>
      <c r="E31" s="66" t="s">
        <v>7</v>
      </c>
      <c r="F31" s="66" t="s">
        <v>8</v>
      </c>
      <c r="G31" s="66" t="s">
        <v>9</v>
      </c>
      <c r="H31" s="67">
        <v>26</v>
      </c>
      <c r="I31" s="66">
        <v>2007</v>
      </c>
      <c r="J31" s="67">
        <v>111</v>
      </c>
      <c r="K31" s="68"/>
      <c r="L31" s="71" t="s">
        <v>65</v>
      </c>
    </row>
    <row r="32" spans="1:12" x14ac:dyDescent="0.25">
      <c r="A32" s="66">
        <v>12</v>
      </c>
      <c r="B32" s="70" t="s">
        <v>33</v>
      </c>
      <c r="C32" s="66" t="s">
        <v>34</v>
      </c>
      <c r="D32" s="66">
        <v>2012</v>
      </c>
      <c r="E32" s="66" t="s">
        <v>7</v>
      </c>
      <c r="F32" s="66" t="s">
        <v>8</v>
      </c>
      <c r="G32" s="66" t="s">
        <v>9</v>
      </c>
      <c r="H32" s="67">
        <v>27</v>
      </c>
      <c r="I32" s="66">
        <v>2007</v>
      </c>
      <c r="J32" s="67">
        <v>89</v>
      </c>
      <c r="K32" s="68"/>
      <c r="L32" s="71" t="s">
        <v>65</v>
      </c>
    </row>
    <row r="33" spans="1:12" x14ac:dyDescent="0.25">
      <c r="A33" s="66">
        <v>12</v>
      </c>
      <c r="B33" s="70" t="s">
        <v>33</v>
      </c>
      <c r="C33" s="66" t="s">
        <v>34</v>
      </c>
      <c r="D33" s="66">
        <v>2012</v>
      </c>
      <c r="E33" s="66" t="s">
        <v>7</v>
      </c>
      <c r="F33" s="66" t="s">
        <v>8</v>
      </c>
      <c r="G33" s="66" t="s">
        <v>9</v>
      </c>
      <c r="H33" s="67">
        <v>27</v>
      </c>
      <c r="I33" s="66">
        <v>2007</v>
      </c>
      <c r="J33" s="67">
        <v>92</v>
      </c>
      <c r="K33" s="68"/>
      <c r="L33" s="71" t="s">
        <v>65</v>
      </c>
    </row>
    <row r="34" spans="1:12" x14ac:dyDescent="0.25">
      <c r="A34" s="66">
        <v>12</v>
      </c>
      <c r="B34" s="70" t="s">
        <v>33</v>
      </c>
      <c r="C34" s="60" t="s">
        <v>34</v>
      </c>
      <c r="D34" s="60">
        <v>2012</v>
      </c>
      <c r="E34" s="60" t="s">
        <v>7</v>
      </c>
      <c r="F34" s="60" t="s">
        <v>8</v>
      </c>
      <c r="G34" s="60" t="s">
        <v>9</v>
      </c>
      <c r="H34" s="72">
        <v>27</v>
      </c>
      <c r="I34" s="60">
        <v>2007</v>
      </c>
      <c r="J34" s="72">
        <v>62</v>
      </c>
      <c r="K34" s="73"/>
      <c r="L34" s="71" t="s">
        <v>65</v>
      </c>
    </row>
    <row r="35" spans="1:12" x14ac:dyDescent="0.25">
      <c r="A35" s="62">
        <v>13</v>
      </c>
      <c r="B35" s="62" t="s">
        <v>35</v>
      </c>
      <c r="C35" s="62" t="s">
        <v>36</v>
      </c>
      <c r="D35" s="62">
        <v>2014</v>
      </c>
      <c r="E35" s="62" t="s">
        <v>7</v>
      </c>
      <c r="F35" s="62" t="s">
        <v>8</v>
      </c>
      <c r="G35" s="62" t="s">
        <v>9</v>
      </c>
      <c r="H35" s="74">
        <v>25</v>
      </c>
      <c r="I35" s="62">
        <v>2012</v>
      </c>
      <c r="J35" s="74">
        <v>45</v>
      </c>
      <c r="K35" s="75"/>
      <c r="L35" s="65" t="s">
        <v>65</v>
      </c>
    </row>
    <row r="36" spans="1:12" x14ac:dyDescent="0.25">
      <c r="A36" s="62">
        <v>13</v>
      </c>
      <c r="B36" s="62" t="s">
        <v>35</v>
      </c>
      <c r="C36" s="62" t="s">
        <v>36</v>
      </c>
      <c r="D36" s="62">
        <v>2014</v>
      </c>
      <c r="E36" s="62" t="s">
        <v>7</v>
      </c>
      <c r="F36" s="62" t="s">
        <v>8</v>
      </c>
      <c r="G36" s="62" t="s">
        <v>9</v>
      </c>
      <c r="H36" s="74">
        <v>25</v>
      </c>
      <c r="I36" s="62">
        <v>2012</v>
      </c>
      <c r="J36" s="74">
        <v>55</v>
      </c>
      <c r="K36" s="75"/>
      <c r="L36" s="65" t="s">
        <v>65</v>
      </c>
    </row>
    <row r="37" spans="1:12" x14ac:dyDescent="0.25">
      <c r="A37" s="14">
        <v>14</v>
      </c>
      <c r="B37" s="14" t="s">
        <v>42</v>
      </c>
      <c r="C37" s="14" t="s">
        <v>43</v>
      </c>
      <c r="D37" s="14">
        <v>2024</v>
      </c>
      <c r="E37" s="14" t="s">
        <v>7</v>
      </c>
      <c r="F37" s="14" t="s">
        <v>8</v>
      </c>
      <c r="G37" s="14" t="s">
        <v>9</v>
      </c>
      <c r="H37" s="15">
        <v>14</v>
      </c>
      <c r="I37" s="14">
        <v>2036</v>
      </c>
      <c r="J37" s="15">
        <v>28</v>
      </c>
      <c r="K37" s="16">
        <v>0.47</v>
      </c>
      <c r="L37" s="69" t="s">
        <v>64</v>
      </c>
    </row>
    <row r="38" spans="1:12" x14ac:dyDescent="0.25">
      <c r="A38" s="14">
        <v>14</v>
      </c>
      <c r="B38" s="14" t="s">
        <v>42</v>
      </c>
      <c r="C38" s="14" t="s">
        <v>43</v>
      </c>
      <c r="D38" s="14">
        <v>2024</v>
      </c>
      <c r="E38" s="14" t="s">
        <v>7</v>
      </c>
      <c r="F38" s="14" t="s">
        <v>8</v>
      </c>
      <c r="G38" s="14" t="s">
        <v>9</v>
      </c>
      <c r="H38" s="15">
        <v>14</v>
      </c>
      <c r="I38" s="14">
        <v>2036</v>
      </c>
      <c r="J38" s="15">
        <v>34</v>
      </c>
      <c r="K38" s="16">
        <v>1.04</v>
      </c>
      <c r="L38" s="69" t="s">
        <v>64</v>
      </c>
    </row>
    <row r="39" spans="1:12" x14ac:dyDescent="0.25">
      <c r="A39" s="14">
        <v>14</v>
      </c>
      <c r="B39" s="14" t="s">
        <v>42</v>
      </c>
      <c r="C39" s="14" t="s">
        <v>43</v>
      </c>
      <c r="D39" s="14">
        <v>2024</v>
      </c>
      <c r="E39" s="14" t="s">
        <v>7</v>
      </c>
      <c r="F39" s="14" t="s">
        <v>8</v>
      </c>
      <c r="G39" s="14" t="s">
        <v>9</v>
      </c>
      <c r="H39" s="15">
        <v>14</v>
      </c>
      <c r="I39" s="14">
        <v>2036</v>
      </c>
      <c r="J39" s="15">
        <v>29</v>
      </c>
      <c r="K39" s="16">
        <v>0.73</v>
      </c>
      <c r="L39" s="69" t="s">
        <v>64</v>
      </c>
    </row>
    <row r="40" spans="1:12" x14ac:dyDescent="0.25">
      <c r="A40" s="14">
        <v>14</v>
      </c>
      <c r="B40" s="14" t="s">
        <v>42</v>
      </c>
      <c r="C40" s="14" t="s">
        <v>43</v>
      </c>
      <c r="D40" s="14">
        <v>2024</v>
      </c>
      <c r="E40" s="14" t="s">
        <v>7</v>
      </c>
      <c r="F40" s="14" t="s">
        <v>8</v>
      </c>
      <c r="G40" s="14" t="s">
        <v>17</v>
      </c>
      <c r="H40" s="15">
        <v>136</v>
      </c>
      <c r="I40" s="14">
        <v>2036</v>
      </c>
      <c r="J40" s="15">
        <v>134</v>
      </c>
      <c r="K40" s="16">
        <v>1.54</v>
      </c>
      <c r="L40" s="76" t="s">
        <v>67</v>
      </c>
    </row>
    <row r="41" spans="1:12" x14ac:dyDescent="0.25">
      <c r="A41" s="11">
        <v>15</v>
      </c>
      <c r="B41" s="62" t="s">
        <v>44</v>
      </c>
      <c r="C41" s="11" t="s">
        <v>45</v>
      </c>
      <c r="D41" s="11">
        <v>2019</v>
      </c>
      <c r="E41" s="11" t="s">
        <v>15</v>
      </c>
      <c r="F41" s="11" t="s">
        <v>24</v>
      </c>
      <c r="G41" s="11" t="s">
        <v>17</v>
      </c>
      <c r="H41" s="12">
        <v>200</v>
      </c>
      <c r="I41" s="11"/>
      <c r="J41" s="12">
        <v>220</v>
      </c>
      <c r="K41" s="13"/>
      <c r="L41" s="65" t="s">
        <v>67</v>
      </c>
    </row>
    <row r="42" spans="1:12" x14ac:dyDescent="0.25">
      <c r="A42" s="60">
        <v>16</v>
      </c>
      <c r="B42" s="14" t="s">
        <v>39</v>
      </c>
      <c r="C42" s="14" t="s">
        <v>40</v>
      </c>
      <c r="D42" s="60">
        <v>2024</v>
      </c>
      <c r="E42" s="60" t="s">
        <v>7</v>
      </c>
      <c r="F42" s="14" t="s">
        <v>41</v>
      </c>
      <c r="G42" s="60" t="s">
        <v>17</v>
      </c>
      <c r="H42" s="15">
        <v>140</v>
      </c>
      <c r="I42" s="14"/>
      <c r="J42" s="15">
        <v>54</v>
      </c>
      <c r="K42" s="16"/>
      <c r="L42" s="76" t="s">
        <v>67</v>
      </c>
    </row>
    <row r="43" spans="1:12" x14ac:dyDescent="0.25">
      <c r="A43" s="60">
        <v>16</v>
      </c>
      <c r="B43" s="14" t="s">
        <v>39</v>
      </c>
      <c r="C43" s="14" t="s">
        <v>40</v>
      </c>
      <c r="D43" s="60">
        <v>2024</v>
      </c>
      <c r="E43" s="60" t="s">
        <v>7</v>
      </c>
      <c r="F43" s="14" t="s">
        <v>41</v>
      </c>
      <c r="G43" s="60" t="s">
        <v>17</v>
      </c>
      <c r="H43" s="15">
        <v>140</v>
      </c>
      <c r="I43" s="14"/>
      <c r="J43" s="15">
        <v>116</v>
      </c>
      <c r="K43" s="16"/>
      <c r="L43" s="76" t="s">
        <v>67</v>
      </c>
    </row>
    <row r="44" spans="1:12" x14ac:dyDescent="0.25">
      <c r="A44" s="60">
        <v>16</v>
      </c>
      <c r="B44" s="14" t="s">
        <v>39</v>
      </c>
      <c r="C44" s="14" t="s">
        <v>40</v>
      </c>
      <c r="D44" s="60">
        <v>2024</v>
      </c>
      <c r="E44" s="60" t="s">
        <v>7</v>
      </c>
      <c r="F44" s="14" t="s">
        <v>41</v>
      </c>
      <c r="G44" s="60" t="s">
        <v>17</v>
      </c>
      <c r="H44" s="15">
        <v>140</v>
      </c>
      <c r="I44" s="14"/>
      <c r="J44" s="15">
        <v>67</v>
      </c>
      <c r="K44" s="16"/>
      <c r="L44" s="76" t="s">
        <v>67</v>
      </c>
    </row>
    <row r="45" spans="1:12" x14ac:dyDescent="0.25">
      <c r="A45" s="60">
        <v>16</v>
      </c>
      <c r="B45" s="14" t="s">
        <v>39</v>
      </c>
      <c r="C45" s="14" t="s">
        <v>40</v>
      </c>
      <c r="D45" s="60">
        <v>2024</v>
      </c>
      <c r="E45" s="60" t="s">
        <v>7</v>
      </c>
      <c r="F45" s="14" t="s">
        <v>41</v>
      </c>
      <c r="G45" s="60" t="s">
        <v>17</v>
      </c>
      <c r="H45" s="15">
        <v>140</v>
      </c>
      <c r="I45" s="14"/>
      <c r="J45" s="15">
        <v>64</v>
      </c>
      <c r="K45" s="16"/>
      <c r="L45" s="76" t="s">
        <v>67</v>
      </c>
    </row>
    <row r="46" spans="1:12" x14ac:dyDescent="0.25">
      <c r="A46" s="60">
        <v>16</v>
      </c>
      <c r="B46" s="14" t="s">
        <v>39</v>
      </c>
      <c r="C46" s="14" t="s">
        <v>40</v>
      </c>
      <c r="D46" s="60">
        <v>2024</v>
      </c>
      <c r="E46" s="60" t="s">
        <v>7</v>
      </c>
      <c r="F46" s="14" t="s">
        <v>41</v>
      </c>
      <c r="G46" s="60" t="s">
        <v>17</v>
      </c>
      <c r="H46" s="15">
        <v>140</v>
      </c>
      <c r="I46" s="14"/>
      <c r="J46" s="15">
        <v>153</v>
      </c>
      <c r="K46" s="16"/>
      <c r="L46" s="76" t="s">
        <v>67</v>
      </c>
    </row>
    <row r="47" spans="1:12" x14ac:dyDescent="0.25">
      <c r="A47" s="60">
        <v>16</v>
      </c>
      <c r="B47" s="14" t="s">
        <v>39</v>
      </c>
      <c r="C47" s="14" t="s">
        <v>40</v>
      </c>
      <c r="D47" s="60">
        <v>2024</v>
      </c>
      <c r="E47" s="60" t="s">
        <v>7</v>
      </c>
      <c r="F47" s="14" t="s">
        <v>41</v>
      </c>
      <c r="G47" s="60" t="s">
        <v>17</v>
      </c>
      <c r="H47" s="15">
        <v>170</v>
      </c>
      <c r="I47" s="14"/>
      <c r="J47" s="15">
        <v>122.4</v>
      </c>
      <c r="K47" s="16"/>
      <c r="L47" s="76" t="s">
        <v>67</v>
      </c>
    </row>
    <row r="48" spans="1:12" x14ac:dyDescent="0.25">
      <c r="A48" s="27">
        <v>17</v>
      </c>
      <c r="B48" s="7" t="s">
        <v>59</v>
      </c>
      <c r="C48" s="7" t="s">
        <v>46</v>
      </c>
      <c r="D48" s="27">
        <v>2019</v>
      </c>
      <c r="E48" s="27" t="s">
        <v>47</v>
      </c>
      <c r="F48" s="11" t="s">
        <v>48</v>
      </c>
      <c r="G48" s="27" t="s">
        <v>17</v>
      </c>
      <c r="H48" s="8">
        <v>179</v>
      </c>
      <c r="I48" s="7"/>
      <c r="J48" s="8">
        <v>291.2</v>
      </c>
      <c r="K48" s="9"/>
      <c r="L48" s="65" t="s">
        <v>67</v>
      </c>
    </row>
    <row r="49" spans="1:12" x14ac:dyDescent="0.25">
      <c r="A49" s="60">
        <v>18</v>
      </c>
      <c r="B49" s="14" t="s">
        <v>60</v>
      </c>
      <c r="C49" s="17" t="s">
        <v>50</v>
      </c>
      <c r="D49" s="60">
        <v>2024</v>
      </c>
      <c r="E49" s="60" t="s">
        <v>7</v>
      </c>
      <c r="F49" s="14" t="s">
        <v>49</v>
      </c>
      <c r="G49" s="60" t="s">
        <v>9</v>
      </c>
      <c r="H49" s="19">
        <v>1</v>
      </c>
      <c r="I49" s="17">
        <v>2021</v>
      </c>
      <c r="J49" s="19">
        <v>81</v>
      </c>
      <c r="K49" s="20">
        <v>-4.5</v>
      </c>
      <c r="L49" s="69" t="s">
        <v>63</v>
      </c>
    </row>
    <row r="50" spans="1:12" x14ac:dyDescent="0.25">
      <c r="A50" s="27">
        <v>19</v>
      </c>
      <c r="B50" s="11" t="s">
        <v>51</v>
      </c>
      <c r="C50" s="7" t="s">
        <v>52</v>
      </c>
      <c r="D50" s="27">
        <v>2007</v>
      </c>
      <c r="E50" s="27" t="s">
        <v>7</v>
      </c>
      <c r="F50" s="11" t="s">
        <v>53</v>
      </c>
      <c r="G50" s="27" t="s">
        <v>9</v>
      </c>
      <c r="H50" s="8">
        <v>1</v>
      </c>
      <c r="I50" s="7">
        <v>2003</v>
      </c>
      <c r="J50" s="8"/>
      <c r="K50" s="9">
        <v>-1.26</v>
      </c>
      <c r="L50" s="77" t="s">
        <v>63</v>
      </c>
    </row>
    <row r="51" spans="1:12" x14ac:dyDescent="0.25">
      <c r="A51" s="27">
        <v>19</v>
      </c>
      <c r="B51" s="11" t="s">
        <v>51</v>
      </c>
      <c r="C51" s="7" t="s">
        <v>52</v>
      </c>
      <c r="D51" s="27">
        <v>2007</v>
      </c>
      <c r="E51" s="27" t="s">
        <v>7</v>
      </c>
      <c r="F51" s="11" t="s">
        <v>53</v>
      </c>
      <c r="G51" s="27" t="s">
        <v>9</v>
      </c>
      <c r="H51" s="8">
        <v>2</v>
      </c>
      <c r="I51" s="7">
        <v>2004</v>
      </c>
      <c r="J51" s="8"/>
      <c r="K51" s="9">
        <v>-2.36</v>
      </c>
      <c r="L51" s="77" t="s">
        <v>63</v>
      </c>
    </row>
    <row r="52" spans="1:12" x14ac:dyDescent="0.25">
      <c r="A52" s="27">
        <v>19</v>
      </c>
      <c r="B52" s="11" t="s">
        <v>51</v>
      </c>
      <c r="C52" s="7" t="s">
        <v>52</v>
      </c>
      <c r="D52" s="27">
        <v>2007</v>
      </c>
      <c r="E52" s="27" t="s">
        <v>7</v>
      </c>
      <c r="F52" s="11" t="s">
        <v>53</v>
      </c>
      <c r="G52" s="27" t="s">
        <v>9</v>
      </c>
      <c r="H52" s="8">
        <v>7</v>
      </c>
      <c r="I52" s="7">
        <v>2001</v>
      </c>
      <c r="J52" s="8"/>
      <c r="K52" s="9">
        <v>-0.47</v>
      </c>
      <c r="L52" s="77" t="s">
        <v>64</v>
      </c>
    </row>
    <row r="53" spans="1:12" x14ac:dyDescent="0.25">
      <c r="A53" s="27">
        <v>19</v>
      </c>
      <c r="B53" s="11" t="s">
        <v>51</v>
      </c>
      <c r="C53" s="7" t="s">
        <v>52</v>
      </c>
      <c r="D53" s="27">
        <v>2007</v>
      </c>
      <c r="E53" s="27" t="s">
        <v>7</v>
      </c>
      <c r="F53" s="11" t="s">
        <v>53</v>
      </c>
      <c r="G53" s="27" t="s">
        <v>9</v>
      </c>
      <c r="H53" s="8">
        <v>8</v>
      </c>
      <c r="I53" s="7">
        <v>2002</v>
      </c>
      <c r="J53" s="8"/>
      <c r="K53" s="9">
        <v>-0.56999999999999995</v>
      </c>
      <c r="L53" s="77" t="s">
        <v>64</v>
      </c>
    </row>
    <row r="54" spans="1:12" x14ac:dyDescent="0.25">
      <c r="A54" s="27">
        <v>19</v>
      </c>
      <c r="B54" s="11" t="s">
        <v>51</v>
      </c>
      <c r="C54" s="7" t="s">
        <v>52</v>
      </c>
      <c r="D54" s="27">
        <v>2007</v>
      </c>
      <c r="E54" s="27" t="s">
        <v>7</v>
      </c>
      <c r="F54" s="11" t="s">
        <v>53</v>
      </c>
      <c r="G54" s="27" t="s">
        <v>9</v>
      </c>
      <c r="H54" s="8">
        <v>9</v>
      </c>
      <c r="I54" s="7">
        <v>2003</v>
      </c>
      <c r="J54" s="8"/>
      <c r="K54" s="9">
        <v>-0.68</v>
      </c>
      <c r="L54" s="77" t="s">
        <v>64</v>
      </c>
    </row>
    <row r="55" spans="1:12" x14ac:dyDescent="0.25">
      <c r="A55" s="27">
        <v>19</v>
      </c>
      <c r="B55" s="11" t="s">
        <v>51</v>
      </c>
      <c r="C55" s="7" t="s">
        <v>52</v>
      </c>
      <c r="D55" s="27">
        <v>2007</v>
      </c>
      <c r="E55" s="27" t="s">
        <v>7</v>
      </c>
      <c r="F55" s="11" t="s">
        <v>53</v>
      </c>
      <c r="G55" s="27" t="s">
        <v>9</v>
      </c>
      <c r="H55" s="8">
        <v>10</v>
      </c>
      <c r="I55" s="7">
        <v>2004</v>
      </c>
      <c r="J55" s="8"/>
      <c r="K55" s="9">
        <v>-0.76</v>
      </c>
      <c r="L55" s="77" t="s">
        <v>64</v>
      </c>
    </row>
    <row r="56" spans="1:12" x14ac:dyDescent="0.25">
      <c r="A56" s="27">
        <v>19</v>
      </c>
      <c r="B56" s="11" t="s">
        <v>51</v>
      </c>
      <c r="C56" s="7" t="s">
        <v>52</v>
      </c>
      <c r="D56" s="27">
        <v>2007</v>
      </c>
      <c r="E56" s="27" t="s">
        <v>7</v>
      </c>
      <c r="F56" s="11" t="s">
        <v>53</v>
      </c>
      <c r="G56" s="27" t="s">
        <v>9</v>
      </c>
      <c r="H56" s="8">
        <v>29</v>
      </c>
      <c r="I56" s="7">
        <v>2004</v>
      </c>
      <c r="J56" s="8"/>
      <c r="K56" s="9">
        <v>0.5</v>
      </c>
      <c r="L56" s="65" t="s">
        <v>65</v>
      </c>
    </row>
    <row r="57" spans="1:12" x14ac:dyDescent="0.25">
      <c r="A57" s="27">
        <v>19</v>
      </c>
      <c r="B57" s="11" t="s">
        <v>51</v>
      </c>
      <c r="C57" s="7" t="s">
        <v>52</v>
      </c>
      <c r="D57" s="27">
        <v>2007</v>
      </c>
      <c r="E57" s="27" t="s">
        <v>7</v>
      </c>
      <c r="F57" s="11" t="s">
        <v>53</v>
      </c>
      <c r="G57" s="27" t="s">
        <v>9</v>
      </c>
      <c r="H57" s="8">
        <v>76</v>
      </c>
      <c r="I57" s="7">
        <v>2000</v>
      </c>
      <c r="J57" s="8"/>
      <c r="K57" s="9">
        <v>0.83</v>
      </c>
      <c r="L57" s="65" t="s">
        <v>66</v>
      </c>
    </row>
    <row r="58" spans="1:12" x14ac:dyDescent="0.25">
      <c r="A58" s="27">
        <v>19</v>
      </c>
      <c r="B58" s="11" t="s">
        <v>51</v>
      </c>
      <c r="C58" s="7" t="s">
        <v>52</v>
      </c>
      <c r="D58" s="27">
        <v>2007</v>
      </c>
      <c r="E58" s="27" t="s">
        <v>7</v>
      </c>
      <c r="F58" s="11" t="s">
        <v>53</v>
      </c>
      <c r="G58" s="27" t="s">
        <v>9</v>
      </c>
      <c r="H58" s="8">
        <v>77</v>
      </c>
      <c r="I58" s="7">
        <v>2001</v>
      </c>
      <c r="J58" s="8"/>
      <c r="K58" s="9">
        <v>0.84</v>
      </c>
      <c r="L58" s="65" t="s">
        <v>66</v>
      </c>
    </row>
    <row r="59" spans="1:12" x14ac:dyDescent="0.25">
      <c r="A59" s="27">
        <v>19</v>
      </c>
      <c r="B59" s="11" t="s">
        <v>51</v>
      </c>
      <c r="C59" s="7" t="s">
        <v>52</v>
      </c>
      <c r="D59" s="27">
        <v>2007</v>
      </c>
      <c r="E59" s="27" t="s">
        <v>7</v>
      </c>
      <c r="F59" s="11" t="s">
        <v>53</v>
      </c>
      <c r="G59" s="27" t="s">
        <v>9</v>
      </c>
      <c r="H59" s="8">
        <v>78</v>
      </c>
      <c r="I59" s="7">
        <v>2002</v>
      </c>
      <c r="J59" s="8"/>
      <c r="K59" s="9">
        <v>0.18</v>
      </c>
      <c r="L59" s="65" t="s">
        <v>66</v>
      </c>
    </row>
    <row r="60" spans="1:12" x14ac:dyDescent="0.25">
      <c r="A60" s="27">
        <v>19</v>
      </c>
      <c r="B60" s="11" t="s">
        <v>51</v>
      </c>
      <c r="C60" s="7" t="s">
        <v>52</v>
      </c>
      <c r="D60" s="27">
        <v>2007</v>
      </c>
      <c r="E60" s="27" t="s">
        <v>7</v>
      </c>
      <c r="F60" s="11" t="s">
        <v>53</v>
      </c>
      <c r="G60" s="27" t="s">
        <v>9</v>
      </c>
      <c r="H60" s="8">
        <v>79</v>
      </c>
      <c r="I60" s="7">
        <v>2003</v>
      </c>
      <c r="J60" s="8"/>
      <c r="K60" s="9">
        <v>0.36</v>
      </c>
      <c r="L60" s="65" t="s">
        <v>66</v>
      </c>
    </row>
    <row r="61" spans="1:12" x14ac:dyDescent="0.25">
      <c r="A61" s="27">
        <v>19</v>
      </c>
      <c r="B61" s="11" t="s">
        <v>51</v>
      </c>
      <c r="C61" s="7" t="s">
        <v>52</v>
      </c>
      <c r="D61" s="27">
        <v>2007</v>
      </c>
      <c r="E61" s="27" t="s">
        <v>7</v>
      </c>
      <c r="F61" s="11" t="s">
        <v>53</v>
      </c>
      <c r="G61" s="27" t="s">
        <v>9</v>
      </c>
      <c r="H61" s="8">
        <v>80</v>
      </c>
      <c r="I61" s="7">
        <v>2004</v>
      </c>
      <c r="J61" s="8"/>
      <c r="K61" s="9">
        <v>0.45</v>
      </c>
      <c r="L61" s="65" t="s">
        <v>66</v>
      </c>
    </row>
    <row r="62" spans="1:12" x14ac:dyDescent="0.25">
      <c r="A62" s="60">
        <v>20</v>
      </c>
      <c r="B62" s="17" t="s">
        <v>54</v>
      </c>
      <c r="C62" s="17" t="s">
        <v>55</v>
      </c>
      <c r="D62" s="60">
        <v>2010</v>
      </c>
      <c r="E62" s="60" t="s">
        <v>7</v>
      </c>
      <c r="F62" s="14" t="s">
        <v>53</v>
      </c>
      <c r="G62" s="60" t="s">
        <v>9</v>
      </c>
      <c r="H62" s="19">
        <v>2</v>
      </c>
      <c r="I62" s="17">
        <v>2002</v>
      </c>
      <c r="J62" s="19"/>
      <c r="K62" s="20">
        <v>-1.37</v>
      </c>
      <c r="L62" s="69" t="s">
        <v>63</v>
      </c>
    </row>
    <row r="63" spans="1:12" x14ac:dyDescent="0.25">
      <c r="A63" s="60">
        <v>20</v>
      </c>
      <c r="B63" s="17" t="s">
        <v>54</v>
      </c>
      <c r="C63" s="17" t="s">
        <v>55</v>
      </c>
      <c r="D63" s="60">
        <v>2010</v>
      </c>
      <c r="E63" s="60" t="s">
        <v>7</v>
      </c>
      <c r="F63" s="14" t="s">
        <v>53</v>
      </c>
      <c r="G63" s="60" t="s">
        <v>9</v>
      </c>
      <c r="H63" s="19">
        <v>3</v>
      </c>
      <c r="I63" s="17">
        <v>2003</v>
      </c>
      <c r="J63" s="19"/>
      <c r="K63" s="20">
        <v>-1.19</v>
      </c>
      <c r="L63" s="69" t="s">
        <v>63</v>
      </c>
    </row>
    <row r="64" spans="1:12" x14ac:dyDescent="0.25">
      <c r="A64" s="60">
        <v>20</v>
      </c>
      <c r="B64" s="17" t="s">
        <v>54</v>
      </c>
      <c r="C64" s="17" t="s">
        <v>55</v>
      </c>
      <c r="D64" s="60">
        <v>2010</v>
      </c>
      <c r="E64" s="60" t="s">
        <v>7</v>
      </c>
      <c r="F64" s="14" t="s">
        <v>53</v>
      </c>
      <c r="G64" s="60" t="s">
        <v>9</v>
      </c>
      <c r="H64" s="19">
        <v>4</v>
      </c>
      <c r="I64" s="17">
        <v>2004</v>
      </c>
      <c r="J64" s="19"/>
      <c r="K64" s="20">
        <v>-1.68</v>
      </c>
      <c r="L64" s="69" t="s">
        <v>63</v>
      </c>
    </row>
    <row r="65" spans="1:12" x14ac:dyDescent="0.25">
      <c r="A65" s="27">
        <v>21</v>
      </c>
      <c r="B65" s="7" t="s">
        <v>56</v>
      </c>
      <c r="C65" s="7" t="s">
        <v>57</v>
      </c>
      <c r="D65" s="27">
        <v>2014</v>
      </c>
      <c r="E65" s="27" t="s">
        <v>7</v>
      </c>
      <c r="F65" s="11" t="s">
        <v>53</v>
      </c>
      <c r="G65" s="27" t="s">
        <v>9</v>
      </c>
      <c r="H65" s="8">
        <v>1</v>
      </c>
      <c r="I65" s="7">
        <v>2008</v>
      </c>
      <c r="J65" s="8">
        <v>146.19999999999999</v>
      </c>
      <c r="K65" s="9"/>
      <c r="L65" s="77" t="s">
        <v>63</v>
      </c>
    </row>
    <row r="66" spans="1:12" x14ac:dyDescent="0.25">
      <c r="A66" s="27">
        <v>21</v>
      </c>
      <c r="B66" s="7" t="s">
        <v>56</v>
      </c>
      <c r="C66" s="7" t="s">
        <v>57</v>
      </c>
      <c r="D66" s="27">
        <v>2014</v>
      </c>
      <c r="E66" s="27" t="s">
        <v>7</v>
      </c>
      <c r="F66" s="11" t="s">
        <v>53</v>
      </c>
      <c r="G66" s="27" t="s">
        <v>9</v>
      </c>
      <c r="H66" s="8">
        <v>8</v>
      </c>
      <c r="I66" s="7">
        <v>2008</v>
      </c>
      <c r="J66" s="8">
        <v>127.7</v>
      </c>
      <c r="K66" s="9"/>
      <c r="L66" s="77" t="s">
        <v>64</v>
      </c>
    </row>
    <row r="67" spans="1:12" x14ac:dyDescent="0.25">
      <c r="A67" s="27">
        <v>21</v>
      </c>
      <c r="B67" s="7" t="s">
        <v>56</v>
      </c>
      <c r="C67" s="7" t="s">
        <v>57</v>
      </c>
      <c r="D67" s="27">
        <v>2014</v>
      </c>
      <c r="E67" s="27" t="s">
        <v>7</v>
      </c>
      <c r="F67" s="11" t="s">
        <v>53</v>
      </c>
      <c r="G67" s="27" t="s">
        <v>9</v>
      </c>
      <c r="H67" s="8">
        <v>27</v>
      </c>
      <c r="I67" s="7">
        <v>2008</v>
      </c>
      <c r="J67" s="8">
        <v>185.1</v>
      </c>
      <c r="K67" s="9"/>
      <c r="L67" s="65"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FC7A5-9AAD-4C00-8940-3E623A3D25ED}">
  <dimension ref="A1:Q78"/>
  <sheetViews>
    <sheetView workbookViewId="0">
      <selection activeCell="Q2" sqref="Q2"/>
    </sheetView>
  </sheetViews>
  <sheetFormatPr defaultRowHeight="12.5" x14ac:dyDescent="0.25"/>
  <cols>
    <col min="8" max="8" width="8.7265625" style="4"/>
    <col min="10" max="10" width="8.7265625" style="4"/>
    <col min="11" max="11" width="8.7265625" style="6"/>
    <col min="12" max="12" width="8.7265625" style="21"/>
    <col min="13" max="13" width="8.7265625" style="23"/>
  </cols>
  <sheetData>
    <row r="1" spans="1:17" x14ac:dyDescent="0.25">
      <c r="A1" s="1" t="s">
        <v>0</v>
      </c>
      <c r="B1" s="2" t="s">
        <v>1</v>
      </c>
      <c r="C1" s="1" t="s">
        <v>2</v>
      </c>
      <c r="D1" s="1" t="s">
        <v>61</v>
      </c>
      <c r="E1" s="1" t="s">
        <v>3</v>
      </c>
      <c r="F1" s="1" t="s">
        <v>4</v>
      </c>
      <c r="G1" s="1" t="s">
        <v>68</v>
      </c>
      <c r="H1" s="3" t="s">
        <v>38</v>
      </c>
      <c r="I1" s="1" t="s">
        <v>62</v>
      </c>
      <c r="J1" s="3" t="s">
        <v>69</v>
      </c>
      <c r="K1" s="5" t="s">
        <v>70</v>
      </c>
      <c r="L1" s="40" t="s">
        <v>71</v>
      </c>
      <c r="M1" s="24" t="s">
        <v>72</v>
      </c>
      <c r="N1" s="25" t="s">
        <v>73</v>
      </c>
      <c r="O1" s="25" t="s">
        <v>74</v>
      </c>
      <c r="P1" s="25" t="s">
        <v>75</v>
      </c>
      <c r="Q1" s="25" t="s">
        <v>76</v>
      </c>
    </row>
    <row r="2" spans="1:17" x14ac:dyDescent="0.25">
      <c r="A2" s="27">
        <v>1</v>
      </c>
      <c r="B2" s="10" t="s">
        <v>5</v>
      </c>
      <c r="C2" s="27" t="s">
        <v>6</v>
      </c>
      <c r="D2" s="27">
        <v>1996</v>
      </c>
      <c r="E2" s="27" t="s">
        <v>7</v>
      </c>
      <c r="F2" s="27" t="s">
        <v>8</v>
      </c>
      <c r="G2" s="27" t="s">
        <v>9</v>
      </c>
      <c r="H2" s="28">
        <v>0</v>
      </c>
      <c r="I2" s="27">
        <v>1976</v>
      </c>
      <c r="J2" s="28">
        <v>41.5</v>
      </c>
      <c r="K2" s="29"/>
      <c r="L2" s="30" t="s">
        <v>63</v>
      </c>
      <c r="M2" s="31">
        <v>41.5</v>
      </c>
      <c r="N2" s="28">
        <v>0</v>
      </c>
      <c r="O2" s="31">
        <v>41.5</v>
      </c>
      <c r="P2" s="11" t="s">
        <v>79</v>
      </c>
      <c r="Q2" s="38">
        <f>SUM(O2-75)</f>
        <v>-33.5</v>
      </c>
    </row>
    <row r="3" spans="1:17" x14ac:dyDescent="0.25">
      <c r="A3" s="27">
        <v>1</v>
      </c>
      <c r="B3" s="10" t="s">
        <v>5</v>
      </c>
      <c r="C3" s="27" t="s">
        <v>6</v>
      </c>
      <c r="D3" s="27">
        <v>1996</v>
      </c>
      <c r="E3" s="27" t="s">
        <v>7</v>
      </c>
      <c r="F3" s="27" t="s">
        <v>8</v>
      </c>
      <c r="G3" s="27" t="s">
        <v>9</v>
      </c>
      <c r="H3" s="28">
        <v>0.6</v>
      </c>
      <c r="I3" s="27">
        <v>1975</v>
      </c>
      <c r="J3" s="28">
        <v>31.3</v>
      </c>
      <c r="K3" s="29"/>
      <c r="L3" s="30" t="s">
        <v>63</v>
      </c>
      <c r="M3" s="31">
        <v>31.3</v>
      </c>
      <c r="N3" s="28">
        <v>0.6</v>
      </c>
      <c r="O3" s="31">
        <v>31.3</v>
      </c>
      <c r="P3" s="11" t="s">
        <v>79</v>
      </c>
      <c r="Q3" s="38">
        <f>SUM(O3-75)</f>
        <v>-43.7</v>
      </c>
    </row>
    <row r="4" spans="1:17" x14ac:dyDescent="0.25">
      <c r="A4" s="32">
        <v>2</v>
      </c>
      <c r="B4" s="33" t="s">
        <v>10</v>
      </c>
      <c r="C4" s="32" t="s">
        <v>11</v>
      </c>
      <c r="D4" s="32">
        <v>2022</v>
      </c>
      <c r="E4" s="32" t="s">
        <v>7</v>
      </c>
      <c r="F4" s="32" t="s">
        <v>8</v>
      </c>
      <c r="G4" s="32" t="s">
        <v>9</v>
      </c>
      <c r="H4" s="34">
        <v>5</v>
      </c>
      <c r="I4" s="32">
        <v>2017</v>
      </c>
      <c r="J4" s="34"/>
      <c r="K4" s="35">
        <v>3.5999999999999997E-2</v>
      </c>
      <c r="L4" s="36" t="s">
        <v>63</v>
      </c>
      <c r="M4" s="26">
        <v>67.483000000000004</v>
      </c>
      <c r="N4" s="34">
        <v>5</v>
      </c>
      <c r="O4" s="26">
        <v>67.483000000000004</v>
      </c>
      <c r="P4" s="14" t="s">
        <v>78</v>
      </c>
      <c r="Q4" s="26">
        <f>SUM(O4-75)</f>
        <v>-7.5169999999999959</v>
      </c>
    </row>
    <row r="5" spans="1:17" x14ac:dyDescent="0.25">
      <c r="A5" s="32">
        <v>2</v>
      </c>
      <c r="B5" s="33" t="s">
        <v>10</v>
      </c>
      <c r="C5" s="32" t="s">
        <v>11</v>
      </c>
      <c r="D5" s="32">
        <v>2022</v>
      </c>
      <c r="E5" s="32" t="s">
        <v>7</v>
      </c>
      <c r="F5" s="32" t="s">
        <v>8</v>
      </c>
      <c r="G5" s="32" t="s">
        <v>9</v>
      </c>
      <c r="H5" s="34">
        <v>16</v>
      </c>
      <c r="I5" s="32">
        <v>2017</v>
      </c>
      <c r="J5" s="34"/>
      <c r="K5" s="35">
        <v>0.55000000000000004</v>
      </c>
      <c r="L5" s="36" t="s">
        <v>65</v>
      </c>
      <c r="M5" s="26">
        <v>63.508000000000003</v>
      </c>
      <c r="N5" s="34">
        <v>16</v>
      </c>
      <c r="O5" s="26">
        <v>63.508000000000003</v>
      </c>
      <c r="P5" s="14" t="s">
        <v>78</v>
      </c>
      <c r="Q5" s="26">
        <f>SUM(O5-75)</f>
        <v>-11.491999999999997</v>
      </c>
    </row>
    <row r="6" spans="1:17" x14ac:dyDescent="0.25">
      <c r="A6" s="32">
        <v>2</v>
      </c>
      <c r="B6" s="33" t="s">
        <v>10</v>
      </c>
      <c r="C6" s="32" t="s">
        <v>11</v>
      </c>
      <c r="D6" s="32">
        <v>2022</v>
      </c>
      <c r="E6" s="32" t="s">
        <v>7</v>
      </c>
      <c r="F6" s="32" t="s">
        <v>8</v>
      </c>
      <c r="G6" s="32" t="s">
        <v>9</v>
      </c>
      <c r="H6" s="34">
        <v>44.5</v>
      </c>
      <c r="I6" s="32">
        <v>2017</v>
      </c>
      <c r="J6" s="34"/>
      <c r="K6" s="35">
        <v>1.401</v>
      </c>
      <c r="L6" s="36" t="s">
        <v>66</v>
      </c>
      <c r="M6" s="26">
        <v>85.065749999999994</v>
      </c>
      <c r="N6" s="34">
        <v>44.5</v>
      </c>
      <c r="O6" s="26">
        <v>85.065749999999994</v>
      </c>
      <c r="P6" s="14" t="s">
        <v>78</v>
      </c>
      <c r="Q6" s="26">
        <f>SUM(O6-75)</f>
        <v>10.065749999999994</v>
      </c>
    </row>
    <row r="7" spans="1:17" x14ac:dyDescent="0.25">
      <c r="A7" s="32">
        <v>2</v>
      </c>
      <c r="B7" s="33" t="s">
        <v>10</v>
      </c>
      <c r="C7" s="32" t="s">
        <v>11</v>
      </c>
      <c r="D7" s="32">
        <v>2022</v>
      </c>
      <c r="E7" s="32" t="s">
        <v>7</v>
      </c>
      <c r="F7" s="32" t="s">
        <v>8</v>
      </c>
      <c r="G7" s="32" t="s">
        <v>17</v>
      </c>
      <c r="H7" s="34">
        <v>171</v>
      </c>
      <c r="I7" s="32">
        <v>2017</v>
      </c>
      <c r="J7" s="34"/>
      <c r="K7" s="35">
        <v>1.0049999999999999</v>
      </c>
      <c r="L7" s="36" t="s">
        <v>67</v>
      </c>
      <c r="M7" s="26">
        <v>166.02125000000001</v>
      </c>
      <c r="N7" s="17"/>
      <c r="O7" s="17"/>
      <c r="P7" s="17"/>
      <c r="Q7" s="26"/>
    </row>
    <row r="8" spans="1:17" x14ac:dyDescent="0.25">
      <c r="A8" s="27">
        <v>3</v>
      </c>
      <c r="B8" s="10" t="s">
        <v>12</v>
      </c>
      <c r="C8" s="27" t="s">
        <v>13</v>
      </c>
      <c r="D8" s="27">
        <v>2022</v>
      </c>
      <c r="E8" s="27" t="s">
        <v>7</v>
      </c>
      <c r="F8" s="27" t="s">
        <v>8</v>
      </c>
      <c r="G8" s="27" t="s">
        <v>9</v>
      </c>
      <c r="H8" s="28">
        <v>2</v>
      </c>
      <c r="I8" s="37">
        <v>2018</v>
      </c>
      <c r="J8" s="28"/>
      <c r="K8" s="29">
        <v>-6.7</v>
      </c>
      <c r="L8" s="30" t="s">
        <v>63</v>
      </c>
      <c r="M8" s="31"/>
      <c r="N8" s="28"/>
      <c r="O8" s="31"/>
      <c r="P8" s="7"/>
      <c r="Q8" s="38"/>
    </row>
    <row r="9" spans="1:17" x14ac:dyDescent="0.25">
      <c r="A9" s="27">
        <v>3</v>
      </c>
      <c r="B9" s="10" t="s">
        <v>12</v>
      </c>
      <c r="C9" s="27" t="s">
        <v>13</v>
      </c>
      <c r="D9" s="27">
        <v>2022</v>
      </c>
      <c r="E9" s="27" t="s">
        <v>7</v>
      </c>
      <c r="F9" s="27" t="s">
        <v>8</v>
      </c>
      <c r="G9" s="27" t="s">
        <v>9</v>
      </c>
      <c r="H9" s="28">
        <v>5</v>
      </c>
      <c r="I9" s="27">
        <v>2021</v>
      </c>
      <c r="J9" s="28"/>
      <c r="K9" s="29">
        <v>-1.6</v>
      </c>
      <c r="L9" s="30" t="s">
        <v>63</v>
      </c>
      <c r="M9" s="38"/>
      <c r="N9" s="28"/>
      <c r="O9" s="38"/>
      <c r="P9" s="7"/>
      <c r="Q9" s="38"/>
    </row>
    <row r="10" spans="1:17" x14ac:dyDescent="0.25">
      <c r="A10" s="32">
        <v>4</v>
      </c>
      <c r="B10" s="33" t="s">
        <v>58</v>
      </c>
      <c r="C10" s="32" t="s">
        <v>14</v>
      </c>
      <c r="D10" s="32">
        <v>2008</v>
      </c>
      <c r="E10" s="32" t="s">
        <v>15</v>
      </c>
      <c r="F10" s="32" t="s">
        <v>16</v>
      </c>
      <c r="G10" s="32" t="s">
        <v>17</v>
      </c>
      <c r="H10" s="34">
        <v>275</v>
      </c>
      <c r="I10" s="32"/>
      <c r="J10" s="34"/>
      <c r="K10" s="35">
        <v>2.4</v>
      </c>
      <c r="L10" s="36" t="s">
        <v>67</v>
      </c>
      <c r="M10" s="26">
        <v>244.0812</v>
      </c>
      <c r="N10" s="17">
        <v>-0.5</v>
      </c>
      <c r="O10" s="17">
        <v>145</v>
      </c>
      <c r="P10" s="14" t="s">
        <v>78</v>
      </c>
      <c r="Q10" s="26">
        <f t="shared" ref="Q10:Q16" si="0">SUM(O10-75)</f>
        <v>70</v>
      </c>
    </row>
    <row r="11" spans="1:17" x14ac:dyDescent="0.25">
      <c r="A11" s="27">
        <v>5</v>
      </c>
      <c r="B11" s="10" t="s">
        <v>18</v>
      </c>
      <c r="C11" s="27" t="s">
        <v>19</v>
      </c>
      <c r="D11" s="27">
        <v>2004</v>
      </c>
      <c r="E11" s="27" t="s">
        <v>7</v>
      </c>
      <c r="F11" s="27" t="s">
        <v>16</v>
      </c>
      <c r="G11" s="27" t="s">
        <v>9</v>
      </c>
      <c r="H11" s="28">
        <v>15</v>
      </c>
      <c r="I11" s="27"/>
      <c r="J11" s="28">
        <v>100</v>
      </c>
      <c r="K11" s="29">
        <v>-0.1</v>
      </c>
      <c r="L11" s="30" t="s">
        <v>64</v>
      </c>
      <c r="M11" s="38">
        <v>100</v>
      </c>
      <c r="N11" s="28">
        <v>15</v>
      </c>
      <c r="O11" s="38">
        <v>100</v>
      </c>
      <c r="P11" s="11" t="s">
        <v>79</v>
      </c>
      <c r="Q11" s="38">
        <f t="shared" si="0"/>
        <v>25</v>
      </c>
    </row>
    <row r="12" spans="1:17" x14ac:dyDescent="0.25">
      <c r="A12" s="27">
        <v>5</v>
      </c>
      <c r="B12" s="10" t="s">
        <v>18</v>
      </c>
      <c r="C12" s="27" t="s">
        <v>19</v>
      </c>
      <c r="D12" s="27">
        <v>2004</v>
      </c>
      <c r="E12" s="27" t="s">
        <v>7</v>
      </c>
      <c r="F12" s="27" t="s">
        <v>16</v>
      </c>
      <c r="G12" s="27" t="s">
        <v>9</v>
      </c>
      <c r="H12" s="28">
        <v>15</v>
      </c>
      <c r="I12" s="27"/>
      <c r="J12" s="28">
        <v>100</v>
      </c>
      <c r="K12" s="29">
        <v>-0.1</v>
      </c>
      <c r="L12" s="30" t="s">
        <v>64</v>
      </c>
      <c r="M12" s="38">
        <v>63.283000000000001</v>
      </c>
      <c r="N12" s="28">
        <v>15</v>
      </c>
      <c r="O12" s="38">
        <v>63.283000000000001</v>
      </c>
      <c r="P12" s="11" t="s">
        <v>78</v>
      </c>
      <c r="Q12" s="38">
        <f t="shared" si="0"/>
        <v>-11.716999999999999</v>
      </c>
    </row>
    <row r="13" spans="1:17" x14ac:dyDescent="0.25">
      <c r="A13" s="27">
        <v>5</v>
      </c>
      <c r="B13" s="10" t="s">
        <v>18</v>
      </c>
      <c r="C13" s="27" t="s">
        <v>19</v>
      </c>
      <c r="D13" s="27">
        <v>2004</v>
      </c>
      <c r="E13" s="27" t="s">
        <v>7</v>
      </c>
      <c r="F13" s="27" t="s">
        <v>16</v>
      </c>
      <c r="G13" s="27" t="s">
        <v>9</v>
      </c>
      <c r="H13" s="28">
        <v>50.5</v>
      </c>
      <c r="I13" s="27"/>
      <c r="J13" s="28">
        <v>125</v>
      </c>
      <c r="K13" s="29">
        <v>0.8</v>
      </c>
      <c r="L13" s="30" t="s">
        <v>66</v>
      </c>
      <c r="M13" s="38">
        <v>125</v>
      </c>
      <c r="N13" s="28">
        <v>50.5</v>
      </c>
      <c r="O13" s="38">
        <v>125</v>
      </c>
      <c r="P13" s="11" t="s">
        <v>79</v>
      </c>
      <c r="Q13" s="38">
        <f t="shared" si="0"/>
        <v>50</v>
      </c>
    </row>
    <row r="14" spans="1:17" x14ac:dyDescent="0.25">
      <c r="A14" s="27">
        <v>5</v>
      </c>
      <c r="B14" s="10" t="s">
        <v>18</v>
      </c>
      <c r="C14" s="27" t="s">
        <v>19</v>
      </c>
      <c r="D14" s="27">
        <v>2004</v>
      </c>
      <c r="E14" s="27" t="s">
        <v>7</v>
      </c>
      <c r="F14" s="27" t="s">
        <v>16</v>
      </c>
      <c r="G14" s="27" t="s">
        <v>9</v>
      </c>
      <c r="H14" s="28">
        <v>50.5</v>
      </c>
      <c r="I14" s="27"/>
      <c r="J14" s="28">
        <v>125</v>
      </c>
      <c r="K14" s="29">
        <v>0.8</v>
      </c>
      <c r="L14" s="30" t="s">
        <v>66</v>
      </c>
      <c r="M14" s="38">
        <v>91.668750000000003</v>
      </c>
      <c r="N14" s="28">
        <v>50.5</v>
      </c>
      <c r="O14" s="38">
        <v>91.668750000000003</v>
      </c>
      <c r="P14" s="11" t="s">
        <v>78</v>
      </c>
      <c r="Q14" s="38">
        <f t="shared" si="0"/>
        <v>16.668750000000003</v>
      </c>
    </row>
    <row r="15" spans="1:17" x14ac:dyDescent="0.25">
      <c r="A15" s="27">
        <v>5</v>
      </c>
      <c r="B15" s="10" t="s">
        <v>18</v>
      </c>
      <c r="C15" s="27" t="s">
        <v>19</v>
      </c>
      <c r="D15" s="27">
        <v>2004</v>
      </c>
      <c r="E15" s="27" t="s">
        <v>7</v>
      </c>
      <c r="F15" s="27" t="s">
        <v>16</v>
      </c>
      <c r="G15" s="27" t="s">
        <v>9</v>
      </c>
      <c r="H15" s="28">
        <v>95.5</v>
      </c>
      <c r="I15" s="27"/>
      <c r="J15" s="28">
        <v>150</v>
      </c>
      <c r="K15" s="29">
        <v>0.9</v>
      </c>
      <c r="L15" s="30" t="s">
        <v>66</v>
      </c>
      <c r="M15" s="38">
        <v>87.992500000000007</v>
      </c>
      <c r="N15" s="28">
        <v>95.5</v>
      </c>
      <c r="O15" s="38">
        <v>87.992500000000007</v>
      </c>
      <c r="P15" s="11" t="s">
        <v>78</v>
      </c>
      <c r="Q15" s="38">
        <f t="shared" si="0"/>
        <v>12.992500000000007</v>
      </c>
    </row>
    <row r="16" spans="1:17" x14ac:dyDescent="0.25">
      <c r="A16" s="27">
        <v>5</v>
      </c>
      <c r="B16" s="10" t="s">
        <v>18</v>
      </c>
      <c r="C16" s="27" t="s">
        <v>19</v>
      </c>
      <c r="D16" s="27">
        <v>2004</v>
      </c>
      <c r="E16" s="27" t="s">
        <v>7</v>
      </c>
      <c r="F16" s="27" t="s">
        <v>16</v>
      </c>
      <c r="G16" s="27" t="s">
        <v>9</v>
      </c>
      <c r="H16" s="28">
        <v>95.5</v>
      </c>
      <c r="I16" s="27"/>
      <c r="J16" s="28">
        <v>150</v>
      </c>
      <c r="K16" s="29">
        <v>0.9</v>
      </c>
      <c r="L16" s="30" t="s">
        <v>66</v>
      </c>
      <c r="M16" s="38">
        <v>150</v>
      </c>
      <c r="N16" s="28">
        <v>95.5</v>
      </c>
      <c r="O16" s="38">
        <v>150</v>
      </c>
      <c r="P16" s="11" t="s">
        <v>79</v>
      </c>
      <c r="Q16" s="38">
        <f t="shared" si="0"/>
        <v>75</v>
      </c>
    </row>
    <row r="17" spans="1:17" x14ac:dyDescent="0.25">
      <c r="A17" s="27">
        <v>5</v>
      </c>
      <c r="B17" s="10" t="s">
        <v>18</v>
      </c>
      <c r="C17" s="27" t="s">
        <v>19</v>
      </c>
      <c r="D17" s="27">
        <v>2004</v>
      </c>
      <c r="E17" s="27" t="s">
        <v>7</v>
      </c>
      <c r="F17" s="27" t="s">
        <v>16</v>
      </c>
      <c r="G17" s="27" t="s">
        <v>17</v>
      </c>
      <c r="H17" s="28">
        <v>160.5</v>
      </c>
      <c r="I17" s="27"/>
      <c r="J17" s="28">
        <v>150</v>
      </c>
      <c r="K17" s="29">
        <v>-0.9</v>
      </c>
      <c r="L17" s="22" t="s">
        <v>67</v>
      </c>
      <c r="M17" s="38">
        <v>150</v>
      </c>
      <c r="N17" s="7"/>
      <c r="O17" s="7"/>
      <c r="P17" s="7"/>
      <c r="Q17" s="38"/>
    </row>
    <row r="18" spans="1:17" x14ac:dyDescent="0.25">
      <c r="A18" s="27">
        <v>5</v>
      </c>
      <c r="B18" s="10" t="s">
        <v>18</v>
      </c>
      <c r="C18" s="27" t="s">
        <v>19</v>
      </c>
      <c r="D18" s="27">
        <v>2004</v>
      </c>
      <c r="E18" s="27" t="s">
        <v>7</v>
      </c>
      <c r="F18" s="27" t="s">
        <v>16</v>
      </c>
      <c r="G18" s="27" t="s">
        <v>17</v>
      </c>
      <c r="H18" s="28">
        <v>160.5</v>
      </c>
      <c r="I18" s="27"/>
      <c r="J18" s="28">
        <v>150</v>
      </c>
      <c r="K18" s="29">
        <v>-0.9</v>
      </c>
      <c r="L18" s="22" t="s">
        <v>67</v>
      </c>
      <c r="M18" s="38">
        <v>157.63</v>
      </c>
      <c r="N18" s="7"/>
      <c r="O18" s="7"/>
      <c r="P18" s="7"/>
      <c r="Q18" s="38"/>
    </row>
    <row r="19" spans="1:17" x14ac:dyDescent="0.25">
      <c r="A19" s="27">
        <v>5</v>
      </c>
      <c r="B19" s="10" t="s">
        <v>18</v>
      </c>
      <c r="C19" s="27" t="s">
        <v>19</v>
      </c>
      <c r="D19" s="27">
        <v>2004</v>
      </c>
      <c r="E19" s="27" t="s">
        <v>7</v>
      </c>
      <c r="F19" s="27" t="s">
        <v>16</v>
      </c>
      <c r="G19" s="27" t="s">
        <v>17</v>
      </c>
      <c r="H19" s="28">
        <v>200</v>
      </c>
      <c r="I19" s="27"/>
      <c r="J19" s="28">
        <v>135</v>
      </c>
      <c r="K19" s="29">
        <v>0.7</v>
      </c>
      <c r="L19" s="22" t="s">
        <v>67</v>
      </c>
      <c r="M19" s="38">
        <v>190.74379999999999</v>
      </c>
      <c r="N19" s="7"/>
      <c r="O19" s="7"/>
      <c r="P19" s="7"/>
      <c r="Q19" s="38"/>
    </row>
    <row r="20" spans="1:17" x14ac:dyDescent="0.25">
      <c r="A20" s="27">
        <v>5</v>
      </c>
      <c r="B20" s="10" t="s">
        <v>18</v>
      </c>
      <c r="C20" s="27" t="s">
        <v>19</v>
      </c>
      <c r="D20" s="27">
        <v>2004</v>
      </c>
      <c r="E20" s="27" t="s">
        <v>7</v>
      </c>
      <c r="F20" s="27" t="s">
        <v>16</v>
      </c>
      <c r="G20" s="27" t="s">
        <v>17</v>
      </c>
      <c r="H20" s="28">
        <v>200</v>
      </c>
      <c r="I20" s="27"/>
      <c r="J20" s="28">
        <v>135</v>
      </c>
      <c r="K20" s="29">
        <v>0.7</v>
      </c>
      <c r="L20" s="22" t="s">
        <v>67</v>
      </c>
      <c r="M20" s="38">
        <v>135</v>
      </c>
      <c r="N20" s="7"/>
      <c r="O20" s="7"/>
      <c r="P20" s="7"/>
      <c r="Q20" s="38"/>
    </row>
    <row r="21" spans="1:17" x14ac:dyDescent="0.25">
      <c r="A21" s="32">
        <v>6</v>
      </c>
      <c r="B21" s="33" t="s">
        <v>20</v>
      </c>
      <c r="C21" s="32" t="s">
        <v>21</v>
      </c>
      <c r="D21" s="32">
        <v>2024</v>
      </c>
      <c r="E21" s="32" t="s">
        <v>7</v>
      </c>
      <c r="F21" s="32" t="s">
        <v>8</v>
      </c>
      <c r="G21" s="32" t="s">
        <v>9</v>
      </c>
      <c r="H21" s="34">
        <v>27</v>
      </c>
      <c r="I21" s="32">
        <v>2018</v>
      </c>
      <c r="J21" s="34">
        <v>69.5</v>
      </c>
      <c r="K21" s="35"/>
      <c r="L21" s="36" t="s">
        <v>65</v>
      </c>
      <c r="M21" s="34">
        <v>69.5</v>
      </c>
      <c r="N21" s="34">
        <v>27</v>
      </c>
      <c r="O21" s="34">
        <v>69.5</v>
      </c>
      <c r="P21" s="14" t="s">
        <v>79</v>
      </c>
      <c r="Q21" s="26">
        <f>SUM(O21-75)</f>
        <v>-5.5</v>
      </c>
    </row>
    <row r="22" spans="1:17" x14ac:dyDescent="0.25">
      <c r="A22" s="32">
        <v>6</v>
      </c>
      <c r="B22" s="33" t="s">
        <v>20</v>
      </c>
      <c r="C22" s="32" t="s">
        <v>21</v>
      </c>
      <c r="D22" s="32">
        <v>2024</v>
      </c>
      <c r="E22" s="32" t="s">
        <v>7</v>
      </c>
      <c r="F22" s="32" t="s">
        <v>8</v>
      </c>
      <c r="G22" s="32" t="s">
        <v>17</v>
      </c>
      <c r="H22" s="34">
        <v>163</v>
      </c>
      <c r="I22" s="32">
        <v>2018</v>
      </c>
      <c r="J22" s="34">
        <v>106.8</v>
      </c>
      <c r="K22" s="35"/>
      <c r="L22" s="36" t="s">
        <v>67</v>
      </c>
      <c r="M22" s="26">
        <v>106.8</v>
      </c>
      <c r="N22" s="17"/>
      <c r="O22" s="17"/>
      <c r="P22" s="17"/>
      <c r="Q22" s="26"/>
    </row>
    <row r="23" spans="1:17" x14ac:dyDescent="0.25">
      <c r="A23" s="62">
        <v>7</v>
      </c>
      <c r="B23" s="83" t="s">
        <v>37</v>
      </c>
      <c r="C23" s="62" t="s">
        <v>22</v>
      </c>
      <c r="D23" s="62">
        <v>2008</v>
      </c>
      <c r="E23" s="62" t="s">
        <v>23</v>
      </c>
      <c r="F23" s="62" t="s">
        <v>24</v>
      </c>
      <c r="G23" s="62" t="s">
        <v>17</v>
      </c>
      <c r="H23" s="74">
        <v>158</v>
      </c>
      <c r="I23" s="62">
        <v>2008</v>
      </c>
      <c r="J23" s="74">
        <v>287</v>
      </c>
      <c r="K23" s="75"/>
      <c r="L23" s="84" t="s">
        <v>67</v>
      </c>
      <c r="M23" s="38">
        <v>287</v>
      </c>
      <c r="N23" s="7"/>
      <c r="O23" s="7"/>
      <c r="P23" s="7"/>
      <c r="Q23" s="38"/>
    </row>
    <row r="24" spans="1:17" x14ac:dyDescent="0.25">
      <c r="A24" s="60">
        <v>8</v>
      </c>
      <c r="B24" s="18" t="s">
        <v>25</v>
      </c>
      <c r="C24" s="60" t="s">
        <v>26</v>
      </c>
      <c r="D24" s="60">
        <v>2019</v>
      </c>
      <c r="E24" s="60" t="s">
        <v>7</v>
      </c>
      <c r="F24" s="60" t="s">
        <v>8</v>
      </c>
      <c r="G24" s="60" t="s">
        <v>9</v>
      </c>
      <c r="H24" s="72">
        <v>100</v>
      </c>
      <c r="I24" s="60">
        <v>2016</v>
      </c>
      <c r="J24" s="72"/>
      <c r="K24" s="73">
        <v>1.97</v>
      </c>
      <c r="L24" s="85" t="s">
        <v>66</v>
      </c>
      <c r="M24" s="26">
        <v>94.45</v>
      </c>
      <c r="N24" s="72">
        <v>100</v>
      </c>
      <c r="O24" s="26">
        <v>94.45</v>
      </c>
      <c r="P24" s="14" t="s">
        <v>78</v>
      </c>
      <c r="Q24" s="26">
        <f>SUM(O24-75)</f>
        <v>19.450000000000003</v>
      </c>
    </row>
    <row r="25" spans="1:17" x14ac:dyDescent="0.25">
      <c r="A25" s="62">
        <v>9</v>
      </c>
      <c r="B25" s="83" t="s">
        <v>27</v>
      </c>
      <c r="C25" s="62" t="s">
        <v>28</v>
      </c>
      <c r="D25" s="62">
        <v>2017</v>
      </c>
      <c r="E25" s="62" t="s">
        <v>7</v>
      </c>
      <c r="F25" s="62" t="s">
        <v>8</v>
      </c>
      <c r="G25" s="62" t="s">
        <v>17</v>
      </c>
      <c r="H25" s="74">
        <v>213</v>
      </c>
      <c r="I25" s="62">
        <v>2009</v>
      </c>
      <c r="J25" s="74"/>
      <c r="K25" s="75">
        <v>-0.68300000000000005</v>
      </c>
      <c r="L25" s="84" t="s">
        <v>67</v>
      </c>
      <c r="M25" s="38">
        <v>190.85429999999999</v>
      </c>
      <c r="N25" s="7"/>
      <c r="O25" s="7"/>
      <c r="P25" s="7"/>
      <c r="Q25" s="38"/>
    </row>
    <row r="26" spans="1:17" x14ac:dyDescent="0.25">
      <c r="A26" s="60">
        <v>10</v>
      </c>
      <c r="B26" s="18" t="s">
        <v>29</v>
      </c>
      <c r="C26" s="60" t="s">
        <v>30</v>
      </c>
      <c r="D26" s="60">
        <v>2016</v>
      </c>
      <c r="E26" s="60" t="s">
        <v>7</v>
      </c>
      <c r="F26" s="60" t="s">
        <v>8</v>
      </c>
      <c r="G26" s="60" t="s">
        <v>9</v>
      </c>
      <c r="H26" s="72">
        <v>35.5</v>
      </c>
      <c r="I26" s="60">
        <v>2013</v>
      </c>
      <c r="J26" s="72">
        <v>85</v>
      </c>
      <c r="K26" s="73"/>
      <c r="L26" s="85" t="s">
        <v>66</v>
      </c>
      <c r="M26" s="72">
        <v>85</v>
      </c>
      <c r="N26" s="72">
        <v>35.5</v>
      </c>
      <c r="O26" s="72">
        <v>85</v>
      </c>
      <c r="P26" s="14" t="s">
        <v>79</v>
      </c>
      <c r="Q26" s="26">
        <f t="shared" ref="Q26:Q46" si="1">SUM(O26-75)</f>
        <v>10</v>
      </c>
    </row>
    <row r="27" spans="1:17" x14ac:dyDescent="0.25">
      <c r="A27" s="60">
        <v>10</v>
      </c>
      <c r="B27" s="18" t="s">
        <v>29</v>
      </c>
      <c r="C27" s="60" t="s">
        <v>30</v>
      </c>
      <c r="D27" s="60">
        <v>2016</v>
      </c>
      <c r="E27" s="60" t="s">
        <v>7</v>
      </c>
      <c r="F27" s="60" t="s">
        <v>8</v>
      </c>
      <c r="G27" s="60" t="s">
        <v>9</v>
      </c>
      <c r="H27" s="72">
        <v>35.5</v>
      </c>
      <c r="I27" s="60">
        <v>2013</v>
      </c>
      <c r="J27" s="72">
        <v>91</v>
      </c>
      <c r="K27" s="73"/>
      <c r="L27" s="85" t="s">
        <v>66</v>
      </c>
      <c r="M27" s="72">
        <v>91</v>
      </c>
      <c r="N27" s="72">
        <v>35.5</v>
      </c>
      <c r="O27" s="72">
        <v>91</v>
      </c>
      <c r="P27" s="14" t="s">
        <v>79</v>
      </c>
      <c r="Q27" s="26">
        <f t="shared" si="1"/>
        <v>16</v>
      </c>
    </row>
    <row r="28" spans="1:17" x14ac:dyDescent="0.25">
      <c r="A28" s="60">
        <v>10</v>
      </c>
      <c r="B28" s="18" t="s">
        <v>29</v>
      </c>
      <c r="C28" s="60" t="s">
        <v>30</v>
      </c>
      <c r="D28" s="60">
        <v>2016</v>
      </c>
      <c r="E28" s="60" t="s">
        <v>7</v>
      </c>
      <c r="F28" s="60" t="s">
        <v>8</v>
      </c>
      <c r="G28" s="60" t="s">
        <v>9</v>
      </c>
      <c r="H28" s="72">
        <v>35.5</v>
      </c>
      <c r="I28" s="60">
        <v>2013</v>
      </c>
      <c r="J28" s="72">
        <v>86</v>
      </c>
      <c r="K28" s="73"/>
      <c r="L28" s="85" t="s">
        <v>66</v>
      </c>
      <c r="M28" s="72">
        <v>86</v>
      </c>
      <c r="N28" s="72">
        <v>35.5</v>
      </c>
      <c r="O28" s="72">
        <v>86</v>
      </c>
      <c r="P28" s="14" t="s">
        <v>79</v>
      </c>
      <c r="Q28" s="26">
        <f t="shared" si="1"/>
        <v>11</v>
      </c>
    </row>
    <row r="29" spans="1:17" x14ac:dyDescent="0.25">
      <c r="A29" s="60">
        <v>10</v>
      </c>
      <c r="B29" s="18" t="s">
        <v>29</v>
      </c>
      <c r="C29" s="60" t="s">
        <v>30</v>
      </c>
      <c r="D29" s="60">
        <v>2016</v>
      </c>
      <c r="E29" s="60" t="s">
        <v>7</v>
      </c>
      <c r="F29" s="60" t="s">
        <v>8</v>
      </c>
      <c r="G29" s="60" t="s">
        <v>9</v>
      </c>
      <c r="H29" s="72">
        <v>35.5</v>
      </c>
      <c r="I29" s="60">
        <v>2013</v>
      </c>
      <c r="J29" s="72">
        <v>84</v>
      </c>
      <c r="K29" s="73"/>
      <c r="L29" s="85" t="s">
        <v>66</v>
      </c>
      <c r="M29" s="72">
        <v>84</v>
      </c>
      <c r="N29" s="72">
        <v>35.5</v>
      </c>
      <c r="O29" s="72">
        <v>84</v>
      </c>
      <c r="P29" s="14" t="s">
        <v>79</v>
      </c>
      <c r="Q29" s="26">
        <f t="shared" si="1"/>
        <v>9</v>
      </c>
    </row>
    <row r="30" spans="1:17" x14ac:dyDescent="0.25">
      <c r="A30" s="62">
        <v>11</v>
      </c>
      <c r="B30" s="83" t="s">
        <v>31</v>
      </c>
      <c r="C30" s="62" t="s">
        <v>32</v>
      </c>
      <c r="D30" s="62">
        <v>1998</v>
      </c>
      <c r="E30" s="62" t="s">
        <v>7</v>
      </c>
      <c r="F30" s="62" t="s">
        <v>8</v>
      </c>
      <c r="G30" s="62" t="s">
        <v>9</v>
      </c>
      <c r="H30" s="74">
        <v>73.75</v>
      </c>
      <c r="I30" s="62">
        <v>1996</v>
      </c>
      <c r="J30" s="74"/>
      <c r="K30" s="75">
        <v>-2.0699999999999998</v>
      </c>
      <c r="L30" s="84" t="s">
        <v>66</v>
      </c>
      <c r="M30" s="38">
        <v>76.905000000000001</v>
      </c>
      <c r="N30" s="74">
        <v>73.75</v>
      </c>
      <c r="O30" s="38">
        <v>76.905000000000001</v>
      </c>
      <c r="P30" s="11" t="s">
        <v>78</v>
      </c>
      <c r="Q30" s="38">
        <f t="shared" si="1"/>
        <v>1.9050000000000011</v>
      </c>
    </row>
    <row r="31" spans="1:17" x14ac:dyDescent="0.25">
      <c r="A31" s="60">
        <v>12</v>
      </c>
      <c r="B31" s="70" t="s">
        <v>33</v>
      </c>
      <c r="C31" s="60" t="s">
        <v>34</v>
      </c>
      <c r="D31" s="60">
        <v>2012</v>
      </c>
      <c r="E31" s="60" t="s">
        <v>7</v>
      </c>
      <c r="F31" s="60" t="s">
        <v>8</v>
      </c>
      <c r="G31" s="60" t="s">
        <v>9</v>
      </c>
      <c r="H31" s="72">
        <v>24</v>
      </c>
      <c r="I31" s="60">
        <v>2007</v>
      </c>
      <c r="J31" s="72">
        <v>45</v>
      </c>
      <c r="K31" s="73"/>
      <c r="L31" s="86" t="s">
        <v>65</v>
      </c>
      <c r="M31" s="72">
        <v>45</v>
      </c>
      <c r="N31" s="72">
        <v>24</v>
      </c>
      <c r="O31" s="72">
        <v>45</v>
      </c>
      <c r="P31" s="14" t="s">
        <v>79</v>
      </c>
      <c r="Q31" s="26">
        <f t="shared" si="1"/>
        <v>-30</v>
      </c>
    </row>
    <row r="32" spans="1:17" x14ac:dyDescent="0.25">
      <c r="A32" s="60">
        <v>12</v>
      </c>
      <c r="B32" s="70" t="s">
        <v>33</v>
      </c>
      <c r="C32" s="60" t="s">
        <v>34</v>
      </c>
      <c r="D32" s="60">
        <v>2012</v>
      </c>
      <c r="E32" s="60" t="s">
        <v>7</v>
      </c>
      <c r="F32" s="60" t="s">
        <v>8</v>
      </c>
      <c r="G32" s="60" t="s">
        <v>9</v>
      </c>
      <c r="H32" s="72">
        <v>24</v>
      </c>
      <c r="I32" s="60">
        <v>2007</v>
      </c>
      <c r="J32" s="72">
        <v>46</v>
      </c>
      <c r="K32" s="73"/>
      <c r="L32" s="86" t="s">
        <v>65</v>
      </c>
      <c r="M32" s="72">
        <v>46</v>
      </c>
      <c r="N32" s="72">
        <v>24</v>
      </c>
      <c r="O32" s="72">
        <v>46</v>
      </c>
      <c r="P32" s="14" t="s">
        <v>79</v>
      </c>
      <c r="Q32" s="26">
        <f t="shared" si="1"/>
        <v>-29</v>
      </c>
    </row>
    <row r="33" spans="1:17" x14ac:dyDescent="0.25">
      <c r="A33" s="60">
        <v>12</v>
      </c>
      <c r="B33" s="70" t="s">
        <v>33</v>
      </c>
      <c r="C33" s="60" t="s">
        <v>34</v>
      </c>
      <c r="D33" s="60">
        <v>2012</v>
      </c>
      <c r="E33" s="60" t="s">
        <v>7</v>
      </c>
      <c r="F33" s="60" t="s">
        <v>8</v>
      </c>
      <c r="G33" s="60" t="s">
        <v>9</v>
      </c>
      <c r="H33" s="72">
        <v>24</v>
      </c>
      <c r="I33" s="60">
        <v>2007</v>
      </c>
      <c r="J33" s="72">
        <v>46</v>
      </c>
      <c r="K33" s="73"/>
      <c r="L33" s="86" t="s">
        <v>65</v>
      </c>
      <c r="M33" s="72">
        <v>46</v>
      </c>
      <c r="N33" s="72">
        <v>24</v>
      </c>
      <c r="O33" s="72">
        <v>46</v>
      </c>
      <c r="P33" s="14" t="s">
        <v>79</v>
      </c>
      <c r="Q33" s="26">
        <f t="shared" si="1"/>
        <v>-29</v>
      </c>
    </row>
    <row r="34" spans="1:17" x14ac:dyDescent="0.25">
      <c r="A34" s="60">
        <v>12</v>
      </c>
      <c r="B34" s="70" t="s">
        <v>33</v>
      </c>
      <c r="C34" s="60" t="s">
        <v>34</v>
      </c>
      <c r="D34" s="60">
        <v>2012</v>
      </c>
      <c r="E34" s="60" t="s">
        <v>7</v>
      </c>
      <c r="F34" s="60" t="s">
        <v>8</v>
      </c>
      <c r="G34" s="60" t="s">
        <v>9</v>
      </c>
      <c r="H34" s="72">
        <v>26</v>
      </c>
      <c r="I34" s="60">
        <v>2007</v>
      </c>
      <c r="J34" s="72">
        <v>120</v>
      </c>
      <c r="K34" s="73"/>
      <c r="L34" s="86" t="s">
        <v>65</v>
      </c>
      <c r="M34" s="72">
        <v>120</v>
      </c>
      <c r="N34" s="72">
        <v>26</v>
      </c>
      <c r="O34" s="72">
        <v>120</v>
      </c>
      <c r="P34" s="14" t="s">
        <v>79</v>
      </c>
      <c r="Q34" s="26">
        <f t="shared" si="1"/>
        <v>45</v>
      </c>
    </row>
    <row r="35" spans="1:17" x14ac:dyDescent="0.25">
      <c r="A35" s="60">
        <v>12</v>
      </c>
      <c r="B35" s="70" t="s">
        <v>33</v>
      </c>
      <c r="C35" s="60" t="s">
        <v>34</v>
      </c>
      <c r="D35" s="60">
        <v>2012</v>
      </c>
      <c r="E35" s="60" t="s">
        <v>7</v>
      </c>
      <c r="F35" s="60" t="s">
        <v>8</v>
      </c>
      <c r="G35" s="60" t="s">
        <v>9</v>
      </c>
      <c r="H35" s="72">
        <v>26</v>
      </c>
      <c r="I35" s="60">
        <v>2007</v>
      </c>
      <c r="J35" s="72">
        <v>106</v>
      </c>
      <c r="K35" s="73"/>
      <c r="L35" s="86" t="s">
        <v>65</v>
      </c>
      <c r="M35" s="72">
        <v>106</v>
      </c>
      <c r="N35" s="72">
        <v>26</v>
      </c>
      <c r="O35" s="72">
        <v>106</v>
      </c>
      <c r="P35" s="14" t="s">
        <v>79</v>
      </c>
      <c r="Q35" s="26">
        <f t="shared" si="1"/>
        <v>31</v>
      </c>
    </row>
    <row r="36" spans="1:17" x14ac:dyDescent="0.25">
      <c r="A36" s="60">
        <v>12</v>
      </c>
      <c r="B36" s="70" t="s">
        <v>33</v>
      </c>
      <c r="C36" s="60" t="s">
        <v>34</v>
      </c>
      <c r="D36" s="60">
        <v>2012</v>
      </c>
      <c r="E36" s="60" t="s">
        <v>7</v>
      </c>
      <c r="F36" s="60" t="s">
        <v>8</v>
      </c>
      <c r="G36" s="60" t="s">
        <v>9</v>
      </c>
      <c r="H36" s="72">
        <v>26</v>
      </c>
      <c r="I36" s="60">
        <v>2007</v>
      </c>
      <c r="J36" s="72">
        <v>111</v>
      </c>
      <c r="K36" s="73"/>
      <c r="L36" s="86" t="s">
        <v>65</v>
      </c>
      <c r="M36" s="72">
        <v>111</v>
      </c>
      <c r="N36" s="72">
        <v>26</v>
      </c>
      <c r="O36" s="72">
        <v>111</v>
      </c>
      <c r="P36" s="14" t="s">
        <v>79</v>
      </c>
      <c r="Q36" s="26">
        <f t="shared" si="1"/>
        <v>36</v>
      </c>
    </row>
    <row r="37" spans="1:17" x14ac:dyDescent="0.25">
      <c r="A37" s="60">
        <v>12</v>
      </c>
      <c r="B37" s="70" t="s">
        <v>33</v>
      </c>
      <c r="C37" s="60" t="s">
        <v>34</v>
      </c>
      <c r="D37" s="60">
        <v>2012</v>
      </c>
      <c r="E37" s="60" t="s">
        <v>7</v>
      </c>
      <c r="F37" s="60" t="s">
        <v>8</v>
      </c>
      <c r="G37" s="60" t="s">
        <v>9</v>
      </c>
      <c r="H37" s="72">
        <v>27</v>
      </c>
      <c r="I37" s="60">
        <v>2007</v>
      </c>
      <c r="J37" s="72">
        <v>89</v>
      </c>
      <c r="K37" s="73"/>
      <c r="L37" s="86" t="s">
        <v>65</v>
      </c>
      <c r="M37" s="72">
        <v>89</v>
      </c>
      <c r="N37" s="72">
        <v>27</v>
      </c>
      <c r="O37" s="72">
        <v>89</v>
      </c>
      <c r="P37" s="14" t="s">
        <v>79</v>
      </c>
      <c r="Q37" s="26">
        <f t="shared" si="1"/>
        <v>14</v>
      </c>
    </row>
    <row r="38" spans="1:17" x14ac:dyDescent="0.25">
      <c r="A38" s="60">
        <v>12</v>
      </c>
      <c r="B38" s="70" t="s">
        <v>33</v>
      </c>
      <c r="C38" s="60" t="s">
        <v>34</v>
      </c>
      <c r="D38" s="60">
        <v>2012</v>
      </c>
      <c r="E38" s="60" t="s">
        <v>7</v>
      </c>
      <c r="F38" s="60" t="s">
        <v>8</v>
      </c>
      <c r="G38" s="60" t="s">
        <v>9</v>
      </c>
      <c r="H38" s="72">
        <v>27</v>
      </c>
      <c r="I38" s="60">
        <v>2007</v>
      </c>
      <c r="J38" s="72">
        <v>92</v>
      </c>
      <c r="K38" s="73"/>
      <c r="L38" s="86" t="s">
        <v>65</v>
      </c>
      <c r="M38" s="72">
        <v>92</v>
      </c>
      <c r="N38" s="72">
        <v>27</v>
      </c>
      <c r="O38" s="72">
        <v>92</v>
      </c>
      <c r="P38" s="14" t="s">
        <v>79</v>
      </c>
      <c r="Q38" s="26">
        <f t="shared" si="1"/>
        <v>17</v>
      </c>
    </row>
    <row r="39" spans="1:17" x14ac:dyDescent="0.25">
      <c r="A39" s="60">
        <v>12</v>
      </c>
      <c r="B39" s="70" t="s">
        <v>33</v>
      </c>
      <c r="C39" s="18" t="s">
        <v>34</v>
      </c>
      <c r="D39" s="18">
        <v>2012</v>
      </c>
      <c r="E39" s="18" t="s">
        <v>7</v>
      </c>
      <c r="F39" s="18" t="s">
        <v>8</v>
      </c>
      <c r="G39" s="18" t="s">
        <v>9</v>
      </c>
      <c r="H39" s="87">
        <v>27</v>
      </c>
      <c r="I39" s="18">
        <v>2007</v>
      </c>
      <c r="J39" s="87">
        <v>62</v>
      </c>
      <c r="K39" s="88"/>
      <c r="L39" s="86" t="s">
        <v>65</v>
      </c>
      <c r="M39" s="87">
        <v>62</v>
      </c>
      <c r="N39" s="87">
        <v>27</v>
      </c>
      <c r="O39" s="87">
        <v>62</v>
      </c>
      <c r="P39" s="14" t="s">
        <v>79</v>
      </c>
      <c r="Q39" s="26">
        <f t="shared" si="1"/>
        <v>-13</v>
      </c>
    </row>
    <row r="40" spans="1:17" x14ac:dyDescent="0.25">
      <c r="A40" s="83">
        <v>13</v>
      </c>
      <c r="B40" s="83" t="s">
        <v>35</v>
      </c>
      <c r="C40" s="83" t="s">
        <v>36</v>
      </c>
      <c r="D40" s="83">
        <v>2014</v>
      </c>
      <c r="E40" s="83" t="s">
        <v>7</v>
      </c>
      <c r="F40" s="83" t="s">
        <v>8</v>
      </c>
      <c r="G40" s="83" t="s">
        <v>9</v>
      </c>
      <c r="H40" s="89">
        <v>25</v>
      </c>
      <c r="I40" s="83">
        <v>2012</v>
      </c>
      <c r="J40" s="89">
        <v>45</v>
      </c>
      <c r="K40" s="90"/>
      <c r="L40" s="84" t="s">
        <v>65</v>
      </c>
      <c r="M40" s="89">
        <v>45</v>
      </c>
      <c r="N40" s="89">
        <v>25</v>
      </c>
      <c r="O40" s="89">
        <v>45</v>
      </c>
      <c r="P40" s="11" t="s">
        <v>79</v>
      </c>
      <c r="Q40" s="38">
        <f t="shared" si="1"/>
        <v>-30</v>
      </c>
    </row>
    <row r="41" spans="1:17" x14ac:dyDescent="0.25">
      <c r="A41" s="83">
        <v>13</v>
      </c>
      <c r="B41" s="83" t="s">
        <v>35</v>
      </c>
      <c r="C41" s="83" t="s">
        <v>36</v>
      </c>
      <c r="D41" s="83">
        <v>2014</v>
      </c>
      <c r="E41" s="83" t="s">
        <v>7</v>
      </c>
      <c r="F41" s="83" t="s">
        <v>8</v>
      </c>
      <c r="G41" s="83" t="s">
        <v>9</v>
      </c>
      <c r="H41" s="89">
        <v>25</v>
      </c>
      <c r="I41" s="83">
        <v>2012</v>
      </c>
      <c r="J41" s="89">
        <v>55</v>
      </c>
      <c r="K41" s="90"/>
      <c r="L41" s="84" t="s">
        <v>65</v>
      </c>
      <c r="M41" s="89">
        <v>55</v>
      </c>
      <c r="N41" s="89">
        <v>25</v>
      </c>
      <c r="O41" s="89">
        <v>55</v>
      </c>
      <c r="P41" s="11" t="s">
        <v>79</v>
      </c>
      <c r="Q41" s="38">
        <f t="shared" si="1"/>
        <v>-20</v>
      </c>
    </row>
    <row r="42" spans="1:17" x14ac:dyDescent="0.25">
      <c r="A42" s="14">
        <v>14</v>
      </c>
      <c r="B42" s="14" t="s">
        <v>42</v>
      </c>
      <c r="C42" s="14" t="s">
        <v>43</v>
      </c>
      <c r="D42" s="14">
        <v>2024</v>
      </c>
      <c r="E42" s="14" t="s">
        <v>7</v>
      </c>
      <c r="F42" s="14" t="s">
        <v>8</v>
      </c>
      <c r="G42" s="14" t="s">
        <v>9</v>
      </c>
      <c r="H42" s="15">
        <v>14</v>
      </c>
      <c r="I42" s="14">
        <v>2036</v>
      </c>
      <c r="J42" s="15">
        <v>28</v>
      </c>
      <c r="K42" s="16">
        <v>0.47</v>
      </c>
      <c r="L42" s="85" t="s">
        <v>64</v>
      </c>
      <c r="M42" s="26">
        <v>28</v>
      </c>
      <c r="N42" s="15">
        <v>14</v>
      </c>
      <c r="O42" s="26">
        <v>28</v>
      </c>
      <c r="P42" s="14" t="s">
        <v>79</v>
      </c>
      <c r="Q42" s="26">
        <f t="shared" si="1"/>
        <v>-47</v>
      </c>
    </row>
    <row r="43" spans="1:17" x14ac:dyDescent="0.25">
      <c r="A43" s="14">
        <v>14</v>
      </c>
      <c r="B43" s="14" t="s">
        <v>42</v>
      </c>
      <c r="C43" s="14" t="s">
        <v>43</v>
      </c>
      <c r="D43" s="14">
        <v>2024</v>
      </c>
      <c r="E43" s="14" t="s">
        <v>7</v>
      </c>
      <c r="F43" s="14" t="s">
        <v>8</v>
      </c>
      <c r="G43" s="14" t="s">
        <v>9</v>
      </c>
      <c r="H43" s="15">
        <v>14</v>
      </c>
      <c r="I43" s="14">
        <v>2036</v>
      </c>
      <c r="J43" s="15">
        <v>34</v>
      </c>
      <c r="K43" s="16">
        <v>1.04</v>
      </c>
      <c r="L43" s="85" t="s">
        <v>64</v>
      </c>
      <c r="M43" s="26">
        <v>34</v>
      </c>
      <c r="N43" s="15">
        <v>14</v>
      </c>
      <c r="O43" s="26">
        <v>34</v>
      </c>
      <c r="P43" s="14" t="s">
        <v>79</v>
      </c>
      <c r="Q43" s="26">
        <f t="shared" si="1"/>
        <v>-41</v>
      </c>
    </row>
    <row r="44" spans="1:17" x14ac:dyDescent="0.25">
      <c r="A44" s="14">
        <v>14</v>
      </c>
      <c r="B44" s="14" t="s">
        <v>42</v>
      </c>
      <c r="C44" s="14" t="s">
        <v>43</v>
      </c>
      <c r="D44" s="14">
        <v>2024</v>
      </c>
      <c r="E44" s="14" t="s">
        <v>7</v>
      </c>
      <c r="F44" s="14" t="s">
        <v>8</v>
      </c>
      <c r="G44" s="14" t="s">
        <v>9</v>
      </c>
      <c r="H44" s="15">
        <v>14</v>
      </c>
      <c r="I44" s="14">
        <v>2036</v>
      </c>
      <c r="J44" s="15">
        <v>29</v>
      </c>
      <c r="K44" s="16">
        <v>0.73</v>
      </c>
      <c r="L44" s="85" t="s">
        <v>64</v>
      </c>
      <c r="M44" s="26">
        <v>29</v>
      </c>
      <c r="N44" s="15">
        <v>14</v>
      </c>
      <c r="O44" s="26">
        <v>29</v>
      </c>
      <c r="P44" s="14" t="s">
        <v>79</v>
      </c>
      <c r="Q44" s="26">
        <f t="shared" si="1"/>
        <v>-46</v>
      </c>
    </row>
    <row r="45" spans="1:17" x14ac:dyDescent="0.25">
      <c r="A45" s="14">
        <v>14</v>
      </c>
      <c r="B45" s="14" t="s">
        <v>42</v>
      </c>
      <c r="C45" s="14" t="s">
        <v>43</v>
      </c>
      <c r="D45" s="14">
        <v>2024</v>
      </c>
      <c r="E45" s="14" t="s">
        <v>7</v>
      </c>
      <c r="F45" s="14" t="s">
        <v>8</v>
      </c>
      <c r="G45" s="14" t="s">
        <v>9</v>
      </c>
      <c r="H45" s="15">
        <v>14</v>
      </c>
      <c r="I45" s="14">
        <v>2036</v>
      </c>
      <c r="J45" s="15">
        <v>28</v>
      </c>
      <c r="K45" s="16">
        <v>0.47</v>
      </c>
      <c r="L45" s="85" t="s">
        <v>64</v>
      </c>
      <c r="M45" s="26">
        <v>62.968000000000004</v>
      </c>
      <c r="N45" s="15">
        <v>14</v>
      </c>
      <c r="O45" s="26">
        <v>62.968000000000004</v>
      </c>
      <c r="P45" s="14" t="s">
        <v>78</v>
      </c>
      <c r="Q45" s="26">
        <f t="shared" si="1"/>
        <v>-12.031999999999996</v>
      </c>
    </row>
    <row r="46" spans="1:17" x14ac:dyDescent="0.25">
      <c r="A46" s="14">
        <v>14</v>
      </c>
      <c r="B46" s="14" t="s">
        <v>42</v>
      </c>
      <c r="C46" s="14" t="s">
        <v>43</v>
      </c>
      <c r="D46" s="14">
        <v>2024</v>
      </c>
      <c r="E46" s="14" t="s">
        <v>7</v>
      </c>
      <c r="F46" s="14" t="s">
        <v>8</v>
      </c>
      <c r="G46" s="14" t="s">
        <v>17</v>
      </c>
      <c r="H46" s="15">
        <v>136</v>
      </c>
      <c r="I46" s="14">
        <v>2036</v>
      </c>
      <c r="J46" s="15">
        <v>134</v>
      </c>
      <c r="K46" s="16">
        <v>1.54</v>
      </c>
      <c r="L46" s="76" t="s">
        <v>67</v>
      </c>
      <c r="M46" s="26">
        <v>157.63</v>
      </c>
      <c r="N46" s="72">
        <v>-32</v>
      </c>
      <c r="O46" s="26">
        <v>145</v>
      </c>
      <c r="P46" s="14" t="s">
        <v>78</v>
      </c>
      <c r="Q46" s="26">
        <f t="shared" si="1"/>
        <v>70</v>
      </c>
    </row>
    <row r="47" spans="1:17" x14ac:dyDescent="0.25">
      <c r="A47" s="14">
        <v>14</v>
      </c>
      <c r="B47" s="14" t="s">
        <v>42</v>
      </c>
      <c r="C47" s="14" t="s">
        <v>43</v>
      </c>
      <c r="D47" s="14">
        <v>2024</v>
      </c>
      <c r="E47" s="14" t="s">
        <v>7</v>
      </c>
      <c r="F47" s="14" t="s">
        <v>8</v>
      </c>
      <c r="G47" s="14" t="s">
        <v>17</v>
      </c>
      <c r="H47" s="15">
        <v>136</v>
      </c>
      <c r="I47" s="14">
        <v>2036</v>
      </c>
      <c r="J47" s="15">
        <v>134</v>
      </c>
      <c r="K47" s="16">
        <v>1.54</v>
      </c>
      <c r="L47" s="76" t="s">
        <v>67</v>
      </c>
      <c r="M47" s="26">
        <v>134</v>
      </c>
      <c r="N47" s="72"/>
      <c r="O47" s="26"/>
      <c r="P47" s="17"/>
      <c r="Q47" s="26"/>
    </row>
    <row r="48" spans="1:17" x14ac:dyDescent="0.25">
      <c r="A48" s="11">
        <v>15</v>
      </c>
      <c r="B48" s="83" t="s">
        <v>44</v>
      </c>
      <c r="C48" s="11" t="s">
        <v>45</v>
      </c>
      <c r="D48" s="11">
        <v>2019</v>
      </c>
      <c r="E48" s="11" t="s">
        <v>15</v>
      </c>
      <c r="F48" s="11" t="s">
        <v>24</v>
      </c>
      <c r="G48" s="11" t="s">
        <v>17</v>
      </c>
      <c r="H48" s="12">
        <v>200</v>
      </c>
      <c r="I48" s="11"/>
      <c r="J48" s="12">
        <v>220</v>
      </c>
      <c r="K48" s="13"/>
      <c r="L48" s="84" t="s">
        <v>67</v>
      </c>
      <c r="M48" s="38">
        <v>220</v>
      </c>
      <c r="N48" s="7"/>
      <c r="O48" s="7"/>
      <c r="P48" s="7"/>
      <c r="Q48" s="38"/>
    </row>
    <row r="49" spans="1:17" x14ac:dyDescent="0.25">
      <c r="A49" s="18">
        <v>16</v>
      </c>
      <c r="B49" s="14" t="s">
        <v>39</v>
      </c>
      <c r="C49" s="14" t="s">
        <v>40</v>
      </c>
      <c r="D49" s="18">
        <v>2024</v>
      </c>
      <c r="E49" s="18" t="s">
        <v>7</v>
      </c>
      <c r="F49" s="14" t="s">
        <v>41</v>
      </c>
      <c r="G49" s="18" t="s">
        <v>17</v>
      </c>
      <c r="H49" s="15">
        <v>140</v>
      </c>
      <c r="I49" s="14"/>
      <c r="J49" s="15">
        <v>54</v>
      </c>
      <c r="K49" s="16"/>
      <c r="L49" s="76" t="s">
        <v>67</v>
      </c>
      <c r="M49" s="15">
        <v>54</v>
      </c>
      <c r="N49" s="17"/>
      <c r="O49" s="17"/>
      <c r="P49" s="17"/>
      <c r="Q49" s="26"/>
    </row>
    <row r="50" spans="1:17" x14ac:dyDescent="0.25">
      <c r="A50" s="18">
        <v>16</v>
      </c>
      <c r="B50" s="14" t="s">
        <v>39</v>
      </c>
      <c r="C50" s="14" t="s">
        <v>40</v>
      </c>
      <c r="D50" s="18">
        <v>2024</v>
      </c>
      <c r="E50" s="18" t="s">
        <v>7</v>
      </c>
      <c r="F50" s="14" t="s">
        <v>41</v>
      </c>
      <c r="G50" s="18" t="s">
        <v>17</v>
      </c>
      <c r="H50" s="15">
        <v>140</v>
      </c>
      <c r="I50" s="14"/>
      <c r="J50" s="15">
        <v>116</v>
      </c>
      <c r="K50" s="16"/>
      <c r="L50" s="76" t="s">
        <v>67</v>
      </c>
      <c r="M50" s="15">
        <v>116</v>
      </c>
      <c r="N50" s="17"/>
      <c r="O50" s="17"/>
      <c r="P50" s="17"/>
      <c r="Q50" s="26"/>
    </row>
    <row r="51" spans="1:17" x14ac:dyDescent="0.25">
      <c r="A51" s="18">
        <v>16</v>
      </c>
      <c r="B51" s="14" t="s">
        <v>39</v>
      </c>
      <c r="C51" s="14" t="s">
        <v>40</v>
      </c>
      <c r="D51" s="18">
        <v>2024</v>
      </c>
      <c r="E51" s="18" t="s">
        <v>7</v>
      </c>
      <c r="F51" s="14" t="s">
        <v>41</v>
      </c>
      <c r="G51" s="18" t="s">
        <v>17</v>
      </c>
      <c r="H51" s="15">
        <v>140</v>
      </c>
      <c r="I51" s="14"/>
      <c r="J51" s="15">
        <v>67</v>
      </c>
      <c r="K51" s="16"/>
      <c r="L51" s="76" t="s">
        <v>67</v>
      </c>
      <c r="M51" s="15">
        <v>67</v>
      </c>
      <c r="N51" s="17"/>
      <c r="O51" s="17"/>
      <c r="P51" s="17"/>
      <c r="Q51" s="26"/>
    </row>
    <row r="52" spans="1:17" x14ac:dyDescent="0.25">
      <c r="A52" s="18">
        <v>16</v>
      </c>
      <c r="B52" s="14" t="s">
        <v>39</v>
      </c>
      <c r="C52" s="14" t="s">
        <v>40</v>
      </c>
      <c r="D52" s="18">
        <v>2024</v>
      </c>
      <c r="E52" s="18" t="s">
        <v>7</v>
      </c>
      <c r="F52" s="14" t="s">
        <v>41</v>
      </c>
      <c r="G52" s="18" t="s">
        <v>17</v>
      </c>
      <c r="H52" s="15">
        <v>140</v>
      </c>
      <c r="I52" s="14"/>
      <c r="J52" s="15">
        <v>64</v>
      </c>
      <c r="K52" s="16"/>
      <c r="L52" s="76" t="s">
        <v>67</v>
      </c>
      <c r="M52" s="15">
        <v>64</v>
      </c>
      <c r="N52" s="17"/>
      <c r="O52" s="17"/>
      <c r="P52" s="17"/>
      <c r="Q52" s="26"/>
    </row>
    <row r="53" spans="1:17" x14ac:dyDescent="0.25">
      <c r="A53" s="18">
        <v>16</v>
      </c>
      <c r="B53" s="14" t="s">
        <v>39</v>
      </c>
      <c r="C53" s="14" t="s">
        <v>40</v>
      </c>
      <c r="D53" s="18">
        <v>2024</v>
      </c>
      <c r="E53" s="18" t="s">
        <v>7</v>
      </c>
      <c r="F53" s="14" t="s">
        <v>41</v>
      </c>
      <c r="G53" s="18" t="s">
        <v>17</v>
      </c>
      <c r="H53" s="15">
        <v>140</v>
      </c>
      <c r="I53" s="14"/>
      <c r="J53" s="15">
        <v>153</v>
      </c>
      <c r="K53" s="16"/>
      <c r="L53" s="76" t="s">
        <v>67</v>
      </c>
      <c r="M53" s="15">
        <v>153</v>
      </c>
      <c r="N53" s="17"/>
      <c r="O53" s="17"/>
      <c r="P53" s="17"/>
      <c r="Q53" s="26"/>
    </row>
    <row r="54" spans="1:17" x14ac:dyDescent="0.25">
      <c r="A54" s="18">
        <v>16</v>
      </c>
      <c r="B54" s="14" t="s">
        <v>39</v>
      </c>
      <c r="C54" s="14" t="s">
        <v>40</v>
      </c>
      <c r="D54" s="18">
        <v>2024</v>
      </c>
      <c r="E54" s="18" t="s">
        <v>7</v>
      </c>
      <c r="F54" s="14" t="s">
        <v>41</v>
      </c>
      <c r="G54" s="18" t="s">
        <v>17</v>
      </c>
      <c r="H54" s="15">
        <v>170</v>
      </c>
      <c r="I54" s="14"/>
      <c r="J54" s="15">
        <v>122.4</v>
      </c>
      <c r="K54" s="16"/>
      <c r="L54" s="76" t="s">
        <v>67</v>
      </c>
      <c r="M54" s="26">
        <v>122.4</v>
      </c>
      <c r="N54" s="17"/>
      <c r="O54" s="17"/>
      <c r="P54" s="17"/>
      <c r="Q54" s="26"/>
    </row>
    <row r="55" spans="1:17" x14ac:dyDescent="0.25">
      <c r="A55" s="10">
        <v>17</v>
      </c>
      <c r="B55" s="7" t="s">
        <v>59</v>
      </c>
      <c r="C55" s="7" t="s">
        <v>46</v>
      </c>
      <c r="D55" s="10">
        <v>2019</v>
      </c>
      <c r="E55" s="10" t="s">
        <v>47</v>
      </c>
      <c r="F55" s="11" t="s">
        <v>48</v>
      </c>
      <c r="G55" s="10" t="s">
        <v>17</v>
      </c>
      <c r="H55" s="8">
        <v>179</v>
      </c>
      <c r="I55" s="7"/>
      <c r="J55" s="8">
        <v>291.2</v>
      </c>
      <c r="K55" s="9"/>
      <c r="L55" s="84" t="s">
        <v>67</v>
      </c>
      <c r="M55" s="38">
        <v>291.2</v>
      </c>
      <c r="N55" s="7"/>
      <c r="O55" s="7"/>
      <c r="P55" s="7"/>
      <c r="Q55" s="38"/>
    </row>
    <row r="56" spans="1:17" x14ac:dyDescent="0.25">
      <c r="A56" s="18">
        <v>18</v>
      </c>
      <c r="B56" s="14" t="s">
        <v>60</v>
      </c>
      <c r="C56" s="17" t="s">
        <v>50</v>
      </c>
      <c r="D56" s="18">
        <v>2024</v>
      </c>
      <c r="E56" s="18" t="s">
        <v>7</v>
      </c>
      <c r="F56" s="14" t="s">
        <v>49</v>
      </c>
      <c r="G56" s="18" t="s">
        <v>9</v>
      </c>
      <c r="H56" s="19">
        <v>1</v>
      </c>
      <c r="I56" s="17">
        <v>2021</v>
      </c>
      <c r="J56" s="19">
        <v>81</v>
      </c>
      <c r="K56" s="20">
        <v>-4.5</v>
      </c>
      <c r="L56" s="85" t="s">
        <v>63</v>
      </c>
      <c r="M56" s="39"/>
      <c r="N56" s="19"/>
      <c r="O56" s="39"/>
      <c r="P56" s="17"/>
      <c r="Q56" s="26"/>
    </row>
    <row r="57" spans="1:17" x14ac:dyDescent="0.25">
      <c r="A57" s="18">
        <v>18</v>
      </c>
      <c r="B57" s="14" t="s">
        <v>60</v>
      </c>
      <c r="C57" s="17" t="s">
        <v>50</v>
      </c>
      <c r="D57" s="18">
        <v>2024</v>
      </c>
      <c r="E57" s="18" t="s">
        <v>7</v>
      </c>
      <c r="F57" s="14" t="s">
        <v>49</v>
      </c>
      <c r="G57" s="18" t="s">
        <v>9</v>
      </c>
      <c r="H57" s="19">
        <v>1</v>
      </c>
      <c r="I57" s="17">
        <v>2021</v>
      </c>
      <c r="J57" s="19">
        <v>81</v>
      </c>
      <c r="K57" s="20">
        <v>-4.5</v>
      </c>
      <c r="L57" s="85" t="s">
        <v>63</v>
      </c>
      <c r="M57" s="39">
        <v>81</v>
      </c>
      <c r="N57" s="19">
        <v>1</v>
      </c>
      <c r="O57" s="39">
        <v>81</v>
      </c>
      <c r="P57" s="14" t="s">
        <v>79</v>
      </c>
      <c r="Q57" s="26">
        <f t="shared" ref="Q57:Q64" si="2">SUM(O57-75)</f>
        <v>6</v>
      </c>
    </row>
    <row r="58" spans="1:17" x14ac:dyDescent="0.25">
      <c r="A58" s="10">
        <v>19</v>
      </c>
      <c r="B58" s="11" t="s">
        <v>51</v>
      </c>
      <c r="C58" s="7" t="s">
        <v>52</v>
      </c>
      <c r="D58" s="10">
        <v>2007</v>
      </c>
      <c r="E58" s="10" t="s">
        <v>7</v>
      </c>
      <c r="F58" s="11" t="s">
        <v>53</v>
      </c>
      <c r="G58" s="10" t="s">
        <v>9</v>
      </c>
      <c r="H58" s="8">
        <v>1</v>
      </c>
      <c r="I58" s="7">
        <v>2003</v>
      </c>
      <c r="J58" s="8"/>
      <c r="K58" s="9">
        <v>-1.26</v>
      </c>
      <c r="L58" s="77" t="s">
        <v>63</v>
      </c>
      <c r="M58" s="31">
        <v>75</v>
      </c>
      <c r="N58" s="8">
        <v>1</v>
      </c>
      <c r="O58" s="31">
        <v>75</v>
      </c>
      <c r="P58" s="11" t="s">
        <v>78</v>
      </c>
      <c r="Q58" s="38">
        <f t="shared" si="2"/>
        <v>0</v>
      </c>
    </row>
    <row r="59" spans="1:17" x14ac:dyDescent="0.25">
      <c r="A59" s="10">
        <v>19</v>
      </c>
      <c r="B59" s="11" t="s">
        <v>51</v>
      </c>
      <c r="C59" s="7" t="s">
        <v>52</v>
      </c>
      <c r="D59" s="10">
        <v>2007</v>
      </c>
      <c r="E59" s="10" t="s">
        <v>7</v>
      </c>
      <c r="F59" s="11" t="s">
        <v>53</v>
      </c>
      <c r="G59" s="10" t="s">
        <v>9</v>
      </c>
      <c r="H59" s="8">
        <v>2</v>
      </c>
      <c r="I59" s="7">
        <v>2004</v>
      </c>
      <c r="J59" s="8"/>
      <c r="K59" s="9">
        <v>-2.36</v>
      </c>
      <c r="L59" s="77" t="s">
        <v>63</v>
      </c>
      <c r="M59" s="31">
        <v>71.02</v>
      </c>
      <c r="N59" s="8">
        <v>2</v>
      </c>
      <c r="O59" s="31">
        <v>71.02</v>
      </c>
      <c r="P59" s="11" t="s">
        <v>78</v>
      </c>
      <c r="Q59" s="38">
        <f t="shared" si="2"/>
        <v>-3.980000000000004</v>
      </c>
    </row>
    <row r="60" spans="1:17" x14ac:dyDescent="0.25">
      <c r="A60" s="10">
        <v>19</v>
      </c>
      <c r="B60" s="11" t="s">
        <v>51</v>
      </c>
      <c r="C60" s="7" t="s">
        <v>52</v>
      </c>
      <c r="D60" s="10">
        <v>2007</v>
      </c>
      <c r="E60" s="10" t="s">
        <v>7</v>
      </c>
      <c r="F60" s="11" t="s">
        <v>53</v>
      </c>
      <c r="G60" s="10" t="s">
        <v>9</v>
      </c>
      <c r="H60" s="8">
        <v>7</v>
      </c>
      <c r="I60" s="7">
        <v>2001</v>
      </c>
      <c r="J60" s="8"/>
      <c r="K60" s="9">
        <v>-0.47</v>
      </c>
      <c r="L60" s="77" t="s">
        <v>64</v>
      </c>
      <c r="M60" s="38">
        <v>65.412999999999997</v>
      </c>
      <c r="N60" s="8">
        <v>7</v>
      </c>
      <c r="O60" s="38">
        <v>65.412999999999997</v>
      </c>
      <c r="P60" s="11" t="s">
        <v>78</v>
      </c>
      <c r="Q60" s="38">
        <f t="shared" si="2"/>
        <v>-9.5870000000000033</v>
      </c>
    </row>
    <row r="61" spans="1:17" x14ac:dyDescent="0.25">
      <c r="A61" s="10">
        <v>19</v>
      </c>
      <c r="B61" s="11" t="s">
        <v>51</v>
      </c>
      <c r="C61" s="7" t="s">
        <v>52</v>
      </c>
      <c r="D61" s="10">
        <v>2007</v>
      </c>
      <c r="E61" s="10" t="s">
        <v>7</v>
      </c>
      <c r="F61" s="11" t="s">
        <v>53</v>
      </c>
      <c r="G61" s="10" t="s">
        <v>9</v>
      </c>
      <c r="H61" s="8">
        <v>8</v>
      </c>
      <c r="I61" s="7">
        <v>2002</v>
      </c>
      <c r="J61" s="8"/>
      <c r="K61" s="9">
        <v>-0.56999999999999995</v>
      </c>
      <c r="L61" s="77" t="s">
        <v>64</v>
      </c>
      <c r="M61" s="38">
        <v>64.893000000000001</v>
      </c>
      <c r="N61" s="8">
        <v>8</v>
      </c>
      <c r="O61" s="38">
        <v>64.893000000000001</v>
      </c>
      <c r="P61" s="11" t="s">
        <v>78</v>
      </c>
      <c r="Q61" s="38">
        <f t="shared" si="2"/>
        <v>-10.106999999999999</v>
      </c>
    </row>
    <row r="62" spans="1:17" x14ac:dyDescent="0.25">
      <c r="A62" s="10">
        <v>19</v>
      </c>
      <c r="B62" s="11" t="s">
        <v>51</v>
      </c>
      <c r="C62" s="7" t="s">
        <v>52</v>
      </c>
      <c r="D62" s="10">
        <v>2007</v>
      </c>
      <c r="E62" s="10" t="s">
        <v>7</v>
      </c>
      <c r="F62" s="11" t="s">
        <v>53</v>
      </c>
      <c r="G62" s="10" t="s">
        <v>9</v>
      </c>
      <c r="H62" s="8">
        <v>9</v>
      </c>
      <c r="I62" s="7">
        <v>2003</v>
      </c>
      <c r="J62" s="8"/>
      <c r="K62" s="9">
        <v>-0.68</v>
      </c>
      <c r="L62" s="77" t="s">
        <v>64</v>
      </c>
      <c r="M62" s="38">
        <v>64.268000000000001</v>
      </c>
      <c r="N62" s="8">
        <v>9</v>
      </c>
      <c r="O62" s="38">
        <v>64.268000000000001</v>
      </c>
      <c r="P62" s="11" t="s">
        <v>78</v>
      </c>
      <c r="Q62" s="38">
        <f t="shared" si="2"/>
        <v>-10.731999999999999</v>
      </c>
    </row>
    <row r="63" spans="1:17" x14ac:dyDescent="0.25">
      <c r="A63" s="10">
        <v>19</v>
      </c>
      <c r="B63" s="11" t="s">
        <v>51</v>
      </c>
      <c r="C63" s="7" t="s">
        <v>52</v>
      </c>
      <c r="D63" s="10">
        <v>2007</v>
      </c>
      <c r="E63" s="10" t="s">
        <v>7</v>
      </c>
      <c r="F63" s="11" t="s">
        <v>53</v>
      </c>
      <c r="G63" s="10" t="s">
        <v>9</v>
      </c>
      <c r="H63" s="8">
        <v>10</v>
      </c>
      <c r="I63" s="7">
        <v>2004</v>
      </c>
      <c r="J63" s="8"/>
      <c r="K63" s="9">
        <v>-0.76</v>
      </c>
      <c r="L63" s="77" t="s">
        <v>64</v>
      </c>
      <c r="M63" s="38">
        <v>63.548000000000002</v>
      </c>
      <c r="N63" s="8">
        <v>10</v>
      </c>
      <c r="O63" s="38">
        <v>63.548000000000002</v>
      </c>
      <c r="P63" s="11" t="s">
        <v>78</v>
      </c>
      <c r="Q63" s="38">
        <f t="shared" si="2"/>
        <v>-11.451999999999998</v>
      </c>
    </row>
    <row r="64" spans="1:17" x14ac:dyDescent="0.25">
      <c r="A64" s="10">
        <v>19</v>
      </c>
      <c r="B64" s="11" t="s">
        <v>51</v>
      </c>
      <c r="C64" s="7" t="s">
        <v>52</v>
      </c>
      <c r="D64" s="10">
        <v>2007</v>
      </c>
      <c r="E64" s="10" t="s">
        <v>7</v>
      </c>
      <c r="F64" s="11" t="s">
        <v>53</v>
      </c>
      <c r="G64" s="10" t="s">
        <v>9</v>
      </c>
      <c r="H64" s="8">
        <v>29</v>
      </c>
      <c r="I64" s="7">
        <v>2004</v>
      </c>
      <c r="J64" s="8"/>
      <c r="K64" s="9">
        <v>0.5</v>
      </c>
      <c r="L64" s="84" t="s">
        <v>65</v>
      </c>
      <c r="M64" s="38">
        <v>70.332999999999998</v>
      </c>
      <c r="N64" s="8">
        <v>29</v>
      </c>
      <c r="O64" s="38">
        <v>70.332999999999998</v>
      </c>
      <c r="P64" s="11" t="s">
        <v>78</v>
      </c>
      <c r="Q64" s="38">
        <f t="shared" si="2"/>
        <v>-4.6670000000000016</v>
      </c>
    </row>
    <row r="65" spans="1:17" x14ac:dyDescent="0.25">
      <c r="A65" s="10">
        <v>19</v>
      </c>
      <c r="B65" s="11" t="s">
        <v>51</v>
      </c>
      <c r="C65" s="7" t="s">
        <v>52</v>
      </c>
      <c r="D65" s="10">
        <v>2007</v>
      </c>
      <c r="E65" s="10" t="s">
        <v>7</v>
      </c>
      <c r="F65" s="11" t="s">
        <v>53</v>
      </c>
      <c r="G65" s="10" t="s">
        <v>9</v>
      </c>
      <c r="H65" s="8">
        <v>76</v>
      </c>
      <c r="I65" s="7">
        <v>2000</v>
      </c>
      <c r="J65" s="8"/>
      <c r="K65" s="9">
        <v>0.83</v>
      </c>
      <c r="L65" s="84" t="s">
        <v>66</v>
      </c>
      <c r="M65" s="38"/>
      <c r="N65" s="8"/>
      <c r="O65" s="38"/>
      <c r="P65" s="7"/>
      <c r="Q65" s="38"/>
    </row>
    <row r="66" spans="1:17" x14ac:dyDescent="0.25">
      <c r="A66" s="10">
        <v>19</v>
      </c>
      <c r="B66" s="11" t="s">
        <v>51</v>
      </c>
      <c r="C66" s="7" t="s">
        <v>52</v>
      </c>
      <c r="D66" s="10">
        <v>2007</v>
      </c>
      <c r="E66" s="10" t="s">
        <v>7</v>
      </c>
      <c r="F66" s="11" t="s">
        <v>53</v>
      </c>
      <c r="G66" s="10" t="s">
        <v>9</v>
      </c>
      <c r="H66" s="8">
        <v>77</v>
      </c>
      <c r="I66" s="7">
        <v>2001</v>
      </c>
      <c r="J66" s="8"/>
      <c r="K66" s="9">
        <v>0.84</v>
      </c>
      <c r="L66" s="84" t="s">
        <v>66</v>
      </c>
      <c r="M66" s="38"/>
      <c r="N66" s="8"/>
      <c r="O66" s="38"/>
      <c r="P66" s="7"/>
      <c r="Q66" s="38"/>
    </row>
    <row r="67" spans="1:17" x14ac:dyDescent="0.25">
      <c r="A67" s="10">
        <v>19</v>
      </c>
      <c r="B67" s="11" t="s">
        <v>51</v>
      </c>
      <c r="C67" s="7" t="s">
        <v>52</v>
      </c>
      <c r="D67" s="10">
        <v>2007</v>
      </c>
      <c r="E67" s="10" t="s">
        <v>7</v>
      </c>
      <c r="F67" s="11" t="s">
        <v>53</v>
      </c>
      <c r="G67" s="10" t="s">
        <v>9</v>
      </c>
      <c r="H67" s="8">
        <v>78</v>
      </c>
      <c r="I67" s="7">
        <v>2002</v>
      </c>
      <c r="J67" s="8"/>
      <c r="K67" s="9">
        <v>0.18</v>
      </c>
      <c r="L67" s="84" t="s">
        <v>66</v>
      </c>
      <c r="M67" s="38">
        <v>76.855000000000004</v>
      </c>
      <c r="N67" s="8">
        <v>78</v>
      </c>
      <c r="O67" s="38">
        <v>76.855000000000004</v>
      </c>
      <c r="P67" s="11" t="s">
        <v>78</v>
      </c>
      <c r="Q67" s="38">
        <f>SUM(O67-75)</f>
        <v>1.855000000000004</v>
      </c>
    </row>
    <row r="68" spans="1:17" x14ac:dyDescent="0.25">
      <c r="A68" s="10">
        <v>19</v>
      </c>
      <c r="B68" s="11" t="s">
        <v>51</v>
      </c>
      <c r="C68" s="7" t="s">
        <v>52</v>
      </c>
      <c r="D68" s="10">
        <v>2007</v>
      </c>
      <c r="E68" s="10" t="s">
        <v>7</v>
      </c>
      <c r="F68" s="11" t="s">
        <v>53</v>
      </c>
      <c r="G68" s="10" t="s">
        <v>9</v>
      </c>
      <c r="H68" s="8">
        <v>79</v>
      </c>
      <c r="I68" s="7">
        <v>2003</v>
      </c>
      <c r="J68" s="8"/>
      <c r="K68" s="9">
        <v>0.36</v>
      </c>
      <c r="L68" s="84" t="s">
        <v>66</v>
      </c>
      <c r="M68" s="38"/>
      <c r="N68" s="8"/>
      <c r="O68" s="38"/>
      <c r="P68" s="7"/>
      <c r="Q68" s="38"/>
    </row>
    <row r="69" spans="1:17" x14ac:dyDescent="0.25">
      <c r="A69" s="10">
        <v>19</v>
      </c>
      <c r="B69" s="11" t="s">
        <v>51</v>
      </c>
      <c r="C69" s="7" t="s">
        <v>52</v>
      </c>
      <c r="D69" s="10">
        <v>2007</v>
      </c>
      <c r="E69" s="10" t="s">
        <v>7</v>
      </c>
      <c r="F69" s="11" t="s">
        <v>53</v>
      </c>
      <c r="G69" s="10" t="s">
        <v>9</v>
      </c>
      <c r="H69" s="8">
        <v>80</v>
      </c>
      <c r="I69" s="7">
        <v>2004</v>
      </c>
      <c r="J69" s="8"/>
      <c r="K69" s="9">
        <v>0.45</v>
      </c>
      <c r="L69" s="84" t="s">
        <v>66</v>
      </c>
      <c r="M69" s="38"/>
      <c r="N69" s="8"/>
      <c r="O69" s="38"/>
      <c r="P69" s="7"/>
      <c r="Q69" s="38"/>
    </row>
    <row r="70" spans="1:17" x14ac:dyDescent="0.25">
      <c r="A70" s="18">
        <v>20</v>
      </c>
      <c r="B70" s="17" t="s">
        <v>54</v>
      </c>
      <c r="C70" s="17" t="s">
        <v>55</v>
      </c>
      <c r="D70" s="18">
        <v>2010</v>
      </c>
      <c r="E70" s="18" t="s">
        <v>7</v>
      </c>
      <c r="F70" s="14" t="s">
        <v>53</v>
      </c>
      <c r="G70" s="18" t="s">
        <v>9</v>
      </c>
      <c r="H70" s="19">
        <v>2</v>
      </c>
      <c r="I70" s="17">
        <v>2002</v>
      </c>
      <c r="J70" s="19"/>
      <c r="K70" s="20">
        <v>-1.37</v>
      </c>
      <c r="L70" s="85" t="s">
        <v>63</v>
      </c>
      <c r="M70" s="39"/>
      <c r="N70" s="19"/>
      <c r="O70" s="39"/>
      <c r="P70" s="17"/>
      <c r="Q70" s="26"/>
    </row>
    <row r="71" spans="1:17" x14ac:dyDescent="0.25">
      <c r="A71" s="18">
        <v>20</v>
      </c>
      <c r="B71" s="17" t="s">
        <v>54</v>
      </c>
      <c r="C71" s="17" t="s">
        <v>55</v>
      </c>
      <c r="D71" s="18">
        <v>2010</v>
      </c>
      <c r="E71" s="18" t="s">
        <v>7</v>
      </c>
      <c r="F71" s="14" t="s">
        <v>53</v>
      </c>
      <c r="G71" s="18" t="s">
        <v>9</v>
      </c>
      <c r="H71" s="19">
        <v>3</v>
      </c>
      <c r="I71" s="17">
        <v>2003</v>
      </c>
      <c r="J71" s="19"/>
      <c r="K71" s="20">
        <v>-1.19</v>
      </c>
      <c r="L71" s="85" t="s">
        <v>63</v>
      </c>
      <c r="M71" s="26">
        <v>69.739999999999995</v>
      </c>
      <c r="N71" s="19">
        <v>3</v>
      </c>
      <c r="O71" s="26">
        <v>69.739999999999995</v>
      </c>
      <c r="P71" s="14" t="s">
        <v>78</v>
      </c>
      <c r="Q71" s="26">
        <f>SUM(O71-75)</f>
        <v>-5.2600000000000051</v>
      </c>
    </row>
    <row r="72" spans="1:17" x14ac:dyDescent="0.25">
      <c r="A72" s="18">
        <v>20</v>
      </c>
      <c r="B72" s="17" t="s">
        <v>54</v>
      </c>
      <c r="C72" s="17" t="s">
        <v>55</v>
      </c>
      <c r="D72" s="18">
        <v>2010</v>
      </c>
      <c r="E72" s="18" t="s">
        <v>7</v>
      </c>
      <c r="F72" s="14" t="s">
        <v>53</v>
      </c>
      <c r="G72" s="18" t="s">
        <v>9</v>
      </c>
      <c r="H72" s="19">
        <v>4</v>
      </c>
      <c r="I72" s="17">
        <v>2004</v>
      </c>
      <c r="J72" s="19"/>
      <c r="K72" s="20">
        <v>-1.68</v>
      </c>
      <c r="L72" s="85" t="s">
        <v>63</v>
      </c>
      <c r="M72" s="26"/>
      <c r="N72" s="19"/>
      <c r="O72" s="26"/>
      <c r="P72" s="17"/>
      <c r="Q72" s="26"/>
    </row>
    <row r="73" spans="1:17" x14ac:dyDescent="0.25">
      <c r="A73" s="10">
        <v>21</v>
      </c>
      <c r="B73" s="7" t="s">
        <v>56</v>
      </c>
      <c r="C73" s="7" t="s">
        <v>57</v>
      </c>
      <c r="D73" s="10">
        <v>2014</v>
      </c>
      <c r="E73" s="10" t="s">
        <v>7</v>
      </c>
      <c r="F73" s="11" t="s">
        <v>53</v>
      </c>
      <c r="G73" s="10" t="s">
        <v>9</v>
      </c>
      <c r="H73" s="8">
        <v>1</v>
      </c>
      <c r="I73" s="7">
        <v>2008</v>
      </c>
      <c r="J73" s="8">
        <v>146.19999999999999</v>
      </c>
      <c r="K73" s="9"/>
      <c r="L73" s="77" t="s">
        <v>63</v>
      </c>
      <c r="M73" s="31">
        <v>146.19999999999999</v>
      </c>
      <c r="N73" s="8">
        <v>1</v>
      </c>
      <c r="O73" s="31">
        <v>146.19999999999999</v>
      </c>
      <c r="P73" s="11" t="s">
        <v>79</v>
      </c>
      <c r="Q73" s="38">
        <f t="shared" ref="Q73:Q78" si="3">SUM(O73-75)</f>
        <v>71.199999999999989</v>
      </c>
    </row>
    <row r="74" spans="1:17" x14ac:dyDescent="0.25">
      <c r="A74" s="10">
        <v>21</v>
      </c>
      <c r="B74" s="7" t="s">
        <v>56</v>
      </c>
      <c r="C74" s="7" t="s">
        <v>57</v>
      </c>
      <c r="D74" s="10">
        <v>2014</v>
      </c>
      <c r="E74" s="10" t="s">
        <v>7</v>
      </c>
      <c r="F74" s="11" t="s">
        <v>53</v>
      </c>
      <c r="G74" s="10" t="s">
        <v>9</v>
      </c>
      <c r="H74" s="8">
        <v>8</v>
      </c>
      <c r="I74" s="7">
        <v>2008</v>
      </c>
      <c r="J74" s="8">
        <v>127.7</v>
      </c>
      <c r="K74" s="9"/>
      <c r="L74" s="77" t="s">
        <v>64</v>
      </c>
      <c r="M74" s="38">
        <v>127.7</v>
      </c>
      <c r="N74" s="8">
        <v>8</v>
      </c>
      <c r="O74" s="38">
        <v>127.7</v>
      </c>
      <c r="P74" s="11" t="s">
        <v>79</v>
      </c>
      <c r="Q74" s="38">
        <f t="shared" si="3"/>
        <v>52.7</v>
      </c>
    </row>
    <row r="75" spans="1:17" x14ac:dyDescent="0.25">
      <c r="A75" s="10">
        <v>21</v>
      </c>
      <c r="B75" s="7" t="s">
        <v>56</v>
      </c>
      <c r="C75" s="7" t="s">
        <v>57</v>
      </c>
      <c r="D75" s="10">
        <v>2014</v>
      </c>
      <c r="E75" s="10" t="s">
        <v>7</v>
      </c>
      <c r="F75" s="11" t="s">
        <v>53</v>
      </c>
      <c r="G75" s="10" t="s">
        <v>9</v>
      </c>
      <c r="H75" s="8">
        <v>27</v>
      </c>
      <c r="I75" s="7">
        <v>2008</v>
      </c>
      <c r="J75" s="8">
        <v>185.1</v>
      </c>
      <c r="K75" s="9"/>
      <c r="L75" s="84" t="s">
        <v>65</v>
      </c>
      <c r="M75" s="8">
        <v>185.1</v>
      </c>
      <c r="N75" s="8">
        <v>27</v>
      </c>
      <c r="O75" s="8">
        <v>185.1</v>
      </c>
      <c r="P75" s="11" t="s">
        <v>79</v>
      </c>
      <c r="Q75" s="38">
        <f t="shared" si="3"/>
        <v>110.1</v>
      </c>
    </row>
    <row r="76" spans="1:17" x14ac:dyDescent="0.25">
      <c r="A76" s="42"/>
      <c r="B76" s="42"/>
      <c r="C76" s="45"/>
      <c r="D76" s="42"/>
      <c r="E76" s="43"/>
      <c r="F76" s="42"/>
      <c r="G76" s="42" t="s">
        <v>9</v>
      </c>
      <c r="H76" s="46">
        <v>0</v>
      </c>
      <c r="I76" s="42"/>
      <c r="J76" s="44"/>
      <c r="K76" s="47"/>
      <c r="L76" s="48"/>
      <c r="M76" s="43"/>
      <c r="N76" s="43">
        <v>-0.01</v>
      </c>
      <c r="O76" s="46">
        <v>75</v>
      </c>
      <c r="P76" s="49" t="s">
        <v>78</v>
      </c>
      <c r="Q76" s="43">
        <f t="shared" si="3"/>
        <v>0</v>
      </c>
    </row>
    <row r="77" spans="1:17" x14ac:dyDescent="0.25">
      <c r="A77" s="42"/>
      <c r="B77" s="42"/>
      <c r="C77" s="45"/>
      <c r="D77" s="42"/>
      <c r="E77" s="43"/>
      <c r="F77" s="42"/>
      <c r="G77" s="42" t="s">
        <v>17</v>
      </c>
      <c r="H77" s="46">
        <v>200</v>
      </c>
      <c r="I77" s="42"/>
      <c r="J77" s="44"/>
      <c r="K77" s="47"/>
      <c r="L77" s="48"/>
      <c r="M77" s="43"/>
      <c r="N77" s="43">
        <v>-0.49</v>
      </c>
      <c r="O77" s="46">
        <v>145</v>
      </c>
      <c r="P77" s="49" t="s">
        <v>77</v>
      </c>
      <c r="Q77" s="43">
        <f t="shared" si="3"/>
        <v>70</v>
      </c>
    </row>
    <row r="78" spans="1:17" x14ac:dyDescent="0.25">
      <c r="A78" s="42"/>
      <c r="B78" s="42"/>
      <c r="C78" s="42"/>
      <c r="D78" s="42"/>
      <c r="E78" s="42"/>
      <c r="F78" s="42"/>
      <c r="G78" s="42" t="s">
        <v>17</v>
      </c>
      <c r="H78" s="44"/>
      <c r="I78" s="42"/>
      <c r="J78" s="44"/>
      <c r="K78" s="47"/>
      <c r="L78" s="48"/>
      <c r="M78" s="43"/>
      <c r="N78" s="42">
        <v>-10</v>
      </c>
      <c r="O78" s="42">
        <v>145</v>
      </c>
      <c r="P78" s="49" t="s">
        <v>78</v>
      </c>
      <c r="Q78" s="43">
        <f t="shared" si="3"/>
        <v>70</v>
      </c>
    </row>
  </sheetData>
  <sortState xmlns:xlrd2="http://schemas.microsoft.com/office/spreadsheetml/2017/richdata2" ref="A2:Q78">
    <sortCondition ref="A1: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5593-D74D-412F-B42A-7168E8205ECA}">
  <dimension ref="A1:H22"/>
  <sheetViews>
    <sheetView tabSelected="1" workbookViewId="0">
      <selection activeCell="H1" sqref="H1"/>
    </sheetView>
  </sheetViews>
  <sheetFormatPr defaultRowHeight="12.5" x14ac:dyDescent="0.25"/>
  <sheetData>
    <row r="1" spans="1:8" x14ac:dyDescent="0.25">
      <c r="A1" s="50" t="s">
        <v>38</v>
      </c>
      <c r="B1" s="42" t="s">
        <v>80</v>
      </c>
      <c r="C1" s="51" t="s">
        <v>86</v>
      </c>
      <c r="D1" s="49" t="s">
        <v>81</v>
      </c>
      <c r="E1" s="49" t="s">
        <v>82</v>
      </c>
      <c r="F1" s="42" t="s">
        <v>83</v>
      </c>
      <c r="G1" s="42" t="s">
        <v>84</v>
      </c>
      <c r="H1" s="42" t="s">
        <v>85</v>
      </c>
    </row>
    <row r="2" spans="1:8" x14ac:dyDescent="0.25">
      <c r="A2" s="41">
        <v>0</v>
      </c>
      <c r="B2" s="25">
        <v>2025</v>
      </c>
      <c r="C2" s="24">
        <f>SUM((1.2912*A2+67.4661))</f>
        <v>67.466099999999997</v>
      </c>
      <c r="D2" s="25">
        <f t="shared" ref="D2:D22" si="0">SUM((-31754.8)*A2+1341435.6)</f>
        <v>1341435.6000000001</v>
      </c>
      <c r="E2" s="25">
        <v>31754.799999999999</v>
      </c>
      <c r="F2" s="25">
        <f t="shared" ref="F2:F22" si="1">SUM(C2*E2)</f>
        <v>2142372.5122799999</v>
      </c>
      <c r="G2" s="25">
        <f>SUM(F2/1000000)</f>
        <v>2.1423725122799997</v>
      </c>
      <c r="H2" s="25">
        <f>SUM(G2*(44/12))</f>
        <v>7.8553658783599989</v>
      </c>
    </row>
    <row r="3" spans="1:8" x14ac:dyDescent="0.25">
      <c r="A3" s="41">
        <v>1</v>
      </c>
      <c r="B3" s="25">
        <v>2026</v>
      </c>
      <c r="C3" s="24">
        <f t="shared" ref="C3:C22" si="2">SUM((1.2912*A3+67.4661))</f>
        <v>68.757300000000001</v>
      </c>
      <c r="D3" s="25">
        <f t="shared" si="0"/>
        <v>1309680.8</v>
      </c>
      <c r="E3" s="25">
        <v>31754.799999999999</v>
      </c>
      <c r="F3" s="25">
        <f t="shared" si="1"/>
        <v>2183374.3100399999</v>
      </c>
      <c r="G3" s="25">
        <f t="shared" ref="G3:G22" si="3">SUM(F3/1000000)</f>
        <v>2.18337431004</v>
      </c>
      <c r="H3" s="25">
        <f t="shared" ref="H3:H22" si="4">SUM(G3*(44/12))</f>
        <v>8.0057058034799997</v>
      </c>
    </row>
    <row r="4" spans="1:8" x14ac:dyDescent="0.25">
      <c r="A4" s="41">
        <v>2</v>
      </c>
      <c r="B4" s="25">
        <v>2027</v>
      </c>
      <c r="C4" s="24">
        <f t="shared" si="2"/>
        <v>70.04849999999999</v>
      </c>
      <c r="D4" s="25">
        <f t="shared" si="0"/>
        <v>1277926</v>
      </c>
      <c r="E4" s="25">
        <v>31754.799999999999</v>
      </c>
      <c r="F4" s="25">
        <f t="shared" si="1"/>
        <v>2224376.1077999994</v>
      </c>
      <c r="G4" s="25">
        <f t="shared" si="3"/>
        <v>2.2243761077999995</v>
      </c>
      <c r="H4" s="25">
        <f t="shared" si="4"/>
        <v>8.156045728599997</v>
      </c>
    </row>
    <row r="5" spans="1:8" x14ac:dyDescent="0.25">
      <c r="A5" s="44">
        <v>3</v>
      </c>
      <c r="B5" s="25">
        <v>2028</v>
      </c>
      <c r="C5" s="24">
        <f t="shared" si="2"/>
        <v>71.339699999999993</v>
      </c>
      <c r="D5" s="25">
        <f t="shared" si="0"/>
        <v>1246171.2000000002</v>
      </c>
      <c r="E5" s="25">
        <v>31754.799999999999</v>
      </c>
      <c r="F5" s="25">
        <f t="shared" si="1"/>
        <v>2265377.9055599999</v>
      </c>
      <c r="G5" s="25">
        <f t="shared" si="3"/>
        <v>2.2653779055599998</v>
      </c>
      <c r="H5" s="25">
        <f t="shared" si="4"/>
        <v>8.3063856537199996</v>
      </c>
    </row>
    <row r="6" spans="1:8" x14ac:dyDescent="0.25">
      <c r="A6" s="44">
        <v>4</v>
      </c>
      <c r="B6" s="25">
        <v>2029</v>
      </c>
      <c r="C6" s="24">
        <f t="shared" si="2"/>
        <v>72.630899999999997</v>
      </c>
      <c r="D6" s="25">
        <f t="shared" si="0"/>
        <v>1214416.4000000001</v>
      </c>
      <c r="E6" s="25">
        <v>31754.799999999999</v>
      </c>
      <c r="F6" s="25">
        <f t="shared" si="1"/>
        <v>2306379.7033199999</v>
      </c>
      <c r="G6" s="25">
        <f t="shared" si="3"/>
        <v>2.3063797033199998</v>
      </c>
      <c r="H6" s="25">
        <f t="shared" si="4"/>
        <v>8.4567255788399986</v>
      </c>
    </row>
    <row r="7" spans="1:8" x14ac:dyDescent="0.25">
      <c r="A7" s="44">
        <v>5</v>
      </c>
      <c r="B7" s="25">
        <v>2030</v>
      </c>
      <c r="C7" s="24">
        <f t="shared" si="2"/>
        <v>73.9221</v>
      </c>
      <c r="D7" s="25">
        <f t="shared" si="0"/>
        <v>1182661.6000000001</v>
      </c>
      <c r="E7" s="25">
        <v>31754.799999999999</v>
      </c>
      <c r="F7" s="25">
        <f t="shared" si="1"/>
        <v>2347381.5010799998</v>
      </c>
      <c r="G7" s="25">
        <f t="shared" si="3"/>
        <v>2.3473815010799997</v>
      </c>
      <c r="H7" s="25">
        <f t="shared" si="4"/>
        <v>8.6070655039599977</v>
      </c>
    </row>
    <row r="8" spans="1:8" x14ac:dyDescent="0.25">
      <c r="A8" s="41">
        <v>6</v>
      </c>
      <c r="B8" s="25">
        <v>2031</v>
      </c>
      <c r="C8" s="24">
        <f t="shared" si="2"/>
        <v>75.213300000000004</v>
      </c>
      <c r="D8" s="25">
        <f t="shared" si="0"/>
        <v>1150906.8</v>
      </c>
      <c r="E8" s="25">
        <v>31754.799999999999</v>
      </c>
      <c r="F8" s="25">
        <f t="shared" si="1"/>
        <v>2388383.2988400003</v>
      </c>
      <c r="G8" s="25">
        <f t="shared" si="3"/>
        <v>2.3883832988400004</v>
      </c>
      <c r="H8" s="25">
        <f t="shared" si="4"/>
        <v>8.7574054290800021</v>
      </c>
    </row>
    <row r="9" spans="1:8" x14ac:dyDescent="0.25">
      <c r="A9" s="41">
        <v>7</v>
      </c>
      <c r="B9" s="25">
        <v>2032</v>
      </c>
      <c r="C9" s="24">
        <f t="shared" si="2"/>
        <v>76.504499999999993</v>
      </c>
      <c r="D9" s="25">
        <f t="shared" si="0"/>
        <v>1119152</v>
      </c>
      <c r="E9" s="25">
        <v>31754.799999999999</v>
      </c>
      <c r="F9" s="25">
        <f t="shared" si="1"/>
        <v>2429385.0965999998</v>
      </c>
      <c r="G9" s="25">
        <f t="shared" si="3"/>
        <v>2.4293850965999999</v>
      </c>
      <c r="H9" s="25">
        <f t="shared" si="4"/>
        <v>8.9077453541999994</v>
      </c>
    </row>
    <row r="10" spans="1:8" x14ac:dyDescent="0.25">
      <c r="A10" s="41">
        <v>8</v>
      </c>
      <c r="B10" s="25">
        <v>2033</v>
      </c>
      <c r="C10" s="24">
        <f t="shared" si="2"/>
        <v>77.795699999999997</v>
      </c>
      <c r="D10" s="25">
        <f t="shared" si="0"/>
        <v>1087397.2000000002</v>
      </c>
      <c r="E10" s="25">
        <v>31754.799999999999</v>
      </c>
      <c r="F10" s="25">
        <f t="shared" si="1"/>
        <v>2470386.8943599998</v>
      </c>
      <c r="G10" s="25">
        <f t="shared" si="3"/>
        <v>2.4703868943599998</v>
      </c>
      <c r="H10" s="25">
        <f t="shared" si="4"/>
        <v>9.0580852793199984</v>
      </c>
    </row>
    <row r="11" spans="1:8" x14ac:dyDescent="0.25">
      <c r="A11" s="44">
        <v>9</v>
      </c>
      <c r="B11" s="25">
        <v>2034</v>
      </c>
      <c r="C11" s="24">
        <f t="shared" si="2"/>
        <v>79.0869</v>
      </c>
      <c r="D11" s="25">
        <f t="shared" si="0"/>
        <v>1055642.4000000001</v>
      </c>
      <c r="E11" s="25">
        <v>31754.799999999999</v>
      </c>
      <c r="F11" s="25">
        <f t="shared" si="1"/>
        <v>2511388.6921199998</v>
      </c>
      <c r="G11" s="25">
        <f t="shared" si="3"/>
        <v>2.5113886921199997</v>
      </c>
      <c r="H11" s="25">
        <f t="shared" si="4"/>
        <v>9.2084252044399992</v>
      </c>
    </row>
    <row r="12" spans="1:8" x14ac:dyDescent="0.25">
      <c r="A12" s="44">
        <v>10</v>
      </c>
      <c r="B12" s="25">
        <v>2035</v>
      </c>
      <c r="C12" s="24">
        <f t="shared" si="2"/>
        <v>80.378099999999989</v>
      </c>
      <c r="D12" s="25">
        <f t="shared" si="0"/>
        <v>1023887.6000000001</v>
      </c>
      <c r="E12" s="25">
        <v>31754.799999999999</v>
      </c>
      <c r="F12" s="25">
        <f t="shared" si="1"/>
        <v>2552390.4898799998</v>
      </c>
      <c r="G12" s="25">
        <f t="shared" si="3"/>
        <v>2.5523904898799996</v>
      </c>
      <c r="H12" s="25">
        <f t="shared" si="4"/>
        <v>9.3587651295599983</v>
      </c>
    </row>
    <row r="13" spans="1:8" x14ac:dyDescent="0.25">
      <c r="A13" s="44">
        <v>11</v>
      </c>
      <c r="B13" s="25">
        <v>2036</v>
      </c>
      <c r="C13" s="24">
        <f t="shared" si="2"/>
        <v>81.669299999999993</v>
      </c>
      <c r="D13" s="25">
        <f t="shared" si="0"/>
        <v>992132.8</v>
      </c>
      <c r="E13" s="25">
        <v>31754.799999999999</v>
      </c>
      <c r="F13" s="25">
        <f t="shared" si="1"/>
        <v>2593392.2876399998</v>
      </c>
      <c r="G13" s="25">
        <f t="shared" si="3"/>
        <v>2.59339228764</v>
      </c>
      <c r="H13" s="25">
        <f t="shared" si="4"/>
        <v>9.5091050546799991</v>
      </c>
    </row>
    <row r="14" spans="1:8" x14ac:dyDescent="0.25">
      <c r="A14" s="41">
        <v>12</v>
      </c>
      <c r="B14" s="25">
        <v>2037</v>
      </c>
      <c r="C14" s="24">
        <f t="shared" si="2"/>
        <v>82.960499999999996</v>
      </c>
      <c r="D14" s="25">
        <f t="shared" si="0"/>
        <v>960378.00000000012</v>
      </c>
      <c r="E14" s="25">
        <v>31754.799999999999</v>
      </c>
      <c r="F14" s="25">
        <f t="shared" si="1"/>
        <v>2634394.0853999997</v>
      </c>
      <c r="G14" s="25">
        <f t="shared" si="3"/>
        <v>2.6343940853999999</v>
      </c>
      <c r="H14" s="25">
        <f t="shared" si="4"/>
        <v>9.6594449797999999</v>
      </c>
    </row>
    <row r="15" spans="1:8" x14ac:dyDescent="0.25">
      <c r="A15" s="41">
        <v>13</v>
      </c>
      <c r="B15" s="25">
        <v>2038</v>
      </c>
      <c r="C15" s="24">
        <f t="shared" si="2"/>
        <v>84.2517</v>
      </c>
      <c r="D15" s="25">
        <f t="shared" si="0"/>
        <v>928623.20000000019</v>
      </c>
      <c r="E15" s="25">
        <v>31754.799999999999</v>
      </c>
      <c r="F15" s="25">
        <f t="shared" si="1"/>
        <v>2675395.8831599997</v>
      </c>
      <c r="G15" s="25">
        <f t="shared" si="3"/>
        <v>2.6753958831599998</v>
      </c>
      <c r="H15" s="25">
        <f t="shared" si="4"/>
        <v>9.809784904919999</v>
      </c>
    </row>
    <row r="16" spans="1:8" x14ac:dyDescent="0.25">
      <c r="A16" s="41">
        <v>14</v>
      </c>
      <c r="B16" s="25">
        <v>2039</v>
      </c>
      <c r="C16" s="24">
        <f t="shared" si="2"/>
        <v>85.542900000000003</v>
      </c>
      <c r="D16" s="25">
        <f t="shared" si="0"/>
        <v>896868.40000000014</v>
      </c>
      <c r="E16" s="25">
        <v>31754.799999999999</v>
      </c>
      <c r="F16" s="25">
        <f t="shared" si="1"/>
        <v>2716397.6809200002</v>
      </c>
      <c r="G16" s="25">
        <f t="shared" si="3"/>
        <v>2.7163976809200001</v>
      </c>
      <c r="H16" s="25">
        <f t="shared" si="4"/>
        <v>9.9601248300399998</v>
      </c>
    </row>
    <row r="17" spans="1:8" x14ac:dyDescent="0.25">
      <c r="A17" s="44">
        <v>15</v>
      </c>
      <c r="B17" s="25">
        <v>2040</v>
      </c>
      <c r="C17" s="24">
        <f t="shared" si="2"/>
        <v>86.834099999999992</v>
      </c>
      <c r="D17" s="25">
        <f t="shared" si="0"/>
        <v>865113.60000000009</v>
      </c>
      <c r="E17" s="25">
        <v>31754.799999999999</v>
      </c>
      <c r="F17" s="25">
        <f t="shared" si="1"/>
        <v>2757399.4786799997</v>
      </c>
      <c r="G17" s="25">
        <f t="shared" si="3"/>
        <v>2.7573994786799996</v>
      </c>
      <c r="H17" s="25">
        <f t="shared" si="4"/>
        <v>10.110464755159999</v>
      </c>
    </row>
    <row r="18" spans="1:8" x14ac:dyDescent="0.25">
      <c r="A18" s="44">
        <v>16</v>
      </c>
      <c r="B18" s="25">
        <v>2041</v>
      </c>
      <c r="C18" s="24">
        <f t="shared" si="2"/>
        <v>88.125299999999996</v>
      </c>
      <c r="D18" s="25">
        <f t="shared" si="0"/>
        <v>833358.8</v>
      </c>
      <c r="E18" s="25">
        <v>31754.799999999999</v>
      </c>
      <c r="F18" s="25">
        <f t="shared" si="1"/>
        <v>2798401.2764399997</v>
      </c>
      <c r="G18" s="25">
        <f t="shared" si="3"/>
        <v>2.7984012764399995</v>
      </c>
      <c r="H18" s="25">
        <f t="shared" si="4"/>
        <v>10.260804680279998</v>
      </c>
    </row>
    <row r="19" spans="1:8" x14ac:dyDescent="0.25">
      <c r="A19" s="44">
        <v>17</v>
      </c>
      <c r="B19" s="25">
        <v>2042</v>
      </c>
      <c r="C19" s="24">
        <f t="shared" si="2"/>
        <v>89.416499999999999</v>
      </c>
      <c r="D19" s="25">
        <f t="shared" si="0"/>
        <v>801604.00000000012</v>
      </c>
      <c r="E19" s="25">
        <v>31754.799999999999</v>
      </c>
      <c r="F19" s="25">
        <f t="shared" si="1"/>
        <v>2839403.0741999997</v>
      </c>
      <c r="G19" s="25">
        <f t="shared" si="3"/>
        <v>2.8394030741999998</v>
      </c>
      <c r="H19" s="25">
        <f t="shared" si="4"/>
        <v>10.411144605399999</v>
      </c>
    </row>
    <row r="20" spans="1:8" x14ac:dyDescent="0.25">
      <c r="A20" s="41">
        <v>18</v>
      </c>
      <c r="B20" s="25">
        <v>2043</v>
      </c>
      <c r="C20" s="24">
        <f t="shared" si="2"/>
        <v>90.707699999999988</v>
      </c>
      <c r="D20" s="25">
        <f t="shared" si="0"/>
        <v>769849.20000000007</v>
      </c>
      <c r="E20" s="25">
        <v>31754.799999999999</v>
      </c>
      <c r="F20" s="25">
        <f t="shared" si="1"/>
        <v>2880404.8719599997</v>
      </c>
      <c r="G20" s="25">
        <f t="shared" si="3"/>
        <v>2.8804048719599997</v>
      </c>
      <c r="H20" s="25">
        <f t="shared" si="4"/>
        <v>10.561484530519998</v>
      </c>
    </row>
    <row r="21" spans="1:8" x14ac:dyDescent="0.25">
      <c r="A21" s="41">
        <v>19</v>
      </c>
      <c r="B21" s="25">
        <v>2044</v>
      </c>
      <c r="C21" s="24">
        <f t="shared" si="2"/>
        <v>91.998899999999992</v>
      </c>
      <c r="D21" s="25">
        <f t="shared" si="0"/>
        <v>738094.40000000014</v>
      </c>
      <c r="E21" s="25">
        <v>31754.799999999999</v>
      </c>
      <c r="F21" s="25">
        <f t="shared" si="1"/>
        <v>2921406.6697199997</v>
      </c>
      <c r="G21" s="25">
        <f t="shared" si="3"/>
        <v>2.9214066697199996</v>
      </c>
      <c r="H21" s="25">
        <f t="shared" si="4"/>
        <v>10.711824455639999</v>
      </c>
    </row>
    <row r="22" spans="1:8" x14ac:dyDescent="0.25">
      <c r="A22" s="41">
        <v>20</v>
      </c>
      <c r="B22" s="25">
        <v>2045</v>
      </c>
      <c r="C22" s="24">
        <f t="shared" si="2"/>
        <v>93.290099999999995</v>
      </c>
      <c r="D22" s="25">
        <f t="shared" si="0"/>
        <v>706339.60000000009</v>
      </c>
      <c r="E22" s="25">
        <v>31754.799999999999</v>
      </c>
      <c r="F22" s="25">
        <f t="shared" si="1"/>
        <v>2962408.4674799996</v>
      </c>
      <c r="G22" s="25">
        <f t="shared" si="3"/>
        <v>2.9624084674799995</v>
      </c>
      <c r="H22" s="25">
        <f t="shared" si="4"/>
        <v>10.862164380759998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Boxplot dataset (Dataset1)</vt:lpstr>
      <vt:lpstr>Final data set (dataset1a)</vt:lpstr>
      <vt:lpstr>Tot Carbon 2025-2045 (dataset7)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Moira Forsells</cp:lastModifiedBy>
  <dcterms:modified xsi:type="dcterms:W3CDTF">2025-06-24T14:23:06Z</dcterms:modified>
</cp:coreProperties>
</file>