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linacre/Documents/python_projects/fellegi_sunter_em_spark/tests/"/>
    </mc:Choice>
  </mc:AlternateContent>
  <xr:revisionPtr revIDLastSave="0" documentId="13_ncr:1_{A34416CE-7192-9F4B-96F9-F628F5BB894E}" xr6:coauthVersionLast="45" xr6:coauthVersionMax="45" xr10:uidLastSave="{00000000-0000-0000-0000-000000000000}"/>
  <bookViews>
    <workbookView xWindow="0" yWindow="460" windowWidth="38400" windowHeight="22680" xr2:uid="{27CAC7C4-EFB1-2244-808B-55D49E1F78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4" i="1" l="1"/>
  <c r="R53" i="1"/>
  <c r="R52" i="1"/>
  <c r="Q53" i="1"/>
  <c r="Q52" i="1"/>
  <c r="R48" i="1"/>
  <c r="R47" i="1"/>
  <c r="R46" i="1"/>
  <c r="Q47" i="1"/>
  <c r="Q46" i="1"/>
  <c r="P54" i="1"/>
  <c r="O53" i="1"/>
  <c r="O52" i="1"/>
  <c r="P52" i="1" s="1"/>
  <c r="P48" i="1"/>
  <c r="O47" i="1"/>
  <c r="O46" i="1"/>
  <c r="P46" i="1" s="1"/>
  <c r="R41" i="1"/>
  <c r="Q41" i="1"/>
  <c r="S41" i="1" s="1"/>
  <c r="O40" i="1"/>
  <c r="P40" i="1" s="1"/>
  <c r="Q40" i="1" s="1"/>
  <c r="R40" i="1" s="1"/>
  <c r="O39" i="1"/>
  <c r="P39" i="1" s="1"/>
  <c r="Q39" i="1" s="1"/>
  <c r="R39" i="1" s="1"/>
  <c r="O38" i="1"/>
  <c r="P38" i="1" s="1"/>
  <c r="Q38" i="1" s="1"/>
  <c r="R38" i="1" s="1"/>
  <c r="O37" i="1"/>
  <c r="P37" i="1" s="1"/>
  <c r="Q37" i="1" s="1"/>
  <c r="R37" i="1" s="1"/>
  <c r="O36" i="1"/>
  <c r="P36" i="1" s="1"/>
  <c r="Q36" i="1" s="1"/>
  <c r="R36" i="1" s="1"/>
  <c r="O35" i="1"/>
  <c r="P35" i="1" s="1"/>
  <c r="Q35" i="1" s="1"/>
  <c r="R35" i="1" s="1"/>
  <c r="O34" i="1"/>
  <c r="P34" i="1" s="1"/>
  <c r="Q34" i="1" s="1"/>
  <c r="R34" i="1" s="1"/>
  <c r="O33" i="1"/>
  <c r="P33" i="1" s="1"/>
  <c r="Q33" i="1" s="1"/>
  <c r="R33" i="1" s="1"/>
  <c r="O32" i="1"/>
  <c r="P32" i="1" s="1"/>
  <c r="Q32" i="1" s="1"/>
  <c r="R32" i="1" s="1"/>
  <c r="O31" i="1"/>
  <c r="P31" i="1" s="1"/>
  <c r="Q31" i="1" s="1"/>
  <c r="R31" i="1" s="1"/>
  <c r="N40" i="1"/>
  <c r="N39" i="1"/>
  <c r="N38" i="1"/>
  <c r="N37" i="1"/>
  <c r="N36" i="1"/>
  <c r="N35" i="1"/>
  <c r="N34" i="1"/>
  <c r="N33" i="1"/>
  <c r="N32" i="1"/>
  <c r="N31" i="1"/>
  <c r="L40" i="1"/>
  <c r="L39" i="1"/>
  <c r="L38" i="1"/>
  <c r="L37" i="1"/>
  <c r="L36" i="1"/>
  <c r="L35" i="1"/>
  <c r="L34" i="1"/>
  <c r="L33" i="1"/>
  <c r="L32" i="1"/>
  <c r="L31" i="1"/>
  <c r="J40" i="1"/>
  <c r="J39" i="1"/>
  <c r="J34" i="1"/>
  <c r="J33" i="1"/>
  <c r="J38" i="1"/>
  <c r="J37" i="1"/>
  <c r="J36" i="1"/>
  <c r="J35" i="1"/>
  <c r="J32" i="1"/>
  <c r="J31" i="1"/>
  <c r="I36" i="1"/>
  <c r="I35" i="1"/>
  <c r="I40" i="1"/>
  <c r="I39" i="1"/>
  <c r="I38" i="1"/>
  <c r="I37" i="1"/>
  <c r="I34" i="1"/>
  <c r="I33" i="1"/>
  <c r="I32" i="1"/>
  <c r="I31" i="1"/>
  <c r="F40" i="1"/>
  <c r="F39" i="1"/>
  <c r="F34" i="1"/>
  <c r="F33" i="1"/>
  <c r="F38" i="1"/>
  <c r="F37" i="1"/>
  <c r="F36" i="1"/>
  <c r="F35" i="1"/>
  <c r="F32" i="1"/>
  <c r="F31" i="1"/>
  <c r="E36" i="1"/>
  <c r="E35" i="1"/>
  <c r="E40" i="1"/>
  <c r="E39" i="1"/>
  <c r="E38" i="1"/>
  <c r="E37" i="1"/>
  <c r="E34" i="1"/>
  <c r="E33" i="1"/>
  <c r="E32" i="1"/>
  <c r="E31" i="1"/>
  <c r="H40" i="1"/>
  <c r="H39" i="1"/>
  <c r="H38" i="1"/>
  <c r="H37" i="1"/>
  <c r="H36" i="1"/>
  <c r="H35" i="1"/>
  <c r="H34" i="1"/>
  <c r="H33" i="1"/>
  <c r="H32" i="1"/>
  <c r="H31" i="1"/>
  <c r="D40" i="1"/>
  <c r="D39" i="1"/>
  <c r="D38" i="1"/>
  <c r="D37" i="1"/>
  <c r="D36" i="1"/>
  <c r="D35" i="1"/>
  <c r="D34" i="1"/>
  <c r="D33" i="1"/>
  <c r="D32" i="1"/>
  <c r="D31" i="1"/>
  <c r="P47" i="1" l="1"/>
  <c r="P53" i="1"/>
  <c r="R25" i="1"/>
  <c r="R24" i="1"/>
  <c r="R23" i="1"/>
  <c r="Q24" i="1"/>
  <c r="Q23" i="1"/>
  <c r="R11" i="1"/>
  <c r="R10" i="1"/>
  <c r="R9" i="1"/>
  <c r="R8" i="1"/>
  <c r="R7" i="1"/>
  <c r="R6" i="1"/>
  <c r="R5" i="1"/>
  <c r="R4" i="1"/>
  <c r="R3" i="1"/>
  <c r="R2" i="1"/>
  <c r="P25" i="1"/>
  <c r="P24" i="1"/>
  <c r="O24" i="1"/>
  <c r="O23" i="1"/>
  <c r="P23" i="1" s="1"/>
  <c r="R19" i="1"/>
  <c r="R18" i="1"/>
  <c r="R17" i="1"/>
  <c r="Q18" i="1"/>
  <c r="Q17" i="1"/>
  <c r="P19" i="1"/>
  <c r="P18" i="1"/>
  <c r="P17" i="1"/>
  <c r="O18" i="1"/>
  <c r="O17" i="1"/>
  <c r="O11" i="1" l="1"/>
  <c r="N11" i="1"/>
  <c r="L11" i="1"/>
  <c r="O10" i="1"/>
  <c r="N10" i="1"/>
  <c r="L10" i="1"/>
  <c r="O9" i="1"/>
  <c r="N9" i="1"/>
  <c r="L9" i="1"/>
  <c r="O8" i="1"/>
  <c r="N8" i="1"/>
  <c r="L8" i="1"/>
  <c r="O7" i="1"/>
  <c r="N7" i="1"/>
  <c r="P7" i="1" s="1"/>
  <c r="Q7" i="1" s="1"/>
  <c r="L7" i="1"/>
  <c r="O6" i="1"/>
  <c r="N6" i="1"/>
  <c r="O5" i="1"/>
  <c r="N5" i="1"/>
  <c r="P5" i="1" s="1"/>
  <c r="O4" i="1"/>
  <c r="N4" i="1"/>
  <c r="O3" i="1"/>
  <c r="N3" i="1"/>
  <c r="O2" i="1"/>
  <c r="N2" i="1"/>
  <c r="P2" i="1" s="1"/>
  <c r="L6" i="1"/>
  <c r="L5" i="1"/>
  <c r="L4" i="1"/>
  <c r="L3" i="1"/>
  <c r="L2" i="1"/>
  <c r="P11" i="1" l="1"/>
  <c r="Q11" i="1" s="1"/>
  <c r="P10" i="1"/>
  <c r="Q10" i="1" s="1"/>
  <c r="P9" i="1"/>
  <c r="Q9" i="1" s="1"/>
  <c r="P8" i="1"/>
  <c r="Q8" i="1" s="1"/>
  <c r="Q5" i="1"/>
  <c r="P4" i="1"/>
  <c r="Q4" i="1" s="1"/>
  <c r="P3" i="1"/>
  <c r="Q3" i="1" s="1"/>
  <c r="Q2" i="1"/>
  <c r="P6" i="1"/>
  <c r="Q6" i="1" s="1"/>
  <c r="Q12" i="1" l="1"/>
  <c r="R12" i="1"/>
  <c r="S12" i="1" l="1"/>
</calcChain>
</file>

<file path=xl/sharedStrings.xml><?xml version="1.0" encoding="utf-8"?>
<sst xmlns="http://schemas.openxmlformats.org/spreadsheetml/2006/main" count="9" uniqueCount="5">
  <si>
    <t>gamma_0</t>
  </si>
  <si>
    <t>gamma_1</t>
  </si>
  <si>
    <t>New pis - among matches</t>
  </si>
  <si>
    <t>New pis - among non matches</t>
  </si>
  <si>
    <t>Iteration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</si>
</sst>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24292E"/>
      <name val="Consolas"/>
      <family val="2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874F6-5FCF-C146-8DF0-16C59BD7727D}">
  <dimension ref="A1:S54"/>
  <sheetViews>
    <sheetView tabSelected="1" workbookViewId="0">
      <selection activeCell="R54" sqref="R54"/>
    </sheetView>
  </sheetViews>
  <sheetFormatPr baseColWidth="10" defaultRowHeight="16" x14ac:dyDescent="0.2"/>
  <sheetData>
    <row r="1" spans="1:19" x14ac:dyDescent="0.2">
      <c r="A1" s="1" t="s">
        <v>0</v>
      </c>
      <c r="B1" t="s">
        <v>1</v>
      </c>
    </row>
    <row r="2" spans="1:19" x14ac:dyDescent="0.2">
      <c r="A2" s="2">
        <v>1</v>
      </c>
      <c r="B2">
        <v>2</v>
      </c>
      <c r="D2">
        <v>0.4</v>
      </c>
      <c r="E2">
        <v>0.9</v>
      </c>
      <c r="F2">
        <v>0.7</v>
      </c>
      <c r="H2">
        <v>0.6</v>
      </c>
      <c r="I2">
        <v>0.2</v>
      </c>
      <c r="J2">
        <v>0.25</v>
      </c>
      <c r="L2">
        <f t="shared" ref="L2:L11" si="0">PRODUCT(D2:F2)*PRODUCT(H2:J2)</f>
        <v>7.5599999999999999E-3</v>
      </c>
      <c r="N2">
        <f t="shared" ref="N2:N11" si="1">PRODUCT(D2:F2)</f>
        <v>0.252</v>
      </c>
      <c r="O2">
        <f t="shared" ref="O2:O11" si="2">PRODUCT(H2:J2)</f>
        <v>0.03</v>
      </c>
      <c r="P2">
        <f t="shared" ref="P2:P11" si="3">N2+O2</f>
        <v>0.28200000000000003</v>
      </c>
      <c r="Q2">
        <f t="shared" ref="Q2:Q11" si="4">N2/P2</f>
        <v>0.8936170212765957</v>
      </c>
      <c r="R2">
        <f>1-Q2</f>
        <v>0.1063829787234043</v>
      </c>
    </row>
    <row r="3" spans="1:19" x14ac:dyDescent="0.2">
      <c r="A3" s="2">
        <v>1</v>
      </c>
      <c r="B3">
        <v>2</v>
      </c>
      <c r="D3">
        <v>0.4</v>
      </c>
      <c r="E3">
        <v>0.9</v>
      </c>
      <c r="F3">
        <v>0.7</v>
      </c>
      <c r="H3">
        <v>0.6</v>
      </c>
      <c r="I3">
        <v>0.2</v>
      </c>
      <c r="J3">
        <v>0.25</v>
      </c>
      <c r="L3">
        <f t="shared" si="0"/>
        <v>7.5599999999999999E-3</v>
      </c>
      <c r="N3">
        <f t="shared" si="1"/>
        <v>0.252</v>
      </c>
      <c r="O3">
        <f t="shared" si="2"/>
        <v>0.03</v>
      </c>
      <c r="P3">
        <f t="shared" si="3"/>
        <v>0.28200000000000003</v>
      </c>
      <c r="Q3">
        <f t="shared" si="4"/>
        <v>0.8936170212765957</v>
      </c>
      <c r="R3">
        <f t="shared" ref="R3:R11" si="5">1-Q3</f>
        <v>0.1063829787234043</v>
      </c>
    </row>
    <row r="4" spans="1:19" x14ac:dyDescent="0.2">
      <c r="A4" s="2">
        <v>1</v>
      </c>
      <c r="B4">
        <v>1</v>
      </c>
      <c r="D4">
        <v>0.4</v>
      </c>
      <c r="E4">
        <v>0.9</v>
      </c>
      <c r="F4">
        <v>0.2</v>
      </c>
      <c r="H4">
        <v>0.6</v>
      </c>
      <c r="I4">
        <v>0.2</v>
      </c>
      <c r="J4">
        <v>0.25</v>
      </c>
      <c r="L4">
        <f t="shared" si="0"/>
        <v>2.16E-3</v>
      </c>
      <c r="N4">
        <f t="shared" si="1"/>
        <v>7.2000000000000008E-2</v>
      </c>
      <c r="O4">
        <f t="shared" si="2"/>
        <v>0.03</v>
      </c>
      <c r="P4">
        <f t="shared" si="3"/>
        <v>0.10200000000000001</v>
      </c>
      <c r="Q4">
        <f t="shared" si="4"/>
        <v>0.70588235294117652</v>
      </c>
      <c r="R4">
        <f t="shared" si="5"/>
        <v>0.29411764705882348</v>
      </c>
    </row>
    <row r="5" spans="1:19" x14ac:dyDescent="0.2">
      <c r="A5" s="2">
        <v>1</v>
      </c>
      <c r="B5">
        <v>1</v>
      </c>
      <c r="D5">
        <v>0.4</v>
      </c>
      <c r="E5">
        <v>0.9</v>
      </c>
      <c r="F5">
        <v>0.2</v>
      </c>
      <c r="H5">
        <v>0.6</v>
      </c>
      <c r="I5">
        <v>0.2</v>
      </c>
      <c r="J5">
        <v>0.25</v>
      </c>
      <c r="L5">
        <f t="shared" si="0"/>
        <v>2.16E-3</v>
      </c>
      <c r="N5">
        <f t="shared" si="1"/>
        <v>7.2000000000000008E-2</v>
      </c>
      <c r="O5">
        <f t="shared" si="2"/>
        <v>0.03</v>
      </c>
      <c r="P5">
        <f t="shared" si="3"/>
        <v>0.10200000000000001</v>
      </c>
      <c r="Q5">
        <f t="shared" si="4"/>
        <v>0.70588235294117652</v>
      </c>
      <c r="R5">
        <f t="shared" si="5"/>
        <v>0.29411764705882348</v>
      </c>
    </row>
    <row r="6" spans="1:19" x14ac:dyDescent="0.2">
      <c r="A6" s="2">
        <v>0</v>
      </c>
      <c r="B6">
        <v>2</v>
      </c>
      <c r="D6">
        <v>0.4</v>
      </c>
      <c r="E6">
        <v>0.1</v>
      </c>
      <c r="F6">
        <v>0.7</v>
      </c>
      <c r="H6">
        <v>0.6</v>
      </c>
      <c r="I6">
        <v>0.8</v>
      </c>
      <c r="J6">
        <v>0.25</v>
      </c>
      <c r="L6">
        <f t="shared" si="0"/>
        <v>3.3600000000000006E-3</v>
      </c>
      <c r="N6">
        <f t="shared" si="1"/>
        <v>2.8000000000000004E-2</v>
      </c>
      <c r="O6">
        <f t="shared" si="2"/>
        <v>0.12</v>
      </c>
      <c r="P6">
        <f t="shared" si="3"/>
        <v>0.14799999999999999</v>
      </c>
      <c r="Q6">
        <f t="shared" si="4"/>
        <v>0.18918918918918923</v>
      </c>
      <c r="R6">
        <f t="shared" si="5"/>
        <v>0.81081081081081074</v>
      </c>
    </row>
    <row r="7" spans="1:19" x14ac:dyDescent="0.2">
      <c r="A7" s="2">
        <v>0</v>
      </c>
      <c r="B7">
        <v>2</v>
      </c>
      <c r="D7">
        <v>0.4</v>
      </c>
      <c r="E7">
        <v>0.1</v>
      </c>
      <c r="F7">
        <v>0.7</v>
      </c>
      <c r="H7">
        <v>0.6</v>
      </c>
      <c r="I7">
        <v>0.8</v>
      </c>
      <c r="J7">
        <v>0.25</v>
      </c>
      <c r="L7">
        <f t="shared" si="0"/>
        <v>3.3600000000000006E-3</v>
      </c>
      <c r="N7">
        <f t="shared" si="1"/>
        <v>2.8000000000000004E-2</v>
      </c>
      <c r="O7">
        <f t="shared" si="2"/>
        <v>0.12</v>
      </c>
      <c r="P7">
        <f t="shared" si="3"/>
        <v>0.14799999999999999</v>
      </c>
      <c r="Q7">
        <f t="shared" si="4"/>
        <v>0.18918918918918923</v>
      </c>
      <c r="R7">
        <f t="shared" si="5"/>
        <v>0.81081081081081074</v>
      </c>
    </row>
    <row r="8" spans="1:19" x14ac:dyDescent="0.2">
      <c r="A8" s="2">
        <v>1</v>
      </c>
      <c r="B8">
        <v>2</v>
      </c>
      <c r="D8">
        <v>0.4</v>
      </c>
      <c r="E8">
        <v>0.9</v>
      </c>
      <c r="F8">
        <v>0.7</v>
      </c>
      <c r="H8">
        <v>0.6</v>
      </c>
      <c r="I8">
        <v>0.2</v>
      </c>
      <c r="J8">
        <v>0.25</v>
      </c>
      <c r="L8">
        <f t="shared" si="0"/>
        <v>7.5599999999999999E-3</v>
      </c>
      <c r="N8">
        <f t="shared" si="1"/>
        <v>0.252</v>
      </c>
      <c r="O8">
        <f t="shared" si="2"/>
        <v>0.03</v>
      </c>
      <c r="P8">
        <f t="shared" si="3"/>
        <v>0.28200000000000003</v>
      </c>
      <c r="Q8">
        <f t="shared" si="4"/>
        <v>0.8936170212765957</v>
      </c>
      <c r="R8">
        <f t="shared" si="5"/>
        <v>0.1063829787234043</v>
      </c>
    </row>
    <row r="9" spans="1:19" x14ac:dyDescent="0.2">
      <c r="A9" s="2">
        <v>1</v>
      </c>
      <c r="B9">
        <v>2</v>
      </c>
      <c r="D9">
        <v>0.4</v>
      </c>
      <c r="E9">
        <v>0.9</v>
      </c>
      <c r="F9">
        <v>0.7</v>
      </c>
      <c r="H9">
        <v>0.6</v>
      </c>
      <c r="I9">
        <v>0.2</v>
      </c>
      <c r="J9">
        <v>0.25</v>
      </c>
      <c r="L9">
        <f t="shared" si="0"/>
        <v>7.5599999999999999E-3</v>
      </c>
      <c r="N9">
        <f t="shared" si="1"/>
        <v>0.252</v>
      </c>
      <c r="O9">
        <f t="shared" si="2"/>
        <v>0.03</v>
      </c>
      <c r="P9">
        <f t="shared" si="3"/>
        <v>0.28200000000000003</v>
      </c>
      <c r="Q9">
        <f t="shared" si="4"/>
        <v>0.8936170212765957</v>
      </c>
      <c r="R9">
        <f t="shared" si="5"/>
        <v>0.1063829787234043</v>
      </c>
    </row>
    <row r="10" spans="1:19" x14ac:dyDescent="0.2">
      <c r="A10" s="2">
        <v>1</v>
      </c>
      <c r="B10">
        <v>0</v>
      </c>
      <c r="D10">
        <v>0.4</v>
      </c>
      <c r="E10">
        <v>0.9</v>
      </c>
      <c r="F10">
        <v>0.1</v>
      </c>
      <c r="H10">
        <v>0.6</v>
      </c>
      <c r="I10">
        <v>0.2</v>
      </c>
      <c r="J10">
        <v>0.5</v>
      </c>
      <c r="L10">
        <f t="shared" si="0"/>
        <v>2.16E-3</v>
      </c>
      <c r="N10">
        <f t="shared" si="1"/>
        <v>3.6000000000000004E-2</v>
      </c>
      <c r="O10">
        <f t="shared" si="2"/>
        <v>0.06</v>
      </c>
      <c r="P10">
        <f t="shared" si="3"/>
        <v>9.6000000000000002E-2</v>
      </c>
      <c r="Q10">
        <f t="shared" si="4"/>
        <v>0.37500000000000006</v>
      </c>
      <c r="R10">
        <f t="shared" si="5"/>
        <v>0.625</v>
      </c>
    </row>
    <row r="11" spans="1:19" x14ac:dyDescent="0.2">
      <c r="A11" s="2">
        <v>1</v>
      </c>
      <c r="B11">
        <v>0</v>
      </c>
      <c r="D11">
        <v>0.4</v>
      </c>
      <c r="E11">
        <v>0.9</v>
      </c>
      <c r="F11">
        <v>0.1</v>
      </c>
      <c r="H11">
        <v>0.6</v>
      </c>
      <c r="I11">
        <v>0.2</v>
      </c>
      <c r="J11">
        <v>0.5</v>
      </c>
      <c r="L11">
        <f t="shared" si="0"/>
        <v>2.16E-3</v>
      </c>
      <c r="N11">
        <f t="shared" si="1"/>
        <v>3.6000000000000004E-2</v>
      </c>
      <c r="O11">
        <f t="shared" si="2"/>
        <v>0.06</v>
      </c>
      <c r="P11">
        <f t="shared" si="3"/>
        <v>9.6000000000000002E-2</v>
      </c>
      <c r="Q11">
        <f t="shared" si="4"/>
        <v>0.37500000000000006</v>
      </c>
      <c r="R11">
        <f t="shared" si="5"/>
        <v>0.625</v>
      </c>
    </row>
    <row r="12" spans="1:19" x14ac:dyDescent="0.2">
      <c r="Q12">
        <f>SUM(Q2:Q11)</f>
        <v>6.1146111693671141</v>
      </c>
      <c r="R12">
        <f>COUNT(Q2:Q11)</f>
        <v>10</v>
      </c>
      <c r="S12">
        <f>Q12/R12</f>
        <v>0.61146111693671146</v>
      </c>
    </row>
    <row r="16" spans="1:19" x14ac:dyDescent="0.2">
      <c r="Q16" t="s">
        <v>2</v>
      </c>
    </row>
    <row r="17" spans="1:18" x14ac:dyDescent="0.2">
      <c r="O17" t="str">
        <f>"=0"</f>
        <v>=0</v>
      </c>
      <c r="P17" t="str">
        <f>O17</f>
        <v>=0</v>
      </c>
      <c r="Q17">
        <f>SUMIF(A$2:A$11,O17,$Q$2:$Q$11)/SUM($Q$2:$Q$11)</f>
        <v>6.1881020378527531E-2</v>
      </c>
      <c r="R17">
        <f>SUMIF(B$2:B$11,P17,$Q$2:$Q$11)/SUM($Q$2:$Q$11)</f>
        <v>0.12265702253600992</v>
      </c>
    </row>
    <row r="18" spans="1:18" x14ac:dyDescent="0.2">
      <c r="A18" s="2"/>
      <c r="O18" t="str">
        <f>"=1"</f>
        <v>=1</v>
      </c>
      <c r="P18" t="str">
        <f>O18</f>
        <v>=1</v>
      </c>
      <c r="Q18">
        <f>SUMIF(A$2:A$11,O18,$Q$2:$Q$11)/SUM($Q$2:$Q$11)</f>
        <v>0.9381189796214725</v>
      </c>
      <c r="R18">
        <f>SUMIF(B$2:B$11,P18,$Q$2:$Q$11)/SUM($Q$2:$Q$11)</f>
        <v>0.23088380712660689</v>
      </c>
    </row>
    <row r="19" spans="1:18" x14ac:dyDescent="0.2">
      <c r="A19" s="2"/>
      <c r="P19" t="str">
        <f>"=2"</f>
        <v>=2</v>
      </c>
      <c r="R19">
        <f>SUMIF(B$2:B$11,P19,$Q$2:$Q$11)/SUM($Q$2:$Q$11)</f>
        <v>0.6464591703373832</v>
      </c>
    </row>
    <row r="20" spans="1:18" x14ac:dyDescent="0.2">
      <c r="A20" s="2"/>
    </row>
    <row r="21" spans="1:18" x14ac:dyDescent="0.2">
      <c r="A21" s="2"/>
    </row>
    <row r="22" spans="1:18" x14ac:dyDescent="0.2">
      <c r="A22" s="2"/>
      <c r="Q22" t="s">
        <v>3</v>
      </c>
    </row>
    <row r="23" spans="1:18" x14ac:dyDescent="0.2">
      <c r="A23" s="2"/>
      <c r="O23" t="str">
        <f>"=0"</f>
        <v>=0</v>
      </c>
      <c r="P23" t="str">
        <f>O23</f>
        <v>=0</v>
      </c>
      <c r="Q23">
        <f>SUMIF(A$2:A$11,O23,$R$2:$R$11)/SUM($R$2:$R$11)</f>
        <v>0.41736405088637618</v>
      </c>
      <c r="R23">
        <f>SUMIF(B$2:B$11,P23,$R$2:$R$11)/SUM($R$2:$R$11)</f>
        <v>0.32171812255824833</v>
      </c>
    </row>
    <row r="24" spans="1:18" x14ac:dyDescent="0.2">
      <c r="A24" s="2"/>
      <c r="O24" t="str">
        <f>"=1"</f>
        <v>=1</v>
      </c>
      <c r="P24" t="str">
        <f>O24</f>
        <v>=1</v>
      </c>
      <c r="Q24">
        <f>SUMIF(A$2:A$11,O24,$R$2:$R$11)/SUM($R$2:$R$11)</f>
        <v>0.58263594911362371</v>
      </c>
      <c r="R24">
        <f>SUMIF(B$2:B$11,P24,$R$2:$R$11)/SUM($R$2:$R$11)</f>
        <v>0.15139676355682272</v>
      </c>
    </row>
    <row r="25" spans="1:18" x14ac:dyDescent="0.2">
      <c r="A25" s="2"/>
      <c r="P25" t="str">
        <f>"=2"</f>
        <v>=2</v>
      </c>
      <c r="R25">
        <f>SUMIF(B$2:B$11,P25,$R$2:$R$11)/SUM($R$2:$R$11)</f>
        <v>0.52688511388492887</v>
      </c>
    </row>
    <row r="26" spans="1:18" x14ac:dyDescent="0.2">
      <c r="A26" s="2"/>
    </row>
    <row r="27" spans="1:18" x14ac:dyDescent="0.2">
      <c r="A27" s="2"/>
    </row>
    <row r="28" spans="1:18" x14ac:dyDescent="0.2">
      <c r="A28" s="2" t="s">
        <v>4</v>
      </c>
    </row>
    <row r="30" spans="1:18" x14ac:dyDescent="0.2">
      <c r="A30" s="1" t="s">
        <v>0</v>
      </c>
      <c r="B30" t="s">
        <v>1</v>
      </c>
    </row>
    <row r="31" spans="1:18" x14ac:dyDescent="0.2">
      <c r="A31" s="2">
        <v>1</v>
      </c>
      <c r="B31">
        <v>2</v>
      </c>
      <c r="D31">
        <f>$S$12</f>
        <v>0.61146111693671146</v>
      </c>
      <c r="E31">
        <f>$Q$18</f>
        <v>0.9381189796214725</v>
      </c>
      <c r="F31">
        <f>$R$19</f>
        <v>0.6464591703373832</v>
      </c>
      <c r="H31">
        <f>1-D31</f>
        <v>0.38853888306328854</v>
      </c>
      <c r="I31">
        <f>$Q$24</f>
        <v>0.58263594911362371</v>
      </c>
      <c r="J31">
        <f>$R$25</f>
        <v>0.52688511388492887</v>
      </c>
      <c r="L31">
        <f t="shared" ref="L31:L40" si="6">PRODUCT(D31:F31)*PRODUCT(H31:J31)</f>
        <v>4.4229859696041526E-2</v>
      </c>
      <c r="N31">
        <f t="shared" ref="N31:N40" si="7">PRODUCT(D31:F31)</f>
        <v>0.37082402909246709</v>
      </c>
      <c r="O31">
        <f t="shared" ref="O31:O40" si="8">PRODUCT(H31:J31)</f>
        <v>0.11927452437288673</v>
      </c>
      <c r="P31">
        <f t="shared" ref="P31:P40" si="9">N31+O31</f>
        <v>0.4900985534653538</v>
      </c>
      <c r="Q31">
        <f t="shared" ref="Q31:Q40" si="10">N31/P31</f>
        <v>0.75663155190006393</v>
      </c>
      <c r="R31">
        <f>1-Q31</f>
        <v>0.24336844809993607</v>
      </c>
    </row>
    <row r="32" spans="1:18" x14ac:dyDescent="0.2">
      <c r="A32" s="2">
        <v>1</v>
      </c>
      <c r="B32">
        <v>2</v>
      </c>
      <c r="D32">
        <f>$S$12</f>
        <v>0.61146111693671146</v>
      </c>
      <c r="E32">
        <f>$Q$18</f>
        <v>0.9381189796214725</v>
      </c>
      <c r="F32">
        <f>$R$19</f>
        <v>0.6464591703373832</v>
      </c>
      <c r="H32">
        <f t="shared" ref="H32:H40" si="11">1-D32</f>
        <v>0.38853888306328854</v>
      </c>
      <c r="I32">
        <f>$Q$24</f>
        <v>0.58263594911362371</v>
      </c>
      <c r="J32">
        <f>$R$25</f>
        <v>0.52688511388492887</v>
      </c>
      <c r="L32">
        <f t="shared" si="6"/>
        <v>4.4229859696041526E-2</v>
      </c>
      <c r="N32">
        <f t="shared" si="7"/>
        <v>0.37082402909246709</v>
      </c>
      <c r="O32">
        <f t="shared" si="8"/>
        <v>0.11927452437288673</v>
      </c>
      <c r="P32">
        <f t="shared" si="9"/>
        <v>0.4900985534653538</v>
      </c>
      <c r="Q32">
        <f t="shared" si="10"/>
        <v>0.75663155190006393</v>
      </c>
      <c r="R32">
        <f t="shared" ref="R32:R40" si="12">1-Q32</f>
        <v>0.24336844809993607</v>
      </c>
    </row>
    <row r="33" spans="1:19" x14ac:dyDescent="0.2">
      <c r="A33" s="2">
        <v>1</v>
      </c>
      <c r="B33">
        <v>1</v>
      </c>
      <c r="D33">
        <f>$S$12</f>
        <v>0.61146111693671146</v>
      </c>
      <c r="E33">
        <f>$Q$18</f>
        <v>0.9381189796214725</v>
      </c>
      <c r="F33">
        <f>$R$18</f>
        <v>0.23088380712660689</v>
      </c>
      <c r="H33">
        <f t="shared" si="11"/>
        <v>0.38853888306328854</v>
      </c>
      <c r="I33">
        <f>$Q$24</f>
        <v>0.58263594911362371</v>
      </c>
      <c r="J33">
        <f>$R$24</f>
        <v>0.15139676355682272</v>
      </c>
      <c r="L33">
        <f t="shared" si="6"/>
        <v>4.5390879618540693E-3</v>
      </c>
      <c r="N33">
        <f t="shared" si="7"/>
        <v>0.13244032653479615</v>
      </c>
      <c r="O33">
        <f t="shared" si="8"/>
        <v>3.427270288903668E-2</v>
      </c>
      <c r="P33">
        <f t="shared" si="9"/>
        <v>0.16671302942383281</v>
      </c>
      <c r="Q33">
        <f t="shared" si="10"/>
        <v>0.79442096992967759</v>
      </c>
      <c r="R33">
        <f t="shared" si="12"/>
        <v>0.20557903007032241</v>
      </c>
    </row>
    <row r="34" spans="1:19" x14ac:dyDescent="0.2">
      <c r="A34" s="2">
        <v>1</v>
      </c>
      <c r="B34">
        <v>1</v>
      </c>
      <c r="D34">
        <f>$S$12</f>
        <v>0.61146111693671146</v>
      </c>
      <c r="E34">
        <f>$Q$18</f>
        <v>0.9381189796214725</v>
      </c>
      <c r="F34">
        <f>$R$18</f>
        <v>0.23088380712660689</v>
      </c>
      <c r="H34">
        <f t="shared" si="11"/>
        <v>0.38853888306328854</v>
      </c>
      <c r="I34">
        <f>$Q$24</f>
        <v>0.58263594911362371</v>
      </c>
      <c r="J34">
        <f>$R$24</f>
        <v>0.15139676355682272</v>
      </c>
      <c r="L34">
        <f t="shared" si="6"/>
        <v>4.5390879618540693E-3</v>
      </c>
      <c r="N34">
        <f t="shared" si="7"/>
        <v>0.13244032653479615</v>
      </c>
      <c r="O34">
        <f t="shared" si="8"/>
        <v>3.427270288903668E-2</v>
      </c>
      <c r="P34">
        <f t="shared" si="9"/>
        <v>0.16671302942383281</v>
      </c>
      <c r="Q34">
        <f t="shared" si="10"/>
        <v>0.79442096992967759</v>
      </c>
      <c r="R34">
        <f t="shared" si="12"/>
        <v>0.20557903007032241</v>
      </c>
    </row>
    <row r="35" spans="1:19" x14ac:dyDescent="0.2">
      <c r="A35" s="2">
        <v>0</v>
      </c>
      <c r="B35">
        <v>2</v>
      </c>
      <c r="D35">
        <f>$S$12</f>
        <v>0.61146111693671146</v>
      </c>
      <c r="E35">
        <f>$Q$17</f>
        <v>6.1881020378527531E-2</v>
      </c>
      <c r="F35">
        <f>$R$19</f>
        <v>0.6464591703373832</v>
      </c>
      <c r="H35">
        <f t="shared" si="11"/>
        <v>0.38853888306328854</v>
      </c>
      <c r="I35">
        <f>$Q$23</f>
        <v>0.41736405088637618</v>
      </c>
      <c r="J35">
        <f>$R$25</f>
        <v>0.52688511388492887</v>
      </c>
      <c r="L35">
        <f t="shared" si="6"/>
        <v>2.089935423020758E-3</v>
      </c>
      <c r="N35">
        <f t="shared" si="7"/>
        <v>2.44606172560091E-2</v>
      </c>
      <c r="O35">
        <f t="shared" si="8"/>
        <v>8.5440829278637095E-2</v>
      </c>
      <c r="P35">
        <f t="shared" si="9"/>
        <v>0.1099014465346462</v>
      </c>
      <c r="Q35">
        <f t="shared" si="10"/>
        <v>0.22256865607585921</v>
      </c>
      <c r="R35">
        <f t="shared" si="12"/>
        <v>0.77743134392414082</v>
      </c>
    </row>
    <row r="36" spans="1:19" x14ac:dyDescent="0.2">
      <c r="A36" s="2">
        <v>0</v>
      </c>
      <c r="B36">
        <v>2</v>
      </c>
      <c r="D36">
        <f>$S$12</f>
        <v>0.61146111693671146</v>
      </c>
      <c r="E36">
        <f>$Q$17</f>
        <v>6.1881020378527531E-2</v>
      </c>
      <c r="F36">
        <f>$R$19</f>
        <v>0.6464591703373832</v>
      </c>
      <c r="H36">
        <f t="shared" si="11"/>
        <v>0.38853888306328854</v>
      </c>
      <c r="I36">
        <f>$Q$23</f>
        <v>0.41736405088637618</v>
      </c>
      <c r="J36">
        <f>$R$25</f>
        <v>0.52688511388492887</v>
      </c>
      <c r="L36">
        <f t="shared" si="6"/>
        <v>2.089935423020758E-3</v>
      </c>
      <c r="N36">
        <f t="shared" si="7"/>
        <v>2.44606172560091E-2</v>
      </c>
      <c r="O36">
        <f t="shared" si="8"/>
        <v>8.5440829278637095E-2</v>
      </c>
      <c r="P36">
        <f t="shared" si="9"/>
        <v>0.1099014465346462</v>
      </c>
      <c r="Q36">
        <f t="shared" si="10"/>
        <v>0.22256865607585921</v>
      </c>
      <c r="R36">
        <f t="shared" si="12"/>
        <v>0.77743134392414082</v>
      </c>
    </row>
    <row r="37" spans="1:19" x14ac:dyDescent="0.2">
      <c r="A37" s="2">
        <v>1</v>
      </c>
      <c r="B37">
        <v>2</v>
      </c>
      <c r="D37">
        <f>$S$12</f>
        <v>0.61146111693671146</v>
      </c>
      <c r="E37">
        <f>$Q$18</f>
        <v>0.9381189796214725</v>
      </c>
      <c r="F37">
        <f>$R$19</f>
        <v>0.6464591703373832</v>
      </c>
      <c r="H37">
        <f t="shared" si="11"/>
        <v>0.38853888306328854</v>
      </c>
      <c r="I37">
        <f>$Q$24</f>
        <v>0.58263594911362371</v>
      </c>
      <c r="J37">
        <f>$R$25</f>
        <v>0.52688511388492887</v>
      </c>
      <c r="L37">
        <f t="shared" si="6"/>
        <v>4.4229859696041526E-2</v>
      </c>
      <c r="N37">
        <f t="shared" si="7"/>
        <v>0.37082402909246709</v>
      </c>
      <c r="O37">
        <f t="shared" si="8"/>
        <v>0.11927452437288673</v>
      </c>
      <c r="P37">
        <f t="shared" si="9"/>
        <v>0.4900985534653538</v>
      </c>
      <c r="Q37">
        <f t="shared" si="10"/>
        <v>0.75663155190006393</v>
      </c>
      <c r="R37">
        <f t="shared" si="12"/>
        <v>0.24336844809993607</v>
      </c>
    </row>
    <row r="38" spans="1:19" x14ac:dyDescent="0.2">
      <c r="A38" s="2">
        <v>1</v>
      </c>
      <c r="B38">
        <v>2</v>
      </c>
      <c r="D38">
        <f>$S$12</f>
        <v>0.61146111693671146</v>
      </c>
      <c r="E38">
        <f>$Q$18</f>
        <v>0.9381189796214725</v>
      </c>
      <c r="F38">
        <f>$R$19</f>
        <v>0.6464591703373832</v>
      </c>
      <c r="H38">
        <f t="shared" si="11"/>
        <v>0.38853888306328854</v>
      </c>
      <c r="I38">
        <f>$Q$24</f>
        <v>0.58263594911362371</v>
      </c>
      <c r="J38">
        <f>$R$25</f>
        <v>0.52688511388492887</v>
      </c>
      <c r="L38">
        <f t="shared" si="6"/>
        <v>4.4229859696041526E-2</v>
      </c>
      <c r="N38">
        <f t="shared" si="7"/>
        <v>0.37082402909246709</v>
      </c>
      <c r="O38">
        <f t="shared" si="8"/>
        <v>0.11927452437288673</v>
      </c>
      <c r="P38">
        <f t="shared" si="9"/>
        <v>0.4900985534653538</v>
      </c>
      <c r="Q38">
        <f t="shared" si="10"/>
        <v>0.75663155190006393</v>
      </c>
      <c r="R38">
        <f t="shared" si="12"/>
        <v>0.24336844809993607</v>
      </c>
    </row>
    <row r="39" spans="1:19" x14ac:dyDescent="0.2">
      <c r="A39" s="2">
        <v>1</v>
      </c>
      <c r="B39">
        <v>0</v>
      </c>
      <c r="D39">
        <f>$S$12</f>
        <v>0.61146111693671146</v>
      </c>
      <c r="E39">
        <f>$Q$18</f>
        <v>0.9381189796214725</v>
      </c>
      <c r="F39">
        <f>$R$17</f>
        <v>0.12265702253600992</v>
      </c>
      <c r="H39">
        <f t="shared" si="11"/>
        <v>0.38853888306328854</v>
      </c>
      <c r="I39">
        <f>$Q$24</f>
        <v>0.58263594911362371</v>
      </c>
      <c r="J39">
        <f>$R$23</f>
        <v>0.32171812255824833</v>
      </c>
      <c r="L39">
        <f t="shared" si="6"/>
        <v>5.1242047694368209E-3</v>
      </c>
      <c r="N39">
        <f t="shared" si="7"/>
        <v>7.0358923471610463E-2</v>
      </c>
      <c r="O39">
        <f t="shared" si="8"/>
        <v>7.282949363920295E-2</v>
      </c>
      <c r="P39">
        <f t="shared" si="9"/>
        <v>0.14318841711081343</v>
      </c>
      <c r="Q39">
        <f t="shared" si="10"/>
        <v>0.49137300971181025</v>
      </c>
      <c r="R39">
        <f t="shared" si="12"/>
        <v>0.5086269902881897</v>
      </c>
    </row>
    <row r="40" spans="1:19" x14ac:dyDescent="0.2">
      <c r="A40" s="2">
        <v>1</v>
      </c>
      <c r="B40">
        <v>0</v>
      </c>
      <c r="D40">
        <f>$S$12</f>
        <v>0.61146111693671146</v>
      </c>
      <c r="E40">
        <f>$Q$18</f>
        <v>0.9381189796214725</v>
      </c>
      <c r="F40">
        <f>$R$17</f>
        <v>0.12265702253600992</v>
      </c>
      <c r="H40">
        <f t="shared" si="11"/>
        <v>0.38853888306328854</v>
      </c>
      <c r="I40">
        <f>$Q$24</f>
        <v>0.58263594911362371</v>
      </c>
      <c r="J40">
        <f>$R$23</f>
        <v>0.32171812255824833</v>
      </c>
      <c r="L40">
        <f t="shared" si="6"/>
        <v>5.1242047694368209E-3</v>
      </c>
      <c r="N40">
        <f t="shared" si="7"/>
        <v>7.0358923471610463E-2</v>
      </c>
      <c r="O40">
        <f t="shared" si="8"/>
        <v>7.282949363920295E-2</v>
      </c>
      <c r="P40">
        <f t="shared" si="9"/>
        <v>0.14318841711081343</v>
      </c>
      <c r="Q40">
        <f t="shared" si="10"/>
        <v>0.49137300971181025</v>
      </c>
      <c r="R40">
        <f t="shared" si="12"/>
        <v>0.5086269902881897</v>
      </c>
    </row>
    <row r="41" spans="1:19" x14ac:dyDescent="0.2">
      <c r="Q41">
        <f>SUM(Q31:Q40)</f>
        <v>6.0432514790349501</v>
      </c>
      <c r="R41">
        <f>COUNT(Q31:Q40)</f>
        <v>10</v>
      </c>
      <c r="S41">
        <f>Q41/R41</f>
        <v>0.60432514790349501</v>
      </c>
    </row>
    <row r="45" spans="1:19" x14ac:dyDescent="0.2">
      <c r="Q45" t="s">
        <v>2</v>
      </c>
    </row>
    <row r="46" spans="1:19" x14ac:dyDescent="0.2">
      <c r="O46" t="str">
        <f>"=0"</f>
        <v>=0</v>
      </c>
      <c r="P46" t="str">
        <f>O46</f>
        <v>=0</v>
      </c>
      <c r="Q46">
        <f>SUMIF(A$31:A$40,O46,$Q$31:$Q$40)/SUM($Q$31:$Q$40)</f>
        <v>7.3658578282895265E-2</v>
      </c>
      <c r="R46">
        <f t="shared" ref="R46:R48" si="13">SUMIF(B$31:B$40,P46,$Q$31:$Q$40)/SUM($Q$31:$Q$40)</f>
        <v>0.16261875297311898</v>
      </c>
    </row>
    <row r="47" spans="1:19" x14ac:dyDescent="0.2">
      <c r="O47" t="str">
        <f>"=1"</f>
        <v>=1</v>
      </c>
      <c r="P47" t="str">
        <f>O47</f>
        <v>=1</v>
      </c>
      <c r="Q47">
        <f>SUMIF(A$31:A$40,O47,$Q$31:$Q$40)/SUM($Q$31:$Q$40)</f>
        <v>0.92634142171710476</v>
      </c>
      <c r="R47">
        <f t="shared" si="13"/>
        <v>0.26291176949549649</v>
      </c>
    </row>
    <row r="48" spans="1:19" x14ac:dyDescent="0.2">
      <c r="P48" t="str">
        <f>"=2"</f>
        <v>=2</v>
      </c>
      <c r="R48">
        <f t="shared" si="13"/>
        <v>0.57446947753138444</v>
      </c>
    </row>
    <row r="51" spans="15:18" x14ac:dyDescent="0.2">
      <c r="Q51" t="s">
        <v>3</v>
      </c>
    </row>
    <row r="52" spans="15:18" x14ac:dyDescent="0.2">
      <c r="O52" t="str">
        <f>"=0"</f>
        <v>=0</v>
      </c>
      <c r="P52" t="str">
        <f>O52</f>
        <v>=0</v>
      </c>
      <c r="Q52">
        <f>SUMIF(A$31:A$40,O52,$R$31:$R$40)/SUM($R$31:$R$40)</f>
        <v>0.39296474860854969</v>
      </c>
      <c r="R52">
        <f>SUMIF(B$31:B$40,P52,$R$31:$R$40)/SUM($R$31:$R$40)</f>
        <v>0.25709341273179309</v>
      </c>
    </row>
    <row r="53" spans="15:18" x14ac:dyDescent="0.2">
      <c r="O53" t="str">
        <f>"=1"</f>
        <v>=1</v>
      </c>
      <c r="P53" t="str">
        <f>O53</f>
        <v>=1</v>
      </c>
      <c r="Q53">
        <f>SUMIF(A$31:A$40,O53,$R$31:$R$40)/SUM($R$31:$R$40)</f>
        <v>0.60703525139145031</v>
      </c>
      <c r="R53">
        <f>SUMIF(B$31:B$40,P53,$R$31:$R$40)/SUM($R$31:$R$40)</f>
        <v>0.10391311400310159</v>
      </c>
    </row>
    <row r="54" spans="15:18" x14ac:dyDescent="0.2">
      <c r="P54" t="str">
        <f>"=2"</f>
        <v>=2</v>
      </c>
      <c r="R54">
        <f>SUMIF(B$31:B$40,P54,$R$31:$R$40)/SUM($R$31:$R$40)</f>
        <v>0.63899347326510536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2019-12-17T08:09:42Z</dcterms:created>
  <dcterms:modified xsi:type="dcterms:W3CDTF">2019-12-17T13:50:52Z</dcterms:modified>
</cp:coreProperties>
</file>