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c Info" sheetId="1" r:id="rId4"/>
    <sheet state="visible" name="BAU" sheetId="2" r:id="rId5"/>
    <sheet state="visible" name="Reforest over 10 years" sheetId="3" r:id="rId6"/>
    <sheet state="visible" name="Unsustainable harvest over 10 y" sheetId="4" r:id="rId7"/>
    <sheet state="visible" name="Sustainable Harvest" sheetId="5" r:id="rId8"/>
    <sheet state="visible" name="Random Fires every 5 years" sheetId="6" r:id="rId9"/>
  </sheets>
  <definedNames/>
  <calcPr/>
</workbook>
</file>

<file path=xl/sharedStrings.xml><?xml version="1.0" encoding="utf-8"?>
<sst xmlns="http://schemas.openxmlformats.org/spreadsheetml/2006/main" count="92" uniqueCount="26">
  <si>
    <t>Project area</t>
  </si>
  <si>
    <t>Forested</t>
  </si>
  <si>
    <t>Lost</t>
  </si>
  <si>
    <t>Average pixel loss</t>
  </si>
  <si>
    <t>Band1 mean value</t>
  </si>
  <si>
    <t>8 years recorded loss average</t>
  </si>
  <si>
    <t>14 years recorded loss average</t>
  </si>
  <si>
    <t>total loss spread over 14 years</t>
  </si>
  <si>
    <t>Pixel size</t>
  </si>
  <si>
    <t>Gain</t>
  </si>
  <si>
    <t>Empty pixels</t>
  </si>
  <si>
    <t>Over 10 years</t>
  </si>
  <si>
    <t>Forested Pixels</t>
  </si>
  <si>
    <t>Harvest every year over 10 years</t>
  </si>
  <si>
    <t>Average of 3490 harvested and average of 5572 replanted</t>
  </si>
  <si>
    <t>Size of Fire</t>
  </si>
  <si>
    <t>Direction of Fire in radiants</t>
  </si>
  <si>
    <t xml:space="preserve">Random point </t>
  </si>
  <si>
    <t>Direction point</t>
  </si>
  <si>
    <t>Range</t>
  </si>
  <si>
    <t>=random (+ or -) 0.01</t>
  </si>
  <si>
    <t>=random (+ or -) (0.01* tan(random opposite / random adjacent))</t>
  </si>
  <si>
    <t>1/65 part of the total pixels</t>
  </si>
  <si>
    <t xml:space="preserve">annual harvest </t>
  </si>
  <si>
    <t>Fully reforested, followed by harvest of first 857 pixels</t>
  </si>
  <si>
    <t>857 harvested and 857 replanted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</si>
</sst>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000"/>
    <numFmt numFmtId="165" formatCode="#,##0.00000"/>
  </numFmts>
  <fonts count="3">
    <font>
      <sz val="10.0"/>
      <color rgb="FF000000"/>
      <name val="Arial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quotePrefix="1"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>
        <v>313.0</v>
      </c>
      <c r="C1" s="1">
        <v>178.0</v>
      </c>
      <c r="D1" s="1"/>
    </row>
    <row r="2">
      <c r="B2" s="1" t="s">
        <v>1</v>
      </c>
      <c r="C2" s="1" t="s">
        <v>2</v>
      </c>
      <c r="D2" s="1" t="s">
        <v>3</v>
      </c>
    </row>
    <row r="3">
      <c r="A3" s="1">
        <v>2004.0</v>
      </c>
      <c r="B3" s="1">
        <v>44465.0</v>
      </c>
    </row>
    <row r="4">
      <c r="A4" s="2">
        <v>2005.0</v>
      </c>
      <c r="B4" s="1">
        <v>43797.0</v>
      </c>
      <c r="C4" s="2">
        <f t="shared" ref="C4:C18" si="1">B3-B4</f>
        <v>668</v>
      </c>
    </row>
    <row r="5">
      <c r="A5" s="2">
        <v>2006.0</v>
      </c>
      <c r="B5" s="1">
        <v>43069.0</v>
      </c>
      <c r="C5" s="2">
        <f t="shared" si="1"/>
        <v>728</v>
      </c>
    </row>
    <row r="6">
      <c r="A6" s="2">
        <v>2007.0</v>
      </c>
      <c r="B6" s="1">
        <v>43027.0</v>
      </c>
      <c r="C6" s="2">
        <f t="shared" si="1"/>
        <v>42</v>
      </c>
    </row>
    <row r="7">
      <c r="A7" s="2">
        <v>2008.0</v>
      </c>
      <c r="B7" s="1">
        <v>39879.0</v>
      </c>
      <c r="C7" s="2">
        <f t="shared" si="1"/>
        <v>3148</v>
      </c>
    </row>
    <row r="8">
      <c r="A8" s="2">
        <v>2009.0</v>
      </c>
      <c r="B8" s="1">
        <v>37222.0</v>
      </c>
      <c r="C8" s="2">
        <f t="shared" si="1"/>
        <v>2657</v>
      </c>
    </row>
    <row r="9">
      <c r="A9" s="2">
        <v>2010.0</v>
      </c>
      <c r="B9" s="1">
        <v>36464.0</v>
      </c>
      <c r="C9" s="2">
        <f t="shared" si="1"/>
        <v>758</v>
      </c>
    </row>
    <row r="10">
      <c r="A10" s="2">
        <v>2011.0</v>
      </c>
      <c r="B10" s="1">
        <v>35461.0</v>
      </c>
      <c r="C10" s="2">
        <f t="shared" si="1"/>
        <v>1003</v>
      </c>
    </row>
    <row r="11">
      <c r="A11" s="2">
        <v>2012.0</v>
      </c>
      <c r="B11" s="1">
        <v>34699.0</v>
      </c>
      <c r="C11" s="2">
        <f t="shared" si="1"/>
        <v>762</v>
      </c>
      <c r="D11" s="2">
        <f>sum(C4:C11)/8</f>
        <v>1220.75</v>
      </c>
      <c r="E11" s="1" t="s">
        <v>5</v>
      </c>
    </row>
    <row r="12">
      <c r="A12" s="2">
        <v>2013.0</v>
      </c>
      <c r="B12" s="1">
        <v>35615.0</v>
      </c>
      <c r="C12" s="2">
        <f t="shared" si="1"/>
        <v>-916</v>
      </c>
    </row>
    <row r="13">
      <c r="A13" s="2">
        <v>2014.0</v>
      </c>
      <c r="B13" s="1">
        <v>36931.0</v>
      </c>
      <c r="C13" s="2">
        <f t="shared" si="1"/>
        <v>-1316</v>
      </c>
    </row>
    <row r="14">
      <c r="A14" s="2">
        <v>2015.0</v>
      </c>
      <c r="B14" s="1">
        <v>36915.0</v>
      </c>
      <c r="C14" s="2">
        <f t="shared" si="1"/>
        <v>16</v>
      </c>
    </row>
    <row r="15">
      <c r="A15" s="2">
        <v>2016.0</v>
      </c>
      <c r="B15" s="1">
        <v>37571.0</v>
      </c>
      <c r="C15" s="2">
        <f t="shared" si="1"/>
        <v>-656</v>
      </c>
    </row>
    <row r="16">
      <c r="A16" s="2">
        <v>2017.0</v>
      </c>
      <c r="B16" s="1">
        <v>38530.0</v>
      </c>
      <c r="C16" s="2">
        <f t="shared" si="1"/>
        <v>-959</v>
      </c>
    </row>
    <row r="17">
      <c r="A17" s="2">
        <v>2018.0</v>
      </c>
      <c r="B17" s="1">
        <v>38381.0</v>
      </c>
      <c r="C17" s="2">
        <f t="shared" si="1"/>
        <v>149</v>
      </c>
      <c r="D17" s="2">
        <f>(B3-B17)/14</f>
        <v>434.5714286</v>
      </c>
      <c r="E17" s="1" t="s">
        <v>6</v>
      </c>
    </row>
    <row r="18">
      <c r="A18" s="2">
        <v>2019.0</v>
      </c>
      <c r="B18" s="1">
        <v>49302.0</v>
      </c>
      <c r="C18" s="2">
        <f t="shared" si="1"/>
        <v>-10921</v>
      </c>
      <c r="D18" s="2">
        <f>-C18/14</f>
        <v>780.0714286</v>
      </c>
      <c r="E18" s="1" t="s">
        <v>7</v>
      </c>
    </row>
    <row r="21">
      <c r="A21" s="1" t="s">
        <v>8</v>
      </c>
    </row>
    <row r="22">
      <c r="A22" s="1">
        <v>2.5E-4</v>
      </c>
      <c r="B22" s="4">
        <v>2.5E-4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5.29"/>
  </cols>
  <sheetData>
    <row r="1">
      <c r="A1" s="1" t="s">
        <v>0</v>
      </c>
      <c r="B1" s="1">
        <v>313.0</v>
      </c>
      <c r="C1" s="1"/>
      <c r="D1" s="1">
        <v>178.0</v>
      </c>
      <c r="E1" s="1">
        <f>D1*B1</f>
        <v>55714</v>
      </c>
    </row>
    <row r="2">
      <c r="B2" s="1" t="s">
        <v>1</v>
      </c>
      <c r="C2" s="1" t="s">
        <v>4</v>
      </c>
      <c r="D2" s="1" t="s">
        <v>2</v>
      </c>
      <c r="E2" s="1" t="s">
        <v>3</v>
      </c>
    </row>
    <row r="3">
      <c r="A3" s="1">
        <v>2004.0</v>
      </c>
      <c r="B3" s="1">
        <v>44465.0</v>
      </c>
    </row>
    <row r="4">
      <c r="A4" s="2">
        <v>2005.0</v>
      </c>
      <c r="B4" s="1">
        <v>43797.0</v>
      </c>
      <c r="C4" s="3">
        <f t="shared" ref="C4:C17" si="1">B4/E$1</f>
        <v>0.7861040313</v>
      </c>
      <c r="D4" s="2">
        <f t="shared" ref="D4:D18" si="2">B3-B4</f>
        <v>668</v>
      </c>
    </row>
    <row r="5">
      <c r="A5" s="2">
        <v>2006.0</v>
      </c>
      <c r="B5" s="1">
        <v>43069.0</v>
      </c>
      <c r="C5" s="3">
        <f t="shared" si="1"/>
        <v>0.7730372976</v>
      </c>
      <c r="D5" s="2">
        <f t="shared" si="2"/>
        <v>728</v>
      </c>
    </row>
    <row r="6">
      <c r="A6" s="2">
        <v>2007.0</v>
      </c>
      <c r="B6" s="1">
        <v>43027.0</v>
      </c>
      <c r="C6" s="3">
        <f t="shared" si="1"/>
        <v>0.7722834476</v>
      </c>
      <c r="D6" s="2">
        <f t="shared" si="2"/>
        <v>42</v>
      </c>
    </row>
    <row r="7">
      <c r="A7" s="2">
        <v>2008.0</v>
      </c>
      <c r="B7" s="1">
        <v>39879.0</v>
      </c>
      <c r="C7" s="3">
        <f t="shared" si="1"/>
        <v>0.7157805937</v>
      </c>
      <c r="D7" s="2">
        <f t="shared" si="2"/>
        <v>3148</v>
      </c>
    </row>
    <row r="8">
      <c r="A8" s="2">
        <v>2009.0</v>
      </c>
      <c r="B8" s="1">
        <v>37222.0</v>
      </c>
      <c r="C8" s="3">
        <f t="shared" si="1"/>
        <v>0.6680906056</v>
      </c>
      <c r="D8" s="2">
        <f t="shared" si="2"/>
        <v>2657</v>
      </c>
    </row>
    <row r="9">
      <c r="A9" s="2">
        <v>2010.0</v>
      </c>
      <c r="B9" s="1">
        <v>36464.0</v>
      </c>
      <c r="C9" s="3">
        <f t="shared" si="1"/>
        <v>0.6544854076</v>
      </c>
      <c r="D9" s="2">
        <f t="shared" si="2"/>
        <v>758</v>
      </c>
    </row>
    <row r="10">
      <c r="A10" s="2">
        <v>2011.0</v>
      </c>
      <c r="B10" s="1">
        <v>35461.0</v>
      </c>
      <c r="C10" s="3">
        <f t="shared" si="1"/>
        <v>0.6364827512</v>
      </c>
      <c r="D10" s="2">
        <f t="shared" si="2"/>
        <v>1003</v>
      </c>
    </row>
    <row r="11">
      <c r="A11" s="2">
        <v>2012.0</v>
      </c>
      <c r="B11" s="1">
        <v>34699.0</v>
      </c>
      <c r="C11" s="3">
        <f t="shared" si="1"/>
        <v>0.622805758</v>
      </c>
      <c r="D11" s="2">
        <f t="shared" si="2"/>
        <v>762</v>
      </c>
      <c r="E11" s="2">
        <f>sum(D4:D11)/8</f>
        <v>1220.75</v>
      </c>
      <c r="F11" s="1" t="s">
        <v>5</v>
      </c>
    </row>
    <row r="12">
      <c r="A12" s="2">
        <v>2013.0</v>
      </c>
      <c r="B12" s="1">
        <v>35615.0</v>
      </c>
      <c r="C12" s="3">
        <f t="shared" si="1"/>
        <v>0.6392468679</v>
      </c>
      <c r="D12" s="2">
        <f t="shared" si="2"/>
        <v>-916</v>
      </c>
    </row>
    <row r="13">
      <c r="A13" s="2">
        <v>2014.0</v>
      </c>
      <c r="B13" s="1">
        <v>36931.0</v>
      </c>
      <c r="C13" s="3">
        <f t="shared" si="1"/>
        <v>0.6628675019</v>
      </c>
      <c r="D13" s="2">
        <f t="shared" si="2"/>
        <v>-1316</v>
      </c>
    </row>
    <row r="14">
      <c r="A14" s="2">
        <v>2015.0</v>
      </c>
      <c r="B14" s="1">
        <v>36915.0</v>
      </c>
      <c r="C14" s="3">
        <f t="shared" si="1"/>
        <v>0.6625803209</v>
      </c>
      <c r="D14" s="2">
        <f t="shared" si="2"/>
        <v>16</v>
      </c>
    </row>
    <row r="15">
      <c r="A15" s="2">
        <v>2016.0</v>
      </c>
      <c r="B15" s="1">
        <v>37571.0</v>
      </c>
      <c r="C15" s="3">
        <f t="shared" si="1"/>
        <v>0.6743547403</v>
      </c>
      <c r="D15" s="2">
        <f t="shared" si="2"/>
        <v>-656</v>
      </c>
    </row>
    <row r="16">
      <c r="A16" s="2">
        <v>2017.0</v>
      </c>
      <c r="B16" s="1">
        <v>38530.0</v>
      </c>
      <c r="C16" s="3">
        <f t="shared" si="1"/>
        <v>0.6915676491</v>
      </c>
      <c r="D16" s="2">
        <f t="shared" si="2"/>
        <v>-959</v>
      </c>
    </row>
    <row r="17">
      <c r="A17" s="2">
        <v>2018.0</v>
      </c>
      <c r="B17" s="1">
        <v>38381.0</v>
      </c>
      <c r="C17" s="3">
        <f t="shared" si="1"/>
        <v>0.6888932764</v>
      </c>
      <c r="D17" s="2">
        <f t="shared" si="2"/>
        <v>149</v>
      </c>
      <c r="E17" s="2">
        <f>(B3-B17)/14</f>
        <v>434.5714286</v>
      </c>
      <c r="F17" s="1" t="s">
        <v>6</v>
      </c>
    </row>
    <row r="18">
      <c r="A18" s="2">
        <v>2019.0</v>
      </c>
      <c r="B18" s="2">
        <f>0.666995728183322*E1</f>
        <v>37161</v>
      </c>
      <c r="C18" s="1">
        <v>0.666995728183322</v>
      </c>
      <c r="D18" s="2">
        <f t="shared" si="2"/>
        <v>1220</v>
      </c>
      <c r="E18" s="1">
        <v>780.0</v>
      </c>
      <c r="F18" s="1" t="s">
        <v>7</v>
      </c>
    </row>
    <row r="19">
      <c r="A19" s="2">
        <f t="shared" ref="A19:A49" si="3">A18+1</f>
        <v>2020</v>
      </c>
      <c r="B19" s="2">
        <f t="shared" ref="B19:B48" si="4">B18-D19</f>
        <v>35941</v>
      </c>
      <c r="C19" s="3">
        <f t="shared" ref="C19:C48" si="5">B19/E$1</f>
        <v>0.64509818</v>
      </c>
      <c r="D19" s="1">
        <v>1220.0</v>
      </c>
    </row>
    <row r="20">
      <c r="A20" s="2">
        <f t="shared" si="3"/>
        <v>2021</v>
      </c>
      <c r="B20" s="2">
        <f t="shared" si="4"/>
        <v>34721</v>
      </c>
      <c r="C20" s="3">
        <f t="shared" si="5"/>
        <v>0.6232006318</v>
      </c>
      <c r="D20" s="1">
        <v>1220.0</v>
      </c>
    </row>
    <row r="21">
      <c r="A21" s="2">
        <f t="shared" si="3"/>
        <v>2022</v>
      </c>
      <c r="B21" s="2">
        <f t="shared" si="4"/>
        <v>33501</v>
      </c>
      <c r="C21" s="3">
        <f t="shared" si="5"/>
        <v>0.6013030836</v>
      </c>
      <c r="D21" s="1">
        <v>1220.0</v>
      </c>
    </row>
    <row r="22">
      <c r="A22" s="2">
        <f t="shared" si="3"/>
        <v>2023</v>
      </c>
      <c r="B22" s="2">
        <f t="shared" si="4"/>
        <v>32281</v>
      </c>
      <c r="C22" s="3">
        <f t="shared" si="5"/>
        <v>0.5794055354</v>
      </c>
      <c r="D22" s="1">
        <v>1220.0</v>
      </c>
    </row>
    <row r="23">
      <c r="A23" s="2">
        <f t="shared" si="3"/>
        <v>2024</v>
      </c>
      <c r="B23" s="2">
        <f t="shared" si="4"/>
        <v>31061</v>
      </c>
      <c r="C23" s="3">
        <f t="shared" si="5"/>
        <v>0.5575079872</v>
      </c>
      <c r="D23" s="1">
        <v>1220.0</v>
      </c>
    </row>
    <row r="24">
      <c r="A24" s="2">
        <f t="shared" si="3"/>
        <v>2025</v>
      </c>
      <c r="B24" s="2">
        <f t="shared" si="4"/>
        <v>29841</v>
      </c>
      <c r="C24" s="3">
        <f t="shared" si="5"/>
        <v>0.535610439</v>
      </c>
      <c r="D24" s="1">
        <v>1220.0</v>
      </c>
    </row>
    <row r="25">
      <c r="A25" s="2">
        <f t="shared" si="3"/>
        <v>2026</v>
      </c>
      <c r="B25" s="2">
        <f t="shared" si="4"/>
        <v>28621</v>
      </c>
      <c r="C25" s="3">
        <f t="shared" si="5"/>
        <v>0.5137128908</v>
      </c>
      <c r="D25" s="1">
        <v>1220.0</v>
      </c>
    </row>
    <row r="26">
      <c r="A26" s="2">
        <f t="shared" si="3"/>
        <v>2027</v>
      </c>
      <c r="B26" s="2">
        <f t="shared" si="4"/>
        <v>27401</v>
      </c>
      <c r="C26" s="3">
        <f t="shared" si="5"/>
        <v>0.4918153426</v>
      </c>
      <c r="D26" s="1">
        <v>1220.0</v>
      </c>
    </row>
    <row r="27">
      <c r="A27" s="2">
        <f t="shared" si="3"/>
        <v>2028</v>
      </c>
      <c r="B27" s="2">
        <f t="shared" si="4"/>
        <v>26181</v>
      </c>
      <c r="C27" s="3">
        <f t="shared" si="5"/>
        <v>0.4699177945</v>
      </c>
      <c r="D27" s="1">
        <v>1220.0</v>
      </c>
    </row>
    <row r="28">
      <c r="A28" s="2">
        <f t="shared" si="3"/>
        <v>2029</v>
      </c>
      <c r="B28" s="2">
        <f t="shared" si="4"/>
        <v>24961</v>
      </c>
      <c r="C28" s="3">
        <f t="shared" si="5"/>
        <v>0.4480202463</v>
      </c>
      <c r="D28" s="1">
        <v>1220.0</v>
      </c>
    </row>
    <row r="29">
      <c r="A29" s="2">
        <f t="shared" si="3"/>
        <v>2030</v>
      </c>
      <c r="B29" s="2">
        <f t="shared" si="4"/>
        <v>23741</v>
      </c>
      <c r="C29" s="3">
        <f t="shared" si="5"/>
        <v>0.4261226981</v>
      </c>
      <c r="D29" s="1">
        <v>1220.0</v>
      </c>
    </row>
    <row r="30">
      <c r="A30" s="2">
        <f t="shared" si="3"/>
        <v>2031</v>
      </c>
      <c r="B30" s="2">
        <f t="shared" si="4"/>
        <v>22521</v>
      </c>
      <c r="C30" s="3">
        <f t="shared" si="5"/>
        <v>0.4042251499</v>
      </c>
      <c r="D30" s="1">
        <v>1220.0</v>
      </c>
    </row>
    <row r="31">
      <c r="A31" s="2">
        <f t="shared" si="3"/>
        <v>2032</v>
      </c>
      <c r="B31" s="2">
        <f t="shared" si="4"/>
        <v>21301</v>
      </c>
      <c r="C31" s="3">
        <f t="shared" si="5"/>
        <v>0.3823276017</v>
      </c>
      <c r="D31" s="1">
        <v>1220.0</v>
      </c>
    </row>
    <row r="32">
      <c r="A32" s="2">
        <f t="shared" si="3"/>
        <v>2033</v>
      </c>
      <c r="B32" s="2">
        <f t="shared" si="4"/>
        <v>20081</v>
      </c>
      <c r="C32" s="3">
        <f t="shared" si="5"/>
        <v>0.3604300535</v>
      </c>
      <c r="D32" s="1">
        <v>1220.0</v>
      </c>
    </row>
    <row r="33">
      <c r="A33" s="2">
        <f t="shared" si="3"/>
        <v>2034</v>
      </c>
      <c r="B33" s="2">
        <f t="shared" si="4"/>
        <v>18861</v>
      </c>
      <c r="C33" s="3">
        <f t="shared" si="5"/>
        <v>0.3385325053</v>
      </c>
      <c r="D33" s="1">
        <v>1220.0</v>
      </c>
    </row>
    <row r="34">
      <c r="A34" s="2">
        <f t="shared" si="3"/>
        <v>2035</v>
      </c>
      <c r="B34" s="2">
        <f t="shared" si="4"/>
        <v>17641</v>
      </c>
      <c r="C34" s="3">
        <f t="shared" si="5"/>
        <v>0.3166349571</v>
      </c>
      <c r="D34" s="1">
        <v>1220.0</v>
      </c>
    </row>
    <row r="35">
      <c r="A35" s="2">
        <f t="shared" si="3"/>
        <v>2036</v>
      </c>
      <c r="B35" s="2">
        <f t="shared" si="4"/>
        <v>16421</v>
      </c>
      <c r="C35" s="3">
        <f t="shared" si="5"/>
        <v>0.2947374089</v>
      </c>
      <c r="D35" s="1">
        <v>1220.0</v>
      </c>
    </row>
    <row r="36">
      <c r="A36" s="2">
        <f t="shared" si="3"/>
        <v>2037</v>
      </c>
      <c r="B36" s="2">
        <f t="shared" si="4"/>
        <v>15201</v>
      </c>
      <c r="C36" s="3">
        <f t="shared" si="5"/>
        <v>0.2728398607</v>
      </c>
      <c r="D36" s="1">
        <v>1220.0</v>
      </c>
    </row>
    <row r="37">
      <c r="A37" s="2">
        <f t="shared" si="3"/>
        <v>2038</v>
      </c>
      <c r="B37" s="2">
        <f t="shared" si="4"/>
        <v>13981</v>
      </c>
      <c r="C37" s="3">
        <f t="shared" si="5"/>
        <v>0.2509423125</v>
      </c>
      <c r="D37" s="1">
        <v>1220.0</v>
      </c>
    </row>
    <row r="38">
      <c r="A38" s="2">
        <f t="shared" si="3"/>
        <v>2039</v>
      </c>
      <c r="B38" s="2">
        <f t="shared" si="4"/>
        <v>12761</v>
      </c>
      <c r="C38" s="3">
        <f t="shared" si="5"/>
        <v>0.2290447643</v>
      </c>
      <c r="D38" s="1">
        <v>1220.0</v>
      </c>
    </row>
    <row r="39">
      <c r="A39" s="2">
        <f t="shared" si="3"/>
        <v>2040</v>
      </c>
      <c r="B39" s="2">
        <f t="shared" si="4"/>
        <v>11541</v>
      </c>
      <c r="C39" s="3">
        <f t="shared" si="5"/>
        <v>0.2071472161</v>
      </c>
      <c r="D39" s="1">
        <v>1220.0</v>
      </c>
    </row>
    <row r="40">
      <c r="A40" s="2">
        <f t="shared" si="3"/>
        <v>2041</v>
      </c>
      <c r="B40" s="2">
        <f t="shared" si="4"/>
        <v>10321</v>
      </c>
      <c r="C40" s="3">
        <f t="shared" si="5"/>
        <v>0.1852496679</v>
      </c>
      <c r="D40" s="1">
        <v>1220.0</v>
      </c>
    </row>
    <row r="41">
      <c r="A41" s="2">
        <f t="shared" si="3"/>
        <v>2042</v>
      </c>
      <c r="B41" s="2">
        <f t="shared" si="4"/>
        <v>9101</v>
      </c>
      <c r="C41" s="3">
        <f t="shared" si="5"/>
        <v>0.1633521198</v>
      </c>
      <c r="D41" s="1">
        <v>1220.0</v>
      </c>
    </row>
    <row r="42">
      <c r="A42" s="2">
        <f t="shared" si="3"/>
        <v>2043</v>
      </c>
      <c r="B42" s="2">
        <f t="shared" si="4"/>
        <v>7881</v>
      </c>
      <c r="C42" s="3">
        <f t="shared" si="5"/>
        <v>0.1414545716</v>
      </c>
      <c r="D42" s="1">
        <v>1220.0</v>
      </c>
    </row>
    <row r="43">
      <c r="A43" s="2">
        <f t="shared" si="3"/>
        <v>2044</v>
      </c>
      <c r="B43" s="2">
        <f t="shared" si="4"/>
        <v>6661</v>
      </c>
      <c r="C43" s="3">
        <f t="shared" si="5"/>
        <v>0.1195570234</v>
      </c>
      <c r="D43" s="1">
        <v>1220.0</v>
      </c>
    </row>
    <row r="44">
      <c r="A44" s="2">
        <f t="shared" si="3"/>
        <v>2045</v>
      </c>
      <c r="B44" s="2">
        <f t="shared" si="4"/>
        <v>5441</v>
      </c>
      <c r="C44" s="3">
        <f t="shared" si="5"/>
        <v>0.09765947518</v>
      </c>
      <c r="D44" s="1">
        <v>1220.0</v>
      </c>
    </row>
    <row r="45">
      <c r="A45" s="2">
        <f t="shared" si="3"/>
        <v>2046</v>
      </c>
      <c r="B45" s="2">
        <f t="shared" si="4"/>
        <v>4221</v>
      </c>
      <c r="C45" s="3">
        <f t="shared" si="5"/>
        <v>0.07576192698</v>
      </c>
      <c r="D45" s="1">
        <v>1220.0</v>
      </c>
    </row>
    <row r="46">
      <c r="A46" s="2">
        <f t="shared" si="3"/>
        <v>2047</v>
      </c>
      <c r="B46" s="2">
        <f t="shared" si="4"/>
        <v>3001</v>
      </c>
      <c r="C46" s="3">
        <f t="shared" si="5"/>
        <v>0.05386437879</v>
      </c>
      <c r="D46" s="1">
        <v>1220.0</v>
      </c>
    </row>
    <row r="47">
      <c r="A47" s="2">
        <f t="shared" si="3"/>
        <v>2048</v>
      </c>
      <c r="B47" s="2">
        <f t="shared" si="4"/>
        <v>1781</v>
      </c>
      <c r="C47" s="3">
        <f t="shared" si="5"/>
        <v>0.0319668306</v>
      </c>
      <c r="D47" s="1">
        <v>1220.0</v>
      </c>
    </row>
    <row r="48">
      <c r="A48" s="2">
        <f t="shared" si="3"/>
        <v>2049</v>
      </c>
      <c r="B48" s="2">
        <f t="shared" si="4"/>
        <v>561</v>
      </c>
      <c r="C48" s="3">
        <f t="shared" si="5"/>
        <v>0.01006928241</v>
      </c>
      <c r="D48" s="1">
        <v>1220.0</v>
      </c>
    </row>
    <row r="49">
      <c r="A49" s="2">
        <f t="shared" si="3"/>
        <v>2050</v>
      </c>
      <c r="B49" s="1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5.29"/>
  </cols>
  <sheetData>
    <row r="1">
      <c r="A1" s="1" t="s">
        <v>0</v>
      </c>
      <c r="B1" s="1">
        <v>313.0</v>
      </c>
      <c r="C1" s="1"/>
      <c r="D1" s="1">
        <v>178.0</v>
      </c>
      <c r="E1" s="1">
        <f>D1*B1</f>
        <v>55714</v>
      </c>
    </row>
    <row r="2">
      <c r="B2" s="1" t="s">
        <v>1</v>
      </c>
      <c r="C2" s="1" t="s">
        <v>4</v>
      </c>
      <c r="D2" s="5" t="s">
        <v>9</v>
      </c>
      <c r="E2" s="1" t="s">
        <v>3</v>
      </c>
    </row>
    <row r="3">
      <c r="A3" s="1">
        <v>2004.0</v>
      </c>
      <c r="B3" s="1">
        <v>44465.0</v>
      </c>
    </row>
    <row r="4">
      <c r="A4" s="2">
        <v>2005.0</v>
      </c>
      <c r="B4" s="1">
        <v>43797.0</v>
      </c>
      <c r="C4" s="3">
        <f t="shared" ref="C4:C17" si="1">B4/E$1</f>
        <v>0.7861040313</v>
      </c>
      <c r="D4" s="2">
        <v>-668.0</v>
      </c>
    </row>
    <row r="5">
      <c r="A5" s="2">
        <v>2006.0</v>
      </c>
      <c r="B5" s="1">
        <v>43069.0</v>
      </c>
      <c r="C5" s="3">
        <f t="shared" si="1"/>
        <v>0.7730372976</v>
      </c>
      <c r="D5" s="2">
        <v>-728.0</v>
      </c>
    </row>
    <row r="6">
      <c r="A6" s="2">
        <v>2007.0</v>
      </c>
      <c r="B6" s="1">
        <v>43027.0</v>
      </c>
      <c r="C6" s="3">
        <f t="shared" si="1"/>
        <v>0.7722834476</v>
      </c>
      <c r="D6" s="2">
        <v>-42.0</v>
      </c>
    </row>
    <row r="7">
      <c r="A7" s="2">
        <v>2008.0</v>
      </c>
      <c r="B7" s="1">
        <v>39879.0</v>
      </c>
      <c r="C7" s="3">
        <f t="shared" si="1"/>
        <v>0.7157805937</v>
      </c>
      <c r="D7" s="2">
        <v>-3148.0</v>
      </c>
    </row>
    <row r="8">
      <c r="A8" s="2">
        <v>2009.0</v>
      </c>
      <c r="B8" s="1">
        <v>37222.0</v>
      </c>
      <c r="C8" s="3">
        <f t="shared" si="1"/>
        <v>0.6680906056</v>
      </c>
      <c r="D8" s="2">
        <v>-2657.0</v>
      </c>
    </row>
    <row r="9">
      <c r="A9" s="2">
        <v>2010.0</v>
      </c>
      <c r="B9" s="1">
        <v>36464.0</v>
      </c>
      <c r="C9" s="3">
        <f t="shared" si="1"/>
        <v>0.6544854076</v>
      </c>
      <c r="D9" s="2">
        <v>-758.0</v>
      </c>
    </row>
    <row r="10">
      <c r="A10" s="2">
        <v>2011.0</v>
      </c>
      <c r="B10" s="1">
        <v>35461.0</v>
      </c>
      <c r="C10" s="3">
        <f t="shared" si="1"/>
        <v>0.6364827512</v>
      </c>
      <c r="D10" s="2">
        <v>-1003.0</v>
      </c>
    </row>
    <row r="11">
      <c r="A11" s="2">
        <v>2012.0</v>
      </c>
      <c r="B11" s="1">
        <v>34699.0</v>
      </c>
      <c r="C11" s="3">
        <f t="shared" si="1"/>
        <v>0.622805758</v>
      </c>
      <c r="D11" s="2">
        <v>-762.0</v>
      </c>
    </row>
    <row r="12">
      <c r="A12" s="2">
        <v>2013.0</v>
      </c>
      <c r="B12" s="1">
        <v>35615.0</v>
      </c>
      <c r="C12" s="3">
        <f t="shared" si="1"/>
        <v>0.6392468679</v>
      </c>
      <c r="D12" s="2">
        <v>916.0</v>
      </c>
    </row>
    <row r="13">
      <c r="A13" s="2">
        <v>2014.0</v>
      </c>
      <c r="B13" s="1">
        <v>36931.0</v>
      </c>
      <c r="C13" s="3">
        <f t="shared" si="1"/>
        <v>0.6628675019</v>
      </c>
      <c r="D13" s="2">
        <v>1316.0</v>
      </c>
    </row>
    <row r="14">
      <c r="A14" s="2">
        <v>2015.0</v>
      </c>
      <c r="B14" s="1">
        <v>36915.0</v>
      </c>
      <c r="C14" s="3">
        <f t="shared" si="1"/>
        <v>0.6625803209</v>
      </c>
      <c r="D14" s="2">
        <v>-16.0</v>
      </c>
    </row>
    <row r="15">
      <c r="A15" s="2">
        <v>2016.0</v>
      </c>
      <c r="B15" s="1">
        <v>37571.0</v>
      </c>
      <c r="C15" s="3">
        <f t="shared" si="1"/>
        <v>0.6743547403</v>
      </c>
      <c r="D15" s="2">
        <v>656.0</v>
      </c>
    </row>
    <row r="16">
      <c r="A16" s="2">
        <v>2017.0</v>
      </c>
      <c r="B16" s="1">
        <v>38530.0</v>
      </c>
      <c r="C16" s="3">
        <f t="shared" si="1"/>
        <v>0.6915676491</v>
      </c>
      <c r="D16" s="2">
        <v>959.0</v>
      </c>
      <c r="E16" s="2">
        <f>E1-B17</f>
        <v>17333</v>
      </c>
      <c r="F16" s="1" t="s">
        <v>10</v>
      </c>
    </row>
    <row r="17">
      <c r="A17" s="2">
        <v>2018.0</v>
      </c>
      <c r="B17" s="1">
        <v>38381.0</v>
      </c>
      <c r="C17" s="3">
        <f t="shared" si="1"/>
        <v>0.6888932764</v>
      </c>
      <c r="D17" s="2">
        <v>-149.0</v>
      </c>
      <c r="E17" s="2">
        <f>E16/10</f>
        <v>1733.3</v>
      </c>
      <c r="F17" s="1" t="s">
        <v>11</v>
      </c>
    </row>
    <row r="18">
      <c r="A18" s="2">
        <v>2019.0</v>
      </c>
      <c r="B18" s="2">
        <f t="shared" ref="B18:B49" si="2">B17+D18</f>
        <v>40114.3</v>
      </c>
      <c r="C18" s="1">
        <v>0.666995728183322</v>
      </c>
      <c r="D18" s="2">
        <f t="shared" ref="D18:D27" si="3">E$17</f>
        <v>1733.3</v>
      </c>
    </row>
    <row r="19">
      <c r="A19" s="2">
        <f t="shared" ref="A19:A49" si="4">A18+1</f>
        <v>2020</v>
      </c>
      <c r="B19" s="2">
        <f t="shared" si="2"/>
        <v>41847.6</v>
      </c>
      <c r="C19" s="3">
        <f t="shared" ref="C19:C48" si="5">B19/E$1</f>
        <v>0.7511146211</v>
      </c>
      <c r="D19" s="2">
        <f t="shared" si="3"/>
        <v>1733.3</v>
      </c>
    </row>
    <row r="20">
      <c r="A20" s="2">
        <f t="shared" si="4"/>
        <v>2021</v>
      </c>
      <c r="B20" s="2">
        <f t="shared" si="2"/>
        <v>43580.9</v>
      </c>
      <c r="C20" s="3">
        <f t="shared" si="5"/>
        <v>0.7822252935</v>
      </c>
      <c r="D20" s="2">
        <f t="shared" si="3"/>
        <v>1733.3</v>
      </c>
    </row>
    <row r="21">
      <c r="A21" s="2">
        <f t="shared" si="4"/>
        <v>2022</v>
      </c>
      <c r="B21" s="2">
        <f t="shared" si="2"/>
        <v>45314.2</v>
      </c>
      <c r="C21" s="3">
        <f t="shared" si="5"/>
        <v>0.8133359658</v>
      </c>
      <c r="D21" s="2">
        <f t="shared" si="3"/>
        <v>1733.3</v>
      </c>
    </row>
    <row r="22">
      <c r="A22" s="2">
        <f t="shared" si="4"/>
        <v>2023</v>
      </c>
      <c r="B22" s="2">
        <f t="shared" si="2"/>
        <v>47047.5</v>
      </c>
      <c r="C22" s="3">
        <f t="shared" si="5"/>
        <v>0.8444466382</v>
      </c>
      <c r="D22" s="2">
        <f t="shared" si="3"/>
        <v>1733.3</v>
      </c>
    </row>
    <row r="23">
      <c r="A23" s="2">
        <f t="shared" si="4"/>
        <v>2024</v>
      </c>
      <c r="B23" s="2">
        <f t="shared" si="2"/>
        <v>48780.8</v>
      </c>
      <c r="C23" s="3">
        <f t="shared" si="5"/>
        <v>0.8755573106</v>
      </c>
      <c r="D23" s="2">
        <f t="shared" si="3"/>
        <v>1733.3</v>
      </c>
    </row>
    <row r="24">
      <c r="A24" s="2">
        <f t="shared" si="4"/>
        <v>2025</v>
      </c>
      <c r="B24" s="2">
        <f t="shared" si="2"/>
        <v>50514.1</v>
      </c>
      <c r="C24" s="3">
        <f t="shared" si="5"/>
        <v>0.9066679829</v>
      </c>
      <c r="D24" s="2">
        <f t="shared" si="3"/>
        <v>1733.3</v>
      </c>
    </row>
    <row r="25">
      <c r="A25" s="2">
        <f t="shared" si="4"/>
        <v>2026</v>
      </c>
      <c r="B25" s="2">
        <f t="shared" si="2"/>
        <v>52247.4</v>
      </c>
      <c r="C25" s="3">
        <f t="shared" si="5"/>
        <v>0.9377786553</v>
      </c>
      <c r="D25" s="2">
        <f t="shared" si="3"/>
        <v>1733.3</v>
      </c>
    </row>
    <row r="26">
      <c r="A26" s="2">
        <f t="shared" si="4"/>
        <v>2027</v>
      </c>
      <c r="B26" s="2">
        <f t="shared" si="2"/>
        <v>53980.7</v>
      </c>
      <c r="C26" s="3">
        <f t="shared" si="5"/>
        <v>0.9688893276</v>
      </c>
      <c r="D26" s="2">
        <f t="shared" si="3"/>
        <v>1733.3</v>
      </c>
    </row>
    <row r="27">
      <c r="A27" s="2">
        <f t="shared" si="4"/>
        <v>2028</v>
      </c>
      <c r="B27" s="2">
        <f t="shared" si="2"/>
        <v>55714</v>
      </c>
      <c r="C27" s="3">
        <f t="shared" si="5"/>
        <v>1</v>
      </c>
      <c r="D27" s="2">
        <f t="shared" si="3"/>
        <v>1733.3</v>
      </c>
    </row>
    <row r="28">
      <c r="A28" s="2">
        <f t="shared" si="4"/>
        <v>2029</v>
      </c>
      <c r="B28" s="2">
        <f t="shared" si="2"/>
        <v>55714</v>
      </c>
      <c r="C28" s="3">
        <f t="shared" si="5"/>
        <v>1</v>
      </c>
      <c r="D28" s="1">
        <v>0.0</v>
      </c>
    </row>
    <row r="29">
      <c r="A29" s="2">
        <f t="shared" si="4"/>
        <v>2030</v>
      </c>
      <c r="B29" s="2">
        <f t="shared" si="2"/>
        <v>55714</v>
      </c>
      <c r="C29" s="3">
        <f t="shared" si="5"/>
        <v>1</v>
      </c>
      <c r="D29" s="1">
        <v>0.0</v>
      </c>
    </row>
    <row r="30">
      <c r="A30" s="2">
        <f t="shared" si="4"/>
        <v>2031</v>
      </c>
      <c r="B30" s="2">
        <f t="shared" si="2"/>
        <v>55714</v>
      </c>
      <c r="C30" s="3">
        <f t="shared" si="5"/>
        <v>1</v>
      </c>
      <c r="D30" s="1">
        <v>0.0</v>
      </c>
    </row>
    <row r="31">
      <c r="A31" s="2">
        <f t="shared" si="4"/>
        <v>2032</v>
      </c>
      <c r="B31" s="2">
        <f t="shared" si="2"/>
        <v>55714</v>
      </c>
      <c r="C31" s="3">
        <f t="shared" si="5"/>
        <v>1</v>
      </c>
      <c r="D31" s="1">
        <v>0.0</v>
      </c>
    </row>
    <row r="32">
      <c r="A32" s="2">
        <f t="shared" si="4"/>
        <v>2033</v>
      </c>
      <c r="B32" s="2">
        <f t="shared" si="2"/>
        <v>55714</v>
      </c>
      <c r="C32" s="3">
        <f t="shared" si="5"/>
        <v>1</v>
      </c>
      <c r="D32" s="1">
        <v>0.0</v>
      </c>
    </row>
    <row r="33">
      <c r="A33" s="2">
        <f t="shared" si="4"/>
        <v>2034</v>
      </c>
      <c r="B33" s="2">
        <f t="shared" si="2"/>
        <v>55714</v>
      </c>
      <c r="C33" s="3">
        <f t="shared" si="5"/>
        <v>1</v>
      </c>
      <c r="D33" s="1">
        <v>0.0</v>
      </c>
    </row>
    <row r="34">
      <c r="A34" s="2">
        <f t="shared" si="4"/>
        <v>2035</v>
      </c>
      <c r="B34" s="2">
        <f t="shared" si="2"/>
        <v>55714</v>
      </c>
      <c r="C34" s="3">
        <f t="shared" si="5"/>
        <v>1</v>
      </c>
      <c r="D34" s="1">
        <v>0.0</v>
      </c>
    </row>
    <row r="35">
      <c r="A35" s="2">
        <f t="shared" si="4"/>
        <v>2036</v>
      </c>
      <c r="B35" s="2">
        <f t="shared" si="2"/>
        <v>55714</v>
      </c>
      <c r="C35" s="3">
        <f t="shared" si="5"/>
        <v>1</v>
      </c>
      <c r="D35" s="1">
        <v>0.0</v>
      </c>
    </row>
    <row r="36">
      <c r="A36" s="2">
        <f t="shared" si="4"/>
        <v>2037</v>
      </c>
      <c r="B36" s="2">
        <f t="shared" si="2"/>
        <v>55714</v>
      </c>
      <c r="C36" s="3">
        <f t="shared" si="5"/>
        <v>1</v>
      </c>
      <c r="D36" s="1">
        <v>0.0</v>
      </c>
    </row>
    <row r="37">
      <c r="A37" s="2">
        <f t="shared" si="4"/>
        <v>2038</v>
      </c>
      <c r="B37" s="2">
        <f t="shared" si="2"/>
        <v>55714</v>
      </c>
      <c r="C37" s="3">
        <f t="shared" si="5"/>
        <v>1</v>
      </c>
      <c r="D37" s="1">
        <v>0.0</v>
      </c>
    </row>
    <row r="38">
      <c r="A38" s="2">
        <f t="shared" si="4"/>
        <v>2039</v>
      </c>
      <c r="B38" s="2">
        <f t="shared" si="2"/>
        <v>55714</v>
      </c>
      <c r="C38" s="3">
        <f t="shared" si="5"/>
        <v>1</v>
      </c>
      <c r="D38" s="1">
        <v>0.0</v>
      </c>
    </row>
    <row r="39">
      <c r="A39" s="2">
        <f t="shared" si="4"/>
        <v>2040</v>
      </c>
      <c r="B39" s="2">
        <f t="shared" si="2"/>
        <v>55714</v>
      </c>
      <c r="C39" s="3">
        <f t="shared" si="5"/>
        <v>1</v>
      </c>
      <c r="D39" s="1">
        <v>0.0</v>
      </c>
    </row>
    <row r="40">
      <c r="A40" s="2">
        <f t="shared" si="4"/>
        <v>2041</v>
      </c>
      <c r="B40" s="2">
        <f t="shared" si="2"/>
        <v>55714</v>
      </c>
      <c r="C40" s="3">
        <f t="shared" si="5"/>
        <v>1</v>
      </c>
      <c r="D40" s="1">
        <v>0.0</v>
      </c>
    </row>
    <row r="41">
      <c r="A41" s="2">
        <f t="shared" si="4"/>
        <v>2042</v>
      </c>
      <c r="B41" s="2">
        <f t="shared" si="2"/>
        <v>55714</v>
      </c>
      <c r="C41" s="3">
        <f t="shared" si="5"/>
        <v>1</v>
      </c>
      <c r="D41" s="1">
        <v>0.0</v>
      </c>
    </row>
    <row r="42">
      <c r="A42" s="2">
        <f t="shared" si="4"/>
        <v>2043</v>
      </c>
      <c r="B42" s="2">
        <f t="shared" si="2"/>
        <v>55714</v>
      </c>
      <c r="C42" s="3">
        <f t="shared" si="5"/>
        <v>1</v>
      </c>
      <c r="D42" s="1">
        <v>0.0</v>
      </c>
    </row>
    <row r="43">
      <c r="A43" s="2">
        <f t="shared" si="4"/>
        <v>2044</v>
      </c>
      <c r="B43" s="2">
        <f t="shared" si="2"/>
        <v>55714</v>
      </c>
      <c r="C43" s="3">
        <f t="shared" si="5"/>
        <v>1</v>
      </c>
      <c r="D43" s="1">
        <v>0.0</v>
      </c>
    </row>
    <row r="44">
      <c r="A44" s="2">
        <f t="shared" si="4"/>
        <v>2045</v>
      </c>
      <c r="B44" s="2">
        <f t="shared" si="2"/>
        <v>55714</v>
      </c>
      <c r="C44" s="3">
        <f t="shared" si="5"/>
        <v>1</v>
      </c>
      <c r="D44" s="1">
        <v>0.0</v>
      </c>
    </row>
    <row r="45">
      <c r="A45" s="2">
        <f t="shared" si="4"/>
        <v>2046</v>
      </c>
      <c r="B45" s="2">
        <f t="shared" si="2"/>
        <v>55714</v>
      </c>
      <c r="C45" s="3">
        <f t="shared" si="5"/>
        <v>1</v>
      </c>
      <c r="D45" s="1">
        <v>0.0</v>
      </c>
    </row>
    <row r="46">
      <c r="A46" s="2">
        <f t="shared" si="4"/>
        <v>2047</v>
      </c>
      <c r="B46" s="2">
        <f t="shared" si="2"/>
        <v>55714</v>
      </c>
      <c r="C46" s="3">
        <f t="shared" si="5"/>
        <v>1</v>
      </c>
      <c r="D46" s="1">
        <v>0.0</v>
      </c>
    </row>
    <row r="47">
      <c r="A47" s="2">
        <f t="shared" si="4"/>
        <v>2048</v>
      </c>
      <c r="B47" s="2">
        <f t="shared" si="2"/>
        <v>55714</v>
      </c>
      <c r="C47" s="3">
        <f t="shared" si="5"/>
        <v>1</v>
      </c>
      <c r="D47" s="1">
        <v>0.0</v>
      </c>
    </row>
    <row r="48">
      <c r="A48" s="2">
        <f t="shared" si="4"/>
        <v>2049</v>
      </c>
      <c r="B48" s="2">
        <f t="shared" si="2"/>
        <v>55714</v>
      </c>
      <c r="C48" s="3">
        <f t="shared" si="5"/>
        <v>1</v>
      </c>
      <c r="D48" s="1">
        <v>0.0</v>
      </c>
    </row>
    <row r="49">
      <c r="A49" s="2">
        <f t="shared" si="4"/>
        <v>2050</v>
      </c>
      <c r="B49" s="2">
        <f t="shared" si="2"/>
        <v>55714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5.29"/>
  </cols>
  <sheetData>
    <row r="1">
      <c r="A1" s="1" t="s">
        <v>0</v>
      </c>
      <c r="B1" s="1">
        <v>313.0</v>
      </c>
      <c r="C1" s="1"/>
      <c r="D1" s="1">
        <v>178.0</v>
      </c>
      <c r="E1" s="1">
        <f>D1*B1</f>
        <v>55714</v>
      </c>
    </row>
    <row r="2">
      <c r="B2" s="1" t="s">
        <v>1</v>
      </c>
      <c r="C2" s="1" t="s">
        <v>4</v>
      </c>
      <c r="D2" s="5" t="s">
        <v>9</v>
      </c>
      <c r="E2" s="1" t="s">
        <v>3</v>
      </c>
    </row>
    <row r="3">
      <c r="A3" s="1">
        <v>2004.0</v>
      </c>
      <c r="B3" s="1">
        <v>44465.0</v>
      </c>
    </row>
    <row r="4">
      <c r="A4" s="2">
        <v>2005.0</v>
      </c>
      <c r="B4" s="1">
        <v>43797.0</v>
      </c>
      <c r="C4" s="3">
        <f t="shared" ref="C4:C17" si="1">B4/E$1</f>
        <v>0.7861040313</v>
      </c>
      <c r="D4" s="2">
        <v>-668.0</v>
      </c>
    </row>
    <row r="5">
      <c r="A5" s="2">
        <v>2006.0</v>
      </c>
      <c r="B5" s="1">
        <v>43069.0</v>
      </c>
      <c r="C5" s="3">
        <f t="shared" si="1"/>
        <v>0.7730372976</v>
      </c>
      <c r="D5" s="2">
        <v>-728.0</v>
      </c>
    </row>
    <row r="6">
      <c r="A6" s="2">
        <v>2007.0</v>
      </c>
      <c r="B6" s="1">
        <v>43027.0</v>
      </c>
      <c r="C6" s="3">
        <f t="shared" si="1"/>
        <v>0.7722834476</v>
      </c>
      <c r="D6" s="2">
        <v>-42.0</v>
      </c>
    </row>
    <row r="7">
      <c r="A7" s="2">
        <v>2008.0</v>
      </c>
      <c r="B7" s="1">
        <v>39879.0</v>
      </c>
      <c r="C7" s="3">
        <f t="shared" si="1"/>
        <v>0.7157805937</v>
      </c>
      <c r="D7" s="2">
        <v>-3148.0</v>
      </c>
    </row>
    <row r="8">
      <c r="A8" s="2">
        <v>2009.0</v>
      </c>
      <c r="B8" s="1">
        <v>37222.0</v>
      </c>
      <c r="C8" s="3">
        <f t="shared" si="1"/>
        <v>0.6680906056</v>
      </c>
      <c r="D8" s="2">
        <v>-2657.0</v>
      </c>
    </row>
    <row r="9">
      <c r="A9" s="2">
        <v>2010.0</v>
      </c>
      <c r="B9" s="1">
        <v>36464.0</v>
      </c>
      <c r="C9" s="3">
        <f t="shared" si="1"/>
        <v>0.6544854076</v>
      </c>
      <c r="D9" s="2">
        <v>-758.0</v>
      </c>
    </row>
    <row r="10">
      <c r="A10" s="2">
        <v>2011.0</v>
      </c>
      <c r="B10" s="1">
        <v>35461.0</v>
      </c>
      <c r="C10" s="3">
        <f t="shared" si="1"/>
        <v>0.6364827512</v>
      </c>
      <c r="D10" s="2">
        <v>-1003.0</v>
      </c>
    </row>
    <row r="11">
      <c r="A11" s="2">
        <v>2012.0</v>
      </c>
      <c r="B11" s="1">
        <v>34699.0</v>
      </c>
      <c r="C11" s="3">
        <f t="shared" si="1"/>
        <v>0.622805758</v>
      </c>
      <c r="D11" s="2">
        <v>-762.0</v>
      </c>
    </row>
    <row r="12">
      <c r="A12" s="2">
        <v>2013.0</v>
      </c>
      <c r="B12" s="1">
        <v>35615.0</v>
      </c>
      <c r="C12" s="3">
        <f t="shared" si="1"/>
        <v>0.6392468679</v>
      </c>
      <c r="D12" s="2">
        <v>916.0</v>
      </c>
    </row>
    <row r="13">
      <c r="A13" s="2">
        <v>2014.0</v>
      </c>
      <c r="B13" s="1">
        <v>36931.0</v>
      </c>
      <c r="C13" s="3">
        <f t="shared" si="1"/>
        <v>0.6628675019</v>
      </c>
      <c r="D13" s="2">
        <v>1316.0</v>
      </c>
    </row>
    <row r="14">
      <c r="A14" s="2">
        <v>2015.0</v>
      </c>
      <c r="B14" s="1">
        <v>36915.0</v>
      </c>
      <c r="C14" s="3">
        <f t="shared" si="1"/>
        <v>0.6625803209</v>
      </c>
      <c r="D14" s="2">
        <v>-16.0</v>
      </c>
    </row>
    <row r="15">
      <c r="A15" s="2">
        <v>2016.0</v>
      </c>
      <c r="B15" s="1">
        <v>37571.0</v>
      </c>
      <c r="C15" s="3">
        <f t="shared" si="1"/>
        <v>0.6743547403</v>
      </c>
      <c r="D15" s="2">
        <v>656.0</v>
      </c>
    </row>
    <row r="16">
      <c r="A16" s="2">
        <v>2017.0</v>
      </c>
      <c r="B16" s="1">
        <v>38530.0</v>
      </c>
      <c r="C16" s="3">
        <f t="shared" si="1"/>
        <v>0.6915676491</v>
      </c>
      <c r="D16" s="2">
        <v>959.0</v>
      </c>
      <c r="E16" s="1">
        <v>34900.0</v>
      </c>
      <c r="F16" s="1" t="s">
        <v>12</v>
      </c>
    </row>
    <row r="17">
      <c r="A17" s="2">
        <v>2018.0</v>
      </c>
      <c r="B17" s="1">
        <v>38381.0</v>
      </c>
      <c r="C17" s="3">
        <f t="shared" si="1"/>
        <v>0.6888932764</v>
      </c>
      <c r="D17" s="2">
        <v>-149.0</v>
      </c>
      <c r="E17" s="2">
        <f>-E16/10</f>
        <v>-3490</v>
      </c>
      <c r="F17" s="1" t="s">
        <v>13</v>
      </c>
    </row>
    <row r="18">
      <c r="A18" s="2">
        <v>2019.0</v>
      </c>
      <c r="B18" s="2">
        <f t="shared" ref="B18:B49" si="2">B17+D18</f>
        <v>34891</v>
      </c>
      <c r="C18" s="1">
        <v>0.666995728183322</v>
      </c>
      <c r="D18" s="2">
        <f>E$17</f>
        <v>-3490</v>
      </c>
    </row>
    <row r="19">
      <c r="A19" s="2">
        <f t="shared" ref="A19:A49" si="3">A18+1</f>
        <v>2020</v>
      </c>
      <c r="B19" s="2">
        <f t="shared" si="2"/>
        <v>36973</v>
      </c>
      <c r="C19" s="3">
        <f t="shared" ref="C19:C48" si="4">B19/E$1</f>
        <v>0.6636213519</v>
      </c>
      <c r="D19" s="1">
        <f>5572+D18</f>
        <v>2082</v>
      </c>
      <c r="E19" s="1" t="s">
        <v>14</v>
      </c>
    </row>
    <row r="20">
      <c r="A20" s="2">
        <f t="shared" si="3"/>
        <v>2021</v>
      </c>
      <c r="B20" s="2">
        <f t="shared" si="2"/>
        <v>39055</v>
      </c>
      <c r="C20" s="3">
        <f t="shared" si="4"/>
        <v>0.7009907743</v>
      </c>
      <c r="D20" s="1">
        <f t="shared" ref="D20:D28" si="5">D19</f>
        <v>2082</v>
      </c>
      <c r="E20" s="1" t="s">
        <v>14</v>
      </c>
    </row>
    <row r="21">
      <c r="A21" s="2">
        <f t="shared" si="3"/>
        <v>2022</v>
      </c>
      <c r="B21" s="2">
        <f t="shared" si="2"/>
        <v>41137</v>
      </c>
      <c r="C21" s="3">
        <f t="shared" si="4"/>
        <v>0.7383601967</v>
      </c>
      <c r="D21" s="1">
        <f t="shared" si="5"/>
        <v>2082</v>
      </c>
      <c r="E21" s="1" t="s">
        <v>14</v>
      </c>
    </row>
    <row r="22">
      <c r="A22" s="2">
        <f t="shared" si="3"/>
        <v>2023</v>
      </c>
      <c r="B22" s="2">
        <f t="shared" si="2"/>
        <v>43219</v>
      </c>
      <c r="C22" s="3">
        <f t="shared" si="4"/>
        <v>0.7757296191</v>
      </c>
      <c r="D22" s="1">
        <f t="shared" si="5"/>
        <v>2082</v>
      </c>
      <c r="E22" s="1" t="s">
        <v>14</v>
      </c>
    </row>
    <row r="23">
      <c r="A23" s="2">
        <f t="shared" si="3"/>
        <v>2024</v>
      </c>
      <c r="B23" s="2">
        <f t="shared" si="2"/>
        <v>45301</v>
      </c>
      <c r="C23" s="3">
        <f t="shared" si="4"/>
        <v>0.8130990415</v>
      </c>
      <c r="D23" s="1">
        <f t="shared" si="5"/>
        <v>2082</v>
      </c>
      <c r="E23" s="1" t="s">
        <v>14</v>
      </c>
    </row>
    <row r="24">
      <c r="A24" s="2">
        <f t="shared" si="3"/>
        <v>2025</v>
      </c>
      <c r="B24" s="2">
        <f t="shared" si="2"/>
        <v>47383</v>
      </c>
      <c r="C24" s="3">
        <f t="shared" si="4"/>
        <v>0.8504684639</v>
      </c>
      <c r="D24" s="1">
        <f t="shared" si="5"/>
        <v>2082</v>
      </c>
      <c r="E24" s="1" t="s">
        <v>14</v>
      </c>
    </row>
    <row r="25">
      <c r="A25" s="2">
        <f t="shared" si="3"/>
        <v>2026</v>
      </c>
      <c r="B25" s="2">
        <f t="shared" si="2"/>
        <v>49465</v>
      </c>
      <c r="C25" s="3">
        <f t="shared" si="4"/>
        <v>0.8878378863</v>
      </c>
      <c r="D25" s="1">
        <f t="shared" si="5"/>
        <v>2082</v>
      </c>
      <c r="E25" s="1" t="s">
        <v>14</v>
      </c>
    </row>
    <row r="26">
      <c r="A26" s="2">
        <f t="shared" si="3"/>
        <v>2027</v>
      </c>
      <c r="B26" s="2">
        <f t="shared" si="2"/>
        <v>51547</v>
      </c>
      <c r="C26" s="3">
        <f t="shared" si="4"/>
        <v>0.9252073088</v>
      </c>
      <c r="D26" s="1">
        <f t="shared" si="5"/>
        <v>2082</v>
      </c>
      <c r="E26" s="1" t="s">
        <v>14</v>
      </c>
    </row>
    <row r="27">
      <c r="A27" s="2">
        <f t="shared" si="3"/>
        <v>2028</v>
      </c>
      <c r="B27" s="2">
        <f t="shared" si="2"/>
        <v>53629</v>
      </c>
      <c r="C27" s="3">
        <f t="shared" si="4"/>
        <v>0.9625767312</v>
      </c>
      <c r="D27" s="1">
        <f t="shared" si="5"/>
        <v>2082</v>
      </c>
      <c r="E27" s="1" t="s">
        <v>14</v>
      </c>
    </row>
    <row r="28">
      <c r="A28" s="2">
        <f t="shared" si="3"/>
        <v>2029</v>
      </c>
      <c r="B28" s="2">
        <f t="shared" si="2"/>
        <v>55711</v>
      </c>
      <c r="C28" s="3">
        <f t="shared" si="4"/>
        <v>0.9999461536</v>
      </c>
      <c r="D28" s="1">
        <f t="shared" si="5"/>
        <v>2082</v>
      </c>
      <c r="E28" s="1" t="s">
        <v>14</v>
      </c>
    </row>
    <row r="29">
      <c r="A29" s="2">
        <f t="shared" si="3"/>
        <v>2030</v>
      </c>
      <c r="B29" s="2">
        <f t="shared" si="2"/>
        <v>55711</v>
      </c>
      <c r="C29" s="3">
        <f t="shared" si="4"/>
        <v>0.9999461536</v>
      </c>
      <c r="D29" s="1">
        <v>0.0</v>
      </c>
    </row>
    <row r="30">
      <c r="A30" s="2">
        <f t="shared" si="3"/>
        <v>2031</v>
      </c>
      <c r="B30" s="2">
        <f t="shared" si="2"/>
        <v>55711</v>
      </c>
      <c r="C30" s="3">
        <f t="shared" si="4"/>
        <v>0.9999461536</v>
      </c>
      <c r="D30" s="1">
        <v>0.0</v>
      </c>
    </row>
    <row r="31">
      <c r="A31" s="2">
        <f t="shared" si="3"/>
        <v>2032</v>
      </c>
      <c r="B31" s="2">
        <f t="shared" si="2"/>
        <v>55711</v>
      </c>
      <c r="C31" s="3">
        <f t="shared" si="4"/>
        <v>0.9999461536</v>
      </c>
      <c r="D31" s="1">
        <v>0.0</v>
      </c>
    </row>
    <row r="32">
      <c r="A32" s="2">
        <f t="shared" si="3"/>
        <v>2033</v>
      </c>
      <c r="B32" s="2">
        <f t="shared" si="2"/>
        <v>55711</v>
      </c>
      <c r="C32" s="3">
        <f t="shared" si="4"/>
        <v>0.9999461536</v>
      </c>
      <c r="D32" s="1">
        <v>0.0</v>
      </c>
    </row>
    <row r="33">
      <c r="A33" s="2">
        <f t="shared" si="3"/>
        <v>2034</v>
      </c>
      <c r="B33" s="2">
        <f t="shared" si="2"/>
        <v>55711</v>
      </c>
      <c r="C33" s="3">
        <f t="shared" si="4"/>
        <v>0.9999461536</v>
      </c>
      <c r="D33" s="1">
        <v>0.0</v>
      </c>
    </row>
    <row r="34">
      <c r="A34" s="2">
        <f t="shared" si="3"/>
        <v>2035</v>
      </c>
      <c r="B34" s="2">
        <f t="shared" si="2"/>
        <v>55711</v>
      </c>
      <c r="C34" s="3">
        <f t="shared" si="4"/>
        <v>0.9999461536</v>
      </c>
      <c r="D34" s="1">
        <v>0.0</v>
      </c>
    </row>
    <row r="35">
      <c r="A35" s="2">
        <f t="shared" si="3"/>
        <v>2036</v>
      </c>
      <c r="B35" s="2">
        <f t="shared" si="2"/>
        <v>55711</v>
      </c>
      <c r="C35" s="3">
        <f t="shared" si="4"/>
        <v>0.9999461536</v>
      </c>
      <c r="D35" s="1">
        <v>0.0</v>
      </c>
    </row>
    <row r="36">
      <c r="A36" s="2">
        <f t="shared" si="3"/>
        <v>2037</v>
      </c>
      <c r="B36" s="2">
        <f t="shared" si="2"/>
        <v>55711</v>
      </c>
      <c r="C36" s="3">
        <f t="shared" si="4"/>
        <v>0.9999461536</v>
      </c>
      <c r="D36" s="1">
        <v>0.0</v>
      </c>
    </row>
    <row r="37">
      <c r="A37" s="2">
        <f t="shared" si="3"/>
        <v>2038</v>
      </c>
      <c r="B37" s="2">
        <f t="shared" si="2"/>
        <v>55711</v>
      </c>
      <c r="C37" s="3">
        <f t="shared" si="4"/>
        <v>0.9999461536</v>
      </c>
      <c r="D37" s="1">
        <v>0.0</v>
      </c>
    </row>
    <row r="38">
      <c r="A38" s="2">
        <f t="shared" si="3"/>
        <v>2039</v>
      </c>
      <c r="B38" s="2">
        <f t="shared" si="2"/>
        <v>55711</v>
      </c>
      <c r="C38" s="3">
        <f t="shared" si="4"/>
        <v>0.9999461536</v>
      </c>
      <c r="D38" s="1">
        <v>0.0</v>
      </c>
    </row>
    <row r="39">
      <c r="A39" s="2">
        <f t="shared" si="3"/>
        <v>2040</v>
      </c>
      <c r="B39" s="2">
        <f t="shared" si="2"/>
        <v>55711</v>
      </c>
      <c r="C39" s="3">
        <f t="shared" si="4"/>
        <v>0.9999461536</v>
      </c>
      <c r="D39" s="1">
        <v>0.0</v>
      </c>
    </row>
    <row r="40">
      <c r="A40" s="2">
        <f t="shared" si="3"/>
        <v>2041</v>
      </c>
      <c r="B40" s="2">
        <f t="shared" si="2"/>
        <v>55711</v>
      </c>
      <c r="C40" s="3">
        <f t="shared" si="4"/>
        <v>0.9999461536</v>
      </c>
      <c r="D40" s="1">
        <v>0.0</v>
      </c>
    </row>
    <row r="41">
      <c r="A41" s="2">
        <f t="shared" si="3"/>
        <v>2042</v>
      </c>
      <c r="B41" s="2">
        <f t="shared" si="2"/>
        <v>55711</v>
      </c>
      <c r="C41" s="3">
        <f t="shared" si="4"/>
        <v>0.9999461536</v>
      </c>
      <c r="D41" s="1">
        <v>0.0</v>
      </c>
    </row>
    <row r="42">
      <c r="A42" s="2">
        <f t="shared" si="3"/>
        <v>2043</v>
      </c>
      <c r="B42" s="2">
        <f t="shared" si="2"/>
        <v>55711</v>
      </c>
      <c r="C42" s="3">
        <f t="shared" si="4"/>
        <v>0.9999461536</v>
      </c>
      <c r="D42" s="1">
        <v>0.0</v>
      </c>
    </row>
    <row r="43">
      <c r="A43" s="2">
        <f t="shared" si="3"/>
        <v>2044</v>
      </c>
      <c r="B43" s="2">
        <f t="shared" si="2"/>
        <v>55711</v>
      </c>
      <c r="C43" s="3">
        <f t="shared" si="4"/>
        <v>0.9999461536</v>
      </c>
      <c r="D43" s="1">
        <v>0.0</v>
      </c>
    </row>
    <row r="44">
      <c r="A44" s="2">
        <f t="shared" si="3"/>
        <v>2045</v>
      </c>
      <c r="B44" s="2">
        <f t="shared" si="2"/>
        <v>55711</v>
      </c>
      <c r="C44" s="3">
        <f t="shared" si="4"/>
        <v>0.9999461536</v>
      </c>
      <c r="D44" s="1">
        <v>0.0</v>
      </c>
    </row>
    <row r="45">
      <c r="A45" s="2">
        <f t="shared" si="3"/>
        <v>2046</v>
      </c>
      <c r="B45" s="2">
        <f t="shared" si="2"/>
        <v>55711</v>
      </c>
      <c r="C45" s="3">
        <f t="shared" si="4"/>
        <v>0.9999461536</v>
      </c>
      <c r="D45" s="1">
        <v>0.0</v>
      </c>
    </row>
    <row r="46">
      <c r="A46" s="2">
        <f t="shared" si="3"/>
        <v>2047</v>
      </c>
      <c r="B46" s="2">
        <f t="shared" si="2"/>
        <v>55711</v>
      </c>
      <c r="C46" s="3">
        <f t="shared" si="4"/>
        <v>0.9999461536</v>
      </c>
      <c r="D46" s="1">
        <v>0.0</v>
      </c>
    </row>
    <row r="47">
      <c r="A47" s="2">
        <f t="shared" si="3"/>
        <v>2048</v>
      </c>
      <c r="B47" s="2">
        <f t="shared" si="2"/>
        <v>55711</v>
      </c>
      <c r="C47" s="3">
        <f t="shared" si="4"/>
        <v>0.9999461536</v>
      </c>
      <c r="D47" s="1">
        <v>0.0</v>
      </c>
    </row>
    <row r="48">
      <c r="A48" s="2">
        <f t="shared" si="3"/>
        <v>2049</v>
      </c>
      <c r="B48" s="2">
        <f t="shared" si="2"/>
        <v>55711</v>
      </c>
      <c r="C48" s="3">
        <f t="shared" si="4"/>
        <v>0.9999461536</v>
      </c>
      <c r="D48" s="1">
        <v>0.0</v>
      </c>
    </row>
    <row r="49">
      <c r="A49" s="2">
        <f t="shared" si="3"/>
        <v>2050</v>
      </c>
      <c r="B49" s="2">
        <f t="shared" si="2"/>
        <v>55711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5.29"/>
  </cols>
  <sheetData>
    <row r="1">
      <c r="A1" s="1" t="s">
        <v>0</v>
      </c>
      <c r="B1" s="1">
        <v>313.0</v>
      </c>
      <c r="C1" s="1"/>
      <c r="D1" s="1">
        <v>178.0</v>
      </c>
      <c r="E1" s="1">
        <f>D1*B1</f>
        <v>55714</v>
      </c>
      <c r="G1" s="2">
        <f>857/$E1</f>
        <v>0.01538213016</v>
      </c>
      <c r="H1" s="2">
        <f>858/$E1</f>
        <v>0.01540007897</v>
      </c>
    </row>
    <row r="2">
      <c r="B2" s="1" t="s">
        <v>1</v>
      </c>
      <c r="C2" s="1" t="s">
        <v>4</v>
      </c>
      <c r="D2" s="5" t="s">
        <v>9</v>
      </c>
      <c r="E2" s="1" t="s">
        <v>3</v>
      </c>
      <c r="G2" s="2">
        <f t="shared" ref="G2:H2" si="1">1-G1</f>
        <v>0.9846178698</v>
      </c>
      <c r="H2" s="2">
        <f t="shared" si="1"/>
        <v>0.984599921</v>
      </c>
    </row>
    <row r="3">
      <c r="A3" s="1">
        <v>2004.0</v>
      </c>
      <c r="B3" s="1">
        <v>44465.0</v>
      </c>
    </row>
    <row r="4">
      <c r="A4" s="2">
        <v>2005.0</v>
      </c>
      <c r="B4" s="1">
        <v>43797.0</v>
      </c>
      <c r="C4" s="3">
        <f t="shared" ref="C4:C49" si="2">B4/E$1</f>
        <v>0.7861040313</v>
      </c>
      <c r="D4" s="2">
        <v>-668.0</v>
      </c>
      <c r="G4" s="1">
        <v>0.98515633413506</v>
      </c>
      <c r="H4" s="2">
        <f>1-G4</f>
        <v>0.01484366586</v>
      </c>
    </row>
    <row r="5">
      <c r="A5" s="2">
        <v>2006.0</v>
      </c>
      <c r="B5" s="1">
        <v>43069.0</v>
      </c>
      <c r="C5" s="3">
        <f t="shared" si="2"/>
        <v>0.7730372976</v>
      </c>
      <c r="D5" s="2">
        <v>-728.0</v>
      </c>
    </row>
    <row r="6">
      <c r="A6" s="2">
        <v>2007.0</v>
      </c>
      <c r="B6" s="1">
        <v>43027.0</v>
      </c>
      <c r="C6" s="3">
        <f t="shared" si="2"/>
        <v>0.7722834476</v>
      </c>
      <c r="D6" s="2">
        <v>-42.0</v>
      </c>
    </row>
    <row r="7">
      <c r="A7" s="2">
        <v>2008.0</v>
      </c>
      <c r="B7" s="1">
        <v>39879.0</v>
      </c>
      <c r="C7" s="3">
        <f t="shared" si="2"/>
        <v>0.7157805937</v>
      </c>
      <c r="D7" s="2">
        <v>-3148.0</v>
      </c>
    </row>
    <row r="8">
      <c r="A8" s="2">
        <v>2009.0</v>
      </c>
      <c r="B8" s="1">
        <v>37222.0</v>
      </c>
      <c r="C8" s="3">
        <f t="shared" si="2"/>
        <v>0.6680906056</v>
      </c>
      <c r="D8" s="2">
        <v>-2657.0</v>
      </c>
    </row>
    <row r="9">
      <c r="A9" s="2">
        <v>2010.0</v>
      </c>
      <c r="B9" s="1">
        <v>36464.0</v>
      </c>
      <c r="C9" s="3">
        <f t="shared" si="2"/>
        <v>0.6544854076</v>
      </c>
      <c r="D9" s="2">
        <v>-758.0</v>
      </c>
    </row>
    <row r="10">
      <c r="A10" s="2">
        <v>2011.0</v>
      </c>
      <c r="B10" s="1">
        <v>35461.0</v>
      </c>
      <c r="C10" s="3">
        <f t="shared" si="2"/>
        <v>0.6364827512</v>
      </c>
      <c r="D10" s="2">
        <v>-1003.0</v>
      </c>
    </row>
    <row r="11">
      <c r="A11" s="2">
        <v>2012.0</v>
      </c>
      <c r="B11" s="1">
        <v>34699.0</v>
      </c>
      <c r="C11" s="3">
        <f t="shared" si="2"/>
        <v>0.622805758</v>
      </c>
      <c r="D11" s="2">
        <v>-762.0</v>
      </c>
    </row>
    <row r="12">
      <c r="A12" s="2">
        <v>2013.0</v>
      </c>
      <c r="B12" s="1">
        <v>35615.0</v>
      </c>
      <c r="C12" s="3">
        <f t="shared" si="2"/>
        <v>0.6392468679</v>
      </c>
      <c r="D12" s="2">
        <v>916.0</v>
      </c>
    </row>
    <row r="13">
      <c r="A13" s="2">
        <v>2014.0</v>
      </c>
      <c r="B13" s="1">
        <v>36931.0</v>
      </c>
      <c r="C13" s="3">
        <f t="shared" si="2"/>
        <v>0.6628675019</v>
      </c>
      <c r="D13" s="2">
        <v>1316.0</v>
      </c>
    </row>
    <row r="14">
      <c r="A14" s="2">
        <v>2015.0</v>
      </c>
      <c r="B14" s="1">
        <v>36915.0</v>
      </c>
      <c r="C14" s="3">
        <f t="shared" si="2"/>
        <v>0.6625803209</v>
      </c>
      <c r="D14" s="2">
        <v>-16.0</v>
      </c>
    </row>
    <row r="15">
      <c r="A15" s="2">
        <v>2016.0</v>
      </c>
      <c r="B15" s="1">
        <v>37571.0</v>
      </c>
      <c r="C15" s="3">
        <f t="shared" si="2"/>
        <v>0.6743547403</v>
      </c>
      <c r="D15" s="2">
        <v>656.0</v>
      </c>
    </row>
    <row r="16">
      <c r="A16" s="2">
        <v>2017.0</v>
      </c>
      <c r="B16" s="1">
        <v>38530.0</v>
      </c>
      <c r="C16" s="3">
        <f t="shared" si="2"/>
        <v>0.6915676491</v>
      </c>
      <c r="D16" s="2">
        <v>959.0</v>
      </c>
      <c r="E16" s="2">
        <f>E1/65</f>
        <v>857.1384615</v>
      </c>
      <c r="F16" s="1" t="s">
        <v>22</v>
      </c>
    </row>
    <row r="17">
      <c r="A17" s="2">
        <v>2018.0</v>
      </c>
      <c r="B17" s="1">
        <v>38381.0</v>
      </c>
      <c r="C17" s="3">
        <f t="shared" si="2"/>
        <v>0.6888932764</v>
      </c>
      <c r="D17" s="2">
        <v>-149.0</v>
      </c>
      <c r="E17" s="1">
        <v>857.0</v>
      </c>
      <c r="F17" s="1" t="s">
        <v>23</v>
      </c>
    </row>
    <row r="18">
      <c r="A18" s="2">
        <v>2019.0</v>
      </c>
      <c r="B18" s="1">
        <f>55714+D18</f>
        <v>54857</v>
      </c>
      <c r="C18" s="3">
        <f t="shared" si="2"/>
        <v>0.9846178698</v>
      </c>
      <c r="D18" s="2">
        <f>-E$17</f>
        <v>-857</v>
      </c>
      <c r="E18" s="1" t="s">
        <v>24</v>
      </c>
    </row>
    <row r="19">
      <c r="A19" s="2">
        <f t="shared" ref="A19:A49" si="3">A18+1</f>
        <v>2020</v>
      </c>
      <c r="B19" s="1">
        <f t="shared" ref="B19:B49" si="4">B18+D19</f>
        <v>54857</v>
      </c>
      <c r="C19" s="3">
        <f t="shared" si="2"/>
        <v>0.9846178698</v>
      </c>
      <c r="D19" s="1">
        <v>0.0</v>
      </c>
      <c r="E19" s="1" t="s">
        <v>25</v>
      </c>
    </row>
    <row r="20">
      <c r="A20" s="2">
        <f t="shared" si="3"/>
        <v>2021</v>
      </c>
      <c r="B20" s="1">
        <f t="shared" si="4"/>
        <v>54857</v>
      </c>
      <c r="C20" s="3">
        <f t="shared" si="2"/>
        <v>0.9846178698</v>
      </c>
      <c r="D20" s="1">
        <v>0.0</v>
      </c>
      <c r="E20" s="1" t="s">
        <v>25</v>
      </c>
    </row>
    <row r="21">
      <c r="A21" s="2">
        <f t="shared" si="3"/>
        <v>2022</v>
      </c>
      <c r="B21" s="1">
        <f t="shared" si="4"/>
        <v>54857</v>
      </c>
      <c r="C21" s="3">
        <f t="shared" si="2"/>
        <v>0.9846178698</v>
      </c>
      <c r="D21" s="1">
        <v>0.0</v>
      </c>
      <c r="E21" s="1" t="s">
        <v>25</v>
      </c>
    </row>
    <row r="22">
      <c r="A22" s="2">
        <f t="shared" si="3"/>
        <v>2023</v>
      </c>
      <c r="B22" s="1">
        <f t="shared" si="4"/>
        <v>54857</v>
      </c>
      <c r="C22" s="3">
        <f t="shared" si="2"/>
        <v>0.9846178698</v>
      </c>
      <c r="D22" s="1">
        <v>0.0</v>
      </c>
      <c r="E22" s="1" t="s">
        <v>25</v>
      </c>
    </row>
    <row r="23">
      <c r="A23" s="2">
        <f t="shared" si="3"/>
        <v>2024</v>
      </c>
      <c r="B23" s="1">
        <f t="shared" si="4"/>
        <v>54857</v>
      </c>
      <c r="C23" s="3">
        <f t="shared" si="2"/>
        <v>0.9846178698</v>
      </c>
      <c r="D23" s="1">
        <v>0.0</v>
      </c>
      <c r="E23" s="1" t="s">
        <v>25</v>
      </c>
    </row>
    <row r="24">
      <c r="A24" s="2">
        <f t="shared" si="3"/>
        <v>2025</v>
      </c>
      <c r="B24" s="1">
        <f t="shared" si="4"/>
        <v>54857</v>
      </c>
      <c r="C24" s="3">
        <f t="shared" si="2"/>
        <v>0.9846178698</v>
      </c>
      <c r="D24" s="1">
        <v>0.0</v>
      </c>
      <c r="E24" s="1" t="s">
        <v>25</v>
      </c>
    </row>
    <row r="25">
      <c r="A25" s="2">
        <f t="shared" si="3"/>
        <v>2026</v>
      </c>
      <c r="B25" s="1">
        <f t="shared" si="4"/>
        <v>54857</v>
      </c>
      <c r="C25" s="3">
        <f t="shared" si="2"/>
        <v>0.9846178698</v>
      </c>
      <c r="D25" s="1">
        <v>0.0</v>
      </c>
      <c r="E25" s="1" t="s">
        <v>25</v>
      </c>
    </row>
    <row r="26">
      <c r="A26" s="2">
        <f t="shared" si="3"/>
        <v>2027</v>
      </c>
      <c r="B26" s="1">
        <f t="shared" si="4"/>
        <v>54857</v>
      </c>
      <c r="C26" s="3">
        <f t="shared" si="2"/>
        <v>0.9846178698</v>
      </c>
      <c r="D26" s="1">
        <v>0.0</v>
      </c>
      <c r="E26" s="1" t="s">
        <v>25</v>
      </c>
    </row>
    <row r="27">
      <c r="A27" s="2">
        <f t="shared" si="3"/>
        <v>2028</v>
      </c>
      <c r="B27" s="1">
        <f t="shared" si="4"/>
        <v>54857</v>
      </c>
      <c r="C27" s="3">
        <f t="shared" si="2"/>
        <v>0.9846178698</v>
      </c>
      <c r="D27" s="1">
        <v>0.0</v>
      </c>
      <c r="E27" s="1" t="s">
        <v>25</v>
      </c>
    </row>
    <row r="28">
      <c r="A28" s="2">
        <f t="shared" si="3"/>
        <v>2029</v>
      </c>
      <c r="B28" s="1">
        <f t="shared" si="4"/>
        <v>54857</v>
      </c>
      <c r="C28" s="3">
        <f t="shared" si="2"/>
        <v>0.9846178698</v>
      </c>
      <c r="D28" s="1">
        <v>0.0</v>
      </c>
      <c r="E28" s="1" t="s">
        <v>25</v>
      </c>
    </row>
    <row r="29">
      <c r="A29" s="2">
        <f t="shared" si="3"/>
        <v>2030</v>
      </c>
      <c r="B29" s="1">
        <f t="shared" si="4"/>
        <v>54857</v>
      </c>
      <c r="C29" s="3">
        <f t="shared" si="2"/>
        <v>0.9846178698</v>
      </c>
      <c r="D29" s="1">
        <v>0.0</v>
      </c>
      <c r="E29" s="1" t="s">
        <v>25</v>
      </c>
    </row>
    <row r="30">
      <c r="A30" s="2">
        <f t="shared" si="3"/>
        <v>2031</v>
      </c>
      <c r="B30" s="1">
        <f t="shared" si="4"/>
        <v>54857</v>
      </c>
      <c r="C30" s="3">
        <f t="shared" si="2"/>
        <v>0.9846178698</v>
      </c>
      <c r="D30" s="1">
        <v>0.0</v>
      </c>
      <c r="E30" s="1" t="s">
        <v>25</v>
      </c>
    </row>
    <row r="31">
      <c r="A31" s="2">
        <f t="shared" si="3"/>
        <v>2032</v>
      </c>
      <c r="B31" s="1">
        <f t="shared" si="4"/>
        <v>54857</v>
      </c>
      <c r="C31" s="3">
        <f t="shared" si="2"/>
        <v>0.9846178698</v>
      </c>
      <c r="D31" s="1">
        <v>0.0</v>
      </c>
      <c r="E31" s="1" t="s">
        <v>25</v>
      </c>
    </row>
    <row r="32">
      <c r="A32" s="2">
        <f t="shared" si="3"/>
        <v>2033</v>
      </c>
      <c r="B32" s="1">
        <f t="shared" si="4"/>
        <v>54857</v>
      </c>
      <c r="C32" s="3">
        <f t="shared" si="2"/>
        <v>0.9846178698</v>
      </c>
      <c r="D32" s="1">
        <v>0.0</v>
      </c>
      <c r="E32" s="1" t="s">
        <v>25</v>
      </c>
    </row>
    <row r="33">
      <c r="A33" s="2">
        <f t="shared" si="3"/>
        <v>2034</v>
      </c>
      <c r="B33" s="1">
        <f t="shared" si="4"/>
        <v>54857</v>
      </c>
      <c r="C33" s="3">
        <f t="shared" si="2"/>
        <v>0.9846178698</v>
      </c>
      <c r="D33" s="1">
        <v>0.0</v>
      </c>
      <c r="E33" s="1" t="s">
        <v>25</v>
      </c>
    </row>
    <row r="34">
      <c r="A34" s="2">
        <f t="shared" si="3"/>
        <v>2035</v>
      </c>
      <c r="B34" s="1">
        <f t="shared" si="4"/>
        <v>54857</v>
      </c>
      <c r="C34" s="3">
        <f t="shared" si="2"/>
        <v>0.9846178698</v>
      </c>
      <c r="D34" s="1">
        <v>0.0</v>
      </c>
      <c r="E34" s="1" t="s">
        <v>25</v>
      </c>
    </row>
    <row r="35">
      <c r="A35" s="2">
        <f t="shared" si="3"/>
        <v>2036</v>
      </c>
      <c r="B35" s="1">
        <f t="shared" si="4"/>
        <v>54857</v>
      </c>
      <c r="C35" s="3">
        <f t="shared" si="2"/>
        <v>0.9846178698</v>
      </c>
      <c r="D35" s="1">
        <v>0.0</v>
      </c>
      <c r="E35" s="1" t="s">
        <v>25</v>
      </c>
    </row>
    <row r="36">
      <c r="A36" s="2">
        <f t="shared" si="3"/>
        <v>2037</v>
      </c>
      <c r="B36" s="1">
        <f t="shared" si="4"/>
        <v>54857</v>
      </c>
      <c r="C36" s="3">
        <f t="shared" si="2"/>
        <v>0.9846178698</v>
      </c>
      <c r="D36" s="1">
        <v>0.0</v>
      </c>
      <c r="E36" s="1" t="s">
        <v>25</v>
      </c>
    </row>
    <row r="37">
      <c r="A37" s="2">
        <f t="shared" si="3"/>
        <v>2038</v>
      </c>
      <c r="B37" s="1">
        <f t="shared" si="4"/>
        <v>54857</v>
      </c>
      <c r="C37" s="3">
        <f t="shared" si="2"/>
        <v>0.9846178698</v>
      </c>
      <c r="D37" s="1">
        <v>0.0</v>
      </c>
      <c r="E37" s="1" t="s">
        <v>25</v>
      </c>
    </row>
    <row r="38">
      <c r="A38" s="2">
        <f t="shared" si="3"/>
        <v>2039</v>
      </c>
      <c r="B38" s="1">
        <f t="shared" si="4"/>
        <v>54857</v>
      </c>
      <c r="C38" s="3">
        <f t="shared" si="2"/>
        <v>0.9846178698</v>
      </c>
      <c r="D38" s="1">
        <v>0.0</v>
      </c>
      <c r="E38" s="1" t="s">
        <v>25</v>
      </c>
    </row>
    <row r="39">
      <c r="A39" s="2">
        <f t="shared" si="3"/>
        <v>2040</v>
      </c>
      <c r="B39" s="1">
        <f t="shared" si="4"/>
        <v>54857</v>
      </c>
      <c r="C39" s="3">
        <f t="shared" si="2"/>
        <v>0.9846178698</v>
      </c>
      <c r="D39" s="1">
        <v>0.0</v>
      </c>
      <c r="E39" s="1" t="s">
        <v>25</v>
      </c>
    </row>
    <row r="40">
      <c r="A40" s="2">
        <f t="shared" si="3"/>
        <v>2041</v>
      </c>
      <c r="B40" s="1">
        <f t="shared" si="4"/>
        <v>54857</v>
      </c>
      <c r="C40" s="3">
        <f t="shared" si="2"/>
        <v>0.9846178698</v>
      </c>
      <c r="D40" s="1">
        <v>0.0</v>
      </c>
      <c r="E40" s="1" t="s">
        <v>25</v>
      </c>
    </row>
    <row r="41">
      <c r="A41" s="2">
        <f t="shared" si="3"/>
        <v>2042</v>
      </c>
      <c r="B41" s="1">
        <f t="shared" si="4"/>
        <v>54857</v>
      </c>
      <c r="C41" s="3">
        <f t="shared" si="2"/>
        <v>0.9846178698</v>
      </c>
      <c r="D41" s="1">
        <v>0.0</v>
      </c>
      <c r="E41" s="1" t="s">
        <v>25</v>
      </c>
    </row>
    <row r="42">
      <c r="A42" s="2">
        <f t="shared" si="3"/>
        <v>2043</v>
      </c>
      <c r="B42" s="1">
        <f t="shared" si="4"/>
        <v>54857</v>
      </c>
      <c r="C42" s="3">
        <f t="shared" si="2"/>
        <v>0.9846178698</v>
      </c>
      <c r="D42" s="1">
        <v>0.0</v>
      </c>
      <c r="E42" s="1" t="s">
        <v>25</v>
      </c>
    </row>
    <row r="43">
      <c r="A43" s="2">
        <f t="shared" si="3"/>
        <v>2044</v>
      </c>
      <c r="B43" s="1">
        <f t="shared" si="4"/>
        <v>54857</v>
      </c>
      <c r="C43" s="3">
        <f t="shared" si="2"/>
        <v>0.9846178698</v>
      </c>
      <c r="D43" s="1">
        <v>0.0</v>
      </c>
      <c r="E43" s="1" t="s">
        <v>25</v>
      </c>
    </row>
    <row r="44">
      <c r="A44" s="2">
        <f t="shared" si="3"/>
        <v>2045</v>
      </c>
      <c r="B44" s="1">
        <f t="shared" si="4"/>
        <v>54857</v>
      </c>
      <c r="C44" s="3">
        <f t="shared" si="2"/>
        <v>0.9846178698</v>
      </c>
      <c r="D44" s="1">
        <v>0.0</v>
      </c>
      <c r="E44" s="1" t="s">
        <v>25</v>
      </c>
    </row>
    <row r="45">
      <c r="A45" s="2">
        <f t="shared" si="3"/>
        <v>2046</v>
      </c>
      <c r="B45" s="1">
        <f t="shared" si="4"/>
        <v>54857</v>
      </c>
      <c r="C45" s="3">
        <f t="shared" si="2"/>
        <v>0.9846178698</v>
      </c>
      <c r="D45" s="1">
        <v>0.0</v>
      </c>
      <c r="E45" s="1" t="s">
        <v>25</v>
      </c>
    </row>
    <row r="46">
      <c r="A46" s="2">
        <f t="shared" si="3"/>
        <v>2047</v>
      </c>
      <c r="B46" s="1">
        <f t="shared" si="4"/>
        <v>54857</v>
      </c>
      <c r="C46" s="3">
        <f t="shared" si="2"/>
        <v>0.9846178698</v>
      </c>
      <c r="D46" s="1">
        <v>0.0</v>
      </c>
      <c r="E46" s="1" t="s">
        <v>25</v>
      </c>
    </row>
    <row r="47">
      <c r="A47" s="2">
        <f t="shared" si="3"/>
        <v>2048</v>
      </c>
      <c r="B47" s="1">
        <f t="shared" si="4"/>
        <v>54857</v>
      </c>
      <c r="C47" s="3">
        <f t="shared" si="2"/>
        <v>0.9846178698</v>
      </c>
      <c r="D47" s="1">
        <v>0.0</v>
      </c>
      <c r="E47" s="1" t="s">
        <v>25</v>
      </c>
    </row>
    <row r="48">
      <c r="A48" s="2">
        <f t="shared" si="3"/>
        <v>2049</v>
      </c>
      <c r="B48" s="1">
        <f t="shared" si="4"/>
        <v>54857</v>
      </c>
      <c r="C48" s="3">
        <f t="shared" si="2"/>
        <v>0.9846178698</v>
      </c>
      <c r="D48" s="1">
        <v>0.0</v>
      </c>
      <c r="E48" s="1" t="s">
        <v>25</v>
      </c>
    </row>
    <row r="49">
      <c r="A49" s="2">
        <f t="shared" si="3"/>
        <v>2050</v>
      </c>
      <c r="B49" s="1">
        <f t="shared" si="4"/>
        <v>54857</v>
      </c>
      <c r="C49" s="3">
        <f t="shared" si="2"/>
        <v>0.9846178698</v>
      </c>
      <c r="D49" s="1">
        <v>0.0</v>
      </c>
      <c r="E49" s="1" t="s">
        <v>25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5.29"/>
    <col customWidth="1" min="9" max="9" width="19.57"/>
    <col customWidth="1" min="12" max="13" width="9.14"/>
    <col customWidth="1" min="14" max="27" width="3.71"/>
  </cols>
  <sheetData>
    <row r="1">
      <c r="A1" s="1" t="s">
        <v>0</v>
      </c>
      <c r="B1" s="1">
        <v>313.0</v>
      </c>
      <c r="C1" s="1"/>
      <c r="D1" s="1">
        <v>178.0</v>
      </c>
      <c r="E1" s="1">
        <f>D1*B1</f>
        <v>55714</v>
      </c>
    </row>
    <row r="2">
      <c r="B2" s="1" t="s">
        <v>1</v>
      </c>
      <c r="C2" s="1" t="s">
        <v>4</v>
      </c>
      <c r="D2" s="5" t="s">
        <v>9</v>
      </c>
      <c r="E2" s="1" t="s">
        <v>15</v>
      </c>
      <c r="F2" s="1" t="s">
        <v>16</v>
      </c>
      <c r="G2" s="1" t="s">
        <v>17</v>
      </c>
      <c r="I2" s="1" t="s">
        <v>18</v>
      </c>
    </row>
    <row r="3">
      <c r="A3" s="1">
        <v>2004.0</v>
      </c>
      <c r="B3" s="1">
        <v>44465.0</v>
      </c>
      <c r="G3" s="1" t="s">
        <v>19</v>
      </c>
      <c r="I3" s="6" t="s">
        <v>20</v>
      </c>
      <c r="J3" s="6" t="s">
        <v>21</v>
      </c>
    </row>
    <row r="4">
      <c r="A4" s="2">
        <v>2005.0</v>
      </c>
      <c r="B4" s="1">
        <v>43797.0</v>
      </c>
      <c r="C4" s="3">
        <f t="shared" ref="C4:C17" si="1">B4/E$1</f>
        <v>0.7861040313</v>
      </c>
      <c r="D4" s="2">
        <v>-668.0</v>
      </c>
      <c r="G4" s="1">
        <v>125.0845</v>
      </c>
      <c r="H4" s="1">
        <v>-9.3535</v>
      </c>
    </row>
    <row r="5">
      <c r="A5" s="2">
        <v>2006.0</v>
      </c>
      <c r="B5" s="1">
        <v>43069.0</v>
      </c>
      <c r="C5" s="3">
        <f t="shared" si="1"/>
        <v>0.7730372976</v>
      </c>
      <c r="D5" s="2">
        <v>-728.0</v>
      </c>
      <c r="G5" s="1">
        <v>125.16275</v>
      </c>
      <c r="H5" s="1">
        <v>-9.309</v>
      </c>
    </row>
    <row r="6">
      <c r="A6" s="2">
        <v>2007.0</v>
      </c>
      <c r="B6" s="1">
        <v>43027.0</v>
      </c>
      <c r="C6" s="3">
        <f t="shared" si="1"/>
        <v>0.7722834476</v>
      </c>
      <c r="D6" s="2">
        <v>-42.0</v>
      </c>
      <c r="G6" s="2">
        <f t="shared" ref="G6:H6" si="2">G5-G4</f>
        <v>0.07825</v>
      </c>
      <c r="H6" s="2">
        <f t="shared" si="2"/>
        <v>0.0445</v>
      </c>
    </row>
    <row r="7">
      <c r="A7" s="2">
        <v>2008.0</v>
      </c>
      <c r="B7" s="1">
        <v>39879.0</v>
      </c>
      <c r="C7" s="3">
        <f t="shared" si="1"/>
        <v>0.7157805937</v>
      </c>
      <c r="D7" s="2">
        <v>-3148.0</v>
      </c>
    </row>
    <row r="8">
      <c r="A8" s="2">
        <v>2009.0</v>
      </c>
      <c r="B8" s="1">
        <v>37222.0</v>
      </c>
      <c r="C8" s="3">
        <f t="shared" si="1"/>
        <v>0.6680906056</v>
      </c>
      <c r="D8" s="2">
        <v>-2657.0</v>
      </c>
    </row>
    <row r="9">
      <c r="A9" s="2">
        <v>2010.0</v>
      </c>
      <c r="B9" s="1">
        <v>36464.0</v>
      </c>
      <c r="C9" s="3">
        <f t="shared" si="1"/>
        <v>0.6544854076</v>
      </c>
      <c r="D9" s="2">
        <v>-758.0</v>
      </c>
      <c r="G9" s="2">
        <f t="shared" ref="G9:H9" si="3">RAND()*G6</f>
        <v>0.006232676631</v>
      </c>
      <c r="H9" s="2">
        <f t="shared" si="3"/>
        <v>0.02021240917</v>
      </c>
    </row>
    <row r="10">
      <c r="A10" s="2">
        <v>2011.0</v>
      </c>
      <c r="B10" s="1">
        <v>35461.0</v>
      </c>
      <c r="C10" s="3">
        <f t="shared" si="1"/>
        <v>0.6364827512</v>
      </c>
      <c r="D10" s="2">
        <v>-1003.0</v>
      </c>
      <c r="F10" s="2">
        <f>RAND()</f>
        <v>0.3071035265</v>
      </c>
      <c r="G10" s="2">
        <f t="shared" ref="G10:H10" si="4">G9+G4</f>
        <v>125.0907327</v>
      </c>
      <c r="H10" s="2">
        <f t="shared" si="4"/>
        <v>-9.333287591</v>
      </c>
    </row>
    <row r="11">
      <c r="A11" s="2">
        <v>2012.0</v>
      </c>
      <c r="B11" s="1">
        <v>34699.0</v>
      </c>
      <c r="C11" s="3">
        <f t="shared" si="1"/>
        <v>0.622805758</v>
      </c>
      <c r="D11" s="2">
        <v>-762.0</v>
      </c>
    </row>
    <row r="12">
      <c r="A12" s="2">
        <v>2013.0</v>
      </c>
      <c r="B12" s="1">
        <v>35615.0</v>
      </c>
      <c r="C12" s="3">
        <f t="shared" si="1"/>
        <v>0.6392468679</v>
      </c>
      <c r="D12" s="2">
        <v>916.0</v>
      </c>
    </row>
    <row r="13">
      <c r="A13" s="2">
        <v>2014.0</v>
      </c>
      <c r="B13" s="1">
        <v>36931.0</v>
      </c>
      <c r="C13" s="3">
        <f t="shared" si="1"/>
        <v>0.6628675019</v>
      </c>
      <c r="D13" s="2">
        <v>1316.0</v>
      </c>
    </row>
    <row r="14">
      <c r="A14" s="2">
        <v>2015.0</v>
      </c>
      <c r="B14" s="1">
        <v>36915.0</v>
      </c>
      <c r="C14" s="3">
        <f t="shared" si="1"/>
        <v>0.6625803209</v>
      </c>
      <c r="D14" s="2">
        <v>-16.0</v>
      </c>
    </row>
    <row r="15">
      <c r="A15" s="2">
        <v>2016.0</v>
      </c>
      <c r="B15" s="1">
        <v>37571.0</v>
      </c>
      <c r="C15" s="3">
        <f t="shared" si="1"/>
        <v>0.6743547403</v>
      </c>
      <c r="D15" s="2">
        <v>656.0</v>
      </c>
    </row>
    <row r="16">
      <c r="A16" s="2">
        <v>2017.0</v>
      </c>
      <c r="B16" s="1">
        <v>38530.0</v>
      </c>
      <c r="C16" s="3">
        <f t="shared" si="1"/>
        <v>0.6915676491</v>
      </c>
      <c r="D16" s="2">
        <v>959.0</v>
      </c>
      <c r="E16" s="2">
        <f>E1-B17</f>
        <v>17333</v>
      </c>
      <c r="F16" s="1" t="s">
        <v>10</v>
      </c>
    </row>
    <row r="17">
      <c r="A17" s="2">
        <v>2018.0</v>
      </c>
      <c r="B17" s="1">
        <v>38381.0</v>
      </c>
      <c r="C17" s="3">
        <f t="shared" si="1"/>
        <v>0.6888932764</v>
      </c>
      <c r="D17" s="2">
        <v>-149.0</v>
      </c>
      <c r="E17" s="2">
        <f>E16/10</f>
        <v>1733.3</v>
      </c>
      <c r="F17" s="1" t="s">
        <v>11</v>
      </c>
    </row>
    <row r="18">
      <c r="A18" s="2">
        <v>2019.0</v>
      </c>
      <c r="B18" s="2">
        <f t="shared" ref="B18:B49" si="5">B17+D18</f>
        <v>38381</v>
      </c>
      <c r="C18" s="1">
        <v>0.666995728183322</v>
      </c>
      <c r="D18" s="1">
        <v>0.0</v>
      </c>
    </row>
    <row r="19">
      <c r="A19" s="2">
        <f t="shared" ref="A19:A49" si="6">A18+1</f>
        <v>2020</v>
      </c>
      <c r="B19" s="2">
        <f t="shared" si="5"/>
        <v>34891</v>
      </c>
      <c r="C19" s="3">
        <f t="shared" ref="C19:C48" si="7">B19/E$1</f>
        <v>0.6262519295</v>
      </c>
      <c r="D19" s="1">
        <v>-3490.0</v>
      </c>
      <c r="E19" s="1">
        <v>5571.0</v>
      </c>
      <c r="F19" s="1">
        <v>0.8699470841</v>
      </c>
      <c r="G19" s="1">
        <v>125.14901</v>
      </c>
      <c r="H19" s="1">
        <v>-9.3124</v>
      </c>
      <c r="I19" s="2">
        <f>G19-0.01</f>
        <v>125.13901</v>
      </c>
      <c r="J19" s="2">
        <f>H19-(0.01*F19)</f>
        <v>-9.321099471</v>
      </c>
      <c r="K19" s="1">
        <v>0.63174426535522</v>
      </c>
      <c r="L19" s="2">
        <f>K20-K19</f>
        <v>0.1016082134</v>
      </c>
    </row>
    <row r="20">
      <c r="A20" s="2">
        <f t="shared" si="6"/>
        <v>2021</v>
      </c>
      <c r="B20" s="2">
        <f t="shared" si="5"/>
        <v>40462</v>
      </c>
      <c r="C20" s="3">
        <f t="shared" si="7"/>
        <v>0.72624475</v>
      </c>
      <c r="D20" s="1">
        <v>5571.0</v>
      </c>
      <c r="K20" s="1">
        <v>0.73335247873067</v>
      </c>
    </row>
    <row r="21">
      <c r="A21" s="2">
        <f t="shared" si="6"/>
        <v>2022</v>
      </c>
      <c r="B21" s="2">
        <f t="shared" si="5"/>
        <v>40462</v>
      </c>
      <c r="C21" s="3">
        <f t="shared" si="7"/>
        <v>0.72624475</v>
      </c>
      <c r="D21" s="1">
        <v>0.0</v>
      </c>
    </row>
    <row r="22">
      <c r="A22" s="2">
        <f t="shared" si="6"/>
        <v>2023</v>
      </c>
      <c r="B22" s="2">
        <f t="shared" si="5"/>
        <v>40462</v>
      </c>
      <c r="C22" s="3">
        <f t="shared" si="7"/>
        <v>0.72624475</v>
      </c>
      <c r="D22" s="1">
        <v>0.0</v>
      </c>
    </row>
    <row r="23">
      <c r="A23" s="2">
        <f t="shared" si="6"/>
        <v>2024</v>
      </c>
      <c r="B23" s="2">
        <f t="shared" si="5"/>
        <v>40462</v>
      </c>
      <c r="C23" s="3">
        <f t="shared" si="7"/>
        <v>0.72624475</v>
      </c>
      <c r="D23" s="1">
        <v>0.0</v>
      </c>
    </row>
    <row r="24">
      <c r="A24" s="2">
        <f t="shared" si="6"/>
        <v>2025</v>
      </c>
      <c r="B24" s="2">
        <f t="shared" si="5"/>
        <v>36972</v>
      </c>
      <c r="C24" s="3">
        <f t="shared" si="7"/>
        <v>0.6636034031</v>
      </c>
      <c r="D24" s="1">
        <v>-3490.0</v>
      </c>
      <c r="E24" s="1">
        <v>5571.0</v>
      </c>
      <c r="F24" s="2">
        <v>0.7338182172215201</v>
      </c>
      <c r="G24" s="2">
        <v>125.11297238123103</v>
      </c>
      <c r="H24" s="2">
        <v>-9.324834651600945</v>
      </c>
      <c r="I24" s="2">
        <f>G24-0.01</f>
        <v>125.1029724</v>
      </c>
      <c r="J24" s="2">
        <f>H24-(0.01*F24)</f>
        <v>-9.332172834</v>
      </c>
      <c r="K24" s="1">
        <v>0.65848799224612</v>
      </c>
      <c r="L24" s="2">
        <f>K25-K24</f>
        <v>0.1007646193</v>
      </c>
    </row>
    <row r="25">
      <c r="A25" s="2">
        <f t="shared" si="6"/>
        <v>2026</v>
      </c>
      <c r="B25" s="2">
        <f t="shared" si="5"/>
        <v>42543</v>
      </c>
      <c r="C25" s="3">
        <f t="shared" si="7"/>
        <v>0.7635962236</v>
      </c>
      <c r="D25" s="1">
        <v>5571.0</v>
      </c>
      <c r="K25" s="1">
        <v>0.75925261155185</v>
      </c>
    </row>
    <row r="26">
      <c r="A26" s="2">
        <f t="shared" si="6"/>
        <v>2027</v>
      </c>
      <c r="B26" s="2">
        <f t="shared" si="5"/>
        <v>42543</v>
      </c>
      <c r="C26" s="3">
        <f t="shared" si="7"/>
        <v>0.7635962236</v>
      </c>
      <c r="D26" s="1">
        <v>0.0</v>
      </c>
    </row>
    <row r="27">
      <c r="A27" s="2">
        <f t="shared" si="6"/>
        <v>2028</v>
      </c>
      <c r="B27" s="2">
        <f t="shared" si="5"/>
        <v>42543</v>
      </c>
      <c r="C27" s="3">
        <f t="shared" si="7"/>
        <v>0.7635962236</v>
      </c>
      <c r="D27" s="1">
        <v>0.0</v>
      </c>
    </row>
    <row r="28">
      <c r="A28" s="2">
        <f t="shared" si="6"/>
        <v>2029</v>
      </c>
      <c r="B28" s="2">
        <f t="shared" si="5"/>
        <v>42543</v>
      </c>
      <c r="C28" s="3">
        <f t="shared" si="7"/>
        <v>0.7635962236</v>
      </c>
      <c r="D28" s="1">
        <v>0.0</v>
      </c>
    </row>
    <row r="29">
      <c r="A29" s="2">
        <f t="shared" si="6"/>
        <v>2030</v>
      </c>
      <c r="B29" s="2">
        <f t="shared" si="5"/>
        <v>39053</v>
      </c>
      <c r="C29" s="3">
        <f t="shared" si="7"/>
        <v>0.7009548767</v>
      </c>
      <c r="D29" s="1">
        <v>-3490.0</v>
      </c>
      <c r="E29" s="1">
        <v>5571.0</v>
      </c>
      <c r="F29" s="2">
        <v>0.20456742672583728</v>
      </c>
      <c r="G29" s="2">
        <v>125.1096963876506</v>
      </c>
      <c r="H29" s="2">
        <v>-9.334424963448305</v>
      </c>
      <c r="I29" s="2">
        <f>G29-0.01</f>
        <v>125.0996964</v>
      </c>
      <c r="J29" s="2">
        <f>H29-(0.01*F29)</f>
        <v>-9.336470638</v>
      </c>
      <c r="K29" s="1">
        <v>0.66977779373227</v>
      </c>
      <c r="L29" s="2">
        <f>K30-K29</f>
        <v>0.09979538357</v>
      </c>
    </row>
    <row r="30">
      <c r="A30" s="2">
        <f t="shared" si="6"/>
        <v>2031</v>
      </c>
      <c r="B30" s="2">
        <f t="shared" si="5"/>
        <v>44624</v>
      </c>
      <c r="C30" s="3">
        <f t="shared" si="7"/>
        <v>0.8009476972</v>
      </c>
      <c r="D30" s="1">
        <v>5571.0</v>
      </c>
      <c r="K30" s="1">
        <v>0.76957317729834</v>
      </c>
    </row>
    <row r="31">
      <c r="A31" s="2">
        <f t="shared" si="6"/>
        <v>2032</v>
      </c>
      <c r="B31" s="2">
        <f t="shared" si="5"/>
        <v>44624</v>
      </c>
      <c r="C31" s="3">
        <f t="shared" si="7"/>
        <v>0.8009476972</v>
      </c>
      <c r="D31" s="1">
        <v>0.0</v>
      </c>
    </row>
    <row r="32">
      <c r="A32" s="2">
        <f t="shared" si="6"/>
        <v>2033</v>
      </c>
      <c r="B32" s="2">
        <f t="shared" si="5"/>
        <v>44624</v>
      </c>
      <c r="C32" s="3">
        <f t="shared" si="7"/>
        <v>0.8009476972</v>
      </c>
      <c r="D32" s="1">
        <v>0.0</v>
      </c>
    </row>
    <row r="33">
      <c r="A33" s="2">
        <f t="shared" si="6"/>
        <v>2034</v>
      </c>
      <c r="B33" s="2">
        <f t="shared" si="5"/>
        <v>44624</v>
      </c>
      <c r="C33" s="3">
        <f t="shared" si="7"/>
        <v>0.8009476972</v>
      </c>
      <c r="D33" s="1">
        <v>0.0</v>
      </c>
    </row>
    <row r="34">
      <c r="A34" s="2">
        <f t="shared" si="6"/>
        <v>2035</v>
      </c>
      <c r="B34" s="2">
        <f t="shared" si="5"/>
        <v>41134</v>
      </c>
      <c r="C34" s="3">
        <f t="shared" si="7"/>
        <v>0.7383063503</v>
      </c>
      <c r="D34" s="1">
        <v>-3490.0</v>
      </c>
      <c r="E34" s="1">
        <v>5571.0</v>
      </c>
      <c r="F34" s="2">
        <v>0.30964368270169795</v>
      </c>
      <c r="G34" s="2">
        <v>125.09743266273401</v>
      </c>
      <c r="H34" s="2">
        <v>-9.336036898888587</v>
      </c>
      <c r="I34" s="2">
        <f>G34-0.01</f>
        <v>125.0874327</v>
      </c>
      <c r="J34" s="2">
        <f>H34-(0.01*F34)</f>
        <v>-9.339133336</v>
      </c>
      <c r="K34" s="1">
        <v>0.68074451663855</v>
      </c>
      <c r="L34" s="2">
        <f>K35-K34</f>
        <v>0.09984923</v>
      </c>
    </row>
    <row r="35">
      <c r="A35" s="2">
        <f t="shared" si="6"/>
        <v>2036</v>
      </c>
      <c r="B35" s="2">
        <f t="shared" si="5"/>
        <v>46705</v>
      </c>
      <c r="C35" s="3">
        <f t="shared" si="7"/>
        <v>0.8382991708</v>
      </c>
      <c r="D35" s="1">
        <v>5571.0</v>
      </c>
      <c r="K35" s="1">
        <v>0.7805937466346</v>
      </c>
    </row>
    <row r="36">
      <c r="A36" s="2">
        <f t="shared" si="6"/>
        <v>2037</v>
      </c>
      <c r="B36" s="2">
        <f t="shared" si="5"/>
        <v>46705</v>
      </c>
      <c r="C36" s="3">
        <f t="shared" si="7"/>
        <v>0.8382991708</v>
      </c>
      <c r="D36" s="1">
        <v>0.0</v>
      </c>
    </row>
    <row r="37">
      <c r="A37" s="2">
        <f t="shared" si="6"/>
        <v>2038</v>
      </c>
      <c r="B37" s="2">
        <f t="shared" si="5"/>
        <v>46705</v>
      </c>
      <c r="C37" s="3">
        <f t="shared" si="7"/>
        <v>0.8382991708</v>
      </c>
      <c r="D37" s="1">
        <v>0.0</v>
      </c>
    </row>
    <row r="38">
      <c r="A38" s="2">
        <f t="shared" si="6"/>
        <v>2039</v>
      </c>
      <c r="B38" s="2">
        <f t="shared" si="5"/>
        <v>46705</v>
      </c>
      <c r="C38" s="3">
        <f t="shared" si="7"/>
        <v>0.8382991708</v>
      </c>
      <c r="D38" s="1">
        <v>0.0</v>
      </c>
    </row>
    <row r="39">
      <c r="A39" s="2">
        <f t="shared" si="6"/>
        <v>2040</v>
      </c>
      <c r="B39" s="2">
        <f t="shared" si="5"/>
        <v>43215</v>
      </c>
      <c r="C39" s="3">
        <f t="shared" si="7"/>
        <v>0.7756578239</v>
      </c>
      <c r="D39" s="1">
        <v>-3490.0</v>
      </c>
      <c r="E39" s="1">
        <v>5571.0</v>
      </c>
      <c r="F39" s="2">
        <v>0.9588185862894548</v>
      </c>
      <c r="G39" s="2">
        <v>125.12550750780093</v>
      </c>
      <c r="H39" s="2">
        <v>-9.34284629562443</v>
      </c>
      <c r="I39" s="2">
        <f>G39-0.01</f>
        <v>125.1155075</v>
      </c>
      <c r="J39" s="2">
        <f>H39-(0.01*F39)</f>
        <v>-9.352434481</v>
      </c>
      <c r="K39" s="1">
        <v>0.69373945507413</v>
      </c>
      <c r="L39" s="2">
        <f>K40-K39</f>
        <v>0.09943640737</v>
      </c>
    </row>
    <row r="40">
      <c r="A40" s="2">
        <f t="shared" si="6"/>
        <v>2041</v>
      </c>
      <c r="B40" s="2">
        <f t="shared" si="5"/>
        <v>48786</v>
      </c>
      <c r="C40" s="3">
        <f t="shared" si="7"/>
        <v>0.8756506444</v>
      </c>
      <c r="D40" s="1">
        <v>5571.0</v>
      </c>
      <c r="K40" s="1">
        <v>0.79317586244032</v>
      </c>
    </row>
    <row r="41">
      <c r="A41" s="2">
        <f t="shared" si="6"/>
        <v>2042</v>
      </c>
      <c r="B41" s="2">
        <f t="shared" si="5"/>
        <v>48786</v>
      </c>
      <c r="C41" s="3">
        <f t="shared" si="7"/>
        <v>0.8756506444</v>
      </c>
      <c r="D41" s="1">
        <v>0.0</v>
      </c>
    </row>
    <row r="42">
      <c r="A42" s="2">
        <f t="shared" si="6"/>
        <v>2043</v>
      </c>
      <c r="B42" s="2">
        <f t="shared" si="5"/>
        <v>48786</v>
      </c>
      <c r="C42" s="3">
        <f t="shared" si="7"/>
        <v>0.8756506444</v>
      </c>
      <c r="D42" s="1">
        <v>0.0</v>
      </c>
    </row>
    <row r="43">
      <c r="A43" s="2">
        <f t="shared" si="6"/>
        <v>2044</v>
      </c>
      <c r="B43" s="2">
        <f t="shared" si="5"/>
        <v>48786</v>
      </c>
      <c r="C43" s="3">
        <f t="shared" si="7"/>
        <v>0.8756506444</v>
      </c>
      <c r="D43" s="1">
        <v>0.0</v>
      </c>
    </row>
    <row r="44">
      <c r="A44" s="2">
        <f t="shared" si="6"/>
        <v>2045</v>
      </c>
      <c r="B44" s="2">
        <f t="shared" si="5"/>
        <v>45296</v>
      </c>
      <c r="C44" s="3">
        <f t="shared" si="7"/>
        <v>0.8130092975</v>
      </c>
      <c r="D44" s="1">
        <v>-3490.0</v>
      </c>
      <c r="E44" s="1">
        <v>5571.0</v>
      </c>
      <c r="F44" s="2">
        <v>0.3183213227499363</v>
      </c>
      <c r="G44" s="2">
        <v>125.1384517041284</v>
      </c>
      <c r="H44" s="2">
        <v>-9.315677104912695</v>
      </c>
      <c r="I44" s="2">
        <f>G44-0.01</f>
        <v>125.1284517</v>
      </c>
      <c r="J44" s="2">
        <f>H44-(0.01*F44)</f>
        <v>-9.318860318</v>
      </c>
      <c r="K44" s="1">
        <v>0.7126754496177</v>
      </c>
      <c r="L44" s="2">
        <f>K45-K44</f>
        <v>0.1007646193</v>
      </c>
    </row>
    <row r="45">
      <c r="A45" s="2">
        <f t="shared" si="6"/>
        <v>2046</v>
      </c>
      <c r="B45" s="2">
        <f t="shared" si="5"/>
        <v>50867</v>
      </c>
      <c r="C45" s="3">
        <f t="shared" si="7"/>
        <v>0.913002118</v>
      </c>
      <c r="D45" s="1">
        <v>5571.0</v>
      </c>
      <c r="K45" s="1">
        <v>0.81344006892343</v>
      </c>
    </row>
    <row r="46">
      <c r="A46" s="2">
        <f t="shared" si="6"/>
        <v>2047</v>
      </c>
      <c r="B46" s="2">
        <f t="shared" si="5"/>
        <v>50867</v>
      </c>
      <c r="C46" s="3">
        <f t="shared" si="7"/>
        <v>0.913002118</v>
      </c>
      <c r="D46" s="1">
        <v>0.0</v>
      </c>
    </row>
    <row r="47">
      <c r="A47" s="2">
        <f t="shared" si="6"/>
        <v>2048</v>
      </c>
      <c r="B47" s="2">
        <f t="shared" si="5"/>
        <v>50867</v>
      </c>
      <c r="C47" s="3">
        <f t="shared" si="7"/>
        <v>0.913002118</v>
      </c>
      <c r="D47" s="1">
        <v>0.0</v>
      </c>
    </row>
    <row r="48">
      <c r="A48" s="2">
        <f t="shared" si="6"/>
        <v>2049</v>
      </c>
      <c r="B48" s="2">
        <f t="shared" si="5"/>
        <v>50867</v>
      </c>
      <c r="C48" s="3">
        <f t="shared" si="7"/>
        <v>0.913002118</v>
      </c>
      <c r="D48" s="1">
        <v>0.0</v>
      </c>
    </row>
    <row r="49">
      <c r="A49" s="2">
        <f t="shared" si="6"/>
        <v>2050</v>
      </c>
      <c r="B49" s="2">
        <f t="shared" si="5"/>
        <v>50867</v>
      </c>
    </row>
  </sheetData>
  <drawing r:id="rId1"/>
</worksheet>
</file>